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1340" windowHeight="8580"/>
  </bookViews>
  <sheets>
    <sheet name="Výsledky" sheetId="3" r:id="rId1"/>
  </sheets>
  <calcPr calcId="144525"/>
</workbook>
</file>

<file path=xl/calcChain.xml><?xml version="1.0" encoding="utf-8"?>
<calcChain xmlns="http://schemas.openxmlformats.org/spreadsheetml/2006/main">
  <c r="M145" i="3" l="1"/>
  <c r="H145" i="3"/>
  <c r="J145" i="3" s="1"/>
  <c r="M144" i="3"/>
  <c r="H144" i="3"/>
  <c r="J144" i="3" s="1"/>
  <c r="M143" i="3"/>
  <c r="H143" i="3"/>
  <c r="J143" i="3" s="1"/>
  <c r="M142" i="3"/>
  <c r="H142" i="3"/>
  <c r="J142" i="3" s="1"/>
  <c r="M141" i="3"/>
  <c r="H141" i="3"/>
  <c r="J141" i="3" s="1"/>
  <c r="M140" i="3"/>
  <c r="H140" i="3"/>
  <c r="J140" i="3" s="1"/>
  <c r="M139" i="3"/>
  <c r="H139" i="3"/>
  <c r="J139" i="3" s="1"/>
  <c r="M138" i="3"/>
  <c r="H138" i="3"/>
  <c r="J138" i="3" s="1"/>
  <c r="M137" i="3"/>
  <c r="H137" i="3"/>
  <c r="J137" i="3" s="1"/>
  <c r="M136" i="3"/>
  <c r="J136" i="3"/>
  <c r="H136" i="3"/>
  <c r="M135" i="3"/>
  <c r="H135" i="3"/>
  <c r="J135" i="3" s="1"/>
  <c r="M134" i="3"/>
  <c r="H134" i="3"/>
  <c r="J134" i="3" s="1"/>
  <c r="M133" i="3"/>
  <c r="H133" i="3"/>
  <c r="J133" i="3" s="1"/>
  <c r="M132" i="3"/>
  <c r="H132" i="3"/>
  <c r="J132" i="3" s="1"/>
  <c r="M131" i="3"/>
  <c r="H131" i="3"/>
  <c r="J131" i="3" s="1"/>
  <c r="M130" i="3"/>
  <c r="H130" i="3"/>
  <c r="J130" i="3" s="1"/>
  <c r="M129" i="3"/>
  <c r="H129" i="3"/>
  <c r="J129" i="3" s="1"/>
  <c r="M128" i="3"/>
  <c r="H128" i="3"/>
  <c r="J128" i="3" s="1"/>
  <c r="M127" i="3"/>
  <c r="H127" i="3"/>
  <c r="J127" i="3" s="1"/>
  <c r="M126" i="3"/>
  <c r="H126" i="3"/>
  <c r="J126" i="3" s="1"/>
  <c r="M125" i="3"/>
  <c r="H125" i="3"/>
  <c r="J125" i="3" s="1"/>
  <c r="M124" i="3"/>
  <c r="H124" i="3"/>
  <c r="J124" i="3" s="1"/>
  <c r="M123" i="3"/>
  <c r="H123" i="3"/>
  <c r="J123" i="3" s="1"/>
  <c r="M122" i="3"/>
  <c r="H122" i="3"/>
  <c r="J122" i="3" s="1"/>
  <c r="M121" i="3"/>
  <c r="H121" i="3"/>
  <c r="J121" i="3" s="1"/>
  <c r="M120" i="3"/>
  <c r="H120" i="3"/>
  <c r="J120" i="3" s="1"/>
  <c r="M119" i="3"/>
  <c r="H119" i="3"/>
  <c r="J119" i="3" s="1"/>
  <c r="M118" i="3"/>
  <c r="J118" i="3"/>
  <c r="H118" i="3"/>
  <c r="M117" i="3"/>
  <c r="H117" i="3"/>
  <c r="J117" i="3" s="1"/>
  <c r="M116" i="3"/>
  <c r="H116" i="3"/>
  <c r="J116" i="3" s="1"/>
  <c r="M115" i="3"/>
  <c r="H115" i="3"/>
  <c r="J115" i="3" s="1"/>
  <c r="M114" i="3"/>
  <c r="H114" i="3"/>
  <c r="J114" i="3" s="1"/>
  <c r="M113" i="3"/>
  <c r="H113" i="3"/>
  <c r="J113" i="3" s="1"/>
  <c r="M112" i="3"/>
  <c r="H112" i="3"/>
  <c r="J112" i="3" s="1"/>
  <c r="M111" i="3"/>
  <c r="H111" i="3"/>
  <c r="J111" i="3" s="1"/>
  <c r="M110" i="3"/>
  <c r="H110" i="3"/>
  <c r="J110" i="3" s="1"/>
  <c r="M109" i="3"/>
  <c r="H109" i="3"/>
  <c r="J109" i="3" s="1"/>
  <c r="M108" i="3"/>
  <c r="H108" i="3"/>
  <c r="J108" i="3" s="1"/>
  <c r="M107" i="3"/>
  <c r="H107" i="3"/>
  <c r="J107" i="3" s="1"/>
  <c r="M106" i="3"/>
  <c r="H106" i="3"/>
  <c r="J106" i="3" s="1"/>
  <c r="M105" i="3"/>
  <c r="H105" i="3"/>
  <c r="J105" i="3" s="1"/>
  <c r="M104" i="3"/>
  <c r="H104" i="3"/>
  <c r="J104" i="3" s="1"/>
  <c r="M103" i="3"/>
  <c r="H103" i="3"/>
  <c r="J103" i="3" s="1"/>
  <c r="M102" i="3"/>
  <c r="H102" i="3"/>
  <c r="J102" i="3" s="1"/>
  <c r="M101" i="3"/>
  <c r="M100" i="3"/>
  <c r="H100" i="3"/>
  <c r="J100" i="3" s="1"/>
  <c r="M99" i="3"/>
  <c r="H99" i="3"/>
  <c r="J99" i="3" s="1"/>
  <c r="M98" i="3"/>
  <c r="H98" i="3"/>
  <c r="J98" i="3" s="1"/>
  <c r="M97" i="3"/>
  <c r="H97" i="3"/>
  <c r="J97" i="3" s="1"/>
  <c r="M96" i="3"/>
  <c r="H96" i="3"/>
  <c r="J96" i="3" s="1"/>
  <c r="M95" i="3"/>
  <c r="J95" i="3"/>
  <c r="H95" i="3"/>
  <c r="M94" i="3"/>
  <c r="H94" i="3"/>
  <c r="J94" i="3" s="1"/>
  <c r="M93" i="3"/>
  <c r="H93" i="3"/>
  <c r="J93" i="3" s="1"/>
  <c r="M92" i="3"/>
  <c r="J92" i="3"/>
  <c r="H92" i="3"/>
  <c r="M91" i="3"/>
  <c r="J91" i="3"/>
  <c r="H91" i="3"/>
  <c r="M90" i="3"/>
  <c r="H90" i="3"/>
  <c r="J90" i="3" s="1"/>
  <c r="M89" i="3"/>
  <c r="J89" i="3"/>
  <c r="H89" i="3"/>
  <c r="M88" i="3"/>
  <c r="H88" i="3"/>
  <c r="J88" i="3" s="1"/>
  <c r="M87" i="3"/>
  <c r="H87" i="3"/>
  <c r="J87" i="3" s="1"/>
  <c r="M86" i="3"/>
  <c r="H86" i="3"/>
  <c r="J86" i="3" s="1"/>
  <c r="M85" i="3"/>
  <c r="H85" i="3"/>
  <c r="J85" i="3" s="1"/>
  <c r="M84" i="3"/>
  <c r="H84" i="3"/>
  <c r="J84" i="3" s="1"/>
  <c r="M83" i="3"/>
  <c r="H83" i="3"/>
  <c r="J83" i="3" s="1"/>
  <c r="M82" i="3"/>
  <c r="H82" i="3"/>
  <c r="J82" i="3" s="1"/>
  <c r="M81" i="3"/>
  <c r="M80" i="3"/>
  <c r="J80" i="3"/>
  <c r="H80" i="3"/>
  <c r="M79" i="3"/>
  <c r="H79" i="3"/>
  <c r="J79" i="3" s="1"/>
  <c r="M78" i="3"/>
  <c r="H78" i="3"/>
  <c r="J78" i="3" s="1"/>
  <c r="M77" i="3"/>
  <c r="H77" i="3"/>
  <c r="J77" i="3" s="1"/>
  <c r="M76" i="3"/>
  <c r="H76" i="3"/>
  <c r="J76" i="3" s="1"/>
  <c r="M75" i="3"/>
  <c r="H75" i="3"/>
  <c r="J75" i="3" s="1"/>
  <c r="M74" i="3"/>
  <c r="J74" i="3"/>
  <c r="H74" i="3"/>
  <c r="M73" i="3"/>
  <c r="H73" i="3"/>
  <c r="J73" i="3" s="1"/>
  <c r="M72" i="3"/>
  <c r="H72" i="3"/>
  <c r="J72" i="3" s="1"/>
  <c r="M71" i="3"/>
  <c r="J71" i="3"/>
  <c r="H71" i="3"/>
  <c r="M70" i="3"/>
  <c r="H70" i="3"/>
  <c r="J70" i="3" s="1"/>
  <c r="M69" i="3"/>
  <c r="H69" i="3"/>
  <c r="J69" i="3" s="1"/>
  <c r="M68" i="3"/>
  <c r="H68" i="3"/>
  <c r="J68" i="3" s="1"/>
  <c r="M67" i="3"/>
  <c r="H67" i="3"/>
  <c r="J67" i="3" s="1"/>
  <c r="M66" i="3"/>
  <c r="H66" i="3"/>
  <c r="J66" i="3" s="1"/>
  <c r="M65" i="3"/>
  <c r="H65" i="3"/>
  <c r="J65" i="3" s="1"/>
  <c r="M64" i="3"/>
  <c r="H64" i="3"/>
  <c r="J64" i="3" s="1"/>
  <c r="M63" i="3"/>
  <c r="H63" i="3"/>
  <c r="J63" i="3" s="1"/>
  <c r="M62" i="3"/>
  <c r="H62" i="3"/>
  <c r="J62" i="3" s="1"/>
  <c r="M61" i="3"/>
  <c r="H61" i="3"/>
  <c r="J61" i="3" s="1"/>
  <c r="M60" i="3"/>
  <c r="H60" i="3"/>
  <c r="J60" i="3" s="1"/>
  <c r="M59" i="3"/>
  <c r="H59" i="3"/>
  <c r="J59" i="3" s="1"/>
  <c r="M58" i="3"/>
  <c r="H58" i="3"/>
  <c r="J58" i="3" s="1"/>
  <c r="M57" i="3"/>
  <c r="J57" i="3"/>
  <c r="H57" i="3"/>
  <c r="M56" i="3"/>
  <c r="J56" i="3"/>
  <c r="H56" i="3"/>
  <c r="M55" i="3"/>
  <c r="H55" i="3"/>
  <c r="J55" i="3" s="1"/>
  <c r="M54" i="3"/>
  <c r="H54" i="3"/>
  <c r="J54" i="3" s="1"/>
  <c r="M53" i="3"/>
  <c r="H53" i="3"/>
  <c r="J53" i="3" s="1"/>
  <c r="M52" i="3"/>
  <c r="H52" i="3"/>
  <c r="J52" i="3" s="1"/>
  <c r="M51" i="3"/>
  <c r="J51" i="3"/>
  <c r="H51" i="3"/>
  <c r="M50" i="3"/>
  <c r="H50" i="3"/>
  <c r="J50" i="3" s="1"/>
  <c r="M49" i="3"/>
  <c r="H49" i="3"/>
  <c r="J49" i="3" s="1"/>
  <c r="M48" i="3"/>
  <c r="H48" i="3"/>
  <c r="J48" i="3" s="1"/>
  <c r="M47" i="3"/>
  <c r="H47" i="3"/>
  <c r="J47" i="3" s="1"/>
  <c r="M46" i="3"/>
  <c r="H46" i="3"/>
  <c r="J46" i="3" s="1"/>
  <c r="M45" i="3"/>
  <c r="J45" i="3"/>
  <c r="H45" i="3"/>
  <c r="M44" i="3"/>
  <c r="H44" i="3"/>
  <c r="J44" i="3" s="1"/>
  <c r="M43" i="3"/>
  <c r="H43" i="3"/>
  <c r="J43" i="3" s="1"/>
  <c r="M42" i="3"/>
  <c r="H42" i="3"/>
  <c r="J42" i="3" s="1"/>
  <c r="M41" i="3"/>
  <c r="H41" i="3"/>
  <c r="J41" i="3" s="1"/>
  <c r="M40" i="3"/>
  <c r="H40" i="3"/>
  <c r="J40" i="3" s="1"/>
  <c r="M39" i="3"/>
  <c r="J39" i="3"/>
  <c r="H39" i="3"/>
  <c r="M38" i="3"/>
  <c r="H38" i="3"/>
  <c r="J38" i="3" s="1"/>
  <c r="A38" i="3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M37" i="3"/>
  <c r="H37" i="3"/>
  <c r="J37" i="3" s="1"/>
  <c r="O6" i="3" l="1"/>
  <c r="J22" i="3"/>
  <c r="J14" i="3"/>
  <c r="J6" i="3"/>
  <c r="J28" i="3"/>
  <c r="J24" i="3"/>
  <c r="O25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H25" i="3"/>
  <c r="J25" i="3" s="1"/>
  <c r="H26" i="3"/>
  <c r="J26" i="3" s="1"/>
  <c r="H27" i="3"/>
  <c r="J27" i="3" s="1"/>
  <c r="H28" i="3"/>
  <c r="H29" i="3"/>
  <c r="J29" i="3" s="1"/>
  <c r="H22" i="3"/>
  <c r="H23" i="3"/>
  <c r="J23" i="3" s="1"/>
  <c r="H24" i="3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10" i="3"/>
  <c r="J10" i="3" s="1"/>
  <c r="H11" i="3"/>
  <c r="J11" i="3" s="1"/>
  <c r="H12" i="3"/>
  <c r="J12" i="3" s="1"/>
  <c r="H13" i="3"/>
  <c r="J13" i="3" s="1"/>
  <c r="H14" i="3"/>
  <c r="H15" i="3"/>
  <c r="J15" i="3" s="1"/>
  <c r="H5" i="3"/>
  <c r="J5" i="3" s="1"/>
  <c r="H6" i="3"/>
  <c r="H7" i="3"/>
  <c r="J7" i="3" s="1"/>
  <c r="H8" i="3"/>
  <c r="J8" i="3" s="1"/>
  <c r="H9" i="3"/>
  <c r="J9" i="3" s="1"/>
  <c r="H4" i="3"/>
  <c r="J4" i="3" s="1"/>
  <c r="N19" i="3"/>
  <c r="N12" i="3"/>
  <c r="N21" i="3"/>
  <c r="N30" i="3" l="1"/>
  <c r="O30" i="3"/>
  <c r="M30" i="3"/>
</calcChain>
</file>

<file path=xl/sharedStrings.xml><?xml version="1.0" encoding="utf-8"?>
<sst xmlns="http://schemas.openxmlformats.org/spreadsheetml/2006/main" count="570" uniqueCount="440">
  <si>
    <t>Název organizace</t>
  </si>
  <si>
    <t>Město</t>
  </si>
  <si>
    <t>celkem</t>
  </si>
  <si>
    <t>Praha</t>
  </si>
  <si>
    <t>Brno</t>
  </si>
  <si>
    <t>Asociace nestátních neziskových organizací Plzeňského kraje</t>
  </si>
  <si>
    <t>Plzeň</t>
  </si>
  <si>
    <t>Kroměříž</t>
  </si>
  <si>
    <t>Spektrum preventivních programů pro děti a mládež</t>
  </si>
  <si>
    <t>Středisko volného času Déčko Náchod</t>
  </si>
  <si>
    <t>Náchod</t>
  </si>
  <si>
    <t>Diecézní charita České Budějovice</t>
  </si>
  <si>
    <t>České Budějovice</t>
  </si>
  <si>
    <t>Diecézní charita Brno</t>
  </si>
  <si>
    <t>JEJDA</t>
  </si>
  <si>
    <t>Jihlava</t>
  </si>
  <si>
    <t>Sdružení Roztoč</t>
  </si>
  <si>
    <t>Roztoky</t>
  </si>
  <si>
    <t>Hestia o.s.</t>
  </si>
  <si>
    <t>INEX-sdružení dobrovolných aktivit</t>
  </si>
  <si>
    <t>Společnost pro fair trade</t>
  </si>
  <si>
    <t>Studentský klub při OA Tanvald o.s.</t>
  </si>
  <si>
    <t>Diakonie ČCE-středisko Rolnička</t>
  </si>
  <si>
    <t>Soběslav</t>
  </si>
  <si>
    <t>KREBUL</t>
  </si>
  <si>
    <t>Volary</t>
  </si>
  <si>
    <t>Hradec Králové</t>
  </si>
  <si>
    <t>Západočeská univerzta v Plzni, Koordinační centrum česko-německých výměn mládeže Tandem</t>
  </si>
  <si>
    <t>Ratolest Brno,o.s.</t>
  </si>
  <si>
    <t>Dobrovolnické centrum Kladno</t>
  </si>
  <si>
    <t>Kladno</t>
  </si>
  <si>
    <t>Diecézní katolická charita Hradec Králové</t>
  </si>
  <si>
    <t>občanské sdružení ADRA</t>
  </si>
  <si>
    <t>Klub studentů, rodičů a přátel Cyrilometodějského gymnázia v Prostějově</t>
  </si>
  <si>
    <t>Prostějov</t>
  </si>
  <si>
    <t>Šance pro tebe, o.s.</t>
  </si>
  <si>
    <t>Chrudim</t>
  </si>
  <si>
    <t>Lata-Programy pro ohroženou mládež</t>
  </si>
  <si>
    <t>Praha 1</t>
  </si>
  <si>
    <t>Občanské sdružení Plán B</t>
  </si>
  <si>
    <t>NESEHNUTÍ</t>
  </si>
  <si>
    <t>Hartenberg o.s.</t>
  </si>
  <si>
    <t>Josefov</t>
  </si>
  <si>
    <t>Hodn. 1</t>
  </si>
  <si>
    <t>Hodn. 2</t>
  </si>
  <si>
    <t>Hodn. 3</t>
  </si>
  <si>
    <t>Rozdíl b.</t>
  </si>
  <si>
    <t>Pozn.</t>
  </si>
  <si>
    <t>Název projektu</t>
  </si>
  <si>
    <t>Top</t>
  </si>
  <si>
    <t>*</t>
  </si>
  <si>
    <t>7. česko-německé setkání mládeže</t>
  </si>
  <si>
    <t>72 Hodin v Jihlavě</t>
  </si>
  <si>
    <t>Praktická kuchařka dobrovolníka -projekt Mezinárodní dobrovolnické akademie</t>
  </si>
  <si>
    <t>Umačkáni dětmi</t>
  </si>
  <si>
    <t>Motýlí efekt II.</t>
  </si>
  <si>
    <t>Rozvoj dobrovolnictví a vzdělávání dobrovolníků na Prachaticku</t>
  </si>
  <si>
    <t>Ve dvou se to lépe táhne</t>
  </si>
  <si>
    <t>Šíření myšlenky dobrovolnictví v v kladenském regionu</t>
  </si>
  <si>
    <t>Dobrovolnictví očima mladých</t>
  </si>
  <si>
    <t>Dobrovolnictví na Náchodsku 2011</t>
  </si>
  <si>
    <t>Rozvoj, podpora a propagace dobrovolnictví mládeže v Brně a okolí</t>
  </si>
  <si>
    <t>I ty se můžeš stát dobrovolníkem</t>
  </si>
  <si>
    <t>Dobrovolnictví bez hranic</t>
  </si>
  <si>
    <t>SVČ LUŽÁNKY Brno</t>
  </si>
  <si>
    <t>Dobrovolnictví možnost seberealizace</t>
  </si>
  <si>
    <t>ERD 2011 na Jihu Čech</t>
  </si>
  <si>
    <t>Rozvoj dobrovolnictví v Českých Budějovicích</t>
  </si>
  <si>
    <t>Zaujmi postoj</t>
  </si>
  <si>
    <t>Dobrovolnictví od začátku do konce</t>
  </si>
  <si>
    <t>Klub dobrovolníků sdružení Roztoč</t>
  </si>
  <si>
    <t>Dobrobus</t>
  </si>
  <si>
    <t>Dobrovolnická kalkulačka</t>
  </si>
  <si>
    <t>Caritas Iuvenis</t>
  </si>
  <si>
    <t>Dobrovolnictví pro všechny</t>
  </si>
  <si>
    <t>OON</t>
  </si>
  <si>
    <t>Pionýr-ústředí</t>
  </si>
  <si>
    <t>Program rozvoje dobrovolnictví ve Zlínském kraji - Dobrovolnické centrum Spektrum</t>
  </si>
  <si>
    <t>Místní dobrovolnické skupiny jako nástroj otevřené a participativní organizace</t>
  </si>
  <si>
    <t>Dívejte se kolem sebe…</t>
  </si>
  <si>
    <t xml:space="preserve">% </t>
  </si>
  <si>
    <t>Celkem</t>
  </si>
  <si>
    <t xml:space="preserve">Praha </t>
  </si>
  <si>
    <t>Poskytnutá dotace</t>
  </si>
  <si>
    <t>Projekty podpořené</t>
  </si>
  <si>
    <t>Projekty nepodpořené</t>
  </si>
  <si>
    <t>Adorea-dobrovolnické centrum Vsetín o.s.</t>
  </si>
  <si>
    <t>Vsetín</t>
  </si>
  <si>
    <t>Dobrovolnictví na Vsetínsku</t>
  </si>
  <si>
    <t>Akademické centrum studentských aktivit</t>
  </si>
  <si>
    <t>Kuřim</t>
  </si>
  <si>
    <t>Vysokoškoláci - dobrovolnictví k ativnímu a zodpovědnému životu</t>
  </si>
  <si>
    <t>Akropolis o.s.</t>
  </si>
  <si>
    <t>Uherské Hradiště</t>
  </si>
  <si>
    <t>Podpora a rozvoj dobrovolnictví v centru Akropolis</t>
  </si>
  <si>
    <t>ANIMA IUVENTUTIS</t>
  </si>
  <si>
    <t>Ostrava</t>
  </si>
  <si>
    <t>Volunteers 2011</t>
  </si>
  <si>
    <t>Arcidiézní charita Praha</t>
  </si>
  <si>
    <t>Mezinárodní konference</t>
  </si>
  <si>
    <t>AREA viva</t>
  </si>
  <si>
    <t>Valeč</t>
  </si>
  <si>
    <t>Mezinárodní konference: dobrovolnické pobyty mládeže na ekofaramách jako prostředek neformálního vzdělávání</t>
  </si>
  <si>
    <t>Arnika</t>
  </si>
  <si>
    <t>Praha 3</t>
  </si>
  <si>
    <t>Enjoy s Arnikou</t>
  </si>
  <si>
    <t>Asociace křesťanských sdružení mládeže</t>
  </si>
  <si>
    <t>Praha 6</t>
  </si>
  <si>
    <t>Film o dobrovolnické službě</t>
  </si>
  <si>
    <t>Asociace pro mládež, vědu a techniku AMAVET o.s.</t>
  </si>
  <si>
    <t>Dobrovolnická činnost v Q-klubu AMAVET Příbram</t>
  </si>
  <si>
    <t>Asociace pro podporu rozvoje ICM</t>
  </si>
  <si>
    <t>Evropský rok dobrovolnictví 2011</t>
  </si>
  <si>
    <t>Asociace středoškolských klubů ČR</t>
  </si>
  <si>
    <t>ERD-Dobrovolníci na školách 2</t>
  </si>
  <si>
    <t>Asociace TRIGON</t>
  </si>
  <si>
    <t>XIX. Ročník Evropských dnů handicapu v Ostravě</t>
  </si>
  <si>
    <t xml:space="preserve">Asociace turistických oddílů mládeže ČR </t>
  </si>
  <si>
    <t>Roztoky u Prahy</t>
  </si>
  <si>
    <t>Evropo, pochod</t>
  </si>
  <si>
    <t>Boii o.s.</t>
  </si>
  <si>
    <t>Nasavrky</t>
  </si>
  <si>
    <t>Dobrovolnictví je IN</t>
  </si>
  <si>
    <t>Centrum integrace dětí a mládeže o.s.</t>
  </si>
  <si>
    <t>Dobrovolnictví se meze nekladou</t>
  </si>
  <si>
    <t>Centrum MATÝSEK</t>
  </si>
  <si>
    <t>Roudnice nad Labem</t>
  </si>
  <si>
    <t>Profesonalizace a rozvoj dobrovolnictví v Centru Matýsek a v regionu Roudnice nad Labem</t>
  </si>
  <si>
    <t>Centrum pro pomoc dětem a mládeži, o.p.s.</t>
  </si>
  <si>
    <t>Český Krumlov</t>
  </si>
  <si>
    <t>Rozvoj dobrovolnictví a podpora aktivního občanství v regionu Jihočeského kraje</t>
  </si>
  <si>
    <t>Česká rada dětí a mládeže</t>
  </si>
  <si>
    <t>RADAMBUK ERD 2011</t>
  </si>
  <si>
    <t>Česká společnost ornitologická</t>
  </si>
  <si>
    <t>Podpora dobrovolnictví v ČSO</t>
  </si>
  <si>
    <t>Česká škola bez hranic</t>
  </si>
  <si>
    <t>Mezinárodní setkání  Českých škol bez hranic; dobrovolnictví v oblasti výuky českého jazyka u bilingvních dětí</t>
  </si>
  <si>
    <t>Česká tábornická unie</t>
  </si>
  <si>
    <t>Rozvoj kompetencí dobrovolníků ČTU</t>
  </si>
  <si>
    <t>Českobratrská církev evangelická</t>
  </si>
  <si>
    <t>Noemova archa. Rozvoj dobrovolnické práce</t>
  </si>
  <si>
    <t>Český svaz ochránců přírody</t>
  </si>
  <si>
    <t>Podpora práce s dobrovolníky v Českém svazu ochránců přírody</t>
  </si>
  <si>
    <t>Čmelák-Společnost přátel přírody</t>
  </si>
  <si>
    <t>Liberec</t>
  </si>
  <si>
    <t>Dobrovolnictví - smysluplně strávený čas</t>
  </si>
  <si>
    <t>DANETA</t>
  </si>
  <si>
    <t>Vzdělávání dobrovolníků pro práci s lidmi s mentálním a kombinovaným postižením</t>
  </si>
  <si>
    <t>Diakonie ČCE-středisko v Plzni</t>
  </si>
  <si>
    <t>Dobrovolnické centrum Západ - Nejen pomáhat ale být součástí pomoci</t>
  </si>
  <si>
    <t>Domino cz.,o.s.</t>
  </si>
  <si>
    <t>Zlín 5</t>
  </si>
  <si>
    <t>Expedice Mars 2011</t>
  </si>
  <si>
    <t>Duha</t>
  </si>
  <si>
    <t>Dobrovolnictví v Duze 2</t>
  </si>
  <si>
    <t>Dům dětí a mládeže ORION Němčice nad Hanou</t>
  </si>
  <si>
    <t>Němčice nad Hanou</t>
  </si>
  <si>
    <t>Není nám to jedno</t>
  </si>
  <si>
    <t>Dům dětí a mládeže Rychnov nad Kněžnou</t>
  </si>
  <si>
    <t>Rychnov nad Kněžnou</t>
  </si>
  <si>
    <t>Dobrovolnictví na Rychnovsku 2011</t>
  </si>
  <si>
    <t>Dům dětí a mládeže, Tábor</t>
  </si>
  <si>
    <t>Tábor</t>
  </si>
  <si>
    <t>Dobrovolnictví na Táborsku 2011</t>
  </si>
  <si>
    <t>EKODOMOV</t>
  </si>
  <si>
    <t>Kompost her</t>
  </si>
  <si>
    <t>Ekologický právní servis</t>
  </si>
  <si>
    <t>Zkvalitnění práce s dobrovolníky a jejich "vyslání do terénu"</t>
  </si>
  <si>
    <t>Fidcon</t>
  </si>
  <si>
    <t>Jablonné nad Orlicí</t>
  </si>
  <si>
    <t>Koordinace dobrovolníků na putovních sbírkáých projektu Praga-Haiti</t>
  </si>
  <si>
    <t>Folklorní sdružení ČR</t>
  </si>
  <si>
    <t>Evropský rok dobrovolnictví 2011 ve folklorních sdruženích</t>
  </si>
  <si>
    <t>Hnutí Brontosurus</t>
  </si>
  <si>
    <t>Dobrovolnictví, mládež a životní prostředí</t>
  </si>
  <si>
    <t>Hnutí DUHA-Přátelé země Česká republika</t>
  </si>
  <si>
    <t>Přidej se a buď vidět!</t>
  </si>
  <si>
    <t>HoSt Home-Start Česká republika</t>
  </si>
  <si>
    <t>Praha 10</t>
  </si>
  <si>
    <t>HoSt - dobrovolník v rodině</t>
  </si>
  <si>
    <t>Chaloupky o.p.s.</t>
  </si>
  <si>
    <t>Okříšky</t>
  </si>
  <si>
    <t>Podpora dobrovolnictví v ochraně přírpdy v kraji Vysočina</t>
  </si>
  <si>
    <t>Charita ČR</t>
  </si>
  <si>
    <t>Propagace dobrovolnictví</t>
  </si>
  <si>
    <t>Charita Olomouc</t>
  </si>
  <si>
    <t>Olomouc</t>
  </si>
  <si>
    <t>Podpora a propagace dobrovolných činností v Charitě Olomouc v rámci ERD 2011</t>
  </si>
  <si>
    <t>InBáze Berkat</t>
  </si>
  <si>
    <t>Dobrovolníci pracující s dětmi a mládeží migrantů v OS InBáze Berkat - Pomáhejme si a poznávejme se</t>
  </si>
  <si>
    <t>IQ Roma servis o.s.</t>
  </si>
  <si>
    <t>Máme důvody, známe způsoby</t>
  </si>
  <si>
    <t>ITYTAKY o.s.</t>
  </si>
  <si>
    <t>Dobříš</t>
  </si>
  <si>
    <t>Máš, co dát</t>
  </si>
  <si>
    <t>Jihomoravská rada dětí a mládeže</t>
  </si>
  <si>
    <t>Týden pro hrdiny</t>
  </si>
  <si>
    <t>JUNÁK-svaz skautů a skautek</t>
  </si>
  <si>
    <t>Skauting plný dobrovolníků</t>
  </si>
  <si>
    <t>Klub Domino, Dětská tisková agentura</t>
  </si>
  <si>
    <t>Praha 11</t>
  </si>
  <si>
    <t>O krok dál</t>
  </si>
  <si>
    <t>Klub přátel a sponzorů Domu dětí a mládeže</t>
  </si>
  <si>
    <t>Lomnice nad Popelkou</t>
  </si>
  <si>
    <t>Chci být dobrovolníkem</t>
  </si>
  <si>
    <t>Klub UNESCO Kroměříž</t>
  </si>
  <si>
    <t>Dobrovolnictví - opora občanské společnosti- Čeho jsme dosáhli, kam směřujeme</t>
  </si>
  <si>
    <t>Knoflík - sdružení pro mimoškolní vzdělávání mládeže</t>
  </si>
  <si>
    <t>Bilanční a plánovací setkání dobrovolníků</t>
  </si>
  <si>
    <t>Kolpingovo dílo ČR</t>
  </si>
  <si>
    <t>Žďár nad Sázavou</t>
  </si>
  <si>
    <t>Brigády dobrovolníků na základně v Lísku</t>
  </si>
  <si>
    <t>Koňský dvorec Chmelištná</t>
  </si>
  <si>
    <t>Nepomyšl</t>
  </si>
  <si>
    <t>Mezinárodní setkání dětí a mládeže a workcamp ve Chmelištné</t>
  </si>
  <si>
    <t>KONTAKT bB</t>
  </si>
  <si>
    <t>DAR-Dobrovolné alternativní rozhodnutí</t>
  </si>
  <si>
    <t>KRDMK, o.s.</t>
  </si>
  <si>
    <t>Cheb</t>
  </si>
  <si>
    <t>Dobrovolnictví v Karlovarském kraji</t>
  </si>
  <si>
    <t>Labyrint - středisko volného času, vzdělávání a služeb</t>
  </si>
  <si>
    <t>Spirála - festival dobrovolnictví 2011</t>
  </si>
  <si>
    <t>LDT Borovany II.</t>
  </si>
  <si>
    <t>Ve stopách Jaroslava Foglara</t>
  </si>
  <si>
    <t>Liga lesní moudrosti</t>
  </si>
  <si>
    <t>LLM - Dobrovonická příležitost II</t>
  </si>
  <si>
    <t>Mateřské a dětské centrum MAJÁK</t>
  </si>
  <si>
    <t>Tanvald</t>
  </si>
  <si>
    <t>Dobrovolnictvím ke společným cílům</t>
  </si>
  <si>
    <t>Mateřské a rodinné centrum Dymáček o.s.</t>
  </si>
  <si>
    <t>Jedovnice</t>
  </si>
  <si>
    <t>Lesní škola Dymáček</t>
  </si>
  <si>
    <t>MÉDEA - o.s. Hlinsko</t>
  </si>
  <si>
    <t>Hlinsko</t>
  </si>
  <si>
    <t>Provoz školního klubu Pohoda</t>
  </si>
  <si>
    <t>Mensa ČR</t>
  </si>
  <si>
    <t>Dobrovolně pro dobrou věc</t>
  </si>
  <si>
    <t>META o.s.-Poradenské a informační centrum pro mladé migranty</t>
  </si>
  <si>
    <t>Rozšíření sítě dobrovolníků a dobrovolnických aktivit sdružení Meta</t>
  </si>
  <si>
    <t>MIKÁDO o.s.</t>
  </si>
  <si>
    <t>Praha 2</t>
  </si>
  <si>
    <t>Dobro vol!</t>
  </si>
  <si>
    <t>Mládež českého červeného kříže</t>
  </si>
  <si>
    <t>Leadership</t>
  </si>
  <si>
    <t>Na louce</t>
  </si>
  <si>
    <t>Chomutov</t>
  </si>
  <si>
    <t>Odhal své dobré JÁ!</t>
  </si>
  <si>
    <t>Neposeda</t>
  </si>
  <si>
    <t>Komunitní dobrovolnictví na Praze 21</t>
  </si>
  <si>
    <t>Nová škola, o.p.s.</t>
  </si>
  <si>
    <t>Profesionalizace dobrovolnické služby v NŠ o.p.s.</t>
  </si>
  <si>
    <t>Občanské sdružení COMPITUM</t>
  </si>
  <si>
    <t>Jablonec nad Nisou</t>
  </si>
  <si>
    <t>DODO (domácí doučování)</t>
  </si>
  <si>
    <t>Občanské sdružení Hodina H</t>
  </si>
  <si>
    <t>Pelhřimov</t>
  </si>
  <si>
    <t>Ve víru dobrovolnictví</t>
  </si>
  <si>
    <t>Občanské sdružení Chvalská škola</t>
  </si>
  <si>
    <t>Dobrovolnictvím od školy a ke škole, dobrovolnictví mezi námi</t>
  </si>
  <si>
    <t>Občanské sdružení KADET</t>
  </si>
  <si>
    <t>Třebíč</t>
  </si>
  <si>
    <t>Dobrovolníkem na nečisto</t>
  </si>
  <si>
    <t>Občanské sdružení Letní dům</t>
  </si>
  <si>
    <t>Dobrovolně v letním domě</t>
  </si>
  <si>
    <t>Občanské sdružení Madio</t>
  </si>
  <si>
    <t>Otrokovice</t>
  </si>
  <si>
    <t>Áčko</t>
  </si>
  <si>
    <t>Občanské sdružení Podzámčí</t>
  </si>
  <si>
    <t>Chlumec nad Cidlinou</t>
  </si>
  <si>
    <t>Dobrovolníci z Podzámčí</t>
  </si>
  <si>
    <t>Občanské sdružení pro ochranu přírodního a kulturního dědiství LOCUS</t>
  </si>
  <si>
    <t>Dobrovolnictví jako forma podpory rozvoje občanské společnosti</t>
  </si>
  <si>
    <t>Oblastní charita Uherské Hradiště</t>
  </si>
  <si>
    <t>Buď COOL a staň se dobrovolníkem</t>
  </si>
  <si>
    <t>Přátelé přírody ČR</t>
  </si>
  <si>
    <t>Dobrorok</t>
  </si>
  <si>
    <t>RADAMBUK</t>
  </si>
  <si>
    <t>Rodiče a děti Kadaně</t>
  </si>
  <si>
    <t>Kadaň</t>
  </si>
  <si>
    <t>Vzdělávání dobrovolníků RADKA o.s.</t>
  </si>
  <si>
    <t>Royal Rangers v ČR</t>
  </si>
  <si>
    <t>Třinec</t>
  </si>
  <si>
    <t>Učíme se stále</t>
  </si>
  <si>
    <t>Salesiánská asociace Dona Boska o.s.</t>
  </si>
  <si>
    <t>Salesiánští dobrovolníci</t>
  </si>
  <si>
    <t>Salesiánské hnutí mládeže</t>
  </si>
  <si>
    <t>SHM s dobrovolníky</t>
  </si>
  <si>
    <t>Salesiánské kluby mládeže</t>
  </si>
  <si>
    <t>Dobrovolníci 2011</t>
  </si>
  <si>
    <t>Salesiánské středisko mládeže o.p.s. (Praha 8-Kobylisy)</t>
  </si>
  <si>
    <t>Rozvoj a vzdělávání dobrovolníků v SSM, o.p.s.</t>
  </si>
  <si>
    <t>Salesiánské středisko mládeže-dům dětí a mládeže Žabovřesky</t>
  </si>
  <si>
    <t>Dobrovolnictví ve středisku mládeže</t>
  </si>
  <si>
    <t>SARKANDER</t>
  </si>
  <si>
    <t>Dobrovolnosti se meze nekladou</t>
  </si>
  <si>
    <t>Sdružení Klubko</t>
  </si>
  <si>
    <t>Připoj se</t>
  </si>
  <si>
    <t>Sdružení mladých ochránců přírody</t>
  </si>
  <si>
    <t>Já nic, já dobrovolník…?</t>
  </si>
  <si>
    <t>Sdružení na podporu mezinárodního přátelství "Slunce"</t>
  </si>
  <si>
    <t>Cesta za dobrovolnictvím</t>
  </si>
  <si>
    <t>Sdružení pracovníků DDM v ČR</t>
  </si>
  <si>
    <t>Dobrovolnictví ve střediscích volného času</t>
  </si>
  <si>
    <t>Sdružení přátel Jaroslava Foglara o.s.</t>
  </si>
  <si>
    <t>SPJF podporuje dobrovolníky</t>
  </si>
  <si>
    <t>Signály.cz, o.s.</t>
  </si>
  <si>
    <t>Dobrovolníkem se Signaly.cz</t>
  </si>
  <si>
    <t>SOZE - Sdružení občanů zabývajících se emigranty</t>
  </si>
  <si>
    <t>Projekt "Spojení"</t>
  </si>
  <si>
    <t>Společnost pro podporu lidí s mentálním postižením v ČR, o.s.</t>
  </si>
  <si>
    <t>Jablonec nadNisou</t>
  </si>
  <si>
    <t>Dobrovolní asistenti mentálně postižených sportovců</t>
  </si>
  <si>
    <t>Spolek KUŠ občanského sdružení pro multikulturní a environmentální výchovu</t>
  </si>
  <si>
    <t>Polná</t>
  </si>
  <si>
    <t>Rohozná jsi Ty! Díky! 30 let dobrovoné práce ve volnočasových aktivitách pro děti a mládež (ERD 2011)</t>
  </si>
  <si>
    <t>Start 7. odbočka Svazu letců České republiky</t>
  </si>
  <si>
    <t>Připojení se k evropskému hnutí leteckých endeků</t>
  </si>
  <si>
    <t>Středisko křesťanské pomoci v Praze</t>
  </si>
  <si>
    <t>Dobrovolníci v rodinách</t>
  </si>
  <si>
    <t>Středisko Radost, občanské sdružení</t>
  </si>
  <si>
    <t>Radost pro druhé 2011</t>
  </si>
  <si>
    <t>Středisko volného času</t>
  </si>
  <si>
    <t>Trutnov</t>
  </si>
  <si>
    <t>Dobrovolnictví na Trutnovsku</t>
  </si>
  <si>
    <t>SVČ Ivančice</t>
  </si>
  <si>
    <t>Ivančice</t>
  </si>
  <si>
    <t>Měníme svět dobrovolnictvím</t>
  </si>
  <si>
    <t>SVČ Rosice, okres Brno-venkov</t>
  </si>
  <si>
    <t>Rosice</t>
  </si>
  <si>
    <t>Kdo si hraje, nezlobí a poznává sám sebe</t>
  </si>
  <si>
    <t>SVČ, Pohořelice</t>
  </si>
  <si>
    <t>Pohořelice</t>
  </si>
  <si>
    <t>Projekt "Tykadélko" - zapojení dobrovolníků do činnosti SVČ Pohořelice</t>
  </si>
  <si>
    <t>TK SOLLANC, o.s.</t>
  </si>
  <si>
    <t>TEMPO 2011</t>
  </si>
  <si>
    <t>TOTEM</t>
  </si>
  <si>
    <t>Management dobrovolnictví v Plzeňském regionu</t>
  </si>
  <si>
    <t>United Games of Nations - Czech Republic</t>
  </si>
  <si>
    <t>Evropa možností - Chceš-li</t>
  </si>
  <si>
    <t>Vodní záchranná služba ČČK</t>
  </si>
  <si>
    <t>Podpora dobrovolnických činností ve VZS ČČK</t>
  </si>
  <si>
    <t>Výcvikové canisterapeutické sdružení HAFÍK, o.s.</t>
  </si>
  <si>
    <t>Třeboň</t>
  </si>
  <si>
    <t>Rozvoj kompetencí dobrovolníků v oblasti práce s dětmi a mládeží se zaměřením na canisterapii</t>
  </si>
  <si>
    <t>YMCA</t>
  </si>
  <si>
    <t>YMCA v ČR 2011 (ERD 2)</t>
  </si>
  <si>
    <t>Zámecký statek</t>
  </si>
  <si>
    <t>Dolní Rožínka</t>
  </si>
  <si>
    <t>Evropské dobrovolnictví handicapovaných</t>
  </si>
  <si>
    <t>Požadovaná dotace</t>
  </si>
  <si>
    <t>Projekty vyřazené pro formální nedostatky</t>
  </si>
  <si>
    <t>Odkud</t>
  </si>
  <si>
    <t>Důvod  vyřazení</t>
  </si>
  <si>
    <t>1.</t>
  </si>
  <si>
    <t>Be International</t>
  </si>
  <si>
    <t>Dobrovolnictví je sexy!</t>
  </si>
  <si>
    <t>žádost došla po termínu - 1.2.2011</t>
  </si>
  <si>
    <t>2.</t>
  </si>
  <si>
    <t>Dům dětí a mládeže Krasohled Zábřeh</t>
  </si>
  <si>
    <t>Zábřeh</t>
  </si>
  <si>
    <t>Je to našeměsto, náš kraj, náš okres</t>
  </si>
  <si>
    <t>3.</t>
  </si>
  <si>
    <t>Informační centrum pro mládež</t>
  </si>
  <si>
    <t>Mobilní infopoint EDS</t>
  </si>
  <si>
    <t>4.</t>
  </si>
  <si>
    <t>Mama klub Chrudim</t>
  </si>
  <si>
    <t>Ten zkusí to a ten zas tohle</t>
  </si>
  <si>
    <t>žádost došla po termínu - 2.2.2011</t>
  </si>
  <si>
    <t>5.</t>
  </si>
  <si>
    <t>Polypeje-Společnostpro obnovu a využití kulturních památek</t>
  </si>
  <si>
    <t>Rozvoj dobrovolnictví na hradě Cimburku a Koryčan</t>
  </si>
  <si>
    <t>6.</t>
  </si>
  <si>
    <t>Salesiánské středisko mládeže-DDM Brno-Líšeň</t>
  </si>
  <si>
    <t>Je to naše město, náš kraj, náš okres</t>
  </si>
  <si>
    <t>7.</t>
  </si>
  <si>
    <t>STŘED, o.s.</t>
  </si>
  <si>
    <t>Třebí</t>
  </si>
  <si>
    <t>Dobrovolnickécentrum STŘED, o.s.</t>
  </si>
  <si>
    <t>8.</t>
  </si>
  <si>
    <t>ČSOP-základní organizace 44/03,</t>
  </si>
  <si>
    <t>Proseč</t>
  </si>
  <si>
    <t>Šíření ekologického povědomí</t>
  </si>
  <si>
    <t>základní článek ČSOP</t>
  </si>
  <si>
    <t>9.</t>
  </si>
  <si>
    <t>Centrum ekologické výchovy Pálava -ZO ČSOP 56/15</t>
  </si>
  <si>
    <t>Mikulov</t>
  </si>
  <si>
    <t>Workcamp Pálava 2011</t>
  </si>
  <si>
    <t>10.</t>
  </si>
  <si>
    <t>Středisko Blansko "Srdce na dlani"</t>
  </si>
  <si>
    <t>Ve znaku lilie</t>
  </si>
  <si>
    <t>základní článek Junáka</t>
  </si>
  <si>
    <t>11.</t>
  </si>
  <si>
    <t>SH ČMS sbor dobrovolných hasičů Moravičany</t>
  </si>
  <si>
    <t>Moravičany</t>
  </si>
  <si>
    <t>xxx</t>
  </si>
  <si>
    <t>předkládali do programu č. 2; jedná se o základní článek Sfdružení hasičů Čech, Moravy a Slezska</t>
  </si>
  <si>
    <t>12.</t>
  </si>
  <si>
    <t>Slunečnice</t>
  </si>
  <si>
    <t>Děčín</t>
  </si>
  <si>
    <t>Evropský rok dobrovolnictví v Dobrovolném centru Slunečnice</t>
  </si>
  <si>
    <t>ani po urgenci nezasláno ověřené IČ</t>
  </si>
  <si>
    <t>13.</t>
  </si>
  <si>
    <t>Občanské sdružení Zachar-Škola pro život</t>
  </si>
  <si>
    <t>Hýbej se a poznej krásy přírodního bohatství, kulturní a historické dědictví</t>
  </si>
  <si>
    <t xml:space="preserve">vyžádaná výroční zpráva zaslána po termínu </t>
  </si>
  <si>
    <t>14.</t>
  </si>
  <si>
    <t>Občanské sdružení KOLUMBUS</t>
  </si>
  <si>
    <t>Ústí nad Labem</t>
  </si>
  <si>
    <t>Popluj s námi, napni plachty</t>
  </si>
  <si>
    <t>ani po urgenci nezasláno vyjádření samosprávy</t>
  </si>
  <si>
    <t>15.</t>
  </si>
  <si>
    <t>o.s.Minorita vs. Majorita</t>
  </si>
  <si>
    <t>Dubá</t>
  </si>
  <si>
    <t>GPS Voluntary - Nasměřuj se dobrovolně</t>
  </si>
  <si>
    <t>ani po urgenci nezaslán projekt a vyjádření samosprávy v tištěné podobě</t>
  </si>
  <si>
    <t>16.</t>
  </si>
  <si>
    <t>Matěj</t>
  </si>
  <si>
    <t>Litoměřice</t>
  </si>
  <si>
    <t>Podporujeme dobrovolnictví</t>
  </si>
  <si>
    <t>ověřené IČ zasláno po stanoveném termínu</t>
  </si>
  <si>
    <t>17.</t>
  </si>
  <si>
    <t>Dobrovolnické centrum Pardubice o.s.</t>
  </si>
  <si>
    <t>Pardubice</t>
  </si>
  <si>
    <t>ani po urgenci nepředložili v tištěné podobě projekt</t>
  </si>
  <si>
    <t>18.</t>
  </si>
  <si>
    <t>AMICIA</t>
  </si>
  <si>
    <t>Dobrovolnictví nás baví</t>
  </si>
  <si>
    <t>chybí projekt, rozpočet</t>
  </si>
  <si>
    <t>19.</t>
  </si>
  <si>
    <t>Máme otevřeno?, o.s.</t>
  </si>
  <si>
    <t>Podpora a propagace dobrovolnictví na území České republiky</t>
  </si>
  <si>
    <t>20.</t>
  </si>
  <si>
    <t>Nemocnice Žatec, o.p.s.</t>
  </si>
  <si>
    <t>Žatec</t>
  </si>
  <si>
    <t>Dobrovolnická služba</t>
  </si>
  <si>
    <t>nepředložena zřizovací listina a vyjádření samosprávy</t>
  </si>
  <si>
    <t>21.</t>
  </si>
  <si>
    <t>Občanské sdružení Ochrana kvality ovzduší</t>
  </si>
  <si>
    <t>Informační a propagační podpora realizace programu zlepšení kvality ovzduší na území aglomerace hl. m. Prahy v časopise Ochrana ovzduší a aktivní spoluúčast při jeho uvádění do života v hl. městě</t>
  </si>
  <si>
    <t>činnost vydavatelská, nezahrnuje práci s dětmi a mládeží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</si>
</sst>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0"/>
      <color theme="0" tint="-0.499984740745262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theme="0" tint="-0.499984740745262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3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left"/>
    </xf>
    <xf numFmtId="3" fontId="7" fillId="3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1" fillId="3" borderId="13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3" fontId="1" fillId="3" borderId="13" xfId="0" applyNumberFormat="1" applyFont="1" applyFill="1" applyBorder="1" applyAlignment="1">
      <alignment horizontal="left"/>
    </xf>
    <xf numFmtId="3" fontId="7" fillId="3" borderId="13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 wrapText="1"/>
    </xf>
    <xf numFmtId="0" fontId="0" fillId="2" borderId="12" xfId="0" applyFill="1" applyBorder="1" applyAlignment="1">
      <alignment horizontal="left"/>
    </xf>
    <xf numFmtId="0" fontId="3" fillId="2" borderId="12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left"/>
    </xf>
    <xf numFmtId="3" fontId="1" fillId="2" borderId="12" xfId="0" applyNumberFormat="1" applyFont="1" applyFill="1" applyBorder="1" applyAlignment="1">
      <alignment horizontal="left"/>
    </xf>
    <xf numFmtId="3" fontId="0" fillId="2" borderId="12" xfId="0" applyNumberFormat="1" applyFill="1" applyBorder="1" applyAlignment="1">
      <alignment horizontal="left"/>
    </xf>
    <xf numFmtId="9" fontId="8" fillId="2" borderId="9" xfId="1" applyFont="1" applyFill="1" applyBorder="1" applyAlignment="1">
      <alignment horizontal="left"/>
    </xf>
    <xf numFmtId="3" fontId="0" fillId="2" borderId="14" xfId="0" applyNumberForma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left"/>
    </xf>
    <xf numFmtId="3" fontId="0" fillId="2" borderId="1" xfId="0" applyNumberFormat="1" applyFill="1" applyBorder="1" applyAlignment="1">
      <alignment horizontal="left"/>
    </xf>
    <xf numFmtId="9" fontId="8" fillId="2" borderId="2" xfId="1" applyFont="1" applyFill="1" applyBorder="1" applyAlignment="1">
      <alignment horizontal="left"/>
    </xf>
    <xf numFmtId="3" fontId="0" fillId="2" borderId="3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3" fontId="2" fillId="2" borderId="3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0" fillId="2" borderId="5" xfId="0" applyFill="1" applyBorder="1" applyAlignment="1">
      <alignment horizontal="left"/>
    </xf>
    <xf numFmtId="0" fontId="1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3" fontId="1" fillId="2" borderId="5" xfId="0" applyNumberFormat="1" applyFont="1" applyFill="1" applyBorder="1" applyAlignment="1">
      <alignment horizontal="left"/>
    </xf>
    <xf numFmtId="3" fontId="0" fillId="2" borderId="5" xfId="0" applyNumberFormat="1" applyFill="1" applyBorder="1" applyAlignment="1">
      <alignment horizontal="left"/>
    </xf>
    <xf numFmtId="9" fontId="8" fillId="2" borderId="10" xfId="1" applyFont="1" applyFill="1" applyBorder="1" applyAlignment="1">
      <alignment horizontal="left"/>
    </xf>
    <xf numFmtId="3" fontId="0" fillId="2" borderId="11" xfId="0" applyNumberForma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3" fontId="11" fillId="2" borderId="7" xfId="0" applyNumberFormat="1" applyFont="1" applyFill="1" applyBorder="1" applyAlignment="1">
      <alignment horizontal="left"/>
    </xf>
    <xf numFmtId="3" fontId="11" fillId="3" borderId="7" xfId="0" applyNumberFormat="1" applyFont="1" applyFill="1" applyBorder="1" applyAlignment="1">
      <alignment horizontal="left"/>
    </xf>
    <xf numFmtId="3" fontId="11" fillId="3" borderId="8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5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3" fontId="1" fillId="4" borderId="1" xfId="0" applyNumberFormat="1" applyFont="1" applyFill="1" applyBorder="1" applyAlignment="1">
      <alignment horizontal="left"/>
    </xf>
    <xf numFmtId="3" fontId="7" fillId="4" borderId="1" xfId="0" applyNumberFormat="1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3" fontId="1" fillId="4" borderId="13" xfId="0" applyNumberFormat="1" applyFont="1" applyFill="1" applyBorder="1" applyAlignment="1">
      <alignment horizontal="left"/>
    </xf>
    <xf numFmtId="3" fontId="7" fillId="4" borderId="13" xfId="0" applyNumberFormat="1" applyFont="1" applyFill="1" applyBorder="1" applyAlignment="1">
      <alignment horizontal="left"/>
    </xf>
    <xf numFmtId="0" fontId="0" fillId="2" borderId="12" xfId="0" applyFill="1" applyBorder="1" applyAlignment="1">
      <alignment horizontal="left" wrapText="1"/>
    </xf>
    <xf numFmtId="9" fontId="8" fillId="2" borderId="12" xfId="1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9" fontId="8" fillId="2" borderId="1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9" fontId="1" fillId="2" borderId="1" xfId="1" applyFont="1" applyFill="1" applyBorder="1" applyAlignment="1">
      <alignment horizontal="left" wrapText="1"/>
    </xf>
    <xf numFmtId="9" fontId="0" fillId="2" borderId="1" xfId="1" applyFont="1" applyFill="1" applyBorder="1" applyAlignment="1">
      <alignment horizontal="left" wrapText="1"/>
    </xf>
    <xf numFmtId="9" fontId="0" fillId="2" borderId="1" xfId="1" applyFont="1" applyFill="1" applyBorder="1" applyAlignment="1">
      <alignment horizontal="left"/>
    </xf>
    <xf numFmtId="9" fontId="3" fillId="2" borderId="1" xfId="1" applyFont="1" applyFill="1" applyBorder="1" applyAlignment="1">
      <alignment horizontal="left" wrapText="1"/>
    </xf>
    <xf numFmtId="9" fontId="9" fillId="2" borderId="1" xfId="1" applyFont="1" applyFill="1" applyBorder="1" applyAlignment="1">
      <alignment horizontal="left"/>
    </xf>
    <xf numFmtId="9" fontId="1" fillId="2" borderId="1" xfId="1" applyFont="1" applyFill="1" applyBorder="1" applyAlignment="1">
      <alignment horizontal="left"/>
    </xf>
    <xf numFmtId="0" fontId="0" fillId="2" borderId="1" xfId="1" applyNumberFormat="1" applyFont="1" applyFill="1" applyBorder="1" applyAlignment="1">
      <alignment horizontal="left"/>
    </xf>
    <xf numFmtId="0" fontId="8" fillId="2" borderId="1" xfId="1" applyNumberFormat="1" applyFont="1" applyFill="1" applyBorder="1" applyAlignment="1">
      <alignment horizontal="left"/>
    </xf>
    <xf numFmtId="1" fontId="0" fillId="2" borderId="1" xfId="1" applyNumberFormat="1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wrapText="1"/>
    </xf>
    <xf numFmtId="0" fontId="14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20" fillId="6" borderId="17" xfId="0" applyFont="1" applyFill="1" applyBorder="1" applyAlignment="1">
      <alignment horizontal="left"/>
    </xf>
    <xf numFmtId="0" fontId="20" fillId="6" borderId="18" xfId="0" applyFont="1" applyFill="1" applyBorder="1" applyAlignment="1">
      <alignment horizontal="left" wrapText="1"/>
    </xf>
    <xf numFmtId="0" fontId="20" fillId="6" borderId="18" xfId="0" applyFont="1" applyFill="1" applyBorder="1" applyAlignment="1">
      <alignment horizontal="left"/>
    </xf>
    <xf numFmtId="0" fontId="20" fillId="6" borderId="19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left"/>
    </xf>
    <xf numFmtId="3" fontId="0" fillId="2" borderId="0" xfId="0" applyNumberFormat="1" applyFill="1" applyBorder="1" applyAlignment="1">
      <alignment horizontal="left"/>
    </xf>
    <xf numFmtId="9" fontId="8" fillId="2" borderId="0" xfId="1" applyFont="1" applyFill="1" applyBorder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3" fontId="1" fillId="5" borderId="20" xfId="0" applyNumberFormat="1" applyFont="1" applyFill="1" applyBorder="1" applyAlignment="1">
      <alignment horizontal="left"/>
    </xf>
    <xf numFmtId="3" fontId="1" fillId="5" borderId="1" xfId="0" applyNumberFormat="1" applyFont="1" applyFill="1" applyBorder="1" applyAlignment="1">
      <alignment horizontal="left"/>
    </xf>
    <xf numFmtId="3" fontId="1" fillId="5" borderId="21" xfId="0" applyNumberFormat="1" applyFont="1" applyFill="1" applyBorder="1" applyAlignment="1">
      <alignment horizontal="left"/>
    </xf>
    <xf numFmtId="3" fontId="1" fillId="5" borderId="12" xfId="0" applyNumberFormat="1" applyFont="1" applyFill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6" fillId="3" borderId="5" xfId="0" applyFont="1" applyFill="1" applyBorder="1" applyAlignment="1">
      <alignment horizontal="left" wrapText="1"/>
    </xf>
    <xf numFmtId="0" fontId="17" fillId="3" borderId="15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0" fillId="3" borderId="15" xfId="0" applyFill="1" applyBorder="1" applyAlignment="1">
      <alignment horizontal="left" wrapText="1"/>
    </xf>
    <xf numFmtId="0" fontId="18" fillId="2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16" fillId="3" borderId="2" xfId="0" applyNumberFormat="1" applyFont="1" applyFill="1" applyBorder="1" applyAlignment="1">
      <alignment horizontal="left"/>
    </xf>
    <xf numFmtId="0" fontId="19" fillId="3" borderId="3" xfId="0" applyFont="1" applyFill="1" applyBorder="1" applyAlignment="1">
      <alignment horizontal="left"/>
    </xf>
    <xf numFmtId="0" fontId="16" fillId="4" borderId="5" xfId="0" applyFont="1" applyFill="1" applyBorder="1" applyAlignment="1">
      <alignment horizontal="left" wrapText="1"/>
    </xf>
    <xf numFmtId="0" fontId="16" fillId="4" borderId="15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1" fillId="4" borderId="15" xfId="0" applyFont="1" applyFill="1" applyBorder="1" applyAlignment="1">
      <alignment horizontal="left" wrapText="1"/>
    </xf>
    <xf numFmtId="3" fontId="16" fillId="4" borderId="2" xfId="0" applyNumberFormat="1" applyFont="1" applyFill="1" applyBorder="1" applyAlignment="1">
      <alignment horizontal="left"/>
    </xf>
    <xf numFmtId="3" fontId="16" fillId="4" borderId="3" xfId="0" applyNumberFormat="1" applyFont="1" applyFill="1" applyBorder="1" applyAlignment="1">
      <alignment horizontal="left"/>
    </xf>
    <xf numFmtId="0" fontId="19" fillId="4" borderId="3" xfId="0" applyFont="1" applyFill="1" applyBorder="1" applyAlignment="1">
      <alignment horizontal="left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0"/>
  <sheetViews>
    <sheetView tabSelected="1" zoomScaleNormal="100" zoomScaleSheetLayoutView="100" workbookViewId="0">
      <selection activeCell="S14" sqref="S14"/>
    </sheetView>
  </sheetViews>
  <sheetFormatPr defaultRowHeight="12.75" x14ac:dyDescent="0.2"/>
  <cols>
    <col min="1" max="1" width="4.28515625" style="2" customWidth="1"/>
    <col min="2" max="2" width="62.85546875" style="54" customWidth="1"/>
    <col min="3" max="3" width="16.28515625" style="2" bestFit="1" customWidth="1"/>
    <col min="4" max="4" width="33.28515625" style="2" customWidth="1"/>
    <col min="5" max="5" width="45.28515625" style="1" customWidth="1"/>
    <col min="6" max="6" width="5.42578125" style="2" hidden="1" customWidth="1"/>
    <col min="7" max="7" width="8.140625" style="2" hidden="1" customWidth="1"/>
    <col min="8" max="8" width="4.140625" style="55" hidden="1" customWidth="1"/>
    <col min="9" max="9" width="3.7109375" style="2" hidden="1" customWidth="1"/>
    <col min="10" max="10" width="14.5703125" style="22" hidden="1" customWidth="1"/>
    <col min="11" max="11" width="12.140625" style="2" customWidth="1"/>
    <col min="12" max="12" width="10.7109375" style="2" bestFit="1" customWidth="1"/>
    <col min="13" max="13" width="7.140625" style="56" hidden="1" customWidth="1"/>
    <col min="14" max="14" width="10.7109375" style="57" bestFit="1" customWidth="1"/>
    <col min="15" max="15" width="10.7109375" style="2" bestFit="1" customWidth="1"/>
    <col min="16" max="16" width="6.5703125" style="1" hidden="1" customWidth="1"/>
    <col min="17" max="17" width="9.140625" style="2"/>
    <col min="18" max="18" width="9.28515625" style="2" bestFit="1" customWidth="1"/>
    <col min="19" max="16384" width="9.140625" style="2"/>
  </cols>
  <sheetData>
    <row r="1" spans="1:16" ht="18" x14ac:dyDescent="0.25">
      <c r="A1" s="120" t="s">
        <v>84</v>
      </c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6" ht="15" x14ac:dyDescent="0.2">
      <c r="A2" s="118"/>
      <c r="B2" s="116" t="s">
        <v>0</v>
      </c>
      <c r="C2" s="116" t="s">
        <v>1</v>
      </c>
      <c r="D2" s="3" t="s">
        <v>49</v>
      </c>
      <c r="E2" s="116" t="s">
        <v>48</v>
      </c>
      <c r="F2" s="3" t="s">
        <v>43</v>
      </c>
      <c r="G2" s="3" t="s">
        <v>44</v>
      </c>
      <c r="H2" s="4" t="s">
        <v>46</v>
      </c>
      <c r="I2" s="3" t="s">
        <v>45</v>
      </c>
      <c r="J2" s="5" t="s">
        <v>81</v>
      </c>
      <c r="K2" s="123" t="s">
        <v>349</v>
      </c>
      <c r="L2" s="124"/>
      <c r="M2" s="6"/>
      <c r="N2" s="123" t="s">
        <v>83</v>
      </c>
      <c r="O2" s="124"/>
      <c r="P2" s="7" t="s">
        <v>47</v>
      </c>
    </row>
    <row r="3" spans="1:16" ht="13.5" thickBot="1" x14ac:dyDescent="0.25">
      <c r="A3" s="119"/>
      <c r="B3" s="117"/>
      <c r="C3" s="117"/>
      <c r="D3" s="8"/>
      <c r="E3" s="117"/>
      <c r="F3" s="8"/>
      <c r="G3" s="8"/>
      <c r="H3" s="9"/>
      <c r="I3" s="8"/>
      <c r="J3" s="10"/>
      <c r="K3" s="10" t="s">
        <v>2</v>
      </c>
      <c r="L3" s="10" t="s">
        <v>75</v>
      </c>
      <c r="M3" s="11" t="s">
        <v>80</v>
      </c>
      <c r="N3" s="10" t="s">
        <v>2</v>
      </c>
      <c r="O3" s="10" t="s">
        <v>75</v>
      </c>
      <c r="P3" s="7"/>
    </row>
    <row r="4" spans="1:16" s="22" customFormat="1" ht="13.5" thickTop="1" x14ac:dyDescent="0.2">
      <c r="A4" s="12">
        <v>1</v>
      </c>
      <c r="B4" s="13" t="s">
        <v>5</v>
      </c>
      <c r="C4" s="14" t="s">
        <v>6</v>
      </c>
      <c r="D4" s="12" t="s">
        <v>50</v>
      </c>
      <c r="E4" s="15" t="s">
        <v>71</v>
      </c>
      <c r="F4" s="14">
        <v>90</v>
      </c>
      <c r="G4" s="14">
        <v>80</v>
      </c>
      <c r="H4" s="16">
        <f t="shared" ref="H4:H19" si="0">ABS(F4-G4)</f>
        <v>10</v>
      </c>
      <c r="I4" s="14"/>
      <c r="J4" s="17">
        <f>IF(H4&gt;20,(IF(I4+G4&gt;I4+F4,I4+F4,I4+G4)),(F4+G4))</f>
        <v>170</v>
      </c>
      <c r="K4" s="18">
        <v>437000</v>
      </c>
      <c r="L4" s="18">
        <v>0</v>
      </c>
      <c r="M4" s="19">
        <f t="shared" ref="M4:M19" si="1">L4/K4</f>
        <v>0</v>
      </c>
      <c r="N4" s="111">
        <v>377000</v>
      </c>
      <c r="O4" s="20">
        <v>0</v>
      </c>
      <c r="P4" s="21"/>
    </row>
    <row r="5" spans="1:16" x14ac:dyDescent="0.2">
      <c r="A5" s="23">
        <v>2</v>
      </c>
      <c r="B5" s="24" t="s">
        <v>22</v>
      </c>
      <c r="C5" s="23" t="s">
        <v>23</v>
      </c>
      <c r="D5" s="23"/>
      <c r="E5" s="21" t="s">
        <v>66</v>
      </c>
      <c r="F5" s="23">
        <v>76</v>
      </c>
      <c r="G5" s="23">
        <v>70</v>
      </c>
      <c r="H5" s="25">
        <f t="shared" si="0"/>
        <v>6</v>
      </c>
      <c r="I5" s="23"/>
      <c r="J5" s="26">
        <f>IF(H5&gt;20,(IF(I5+G5&gt;I5+F5,I5+F5,I5+G5)),(F5+G5))</f>
        <v>146</v>
      </c>
      <c r="K5" s="27">
        <v>84500</v>
      </c>
      <c r="L5" s="27">
        <v>3000</v>
      </c>
      <c r="M5" s="28">
        <f t="shared" si="1"/>
        <v>3.5502958579881658E-2</v>
      </c>
      <c r="N5" s="112">
        <v>84500</v>
      </c>
      <c r="O5" s="29">
        <v>3000</v>
      </c>
      <c r="P5" s="21"/>
    </row>
    <row r="6" spans="1:16" x14ac:dyDescent="0.2">
      <c r="A6" s="23">
        <v>3</v>
      </c>
      <c r="B6" s="24" t="s">
        <v>13</v>
      </c>
      <c r="C6" s="23" t="s">
        <v>4</v>
      </c>
      <c r="D6" s="30" t="s">
        <v>50</v>
      </c>
      <c r="E6" s="21" t="s">
        <v>72</v>
      </c>
      <c r="F6" s="23">
        <v>82</v>
      </c>
      <c r="G6" s="23">
        <v>50</v>
      </c>
      <c r="H6" s="25">
        <f t="shared" si="0"/>
        <v>32</v>
      </c>
      <c r="I6" s="23">
        <v>78</v>
      </c>
      <c r="J6" s="26">
        <f>+I6+F6</f>
        <v>160</v>
      </c>
      <c r="K6" s="27">
        <v>899131</v>
      </c>
      <c r="L6" s="27">
        <v>618931</v>
      </c>
      <c r="M6" s="28">
        <f t="shared" si="1"/>
        <v>0.68836576650121062</v>
      </c>
      <c r="N6" s="112">
        <v>622931</v>
      </c>
      <c r="O6" s="31">
        <f>+L6-200000</f>
        <v>418931</v>
      </c>
      <c r="P6" s="21"/>
    </row>
    <row r="7" spans="1:16" x14ac:dyDescent="0.2">
      <c r="A7" s="23">
        <v>4</v>
      </c>
      <c r="B7" s="24" t="s">
        <v>11</v>
      </c>
      <c r="C7" s="23" t="s">
        <v>12</v>
      </c>
      <c r="D7" s="23"/>
      <c r="E7" s="21" t="s">
        <v>67</v>
      </c>
      <c r="F7" s="23">
        <v>76</v>
      </c>
      <c r="G7" s="23">
        <v>70</v>
      </c>
      <c r="H7" s="25">
        <f t="shared" si="0"/>
        <v>6</v>
      </c>
      <c r="I7" s="23"/>
      <c r="J7" s="26">
        <f t="shared" ref="J7:J13" si="2">IF(H7&gt;20,(IF(I7+G7&gt;I7+F7,I7+F7,I7+G7)),(F7+G7))</f>
        <v>146</v>
      </c>
      <c r="K7" s="27">
        <v>233938</v>
      </c>
      <c r="L7" s="27">
        <v>118638</v>
      </c>
      <c r="M7" s="28">
        <f t="shared" si="1"/>
        <v>0.5071343689353589</v>
      </c>
      <c r="N7" s="112">
        <v>233938</v>
      </c>
      <c r="O7" s="29">
        <v>118638</v>
      </c>
      <c r="P7" s="21"/>
    </row>
    <row r="8" spans="1:16" x14ac:dyDescent="0.2">
      <c r="A8" s="23">
        <v>5</v>
      </c>
      <c r="B8" s="24" t="s">
        <v>31</v>
      </c>
      <c r="C8" s="23" t="s">
        <v>26</v>
      </c>
      <c r="D8" s="30" t="s">
        <v>50</v>
      </c>
      <c r="E8" s="21" t="s">
        <v>73</v>
      </c>
      <c r="F8" s="23">
        <v>80</v>
      </c>
      <c r="G8" s="30">
        <v>64</v>
      </c>
      <c r="H8" s="25">
        <f t="shared" si="0"/>
        <v>16</v>
      </c>
      <c r="I8" s="23">
        <v>42</v>
      </c>
      <c r="J8" s="26">
        <f t="shared" si="2"/>
        <v>144</v>
      </c>
      <c r="K8" s="27">
        <v>987134</v>
      </c>
      <c r="L8" s="27">
        <v>578534</v>
      </c>
      <c r="M8" s="28">
        <f t="shared" si="1"/>
        <v>0.58607443366351475</v>
      </c>
      <c r="N8" s="112">
        <v>288463</v>
      </c>
      <c r="O8" s="29">
        <v>144634</v>
      </c>
      <c r="P8" s="21"/>
    </row>
    <row r="9" spans="1:16" ht="25.5" x14ac:dyDescent="0.2">
      <c r="A9" s="23">
        <v>6</v>
      </c>
      <c r="B9" s="24" t="s">
        <v>29</v>
      </c>
      <c r="C9" s="23" t="s">
        <v>30</v>
      </c>
      <c r="D9" s="23"/>
      <c r="E9" s="21" t="s">
        <v>58</v>
      </c>
      <c r="F9" s="23">
        <v>80</v>
      </c>
      <c r="G9" s="23">
        <v>76</v>
      </c>
      <c r="H9" s="25">
        <f t="shared" si="0"/>
        <v>4</v>
      </c>
      <c r="I9" s="23"/>
      <c r="J9" s="26">
        <f t="shared" si="2"/>
        <v>156</v>
      </c>
      <c r="K9" s="27">
        <v>120000</v>
      </c>
      <c r="L9" s="27">
        <v>57000</v>
      </c>
      <c r="M9" s="28">
        <f t="shared" si="1"/>
        <v>0.47499999999999998</v>
      </c>
      <c r="N9" s="112">
        <v>120000</v>
      </c>
      <c r="O9" s="29">
        <v>57000</v>
      </c>
      <c r="P9" s="21"/>
    </row>
    <row r="10" spans="1:16" ht="25.5" x14ac:dyDescent="0.2">
      <c r="A10" s="23">
        <v>7</v>
      </c>
      <c r="B10" s="32" t="s">
        <v>41</v>
      </c>
      <c r="C10" s="23" t="s">
        <v>42</v>
      </c>
      <c r="D10" s="23" t="s">
        <v>50</v>
      </c>
      <c r="E10" s="21" t="s">
        <v>53</v>
      </c>
      <c r="F10" s="23">
        <v>74</v>
      </c>
      <c r="G10" s="30">
        <v>70</v>
      </c>
      <c r="H10" s="25">
        <f t="shared" si="0"/>
        <v>4</v>
      </c>
      <c r="I10" s="23"/>
      <c r="J10" s="26">
        <f t="shared" si="2"/>
        <v>144</v>
      </c>
      <c r="K10" s="27">
        <v>111000</v>
      </c>
      <c r="L10" s="27">
        <v>61000</v>
      </c>
      <c r="M10" s="28">
        <f t="shared" si="1"/>
        <v>0.5495495495495496</v>
      </c>
      <c r="N10" s="112">
        <v>111000</v>
      </c>
      <c r="O10" s="29">
        <v>61000</v>
      </c>
      <c r="P10" s="21"/>
    </row>
    <row r="11" spans="1:16" x14ac:dyDescent="0.2">
      <c r="A11" s="23">
        <v>8</v>
      </c>
      <c r="B11" s="24" t="s">
        <v>18</v>
      </c>
      <c r="C11" s="23" t="s">
        <v>3</v>
      </c>
      <c r="D11" s="23"/>
      <c r="E11" s="21" t="s">
        <v>74</v>
      </c>
      <c r="F11" s="23">
        <v>80</v>
      </c>
      <c r="G11" s="30">
        <v>72</v>
      </c>
      <c r="H11" s="25">
        <f t="shared" si="0"/>
        <v>8</v>
      </c>
      <c r="I11" s="23"/>
      <c r="J11" s="26">
        <f t="shared" si="2"/>
        <v>152</v>
      </c>
      <c r="K11" s="27">
        <v>616000</v>
      </c>
      <c r="L11" s="27">
        <v>340000</v>
      </c>
      <c r="M11" s="28">
        <f t="shared" si="1"/>
        <v>0.55194805194805197</v>
      </c>
      <c r="N11" s="112">
        <v>556000</v>
      </c>
      <c r="O11" s="29">
        <v>340000</v>
      </c>
      <c r="P11" s="21"/>
    </row>
    <row r="12" spans="1:16" x14ac:dyDescent="0.2">
      <c r="A12" s="23">
        <v>9</v>
      </c>
      <c r="B12" s="24" t="s">
        <v>19</v>
      </c>
      <c r="C12" s="23" t="s">
        <v>3</v>
      </c>
      <c r="D12" s="30" t="s">
        <v>50</v>
      </c>
      <c r="E12" s="21" t="s">
        <v>63</v>
      </c>
      <c r="F12" s="23">
        <v>74</v>
      </c>
      <c r="G12" s="30">
        <v>80</v>
      </c>
      <c r="H12" s="25">
        <f t="shared" si="0"/>
        <v>6</v>
      </c>
      <c r="I12" s="23"/>
      <c r="J12" s="26">
        <f t="shared" si="2"/>
        <v>154</v>
      </c>
      <c r="K12" s="27">
        <v>541290</v>
      </c>
      <c r="L12" s="27">
        <v>150000</v>
      </c>
      <c r="M12" s="28">
        <f t="shared" si="1"/>
        <v>0.27711577897245471</v>
      </c>
      <c r="N12" s="112">
        <f>+K12-81700</f>
        <v>459590</v>
      </c>
      <c r="O12" s="29">
        <v>150000</v>
      </c>
      <c r="P12" s="21"/>
    </row>
    <row r="13" spans="1:16" x14ac:dyDescent="0.2">
      <c r="A13" s="23">
        <v>10</v>
      </c>
      <c r="B13" s="24" t="s">
        <v>14</v>
      </c>
      <c r="C13" s="23" t="s">
        <v>15</v>
      </c>
      <c r="D13" s="23" t="s">
        <v>50</v>
      </c>
      <c r="E13" s="21" t="s">
        <v>52</v>
      </c>
      <c r="F13" s="30">
        <v>82</v>
      </c>
      <c r="G13" s="30">
        <v>76</v>
      </c>
      <c r="H13" s="25">
        <f t="shared" si="0"/>
        <v>6</v>
      </c>
      <c r="I13" s="23"/>
      <c r="J13" s="26">
        <f t="shared" si="2"/>
        <v>158</v>
      </c>
      <c r="K13" s="27">
        <v>30000</v>
      </c>
      <c r="L13" s="27">
        <v>0</v>
      </c>
      <c r="M13" s="28">
        <f t="shared" si="1"/>
        <v>0</v>
      </c>
      <c r="N13" s="112">
        <v>30000</v>
      </c>
      <c r="O13" s="29">
        <v>0</v>
      </c>
      <c r="P13" s="21"/>
    </row>
    <row r="14" spans="1:16" ht="25.5" x14ac:dyDescent="0.2">
      <c r="A14" s="23">
        <v>11</v>
      </c>
      <c r="B14" s="24" t="s">
        <v>33</v>
      </c>
      <c r="C14" s="23" t="s">
        <v>34</v>
      </c>
      <c r="D14" s="23" t="s">
        <v>50</v>
      </c>
      <c r="E14" s="21" t="s">
        <v>69</v>
      </c>
      <c r="F14" s="23">
        <v>86</v>
      </c>
      <c r="G14" s="23">
        <v>50</v>
      </c>
      <c r="H14" s="25">
        <f t="shared" si="0"/>
        <v>36</v>
      </c>
      <c r="I14" s="23">
        <v>80</v>
      </c>
      <c r="J14" s="26">
        <f>+I14+F14</f>
        <v>166</v>
      </c>
      <c r="K14" s="27">
        <v>112500</v>
      </c>
      <c r="L14" s="27">
        <v>20000</v>
      </c>
      <c r="M14" s="28">
        <f t="shared" si="1"/>
        <v>0.17777777777777778</v>
      </c>
      <c r="N14" s="112">
        <v>75500</v>
      </c>
      <c r="O14" s="29">
        <v>20000</v>
      </c>
      <c r="P14" s="21"/>
    </row>
    <row r="15" spans="1:16" ht="25.5" x14ac:dyDescent="0.2">
      <c r="A15" s="23">
        <v>12</v>
      </c>
      <c r="B15" s="24" t="s">
        <v>24</v>
      </c>
      <c r="C15" s="23" t="s">
        <v>25</v>
      </c>
      <c r="D15" s="23"/>
      <c r="E15" s="21" t="s">
        <v>56</v>
      </c>
      <c r="F15" s="23">
        <v>86</v>
      </c>
      <c r="G15" s="23">
        <v>74</v>
      </c>
      <c r="H15" s="25">
        <f t="shared" si="0"/>
        <v>12</v>
      </c>
      <c r="I15" s="23"/>
      <c r="J15" s="26">
        <f t="shared" ref="J15:J21" si="3">IF(H15&gt;20,(IF(I15+G15&gt;I15+F15,I15+F15,I15+G15)),(F15+G15))</f>
        <v>160</v>
      </c>
      <c r="K15" s="27">
        <v>308640</v>
      </c>
      <c r="L15" s="27">
        <v>151640</v>
      </c>
      <c r="M15" s="28">
        <f t="shared" si="1"/>
        <v>0.49131674442716433</v>
      </c>
      <c r="N15" s="112">
        <v>218500</v>
      </c>
      <c r="O15" s="29">
        <v>118500</v>
      </c>
      <c r="P15" s="21"/>
    </row>
    <row r="16" spans="1:16" x14ac:dyDescent="0.2">
      <c r="A16" s="23">
        <v>13</v>
      </c>
      <c r="B16" s="24" t="s">
        <v>37</v>
      </c>
      <c r="C16" s="23" t="s">
        <v>38</v>
      </c>
      <c r="D16" s="30" t="s">
        <v>50</v>
      </c>
      <c r="E16" s="21" t="s">
        <v>57</v>
      </c>
      <c r="F16" s="23">
        <v>82</v>
      </c>
      <c r="G16" s="30">
        <v>82</v>
      </c>
      <c r="H16" s="25">
        <f t="shared" si="0"/>
        <v>0</v>
      </c>
      <c r="I16" s="23"/>
      <c r="J16" s="26">
        <f t="shared" si="3"/>
        <v>164</v>
      </c>
      <c r="K16" s="27">
        <v>141850</v>
      </c>
      <c r="L16" s="27">
        <v>82350</v>
      </c>
      <c r="M16" s="28">
        <f t="shared" si="1"/>
        <v>0.58054282692985548</v>
      </c>
      <c r="N16" s="112">
        <v>141850</v>
      </c>
      <c r="O16" s="29">
        <v>82350</v>
      </c>
      <c r="P16" s="21"/>
    </row>
    <row r="17" spans="1:16" x14ac:dyDescent="0.2">
      <c r="A17" s="23">
        <v>14</v>
      </c>
      <c r="B17" s="24" t="s">
        <v>40</v>
      </c>
      <c r="C17" s="23" t="s">
        <v>4</v>
      </c>
      <c r="D17" s="30" t="s">
        <v>50</v>
      </c>
      <c r="E17" s="21" t="s">
        <v>62</v>
      </c>
      <c r="F17" s="23">
        <v>82</v>
      </c>
      <c r="G17" s="30">
        <v>78</v>
      </c>
      <c r="H17" s="25">
        <f t="shared" si="0"/>
        <v>4</v>
      </c>
      <c r="I17" s="23"/>
      <c r="J17" s="26">
        <f t="shared" si="3"/>
        <v>160</v>
      </c>
      <c r="K17" s="27">
        <v>624600</v>
      </c>
      <c r="L17" s="27">
        <v>261400</v>
      </c>
      <c r="M17" s="28">
        <f t="shared" si="1"/>
        <v>0.41850784502081334</v>
      </c>
      <c r="N17" s="112">
        <v>450000</v>
      </c>
      <c r="O17" s="29">
        <v>261400</v>
      </c>
      <c r="P17" s="21"/>
    </row>
    <row r="18" spans="1:16" x14ac:dyDescent="0.2">
      <c r="A18" s="23">
        <v>15</v>
      </c>
      <c r="B18" s="24" t="s">
        <v>32</v>
      </c>
      <c r="C18" s="23" t="s">
        <v>3</v>
      </c>
      <c r="D18" s="30" t="s">
        <v>50</v>
      </c>
      <c r="E18" s="21" t="s">
        <v>59</v>
      </c>
      <c r="F18" s="23">
        <v>88</v>
      </c>
      <c r="G18" s="30">
        <v>78</v>
      </c>
      <c r="H18" s="25">
        <f t="shared" si="0"/>
        <v>10</v>
      </c>
      <c r="I18" s="23"/>
      <c r="J18" s="26">
        <f t="shared" si="3"/>
        <v>166</v>
      </c>
      <c r="K18" s="27">
        <v>175000</v>
      </c>
      <c r="L18" s="27">
        <v>60000</v>
      </c>
      <c r="M18" s="28">
        <f t="shared" si="1"/>
        <v>0.34285714285714286</v>
      </c>
      <c r="N18" s="112">
        <v>175000</v>
      </c>
      <c r="O18" s="29">
        <v>60000</v>
      </c>
      <c r="P18" s="21"/>
    </row>
    <row r="19" spans="1:16" ht="25.5" x14ac:dyDescent="0.2">
      <c r="A19" s="23">
        <v>16</v>
      </c>
      <c r="B19" s="24" t="s">
        <v>39</v>
      </c>
      <c r="C19" s="23" t="s">
        <v>4</v>
      </c>
      <c r="D19" s="23"/>
      <c r="E19" s="21" t="s">
        <v>61</v>
      </c>
      <c r="F19" s="23">
        <v>72</v>
      </c>
      <c r="G19" s="23">
        <v>76</v>
      </c>
      <c r="H19" s="25">
        <f t="shared" si="0"/>
        <v>4</v>
      </c>
      <c r="I19" s="23"/>
      <c r="J19" s="26">
        <f t="shared" si="3"/>
        <v>148</v>
      </c>
      <c r="K19" s="27">
        <v>601900</v>
      </c>
      <c r="L19" s="27">
        <v>177970</v>
      </c>
      <c r="M19" s="28">
        <f t="shared" si="1"/>
        <v>0.29568034557235423</v>
      </c>
      <c r="N19" s="112">
        <f>+K19-20000-37000-93800-2000-98500</f>
        <v>350600</v>
      </c>
      <c r="O19" s="29">
        <v>177970</v>
      </c>
      <c r="P19" s="21"/>
    </row>
    <row r="20" spans="1:16" x14ac:dyDescent="0.2">
      <c r="A20" s="23">
        <v>17</v>
      </c>
      <c r="B20" s="24" t="s">
        <v>76</v>
      </c>
      <c r="C20" s="30" t="s">
        <v>82</v>
      </c>
      <c r="D20" s="23"/>
      <c r="E20" s="21" t="s">
        <v>54</v>
      </c>
      <c r="F20" s="23">
        <v>94</v>
      </c>
      <c r="G20" s="23">
        <v>92</v>
      </c>
      <c r="H20" s="25">
        <f t="shared" ref="H20" si="4">ABS(F20-G20)</f>
        <v>2</v>
      </c>
      <c r="I20" s="23"/>
      <c r="J20" s="26">
        <f t="shared" si="3"/>
        <v>186</v>
      </c>
      <c r="K20" s="27">
        <v>839300</v>
      </c>
      <c r="L20" s="27">
        <v>77000</v>
      </c>
      <c r="M20" s="28">
        <f t="shared" ref="M20" si="5">L20/K20</f>
        <v>9.1743119266055051E-2</v>
      </c>
      <c r="N20" s="112">
        <v>727000</v>
      </c>
      <c r="O20" s="29">
        <v>77000</v>
      </c>
      <c r="P20" s="21"/>
    </row>
    <row r="21" spans="1:16" x14ac:dyDescent="0.2">
      <c r="A21" s="23">
        <v>18</v>
      </c>
      <c r="B21" s="24" t="s">
        <v>28</v>
      </c>
      <c r="C21" s="23" t="s">
        <v>4</v>
      </c>
      <c r="D21" s="30" t="s">
        <v>50</v>
      </c>
      <c r="E21" s="21" t="s">
        <v>55</v>
      </c>
      <c r="F21" s="23">
        <v>94</v>
      </c>
      <c r="G21" s="23">
        <v>74</v>
      </c>
      <c r="H21" s="25">
        <f>ABS(F21-G21)</f>
        <v>20</v>
      </c>
      <c r="I21" s="23"/>
      <c r="J21" s="26">
        <f t="shared" si="3"/>
        <v>168</v>
      </c>
      <c r="K21" s="27">
        <v>294000</v>
      </c>
      <c r="L21" s="27">
        <v>64800</v>
      </c>
      <c r="M21" s="28">
        <f>L21/K21</f>
        <v>0.22040816326530613</v>
      </c>
      <c r="N21" s="112">
        <f>+K21-115000</f>
        <v>179000</v>
      </c>
      <c r="O21" s="29">
        <v>64800</v>
      </c>
      <c r="P21" s="21"/>
    </row>
    <row r="22" spans="1:16" x14ac:dyDescent="0.2">
      <c r="A22" s="23">
        <v>19</v>
      </c>
      <c r="B22" s="24" t="s">
        <v>16</v>
      </c>
      <c r="C22" s="23" t="s">
        <v>17</v>
      </c>
      <c r="D22" s="23"/>
      <c r="E22" s="21" t="s">
        <v>70</v>
      </c>
      <c r="F22" s="23">
        <v>70</v>
      </c>
      <c r="G22" s="23">
        <v>48</v>
      </c>
      <c r="H22" s="25">
        <f>ABS(F22-G22)</f>
        <v>22</v>
      </c>
      <c r="I22" s="23">
        <v>80</v>
      </c>
      <c r="J22" s="26">
        <f>+F22+I22</f>
        <v>150</v>
      </c>
      <c r="K22" s="27">
        <v>114000</v>
      </c>
      <c r="L22" s="27">
        <v>40000</v>
      </c>
      <c r="M22" s="28">
        <f>L22/K22</f>
        <v>0.35087719298245612</v>
      </c>
      <c r="N22" s="112">
        <v>114000</v>
      </c>
      <c r="O22" s="29">
        <v>40000</v>
      </c>
      <c r="P22" s="21"/>
    </row>
    <row r="23" spans="1:16" ht="25.5" x14ac:dyDescent="0.2">
      <c r="A23" s="23">
        <v>20</v>
      </c>
      <c r="B23" s="24" t="s">
        <v>8</v>
      </c>
      <c r="C23" s="23" t="s">
        <v>7</v>
      </c>
      <c r="D23" s="23"/>
      <c r="E23" s="21" t="s">
        <v>77</v>
      </c>
      <c r="F23" s="23">
        <v>96</v>
      </c>
      <c r="G23" s="23">
        <v>70</v>
      </c>
      <c r="H23" s="25">
        <f t="shared" ref="H23:H29" si="6">ABS(F23-G23)</f>
        <v>26</v>
      </c>
      <c r="I23" s="23">
        <v>76</v>
      </c>
      <c r="J23" s="26">
        <f>IF(H23&gt;20,(IF(I23+G23&gt;I23+F23,I23+F23,I23+G23)),(F23+G23))</f>
        <v>146</v>
      </c>
      <c r="K23" s="27">
        <v>95000</v>
      </c>
      <c r="L23" s="27">
        <v>40000</v>
      </c>
      <c r="M23" s="28">
        <f t="shared" ref="M23:M29" si="7">L23/K23</f>
        <v>0.42105263157894735</v>
      </c>
      <c r="N23" s="114">
        <v>95000</v>
      </c>
      <c r="O23" s="29">
        <v>40000</v>
      </c>
      <c r="P23" s="21"/>
    </row>
    <row r="24" spans="1:16" ht="25.5" x14ac:dyDescent="0.2">
      <c r="A24" s="23">
        <v>21</v>
      </c>
      <c r="B24" s="24" t="s">
        <v>20</v>
      </c>
      <c r="C24" s="23" t="s">
        <v>4</v>
      </c>
      <c r="D24" s="23" t="s">
        <v>50</v>
      </c>
      <c r="E24" s="21" t="s">
        <v>78</v>
      </c>
      <c r="F24" s="23">
        <v>76</v>
      </c>
      <c r="G24" s="23">
        <v>40</v>
      </c>
      <c r="H24" s="25">
        <f t="shared" si="6"/>
        <v>36</v>
      </c>
      <c r="I24" s="23">
        <v>88</v>
      </c>
      <c r="J24" s="26">
        <f>+I24+F24</f>
        <v>164</v>
      </c>
      <c r="K24" s="27">
        <v>243600</v>
      </c>
      <c r="L24" s="27">
        <v>44200</v>
      </c>
      <c r="M24" s="28">
        <f t="shared" si="7"/>
        <v>0.18144499178981938</v>
      </c>
      <c r="N24" s="112">
        <v>243600</v>
      </c>
      <c r="O24" s="29">
        <v>44200</v>
      </c>
      <c r="P24" s="21"/>
    </row>
    <row r="25" spans="1:16" x14ac:dyDescent="0.2">
      <c r="A25" s="23">
        <v>22</v>
      </c>
      <c r="B25" s="24" t="s">
        <v>9</v>
      </c>
      <c r="C25" s="23" t="s">
        <v>10</v>
      </c>
      <c r="D25" s="23"/>
      <c r="E25" s="21" t="s">
        <v>60</v>
      </c>
      <c r="F25" s="23">
        <v>86</v>
      </c>
      <c r="G25" s="23">
        <v>68</v>
      </c>
      <c r="H25" s="25">
        <f t="shared" si="6"/>
        <v>18</v>
      </c>
      <c r="I25" s="23"/>
      <c r="J25" s="26">
        <f>IF(H25&gt;20,(IF(I25+G25&gt;I25+F25,I25+F25,I25+G25)),(F25+G25))</f>
        <v>154</v>
      </c>
      <c r="K25" s="27">
        <v>230000</v>
      </c>
      <c r="L25" s="27">
        <v>40000</v>
      </c>
      <c r="M25" s="28">
        <f t="shared" si="7"/>
        <v>0.17391304347826086</v>
      </c>
      <c r="N25" s="112">
        <v>206000</v>
      </c>
      <c r="O25" s="29">
        <f>40000-24000</f>
        <v>16000</v>
      </c>
      <c r="P25" s="21"/>
    </row>
    <row r="26" spans="1:16" x14ac:dyDescent="0.2">
      <c r="A26" s="23">
        <v>23</v>
      </c>
      <c r="B26" s="24" t="s">
        <v>21</v>
      </c>
      <c r="C26" s="23" t="s">
        <v>3</v>
      </c>
      <c r="D26" s="23"/>
      <c r="E26" s="21" t="s">
        <v>68</v>
      </c>
      <c r="F26" s="23">
        <v>78</v>
      </c>
      <c r="G26" s="23">
        <v>68</v>
      </c>
      <c r="H26" s="25">
        <f t="shared" si="6"/>
        <v>10</v>
      </c>
      <c r="I26" s="23"/>
      <c r="J26" s="26">
        <f>IF(H26&gt;20,(IF(I26+G26&gt;I26+F26,I26+F26,I26+G26)),(F26+G26))</f>
        <v>146</v>
      </c>
      <c r="K26" s="27">
        <v>20500</v>
      </c>
      <c r="L26" s="27">
        <v>8000</v>
      </c>
      <c r="M26" s="28">
        <f t="shared" si="7"/>
        <v>0.3902439024390244</v>
      </c>
      <c r="N26" s="112">
        <v>20500</v>
      </c>
      <c r="O26" s="29">
        <v>8000</v>
      </c>
      <c r="P26" s="21"/>
    </row>
    <row r="27" spans="1:16" x14ac:dyDescent="0.2">
      <c r="A27" s="23">
        <v>24</v>
      </c>
      <c r="B27" s="24" t="s">
        <v>64</v>
      </c>
      <c r="C27" s="23" t="s">
        <v>4</v>
      </c>
      <c r="D27" s="23"/>
      <c r="E27" s="21" t="s">
        <v>65</v>
      </c>
      <c r="F27" s="23">
        <v>78</v>
      </c>
      <c r="G27" s="23">
        <v>70</v>
      </c>
      <c r="H27" s="25">
        <f t="shared" si="6"/>
        <v>8</v>
      </c>
      <c r="I27" s="23"/>
      <c r="J27" s="26">
        <f>IF(H27&gt;20,(IF(I27+G27&gt;I27+F27,I27+F27,I27+G27)),(F27+G27))</f>
        <v>148</v>
      </c>
      <c r="K27" s="27">
        <v>191400</v>
      </c>
      <c r="L27" s="27">
        <v>86400</v>
      </c>
      <c r="M27" s="28">
        <f t="shared" si="7"/>
        <v>0.45141065830721006</v>
      </c>
      <c r="N27" s="112">
        <v>141400</v>
      </c>
      <c r="O27" s="29">
        <v>86400</v>
      </c>
      <c r="P27" s="21"/>
    </row>
    <row r="28" spans="1:16" s="35" customFormat="1" x14ac:dyDescent="0.2">
      <c r="A28" s="33">
        <v>25</v>
      </c>
      <c r="B28" s="24" t="s">
        <v>35</v>
      </c>
      <c r="C28" s="23" t="s">
        <v>36</v>
      </c>
      <c r="D28" s="23"/>
      <c r="E28" s="21" t="s">
        <v>79</v>
      </c>
      <c r="F28" s="23">
        <v>88</v>
      </c>
      <c r="G28" s="23">
        <v>60</v>
      </c>
      <c r="H28" s="25">
        <f t="shared" si="6"/>
        <v>28</v>
      </c>
      <c r="I28" s="23">
        <v>78</v>
      </c>
      <c r="J28" s="26">
        <f>+I28+F28</f>
        <v>166</v>
      </c>
      <c r="K28" s="27">
        <v>197144</v>
      </c>
      <c r="L28" s="27">
        <v>163344</v>
      </c>
      <c r="M28" s="28">
        <f t="shared" si="7"/>
        <v>0.82855171854076204</v>
      </c>
      <c r="N28" s="112">
        <v>194144</v>
      </c>
      <c r="O28" s="29">
        <v>163344</v>
      </c>
      <c r="P28" s="34"/>
    </row>
    <row r="29" spans="1:16" ht="26.25" thickBot="1" x14ac:dyDescent="0.25">
      <c r="A29" s="36">
        <v>26</v>
      </c>
      <c r="B29" s="37" t="s">
        <v>27</v>
      </c>
      <c r="C29" s="36" t="s">
        <v>6</v>
      </c>
      <c r="D29" s="36" t="s">
        <v>50</v>
      </c>
      <c r="E29" s="38" t="s">
        <v>51</v>
      </c>
      <c r="F29" s="36">
        <v>72</v>
      </c>
      <c r="G29" s="39">
        <v>76</v>
      </c>
      <c r="H29" s="40">
        <f t="shared" si="6"/>
        <v>4</v>
      </c>
      <c r="I29" s="36"/>
      <c r="J29" s="41">
        <f>IF(H29&gt;20,(IF(I29+G29&gt;I29+F29,I29+F29,I29+G29)),(F29+G29))</f>
        <v>148</v>
      </c>
      <c r="K29" s="42">
        <v>75000</v>
      </c>
      <c r="L29" s="42">
        <v>0</v>
      </c>
      <c r="M29" s="43">
        <f t="shared" si="7"/>
        <v>0</v>
      </c>
      <c r="N29" s="113">
        <v>75000</v>
      </c>
      <c r="O29" s="44">
        <v>0</v>
      </c>
    </row>
    <row r="30" spans="1:16" s="53" customFormat="1" ht="15" thickBot="1" x14ac:dyDescent="0.25">
      <c r="A30" s="45"/>
      <c r="B30" s="46" t="s">
        <v>81</v>
      </c>
      <c r="C30" s="47"/>
      <c r="D30" s="47"/>
      <c r="E30" s="46"/>
      <c r="F30" s="47"/>
      <c r="G30" s="47"/>
      <c r="H30" s="48"/>
      <c r="I30" s="47"/>
      <c r="J30" s="47"/>
      <c r="K30" s="49"/>
      <c r="L30" s="49"/>
      <c r="M30" s="49">
        <f>SUM(M4:M29)</f>
        <v>9.0870190123829708</v>
      </c>
      <c r="N30" s="50">
        <f>SUM(N4:N29)</f>
        <v>6290516</v>
      </c>
      <c r="O30" s="51">
        <f>SUM(O4:O29)</f>
        <v>2553167</v>
      </c>
      <c r="P30" s="52"/>
    </row>
    <row r="32" spans="1:16" x14ac:dyDescent="0.2">
      <c r="N32" s="58"/>
    </row>
    <row r="34" spans="1:15" ht="18" x14ac:dyDescent="0.25">
      <c r="A34" s="120" t="s">
        <v>85</v>
      </c>
      <c r="B34" s="121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</row>
    <row r="35" spans="1:15" ht="15" x14ac:dyDescent="0.2">
      <c r="A35" s="127"/>
      <c r="B35" s="125" t="s">
        <v>0</v>
      </c>
      <c r="C35" s="125" t="s">
        <v>1</v>
      </c>
      <c r="D35" s="59" t="s">
        <v>49</v>
      </c>
      <c r="E35" s="125" t="s">
        <v>48</v>
      </c>
      <c r="F35" s="60" t="s">
        <v>43</v>
      </c>
      <c r="G35" s="60" t="s">
        <v>44</v>
      </c>
      <c r="H35" s="61" t="s">
        <v>46</v>
      </c>
      <c r="I35" s="60" t="s">
        <v>45</v>
      </c>
      <c r="J35" s="62" t="s">
        <v>81</v>
      </c>
      <c r="K35" s="129" t="s">
        <v>349</v>
      </c>
      <c r="L35" s="130"/>
      <c r="M35" s="63"/>
      <c r="N35" s="129" t="s">
        <v>83</v>
      </c>
      <c r="O35" s="131"/>
    </row>
    <row r="36" spans="1:15" ht="13.5" thickBot="1" x14ac:dyDescent="0.25">
      <c r="A36" s="128"/>
      <c r="B36" s="126"/>
      <c r="C36" s="126"/>
      <c r="D36" s="64"/>
      <c r="E36" s="126"/>
      <c r="F36" s="65"/>
      <c r="G36" s="65"/>
      <c r="H36" s="66"/>
      <c r="I36" s="65"/>
      <c r="J36" s="67"/>
      <c r="K36" s="67" t="s">
        <v>2</v>
      </c>
      <c r="L36" s="67" t="s">
        <v>75</v>
      </c>
      <c r="M36" s="68" t="s">
        <v>80</v>
      </c>
      <c r="N36" s="67" t="s">
        <v>2</v>
      </c>
      <c r="O36" s="67" t="s">
        <v>75</v>
      </c>
    </row>
    <row r="37" spans="1:15" ht="13.5" thickTop="1" x14ac:dyDescent="0.2">
      <c r="A37" s="14">
        <v>1</v>
      </c>
      <c r="B37" s="13" t="s">
        <v>86</v>
      </c>
      <c r="C37" s="69" t="s">
        <v>87</v>
      </c>
      <c r="D37" s="14"/>
      <c r="E37" s="15" t="s">
        <v>88</v>
      </c>
      <c r="F37" s="14">
        <v>66</v>
      </c>
      <c r="G37" s="14">
        <v>60</v>
      </c>
      <c r="H37" s="16">
        <f t="shared" ref="H37:H80" si="8">ABS(F37-G37)</f>
        <v>6</v>
      </c>
      <c r="I37" s="14"/>
      <c r="J37" s="17">
        <f>IF(H37&gt;20,(IF(I37+G37&gt;I37+F37,I37+F37,I37+G37)),(F37+G37))</f>
        <v>126</v>
      </c>
      <c r="K37" s="18">
        <v>50000</v>
      </c>
      <c r="L37" s="18">
        <v>15400</v>
      </c>
      <c r="M37" s="70">
        <f t="shared" ref="M37:M100" si="9">L37/K37</f>
        <v>0.308</v>
      </c>
      <c r="N37" s="18">
        <v>0</v>
      </c>
      <c r="O37" s="18">
        <v>0</v>
      </c>
    </row>
    <row r="38" spans="1:15" ht="25.5" x14ac:dyDescent="0.2">
      <c r="A38" s="23">
        <f>A37+1</f>
        <v>2</v>
      </c>
      <c r="B38" s="24" t="s">
        <v>89</v>
      </c>
      <c r="C38" s="71" t="s">
        <v>90</v>
      </c>
      <c r="D38" s="23"/>
      <c r="E38" s="21" t="s">
        <v>91</v>
      </c>
      <c r="F38" s="23">
        <v>48</v>
      </c>
      <c r="G38" s="23">
        <v>42</v>
      </c>
      <c r="H38" s="25">
        <f t="shared" si="8"/>
        <v>6</v>
      </c>
      <c r="I38" s="23"/>
      <c r="J38" s="26">
        <f>IF(H38&gt;20,(IF(I38+G38&gt;I38+F38,I38+F38,I38+G38)),(F38+G38))</f>
        <v>90</v>
      </c>
      <c r="K38" s="27">
        <v>421450</v>
      </c>
      <c r="L38" s="27">
        <v>144950</v>
      </c>
      <c r="M38" s="72">
        <f t="shared" si="9"/>
        <v>0.34393166449163604</v>
      </c>
      <c r="N38" s="27">
        <v>0</v>
      </c>
      <c r="O38" s="27">
        <v>0</v>
      </c>
    </row>
    <row r="39" spans="1:15" x14ac:dyDescent="0.2">
      <c r="A39" s="23">
        <f t="shared" ref="A39:A102" si="10">A38+1</f>
        <v>3</v>
      </c>
      <c r="B39" s="24" t="s">
        <v>92</v>
      </c>
      <c r="C39" s="71" t="s">
        <v>93</v>
      </c>
      <c r="D39" s="23"/>
      <c r="E39" s="21" t="s">
        <v>94</v>
      </c>
      <c r="F39" s="23">
        <v>62</v>
      </c>
      <c r="G39" s="23">
        <v>36</v>
      </c>
      <c r="H39" s="25">
        <f t="shared" si="8"/>
        <v>26</v>
      </c>
      <c r="I39" s="23">
        <v>66</v>
      </c>
      <c r="J39" s="26">
        <f>+I39+F39</f>
        <v>128</v>
      </c>
      <c r="K39" s="27">
        <v>155006</v>
      </c>
      <c r="L39" s="27">
        <v>115286</v>
      </c>
      <c r="M39" s="72">
        <f t="shared" si="9"/>
        <v>0.7437518547669123</v>
      </c>
      <c r="N39" s="27">
        <v>0</v>
      </c>
      <c r="O39" s="27">
        <v>0</v>
      </c>
    </row>
    <row r="40" spans="1:15" x14ac:dyDescent="0.2">
      <c r="A40" s="23">
        <f t="shared" si="10"/>
        <v>4</v>
      </c>
      <c r="B40" s="24" t="s">
        <v>95</v>
      </c>
      <c r="C40" s="71" t="s">
        <v>96</v>
      </c>
      <c r="D40" s="23"/>
      <c r="E40" s="21" t="s">
        <v>97</v>
      </c>
      <c r="F40" s="23">
        <v>50</v>
      </c>
      <c r="G40" s="23">
        <v>32</v>
      </c>
      <c r="H40" s="25">
        <f t="shared" si="8"/>
        <v>18</v>
      </c>
      <c r="I40" s="23"/>
      <c r="J40" s="26">
        <f>IF(H40&gt;20,(IF(I40+G40&gt;I40+F40,I40+F40,I40+G40)),(F40+G40))</f>
        <v>82</v>
      </c>
      <c r="K40" s="27">
        <v>34000</v>
      </c>
      <c r="L40" s="27">
        <v>20000</v>
      </c>
      <c r="M40" s="72">
        <f t="shared" si="9"/>
        <v>0.58823529411764708</v>
      </c>
      <c r="N40" s="27">
        <v>0</v>
      </c>
      <c r="O40" s="27">
        <v>0</v>
      </c>
    </row>
    <row r="41" spans="1:15" x14ac:dyDescent="0.2">
      <c r="A41" s="23">
        <f t="shared" si="10"/>
        <v>5</v>
      </c>
      <c r="B41" s="24" t="s">
        <v>98</v>
      </c>
      <c r="C41" s="71" t="s">
        <v>3</v>
      </c>
      <c r="D41" s="23"/>
      <c r="E41" s="21" t="s">
        <v>99</v>
      </c>
      <c r="F41" s="23">
        <v>48</v>
      </c>
      <c r="G41" s="23">
        <v>32</v>
      </c>
      <c r="H41" s="25">
        <f t="shared" si="8"/>
        <v>16</v>
      </c>
      <c r="I41" s="23"/>
      <c r="J41" s="26">
        <f>IF(H41&gt;20,(IF(I41+G41&gt;I41+F41,I41+F41,I41+G41)),(F41+G41))</f>
        <v>80</v>
      </c>
      <c r="K41" s="27">
        <v>222625</v>
      </c>
      <c r="L41" s="27">
        <v>23625</v>
      </c>
      <c r="M41" s="72">
        <f t="shared" si="9"/>
        <v>0.10612015721504772</v>
      </c>
      <c r="N41" s="27">
        <v>0</v>
      </c>
      <c r="O41" s="27">
        <v>0</v>
      </c>
    </row>
    <row r="42" spans="1:15" ht="38.25" x14ac:dyDescent="0.2">
      <c r="A42" s="23">
        <f t="shared" si="10"/>
        <v>6</v>
      </c>
      <c r="B42" s="24" t="s">
        <v>100</v>
      </c>
      <c r="C42" s="71" t="s">
        <v>101</v>
      </c>
      <c r="D42" s="23"/>
      <c r="E42" s="21" t="s">
        <v>102</v>
      </c>
      <c r="F42" s="23">
        <v>80</v>
      </c>
      <c r="G42" s="23">
        <v>62</v>
      </c>
      <c r="H42" s="25">
        <f t="shared" si="8"/>
        <v>18</v>
      </c>
      <c r="I42" s="23"/>
      <c r="J42" s="26">
        <f>IF(H42&gt;20,(IF(I42+G42&gt;I42+F42,I42+F42,I42+G42)),(F42+G42))</f>
        <v>142</v>
      </c>
      <c r="K42" s="27">
        <v>59925</v>
      </c>
      <c r="L42" s="27">
        <v>18000</v>
      </c>
      <c r="M42" s="72">
        <f t="shared" si="9"/>
        <v>0.30037546933667086</v>
      </c>
      <c r="N42" s="27">
        <v>0</v>
      </c>
      <c r="O42" s="27">
        <v>0</v>
      </c>
    </row>
    <row r="43" spans="1:15" x14ac:dyDescent="0.2">
      <c r="A43" s="23">
        <f t="shared" si="10"/>
        <v>7</v>
      </c>
      <c r="B43" s="24" t="s">
        <v>103</v>
      </c>
      <c r="C43" s="71" t="s">
        <v>104</v>
      </c>
      <c r="D43" s="23"/>
      <c r="E43" s="21" t="s">
        <v>105</v>
      </c>
      <c r="F43" s="23">
        <v>68</v>
      </c>
      <c r="G43" s="23">
        <v>58</v>
      </c>
      <c r="H43" s="25">
        <f t="shared" si="8"/>
        <v>10</v>
      </c>
      <c r="I43" s="23"/>
      <c r="J43" s="26">
        <f>IF(H43&gt;20,(IF(I43+G43&gt;I43+F43,I43+F43,I43+G43)),(F43+G43))</f>
        <v>126</v>
      </c>
      <c r="K43" s="27">
        <v>287000</v>
      </c>
      <c r="L43" s="27">
        <v>0</v>
      </c>
      <c r="M43" s="72">
        <f t="shared" si="9"/>
        <v>0</v>
      </c>
      <c r="N43" s="27">
        <v>0</v>
      </c>
      <c r="O43" s="27">
        <v>0</v>
      </c>
    </row>
    <row r="44" spans="1:15" x14ac:dyDescent="0.2">
      <c r="A44" s="23">
        <f t="shared" si="10"/>
        <v>8</v>
      </c>
      <c r="B44" s="24" t="s">
        <v>106</v>
      </c>
      <c r="C44" s="71" t="s">
        <v>107</v>
      </c>
      <c r="D44" s="23"/>
      <c r="E44" s="21" t="s">
        <v>108</v>
      </c>
      <c r="F44" s="23">
        <v>42</v>
      </c>
      <c r="G44" s="23">
        <v>40</v>
      </c>
      <c r="H44" s="25">
        <f t="shared" si="8"/>
        <v>2</v>
      </c>
      <c r="I44" s="23"/>
      <c r="J44" s="26">
        <f>IF(H44&gt;20,(IF(I44+G44&gt;I44+F44,I44+F44,I44+G44)),(F44+G44))</f>
        <v>82</v>
      </c>
      <c r="K44" s="27">
        <v>55000</v>
      </c>
      <c r="L44" s="27">
        <v>0</v>
      </c>
      <c r="M44" s="72">
        <f t="shared" si="9"/>
        <v>0</v>
      </c>
      <c r="N44" s="27">
        <v>0</v>
      </c>
      <c r="O44" s="27">
        <v>0</v>
      </c>
    </row>
    <row r="45" spans="1:15" x14ac:dyDescent="0.2">
      <c r="A45" s="23">
        <f t="shared" si="10"/>
        <v>9</v>
      </c>
      <c r="B45" s="24" t="s">
        <v>109</v>
      </c>
      <c r="C45" s="71" t="s">
        <v>3</v>
      </c>
      <c r="D45" s="23"/>
      <c r="E45" s="21" t="s">
        <v>110</v>
      </c>
      <c r="F45" s="23">
        <v>66</v>
      </c>
      <c r="G45" s="23">
        <v>18</v>
      </c>
      <c r="H45" s="25">
        <f t="shared" si="8"/>
        <v>48</v>
      </c>
      <c r="I45" s="23">
        <v>58</v>
      </c>
      <c r="J45" s="26">
        <f>+I45+F45</f>
        <v>124</v>
      </c>
      <c r="K45" s="27">
        <v>189000</v>
      </c>
      <c r="L45" s="27">
        <v>68000</v>
      </c>
      <c r="M45" s="72">
        <f t="shared" si="9"/>
        <v>0.35978835978835977</v>
      </c>
      <c r="N45" s="27">
        <v>0</v>
      </c>
      <c r="O45" s="27">
        <v>0</v>
      </c>
    </row>
    <row r="46" spans="1:15" x14ac:dyDescent="0.2">
      <c r="A46" s="23">
        <f t="shared" si="10"/>
        <v>10</v>
      </c>
      <c r="B46" s="24" t="s">
        <v>111</v>
      </c>
      <c r="C46" s="71" t="s">
        <v>3</v>
      </c>
      <c r="D46" s="23"/>
      <c r="E46" s="21" t="s">
        <v>112</v>
      </c>
      <c r="F46" s="23">
        <v>60</v>
      </c>
      <c r="G46" s="23">
        <v>48</v>
      </c>
      <c r="H46" s="25">
        <f t="shared" si="8"/>
        <v>12</v>
      </c>
      <c r="I46" s="23"/>
      <c r="J46" s="26">
        <f>IF(H46&gt;20,(IF(I46+G46&gt;I46+F46,I46+F46,I46+G46)),(F46+G46))</f>
        <v>108</v>
      </c>
      <c r="K46" s="27">
        <v>152000</v>
      </c>
      <c r="L46" s="27">
        <v>0</v>
      </c>
      <c r="M46" s="72">
        <f t="shared" si="9"/>
        <v>0</v>
      </c>
      <c r="N46" s="27">
        <v>0</v>
      </c>
      <c r="O46" s="27">
        <v>0</v>
      </c>
    </row>
    <row r="47" spans="1:15" x14ac:dyDescent="0.2">
      <c r="A47" s="23">
        <f t="shared" si="10"/>
        <v>11</v>
      </c>
      <c r="B47" s="24" t="s">
        <v>113</v>
      </c>
      <c r="C47" s="71" t="s">
        <v>4</v>
      </c>
      <c r="D47" s="23"/>
      <c r="E47" s="21" t="s">
        <v>114</v>
      </c>
      <c r="F47" s="23">
        <v>68</v>
      </c>
      <c r="G47" s="23">
        <v>52</v>
      </c>
      <c r="H47" s="25">
        <f t="shared" si="8"/>
        <v>16</v>
      </c>
      <c r="I47" s="23"/>
      <c r="J47" s="26">
        <f>IF(H47&gt;20,(IF(I47+G47&gt;I47+F47,I47+F47,I47+G47)),(F47+G47))</f>
        <v>120</v>
      </c>
      <c r="K47" s="27">
        <v>192100</v>
      </c>
      <c r="L47" s="27">
        <v>19100</v>
      </c>
      <c r="M47" s="72">
        <f t="shared" si="9"/>
        <v>9.9427381572097864E-2</v>
      </c>
      <c r="N47" s="27">
        <v>0</v>
      </c>
      <c r="O47" s="27">
        <v>0</v>
      </c>
    </row>
    <row r="48" spans="1:15" x14ac:dyDescent="0.2">
      <c r="A48" s="23">
        <f t="shared" si="10"/>
        <v>12</v>
      </c>
      <c r="B48" s="24" t="s">
        <v>115</v>
      </c>
      <c r="C48" s="71" t="s">
        <v>96</v>
      </c>
      <c r="D48" s="23"/>
      <c r="E48" s="21" t="s">
        <v>116</v>
      </c>
      <c r="F48" s="23">
        <v>88</v>
      </c>
      <c r="G48" s="23">
        <v>46</v>
      </c>
      <c r="H48" s="25">
        <f t="shared" si="8"/>
        <v>42</v>
      </c>
      <c r="I48" s="23">
        <v>60</v>
      </c>
      <c r="J48" s="26">
        <f>IF(H48&gt;20,(IF(I48+G48&gt;I48+F48,I48+F48,I48+G48)),(F48+G48))</f>
        <v>106</v>
      </c>
      <c r="K48" s="27">
        <v>637000</v>
      </c>
      <c r="L48" s="27">
        <v>116500</v>
      </c>
      <c r="M48" s="72">
        <f t="shared" si="9"/>
        <v>0.18288854003139718</v>
      </c>
      <c r="N48" s="27">
        <v>0</v>
      </c>
      <c r="O48" s="27">
        <v>0</v>
      </c>
    </row>
    <row r="49" spans="1:15" x14ac:dyDescent="0.2">
      <c r="A49" s="23">
        <f t="shared" si="10"/>
        <v>13</v>
      </c>
      <c r="B49" s="24" t="s">
        <v>117</v>
      </c>
      <c r="C49" s="71" t="s">
        <v>118</v>
      </c>
      <c r="D49" s="23"/>
      <c r="E49" s="21" t="s">
        <v>119</v>
      </c>
      <c r="F49" s="23">
        <v>76</v>
      </c>
      <c r="G49" s="23">
        <v>56</v>
      </c>
      <c r="H49" s="25">
        <f t="shared" si="8"/>
        <v>20</v>
      </c>
      <c r="I49" s="23"/>
      <c r="J49" s="26">
        <f>IF(H49&gt;20,(IF(I49+G49&gt;I49+F49,I49+F49,I49+G49)),(F49+G49))</f>
        <v>132</v>
      </c>
      <c r="K49" s="27">
        <v>550000</v>
      </c>
      <c r="L49" s="27">
        <v>5600</v>
      </c>
      <c r="M49" s="72">
        <f t="shared" si="9"/>
        <v>1.0181818181818183E-2</v>
      </c>
      <c r="N49" s="27">
        <v>0</v>
      </c>
      <c r="O49" s="27">
        <v>0</v>
      </c>
    </row>
    <row r="50" spans="1:15" x14ac:dyDescent="0.2">
      <c r="A50" s="23">
        <f t="shared" si="10"/>
        <v>14</v>
      </c>
      <c r="B50" s="24" t="s">
        <v>120</v>
      </c>
      <c r="C50" s="71" t="s">
        <v>121</v>
      </c>
      <c r="D50" s="23"/>
      <c r="E50" s="21" t="s">
        <v>122</v>
      </c>
      <c r="F50" s="23">
        <v>76</v>
      </c>
      <c r="G50" s="23">
        <v>58</v>
      </c>
      <c r="H50" s="25">
        <f t="shared" si="8"/>
        <v>18</v>
      </c>
      <c r="I50" s="23"/>
      <c r="J50" s="26">
        <f>IF(H50&gt;20,(IF(I50+G50&gt;I50+F50,I50+F50,I50+G50)),(F50+G50))</f>
        <v>134</v>
      </c>
      <c r="K50" s="27">
        <v>58000</v>
      </c>
      <c r="L50" s="27">
        <v>15000</v>
      </c>
      <c r="M50" s="72">
        <f t="shared" si="9"/>
        <v>0.25862068965517243</v>
      </c>
      <c r="N50" s="27">
        <v>0</v>
      </c>
      <c r="O50" s="27">
        <v>0</v>
      </c>
    </row>
    <row r="51" spans="1:15" x14ac:dyDescent="0.2">
      <c r="A51" s="23">
        <f t="shared" si="10"/>
        <v>15</v>
      </c>
      <c r="B51" s="24" t="s">
        <v>123</v>
      </c>
      <c r="C51" s="71" t="s">
        <v>3</v>
      </c>
      <c r="D51" s="23"/>
      <c r="E51" s="21" t="s">
        <v>124</v>
      </c>
      <c r="F51" s="23">
        <v>70</v>
      </c>
      <c r="G51" s="23">
        <v>20</v>
      </c>
      <c r="H51" s="25">
        <f t="shared" si="8"/>
        <v>50</v>
      </c>
      <c r="I51" s="23">
        <v>70</v>
      </c>
      <c r="J51" s="26">
        <f>+I51+F51</f>
        <v>140</v>
      </c>
      <c r="K51" s="27">
        <v>168000</v>
      </c>
      <c r="L51" s="27">
        <v>80000</v>
      </c>
      <c r="M51" s="72">
        <f t="shared" si="9"/>
        <v>0.47619047619047616</v>
      </c>
      <c r="N51" s="27">
        <v>0</v>
      </c>
      <c r="O51" s="27">
        <v>0</v>
      </c>
    </row>
    <row r="52" spans="1:15" ht="25.5" x14ac:dyDescent="0.2">
      <c r="A52" s="23">
        <f t="shared" si="10"/>
        <v>16</v>
      </c>
      <c r="B52" s="24" t="s">
        <v>125</v>
      </c>
      <c r="C52" s="71" t="s">
        <v>126</v>
      </c>
      <c r="D52" s="23"/>
      <c r="E52" s="21" t="s">
        <v>127</v>
      </c>
      <c r="F52" s="23">
        <v>64</v>
      </c>
      <c r="G52" s="23">
        <v>52</v>
      </c>
      <c r="H52" s="25">
        <f t="shared" si="8"/>
        <v>12</v>
      </c>
      <c r="I52" s="23"/>
      <c r="J52" s="26">
        <f>IF(H52&gt;20,(IF(I52+G52&gt;I52+F52,I52+F52,I52+G52)),(F52+G52))</f>
        <v>116</v>
      </c>
      <c r="K52" s="27">
        <v>47100</v>
      </c>
      <c r="L52" s="27">
        <v>25500</v>
      </c>
      <c r="M52" s="72">
        <f t="shared" si="9"/>
        <v>0.54140127388535031</v>
      </c>
      <c r="N52" s="27">
        <v>0</v>
      </c>
      <c r="O52" s="27">
        <v>0</v>
      </c>
    </row>
    <row r="53" spans="1:15" ht="25.5" x14ac:dyDescent="0.2">
      <c r="A53" s="23">
        <f t="shared" si="10"/>
        <v>17</v>
      </c>
      <c r="B53" s="24" t="s">
        <v>128</v>
      </c>
      <c r="C53" s="71" t="s">
        <v>129</v>
      </c>
      <c r="D53" s="23"/>
      <c r="E53" s="21" t="s">
        <v>130</v>
      </c>
      <c r="F53" s="23">
        <v>72</v>
      </c>
      <c r="G53" s="23">
        <v>64</v>
      </c>
      <c r="H53" s="25">
        <f t="shared" si="8"/>
        <v>8</v>
      </c>
      <c r="I53" s="23"/>
      <c r="J53" s="26">
        <f>IF(H53&gt;20,(IF(I53+G53&gt;I53+F53,I53+F53,I53+G53)),(F53+G53))</f>
        <v>136</v>
      </c>
      <c r="K53" s="27">
        <v>123800</v>
      </c>
      <c r="L53" s="27">
        <v>25700</v>
      </c>
      <c r="M53" s="72">
        <f t="shared" si="9"/>
        <v>0.20759289176090467</v>
      </c>
      <c r="N53" s="27">
        <v>0</v>
      </c>
      <c r="O53" s="27">
        <v>0</v>
      </c>
    </row>
    <row r="54" spans="1:15" x14ac:dyDescent="0.2">
      <c r="A54" s="23">
        <f t="shared" si="10"/>
        <v>18</v>
      </c>
      <c r="B54" s="24" t="s">
        <v>131</v>
      </c>
      <c r="C54" s="71" t="s">
        <v>3</v>
      </c>
      <c r="D54" s="23"/>
      <c r="E54" s="21" t="s">
        <v>132</v>
      </c>
      <c r="F54" s="23">
        <v>72</v>
      </c>
      <c r="G54" s="23">
        <v>62</v>
      </c>
      <c r="H54" s="25">
        <f t="shared" si="8"/>
        <v>10</v>
      </c>
      <c r="I54" s="23"/>
      <c r="J54" s="26">
        <f>IF(H54&gt;20,(IF(I54+G54&gt;I54+F54,I54+F54,I54+G54)),(F54+G54))</f>
        <v>134</v>
      </c>
      <c r="K54" s="27">
        <v>848000</v>
      </c>
      <c r="L54" s="27">
        <v>88000</v>
      </c>
      <c r="M54" s="72">
        <f t="shared" si="9"/>
        <v>0.10377358490566038</v>
      </c>
      <c r="N54" s="27">
        <v>0</v>
      </c>
      <c r="O54" s="27">
        <v>0</v>
      </c>
    </row>
    <row r="55" spans="1:15" x14ac:dyDescent="0.2">
      <c r="A55" s="23">
        <f t="shared" si="10"/>
        <v>19</v>
      </c>
      <c r="B55" s="24" t="s">
        <v>133</v>
      </c>
      <c r="C55" s="71" t="s">
        <v>3</v>
      </c>
      <c r="D55" s="23"/>
      <c r="E55" s="21" t="s">
        <v>134</v>
      </c>
      <c r="F55" s="23">
        <v>56</v>
      </c>
      <c r="G55" s="23">
        <v>50</v>
      </c>
      <c r="H55" s="25">
        <f t="shared" si="8"/>
        <v>6</v>
      </c>
      <c r="I55" s="23"/>
      <c r="J55" s="26">
        <f>IF(H55&gt;20,(IF(I55+G55&gt;I55+F55,I55+F55,I55+G55)),(F55+G55))</f>
        <v>106</v>
      </c>
      <c r="K55" s="27">
        <v>205700</v>
      </c>
      <c r="L55" s="27">
        <v>65000</v>
      </c>
      <c r="M55" s="72">
        <f t="shared" si="9"/>
        <v>0.31599416626154592</v>
      </c>
      <c r="N55" s="27">
        <v>0</v>
      </c>
      <c r="O55" s="27">
        <v>0</v>
      </c>
    </row>
    <row r="56" spans="1:15" ht="38.25" x14ac:dyDescent="0.2">
      <c r="A56" s="23">
        <f>A55+1</f>
        <v>20</v>
      </c>
      <c r="B56" s="24" t="s">
        <v>135</v>
      </c>
      <c r="C56" s="71" t="s">
        <v>3</v>
      </c>
      <c r="D56" s="23"/>
      <c r="E56" s="21" t="s">
        <v>136</v>
      </c>
      <c r="F56" s="23">
        <v>46</v>
      </c>
      <c r="G56" s="23">
        <v>24</v>
      </c>
      <c r="H56" s="25">
        <f t="shared" si="8"/>
        <v>22</v>
      </c>
      <c r="I56" s="23">
        <v>54</v>
      </c>
      <c r="J56" s="26">
        <f>+I56+F56</f>
        <v>100</v>
      </c>
      <c r="K56" s="27">
        <v>70100</v>
      </c>
      <c r="L56" s="27">
        <v>31600</v>
      </c>
      <c r="M56" s="72">
        <f t="shared" si="9"/>
        <v>0.4507845934379458</v>
      </c>
      <c r="N56" s="27">
        <v>0</v>
      </c>
      <c r="O56" s="27">
        <v>0</v>
      </c>
    </row>
    <row r="57" spans="1:15" x14ac:dyDescent="0.2">
      <c r="A57" s="23">
        <f t="shared" si="10"/>
        <v>21</v>
      </c>
      <c r="B57" s="24" t="s">
        <v>137</v>
      </c>
      <c r="C57" s="71" t="s">
        <v>3</v>
      </c>
      <c r="D57" s="23"/>
      <c r="E57" s="21" t="s">
        <v>138</v>
      </c>
      <c r="F57" s="23">
        <v>74</v>
      </c>
      <c r="G57" s="23">
        <v>22</v>
      </c>
      <c r="H57" s="25">
        <f t="shared" si="8"/>
        <v>52</v>
      </c>
      <c r="I57" s="23">
        <v>66</v>
      </c>
      <c r="J57" s="26">
        <f>+I57+F57</f>
        <v>140</v>
      </c>
      <c r="K57" s="27">
        <v>689000</v>
      </c>
      <c r="L57" s="27">
        <v>0</v>
      </c>
      <c r="M57" s="72">
        <f t="shared" si="9"/>
        <v>0</v>
      </c>
      <c r="N57" s="27">
        <v>0</v>
      </c>
      <c r="O57" s="27">
        <v>0</v>
      </c>
    </row>
    <row r="58" spans="1:15" x14ac:dyDescent="0.2">
      <c r="A58" s="23">
        <f t="shared" si="10"/>
        <v>22</v>
      </c>
      <c r="B58" s="24" t="s">
        <v>139</v>
      </c>
      <c r="C58" s="71" t="s">
        <v>3</v>
      </c>
      <c r="D58" s="23"/>
      <c r="E58" s="21" t="s">
        <v>140</v>
      </c>
      <c r="F58" s="23">
        <v>46</v>
      </c>
      <c r="G58" s="23">
        <v>40</v>
      </c>
      <c r="H58" s="25">
        <f t="shared" si="8"/>
        <v>6</v>
      </c>
      <c r="I58" s="23"/>
      <c r="J58" s="26">
        <f t="shared" ref="J58:J70" si="11">IF(H58&gt;20,(IF(I58+G58&gt;I58+F58,I58+F58,I58+G58)),(F58+G58))</f>
        <v>86</v>
      </c>
      <c r="K58" s="27">
        <v>392604</v>
      </c>
      <c r="L58" s="27">
        <v>75879</v>
      </c>
      <c r="M58" s="72">
        <f t="shared" si="9"/>
        <v>0.19327108231194792</v>
      </c>
      <c r="N58" s="27">
        <v>0</v>
      </c>
      <c r="O58" s="27">
        <v>0</v>
      </c>
    </row>
    <row r="59" spans="1:15" ht="25.5" x14ac:dyDescent="0.2">
      <c r="A59" s="23">
        <f t="shared" si="10"/>
        <v>23</v>
      </c>
      <c r="B59" s="24" t="s">
        <v>141</v>
      </c>
      <c r="C59" s="71" t="s">
        <v>3</v>
      </c>
      <c r="D59" s="23"/>
      <c r="E59" s="21" t="s">
        <v>142</v>
      </c>
      <c r="F59" s="23">
        <v>44</v>
      </c>
      <c r="G59" s="23">
        <v>64</v>
      </c>
      <c r="H59" s="25">
        <f t="shared" si="8"/>
        <v>20</v>
      </c>
      <c r="I59" s="23"/>
      <c r="J59" s="26">
        <f t="shared" si="11"/>
        <v>108</v>
      </c>
      <c r="K59" s="27">
        <v>180000</v>
      </c>
      <c r="L59" s="27">
        <v>74000</v>
      </c>
      <c r="M59" s="72">
        <f t="shared" si="9"/>
        <v>0.41111111111111109</v>
      </c>
      <c r="N59" s="27">
        <v>0</v>
      </c>
      <c r="O59" s="27">
        <v>0</v>
      </c>
    </row>
    <row r="60" spans="1:15" x14ac:dyDescent="0.2">
      <c r="A60" s="23">
        <f t="shared" si="10"/>
        <v>24</v>
      </c>
      <c r="B60" s="24" t="s">
        <v>143</v>
      </c>
      <c r="C60" s="71" t="s">
        <v>144</v>
      </c>
      <c r="D60" s="23"/>
      <c r="E60" s="21" t="s">
        <v>145</v>
      </c>
      <c r="F60" s="23">
        <v>60</v>
      </c>
      <c r="G60" s="23">
        <v>56</v>
      </c>
      <c r="H60" s="25">
        <f t="shared" si="8"/>
        <v>4</v>
      </c>
      <c r="I60" s="23">
        <v>28</v>
      </c>
      <c r="J60" s="26">
        <f t="shared" si="11"/>
        <v>116</v>
      </c>
      <c r="K60" s="27">
        <v>211236</v>
      </c>
      <c r="L60" s="27">
        <v>101266</v>
      </c>
      <c r="M60" s="72">
        <f t="shared" si="9"/>
        <v>0.47939745119203164</v>
      </c>
      <c r="N60" s="27">
        <v>0</v>
      </c>
      <c r="O60" s="27">
        <v>0</v>
      </c>
    </row>
    <row r="61" spans="1:15" ht="25.5" x14ac:dyDescent="0.2">
      <c r="A61" s="23">
        <f t="shared" si="10"/>
        <v>25</v>
      </c>
      <c r="B61" s="24" t="s">
        <v>146</v>
      </c>
      <c r="C61" s="71" t="s">
        <v>26</v>
      </c>
      <c r="D61" s="23"/>
      <c r="E61" s="21" t="s">
        <v>147</v>
      </c>
      <c r="F61" s="23">
        <v>44</v>
      </c>
      <c r="G61" s="23">
        <v>28</v>
      </c>
      <c r="H61" s="25">
        <f t="shared" si="8"/>
        <v>16</v>
      </c>
      <c r="I61" s="23"/>
      <c r="J61" s="26">
        <f t="shared" si="11"/>
        <v>72</v>
      </c>
      <c r="K61" s="27">
        <v>130700</v>
      </c>
      <c r="L61" s="27">
        <v>73600</v>
      </c>
      <c r="M61" s="72">
        <f t="shared" si="9"/>
        <v>0.56312165263963276</v>
      </c>
      <c r="N61" s="27">
        <v>0</v>
      </c>
      <c r="O61" s="27">
        <v>0</v>
      </c>
    </row>
    <row r="62" spans="1:15" ht="25.5" x14ac:dyDescent="0.2">
      <c r="A62" s="23">
        <f t="shared" si="10"/>
        <v>26</v>
      </c>
      <c r="B62" s="24" t="s">
        <v>148</v>
      </c>
      <c r="C62" s="73" t="s">
        <v>6</v>
      </c>
      <c r="D62" s="30"/>
      <c r="E62" s="73" t="s">
        <v>149</v>
      </c>
      <c r="F62" s="30">
        <v>44</v>
      </c>
      <c r="G62" s="30">
        <v>40</v>
      </c>
      <c r="H62" s="74">
        <f t="shared" si="8"/>
        <v>4</v>
      </c>
      <c r="I62" s="30"/>
      <c r="J62" s="26">
        <f t="shared" si="11"/>
        <v>84</v>
      </c>
      <c r="K62" s="75">
        <v>993000</v>
      </c>
      <c r="L62" s="75">
        <v>543000</v>
      </c>
      <c r="M62" s="72">
        <f t="shared" si="9"/>
        <v>0.54682779456193353</v>
      </c>
      <c r="N62" s="75">
        <v>0</v>
      </c>
      <c r="O62" s="75">
        <v>0</v>
      </c>
    </row>
    <row r="63" spans="1:15" x14ac:dyDescent="0.2">
      <c r="A63" s="23">
        <f t="shared" si="10"/>
        <v>27</v>
      </c>
      <c r="B63" s="24" t="s">
        <v>150</v>
      </c>
      <c r="C63" s="71" t="s">
        <v>151</v>
      </c>
      <c r="D63" s="23"/>
      <c r="E63" s="21" t="s">
        <v>152</v>
      </c>
      <c r="F63" s="23">
        <v>28</v>
      </c>
      <c r="G63" s="23">
        <v>22</v>
      </c>
      <c r="H63" s="25">
        <f t="shared" si="8"/>
        <v>6</v>
      </c>
      <c r="I63" s="23"/>
      <c r="J63" s="26">
        <f t="shared" si="11"/>
        <v>50</v>
      </c>
      <c r="K63" s="27">
        <v>117320</v>
      </c>
      <c r="L63" s="27">
        <v>89320</v>
      </c>
      <c r="M63" s="72">
        <f t="shared" si="9"/>
        <v>0.76133651551312653</v>
      </c>
      <c r="N63" s="27">
        <v>0</v>
      </c>
      <c r="O63" s="27">
        <v>0</v>
      </c>
    </row>
    <row r="64" spans="1:15" x14ac:dyDescent="0.2">
      <c r="A64" s="23">
        <f t="shared" si="10"/>
        <v>28</v>
      </c>
      <c r="B64" s="24" t="s">
        <v>153</v>
      </c>
      <c r="C64" s="71" t="s">
        <v>3</v>
      </c>
      <c r="D64" s="23"/>
      <c r="E64" s="21" t="s">
        <v>154</v>
      </c>
      <c r="F64" s="23">
        <v>64</v>
      </c>
      <c r="G64" s="23">
        <v>58</v>
      </c>
      <c r="H64" s="25">
        <f t="shared" si="8"/>
        <v>6</v>
      </c>
      <c r="I64" s="23"/>
      <c r="J64" s="26">
        <f t="shared" si="11"/>
        <v>122</v>
      </c>
      <c r="K64" s="27">
        <v>630900</v>
      </c>
      <c r="L64" s="27">
        <v>97200</v>
      </c>
      <c r="M64" s="72">
        <f t="shared" si="9"/>
        <v>0.15406562054208273</v>
      </c>
      <c r="N64" s="27">
        <v>0</v>
      </c>
      <c r="O64" s="27">
        <v>0</v>
      </c>
    </row>
    <row r="65" spans="1:15" ht="25.5" x14ac:dyDescent="0.2">
      <c r="A65" s="23">
        <f t="shared" si="10"/>
        <v>29</v>
      </c>
      <c r="B65" s="76" t="s">
        <v>155</v>
      </c>
      <c r="C65" s="77" t="s">
        <v>156</v>
      </c>
      <c r="D65" s="78"/>
      <c r="E65" s="79" t="s">
        <v>157</v>
      </c>
      <c r="F65" s="78">
        <v>66</v>
      </c>
      <c r="G65" s="78">
        <v>48</v>
      </c>
      <c r="H65" s="80">
        <f t="shared" si="8"/>
        <v>18</v>
      </c>
      <c r="I65" s="78"/>
      <c r="J65" s="81">
        <f t="shared" si="11"/>
        <v>114</v>
      </c>
      <c r="K65" s="82">
        <v>47250</v>
      </c>
      <c r="L65" s="82">
        <v>0</v>
      </c>
      <c r="M65" s="83">
        <f t="shared" si="9"/>
        <v>0</v>
      </c>
      <c r="N65" s="82">
        <v>0</v>
      </c>
      <c r="O65" s="82">
        <v>0</v>
      </c>
    </row>
    <row r="66" spans="1:15" ht="25.5" x14ac:dyDescent="0.2">
      <c r="A66" s="23">
        <f t="shared" si="10"/>
        <v>30</v>
      </c>
      <c r="B66" s="24" t="s">
        <v>158</v>
      </c>
      <c r="C66" s="71" t="s">
        <v>159</v>
      </c>
      <c r="D66" s="23"/>
      <c r="E66" s="21" t="s">
        <v>160</v>
      </c>
      <c r="F66" s="23">
        <v>56</v>
      </c>
      <c r="G66" s="23">
        <v>32</v>
      </c>
      <c r="H66" s="25">
        <f t="shared" si="8"/>
        <v>24</v>
      </c>
      <c r="I66" s="23">
        <v>44</v>
      </c>
      <c r="J66" s="26">
        <f t="shared" si="11"/>
        <v>76</v>
      </c>
      <c r="K66" s="27">
        <v>133000</v>
      </c>
      <c r="L66" s="27">
        <v>0</v>
      </c>
      <c r="M66" s="72">
        <f t="shared" si="9"/>
        <v>0</v>
      </c>
      <c r="N66" s="27">
        <v>0</v>
      </c>
      <c r="O66" s="27">
        <v>0</v>
      </c>
    </row>
    <row r="67" spans="1:15" x14ac:dyDescent="0.2">
      <c r="A67" s="23">
        <f t="shared" si="10"/>
        <v>31</v>
      </c>
      <c r="B67" s="24" t="s">
        <v>161</v>
      </c>
      <c r="C67" s="71" t="s">
        <v>162</v>
      </c>
      <c r="D67" s="23"/>
      <c r="E67" s="21" t="s">
        <v>163</v>
      </c>
      <c r="F67" s="23">
        <v>68</v>
      </c>
      <c r="G67" s="23">
        <v>60</v>
      </c>
      <c r="H67" s="25">
        <f t="shared" si="8"/>
        <v>8</v>
      </c>
      <c r="I67" s="23"/>
      <c r="J67" s="26">
        <f t="shared" si="11"/>
        <v>128</v>
      </c>
      <c r="K67" s="27">
        <v>230000</v>
      </c>
      <c r="L67" s="27">
        <v>40000</v>
      </c>
      <c r="M67" s="72">
        <f t="shared" si="9"/>
        <v>0.17391304347826086</v>
      </c>
      <c r="N67" s="27">
        <v>0</v>
      </c>
      <c r="O67" s="27">
        <v>0</v>
      </c>
    </row>
    <row r="68" spans="1:15" x14ac:dyDescent="0.2">
      <c r="A68" s="23">
        <f t="shared" si="10"/>
        <v>32</v>
      </c>
      <c r="B68" s="24" t="s">
        <v>164</v>
      </c>
      <c r="C68" s="71" t="s">
        <v>3</v>
      </c>
      <c r="D68" s="23"/>
      <c r="E68" s="21" t="s">
        <v>165</v>
      </c>
      <c r="F68" s="23">
        <v>74</v>
      </c>
      <c r="G68" s="23">
        <v>28</v>
      </c>
      <c r="H68" s="25">
        <f t="shared" si="8"/>
        <v>46</v>
      </c>
      <c r="I68" s="23">
        <v>50</v>
      </c>
      <c r="J68" s="26">
        <f t="shared" si="11"/>
        <v>78</v>
      </c>
      <c r="K68" s="27">
        <v>738348.3</v>
      </c>
      <c r="L68" s="27">
        <v>460700</v>
      </c>
      <c r="M68" s="72">
        <f t="shared" si="9"/>
        <v>0.62396026374002622</v>
      </c>
      <c r="N68" s="27">
        <v>0</v>
      </c>
      <c r="O68" s="27">
        <v>0</v>
      </c>
    </row>
    <row r="69" spans="1:15" ht="25.5" x14ac:dyDescent="0.2">
      <c r="A69" s="23">
        <f t="shared" si="10"/>
        <v>33</v>
      </c>
      <c r="B69" s="24" t="s">
        <v>166</v>
      </c>
      <c r="C69" s="71" t="s">
        <v>162</v>
      </c>
      <c r="D69" s="30" t="s">
        <v>50</v>
      </c>
      <c r="E69" s="21" t="s">
        <v>167</v>
      </c>
      <c r="F69" s="23">
        <v>92</v>
      </c>
      <c r="G69" s="23">
        <v>56</v>
      </c>
      <c r="H69" s="25">
        <f t="shared" si="8"/>
        <v>36</v>
      </c>
      <c r="I69" s="23">
        <v>36</v>
      </c>
      <c r="J69" s="26">
        <f t="shared" si="11"/>
        <v>92</v>
      </c>
      <c r="K69" s="27">
        <v>172242</v>
      </c>
      <c r="L69" s="27">
        <v>83621</v>
      </c>
      <c r="M69" s="72">
        <f t="shared" si="9"/>
        <v>0.48548553778985382</v>
      </c>
      <c r="N69" s="27">
        <v>0</v>
      </c>
      <c r="O69" s="27">
        <v>0</v>
      </c>
    </row>
    <row r="70" spans="1:15" ht="25.5" x14ac:dyDescent="0.2">
      <c r="A70" s="23">
        <f t="shared" si="10"/>
        <v>34</v>
      </c>
      <c r="B70" s="24" t="s">
        <v>168</v>
      </c>
      <c r="C70" s="71" t="s">
        <v>169</v>
      </c>
      <c r="D70" s="23"/>
      <c r="E70" s="21" t="s">
        <v>170</v>
      </c>
      <c r="F70" s="23">
        <v>34</v>
      </c>
      <c r="G70" s="23">
        <v>28</v>
      </c>
      <c r="H70" s="25">
        <f t="shared" si="8"/>
        <v>6</v>
      </c>
      <c r="I70" s="23"/>
      <c r="J70" s="26">
        <f t="shared" si="11"/>
        <v>62</v>
      </c>
      <c r="K70" s="27">
        <v>107890</v>
      </c>
      <c r="L70" s="27">
        <v>89890</v>
      </c>
      <c r="M70" s="72">
        <f t="shared" si="9"/>
        <v>0.83316340717397352</v>
      </c>
      <c r="N70" s="27">
        <v>0</v>
      </c>
      <c r="O70" s="27">
        <v>0</v>
      </c>
    </row>
    <row r="71" spans="1:15" ht="25.5" x14ac:dyDescent="0.2">
      <c r="A71" s="23">
        <f t="shared" si="10"/>
        <v>35</v>
      </c>
      <c r="B71" s="24" t="s">
        <v>171</v>
      </c>
      <c r="C71" s="71" t="s">
        <v>3</v>
      </c>
      <c r="D71" s="23"/>
      <c r="E71" s="21" t="s">
        <v>172</v>
      </c>
      <c r="F71" s="23">
        <v>52</v>
      </c>
      <c r="G71" s="23">
        <v>26</v>
      </c>
      <c r="H71" s="25">
        <f t="shared" si="8"/>
        <v>26</v>
      </c>
      <c r="I71" s="23">
        <v>58</v>
      </c>
      <c r="J71" s="26">
        <f>+I71+F71</f>
        <v>110</v>
      </c>
      <c r="K71" s="27">
        <v>714000</v>
      </c>
      <c r="L71" s="27">
        <v>0</v>
      </c>
      <c r="M71" s="72">
        <f t="shared" si="9"/>
        <v>0</v>
      </c>
      <c r="N71" s="27">
        <v>0</v>
      </c>
      <c r="O71" s="27">
        <v>0</v>
      </c>
    </row>
    <row r="72" spans="1:15" x14ac:dyDescent="0.2">
      <c r="A72" s="23">
        <f t="shared" si="10"/>
        <v>36</v>
      </c>
      <c r="B72" s="24" t="s">
        <v>173</v>
      </c>
      <c r="C72" s="71" t="s">
        <v>4</v>
      </c>
      <c r="D72" s="23"/>
      <c r="E72" s="21" t="s">
        <v>174</v>
      </c>
      <c r="F72" s="23">
        <v>78</v>
      </c>
      <c r="G72" s="23">
        <v>54</v>
      </c>
      <c r="H72" s="25">
        <f t="shared" si="8"/>
        <v>24</v>
      </c>
      <c r="I72" s="23">
        <v>56</v>
      </c>
      <c r="J72" s="26">
        <f>IF(H72&gt;20,(IF(I72+G72&gt;I72+F72,I72+F72,I72+G72)),(F72+G72))</f>
        <v>110</v>
      </c>
      <c r="K72" s="27">
        <v>515500</v>
      </c>
      <c r="L72" s="27">
        <v>113000</v>
      </c>
      <c r="M72" s="72">
        <f t="shared" si="9"/>
        <v>0.2192046556741028</v>
      </c>
      <c r="N72" s="27">
        <v>0</v>
      </c>
      <c r="O72" s="27">
        <v>0</v>
      </c>
    </row>
    <row r="73" spans="1:15" x14ac:dyDescent="0.2">
      <c r="A73" s="23">
        <f t="shared" si="10"/>
        <v>37</v>
      </c>
      <c r="B73" s="24" t="s">
        <v>175</v>
      </c>
      <c r="C73" s="71" t="s">
        <v>4</v>
      </c>
      <c r="D73" s="23"/>
      <c r="E73" s="21" t="s">
        <v>176</v>
      </c>
      <c r="F73" s="23">
        <v>76</v>
      </c>
      <c r="G73" s="23">
        <v>56</v>
      </c>
      <c r="H73" s="25">
        <f t="shared" si="8"/>
        <v>20</v>
      </c>
      <c r="I73" s="23"/>
      <c r="J73" s="26">
        <f>IF(H73&gt;20,(IF(I73+G73&gt;I73+F73,I73+F73,I73+G73)),(F73+G73))</f>
        <v>132</v>
      </c>
      <c r="K73" s="27">
        <v>343658</v>
      </c>
      <c r="L73" s="27">
        <v>186958</v>
      </c>
      <c r="M73" s="72">
        <f t="shared" si="9"/>
        <v>0.54402341863131365</v>
      </c>
      <c r="N73" s="27">
        <v>0</v>
      </c>
      <c r="O73" s="27">
        <v>0</v>
      </c>
    </row>
    <row r="74" spans="1:15" x14ac:dyDescent="0.2">
      <c r="A74" s="23">
        <f t="shared" si="10"/>
        <v>38</v>
      </c>
      <c r="B74" s="24" t="s">
        <v>177</v>
      </c>
      <c r="C74" s="71" t="s">
        <v>178</v>
      </c>
      <c r="D74" s="23"/>
      <c r="E74" s="21" t="s">
        <v>179</v>
      </c>
      <c r="F74" s="23">
        <v>48</v>
      </c>
      <c r="G74" s="23">
        <v>20</v>
      </c>
      <c r="H74" s="25">
        <f t="shared" si="8"/>
        <v>28</v>
      </c>
      <c r="I74" s="30">
        <v>42</v>
      </c>
      <c r="J74" s="26">
        <f>+I74+F74</f>
        <v>90</v>
      </c>
      <c r="K74" s="27">
        <v>451118</v>
      </c>
      <c r="L74" s="27">
        <v>338118</v>
      </c>
      <c r="M74" s="72">
        <f t="shared" si="9"/>
        <v>0.74951121436076595</v>
      </c>
      <c r="N74" s="27">
        <v>0</v>
      </c>
      <c r="O74" s="27">
        <v>0</v>
      </c>
    </row>
    <row r="75" spans="1:15" ht="25.5" x14ac:dyDescent="0.2">
      <c r="A75" s="84">
        <f>A74+1</f>
        <v>39</v>
      </c>
      <c r="B75" s="24" t="s">
        <v>180</v>
      </c>
      <c r="C75" s="71" t="s">
        <v>181</v>
      </c>
      <c r="D75" s="23"/>
      <c r="E75" s="21" t="s">
        <v>182</v>
      </c>
      <c r="F75" s="23">
        <v>78</v>
      </c>
      <c r="G75" s="23">
        <v>38</v>
      </c>
      <c r="H75" s="25">
        <f t="shared" si="8"/>
        <v>40</v>
      </c>
      <c r="I75" s="23">
        <v>42</v>
      </c>
      <c r="J75" s="26">
        <f>IF(H75&gt;20,(IF(I75+G75&gt;I75+F75,I75+F75,I75+G75)),(F75+G75))</f>
        <v>80</v>
      </c>
      <c r="K75" s="27">
        <v>106000</v>
      </c>
      <c r="L75" s="27">
        <v>22000</v>
      </c>
      <c r="M75" s="72">
        <f t="shared" si="9"/>
        <v>0.20754716981132076</v>
      </c>
      <c r="N75" s="27">
        <v>0</v>
      </c>
      <c r="O75" s="27">
        <v>0</v>
      </c>
    </row>
    <row r="76" spans="1:15" x14ac:dyDescent="0.2">
      <c r="A76" s="23">
        <f t="shared" si="10"/>
        <v>40</v>
      </c>
      <c r="B76" s="24" t="s">
        <v>183</v>
      </c>
      <c r="C76" s="71" t="s">
        <v>3</v>
      </c>
      <c r="D76" s="23"/>
      <c r="E76" s="21" t="s">
        <v>184</v>
      </c>
      <c r="F76" s="23">
        <v>18</v>
      </c>
      <c r="G76" s="23">
        <v>14</v>
      </c>
      <c r="H76" s="25">
        <f t="shared" si="8"/>
        <v>4</v>
      </c>
      <c r="I76" s="23"/>
      <c r="J76" s="26">
        <f>IF(H76&gt;20,(IF(I76+G76&gt;I76+F76,I76+F76,I76+G76)),(F76+G76))</f>
        <v>32</v>
      </c>
      <c r="K76" s="27">
        <v>442600</v>
      </c>
      <c r="L76" s="27">
        <v>271400</v>
      </c>
      <c r="M76" s="72">
        <f t="shared" si="9"/>
        <v>0.61319475824672387</v>
      </c>
      <c r="N76" s="27">
        <v>0</v>
      </c>
      <c r="O76" s="27">
        <v>0</v>
      </c>
    </row>
    <row r="77" spans="1:15" ht="25.5" x14ac:dyDescent="0.2">
      <c r="A77" s="23">
        <f t="shared" si="10"/>
        <v>41</v>
      </c>
      <c r="B77" s="24" t="s">
        <v>185</v>
      </c>
      <c r="C77" s="71" t="s">
        <v>186</v>
      </c>
      <c r="D77" s="23"/>
      <c r="E77" s="21" t="s">
        <v>187</v>
      </c>
      <c r="F77" s="23">
        <v>64</v>
      </c>
      <c r="G77" s="23">
        <v>54</v>
      </c>
      <c r="H77" s="25">
        <f t="shared" si="8"/>
        <v>10</v>
      </c>
      <c r="I77" s="23"/>
      <c r="J77" s="26">
        <f>IF(H77&gt;20,(IF(I77+G77&gt;I77+F77,I77+F77,I77+G77)),(F77+G77))</f>
        <v>118</v>
      </c>
      <c r="K77" s="27">
        <v>275000</v>
      </c>
      <c r="L77" s="27">
        <v>70000</v>
      </c>
      <c r="M77" s="72">
        <f t="shared" si="9"/>
        <v>0.25454545454545452</v>
      </c>
      <c r="N77" s="27">
        <v>0</v>
      </c>
      <c r="O77" s="27">
        <v>0</v>
      </c>
    </row>
    <row r="78" spans="1:15" ht="38.25" x14ac:dyDescent="0.2">
      <c r="A78" s="23">
        <f t="shared" si="10"/>
        <v>42</v>
      </c>
      <c r="B78" s="24" t="s">
        <v>188</v>
      </c>
      <c r="C78" s="71" t="s">
        <v>3</v>
      </c>
      <c r="D78" s="23"/>
      <c r="E78" s="21" t="s">
        <v>189</v>
      </c>
      <c r="F78" s="23">
        <v>92</v>
      </c>
      <c r="G78" s="23">
        <v>56</v>
      </c>
      <c r="H78" s="25">
        <f t="shared" si="8"/>
        <v>36</v>
      </c>
      <c r="I78" s="23">
        <v>56</v>
      </c>
      <c r="J78" s="26">
        <f>IF(H78&gt;20,(IF(I78+G78&gt;I78+F78,I78+F78,I78+G78)),(F78+G78))</f>
        <v>112</v>
      </c>
      <c r="K78" s="27">
        <v>463115</v>
      </c>
      <c r="L78" s="27">
        <v>387290</v>
      </c>
      <c r="M78" s="72">
        <f t="shared" si="9"/>
        <v>0.83627176835127348</v>
      </c>
      <c r="N78" s="27">
        <v>0</v>
      </c>
      <c r="O78" s="27">
        <v>0</v>
      </c>
    </row>
    <row r="79" spans="1:15" x14ac:dyDescent="0.2">
      <c r="A79" s="23">
        <f t="shared" si="10"/>
        <v>43</v>
      </c>
      <c r="B79" s="24" t="s">
        <v>190</v>
      </c>
      <c r="C79" s="71" t="s">
        <v>4</v>
      </c>
      <c r="D79" s="23"/>
      <c r="E79" s="21" t="s">
        <v>191</v>
      </c>
      <c r="F79" s="23">
        <v>46</v>
      </c>
      <c r="G79" s="23">
        <v>46</v>
      </c>
      <c r="H79" s="25">
        <f t="shared" si="8"/>
        <v>0</v>
      </c>
      <c r="I79" s="85"/>
      <c r="J79" s="26">
        <f>IF(H79&gt;20,(IF(I79+G79&gt;I79+F79,I79+F79,I79+G79)),(F79+G79))</f>
        <v>92</v>
      </c>
      <c r="K79" s="27">
        <v>163223</v>
      </c>
      <c r="L79" s="27">
        <v>79508</v>
      </c>
      <c r="M79" s="72">
        <f t="shared" si="9"/>
        <v>0.48711272308436926</v>
      </c>
      <c r="N79" s="27">
        <v>0</v>
      </c>
      <c r="O79" s="27">
        <v>0</v>
      </c>
    </row>
    <row r="80" spans="1:15" x14ac:dyDescent="0.2">
      <c r="A80" s="23">
        <f t="shared" si="10"/>
        <v>44</v>
      </c>
      <c r="B80" s="24" t="s">
        <v>192</v>
      </c>
      <c r="C80" s="71" t="s">
        <v>193</v>
      </c>
      <c r="D80" s="23"/>
      <c r="E80" s="21" t="s">
        <v>194</v>
      </c>
      <c r="F80" s="23">
        <v>58</v>
      </c>
      <c r="G80" s="23">
        <v>34</v>
      </c>
      <c r="H80" s="25">
        <f t="shared" si="8"/>
        <v>24</v>
      </c>
      <c r="I80" s="23">
        <v>68</v>
      </c>
      <c r="J80" s="26">
        <f>+I80+F80</f>
        <v>126</v>
      </c>
      <c r="K80" s="27">
        <v>350500</v>
      </c>
      <c r="L80" s="27">
        <v>214000</v>
      </c>
      <c r="M80" s="72">
        <f t="shared" si="9"/>
        <v>0.61055634807417969</v>
      </c>
      <c r="N80" s="27">
        <v>0</v>
      </c>
      <c r="O80" s="27">
        <v>0</v>
      </c>
    </row>
    <row r="81" spans="1:19" x14ac:dyDescent="0.2">
      <c r="A81" s="23">
        <f t="shared" si="10"/>
        <v>45</v>
      </c>
      <c r="B81" s="24" t="s">
        <v>195</v>
      </c>
      <c r="C81" s="71" t="s">
        <v>4</v>
      </c>
      <c r="D81" s="23"/>
      <c r="E81" s="21" t="s">
        <v>196</v>
      </c>
      <c r="F81" s="23"/>
      <c r="G81" s="23"/>
      <c r="H81" s="25"/>
      <c r="I81" s="23"/>
      <c r="J81" s="86"/>
      <c r="K81" s="27">
        <v>106000</v>
      </c>
      <c r="L81" s="27">
        <v>48000</v>
      </c>
      <c r="M81" s="74">
        <f t="shared" si="9"/>
        <v>0.45283018867924529</v>
      </c>
      <c r="N81" s="27">
        <v>0</v>
      </c>
      <c r="O81" s="27">
        <v>0</v>
      </c>
    </row>
    <row r="82" spans="1:19" x14ac:dyDescent="0.2">
      <c r="A82" s="23">
        <f t="shared" si="10"/>
        <v>46</v>
      </c>
      <c r="B82" s="24" t="s">
        <v>197</v>
      </c>
      <c r="C82" s="71" t="s">
        <v>3</v>
      </c>
      <c r="D82" s="23"/>
      <c r="E82" s="21" t="s">
        <v>198</v>
      </c>
      <c r="F82" s="30">
        <v>56</v>
      </c>
      <c r="G82" s="23">
        <v>46</v>
      </c>
      <c r="H82" s="25">
        <f t="shared" ref="H82:H100" si="12">ABS(F82-G82)</f>
        <v>10</v>
      </c>
      <c r="I82" s="23"/>
      <c r="J82" s="26">
        <f t="shared" ref="J82:J88" si="13">IF(H82&gt;20,(IF(I82+G82&gt;I82+F82,I82+F82,I82+G82)),(F82+G82))</f>
        <v>102</v>
      </c>
      <c r="K82" s="27">
        <v>2695424</v>
      </c>
      <c r="L82" s="27">
        <v>184956</v>
      </c>
      <c r="M82" s="72">
        <f t="shared" si="9"/>
        <v>6.8618517902934745E-2</v>
      </c>
      <c r="N82" s="27">
        <v>0</v>
      </c>
      <c r="O82" s="27">
        <v>0</v>
      </c>
    </row>
    <row r="83" spans="1:19" x14ac:dyDescent="0.2">
      <c r="A83" s="23">
        <f t="shared" si="10"/>
        <v>47</v>
      </c>
      <c r="B83" s="24" t="s">
        <v>199</v>
      </c>
      <c r="C83" s="71" t="s">
        <v>200</v>
      </c>
      <c r="D83" s="23"/>
      <c r="E83" s="21" t="s">
        <v>201</v>
      </c>
      <c r="F83" s="23">
        <v>44</v>
      </c>
      <c r="G83" s="23">
        <v>28</v>
      </c>
      <c r="H83" s="25">
        <f t="shared" si="12"/>
        <v>16</v>
      </c>
      <c r="I83" s="23"/>
      <c r="J83" s="26">
        <f t="shared" si="13"/>
        <v>72</v>
      </c>
      <c r="K83" s="27">
        <v>110000</v>
      </c>
      <c r="L83" s="27">
        <v>10000</v>
      </c>
      <c r="M83" s="72">
        <f t="shared" si="9"/>
        <v>9.0909090909090912E-2</v>
      </c>
      <c r="N83" s="27">
        <v>0</v>
      </c>
      <c r="O83" s="27">
        <v>0</v>
      </c>
    </row>
    <row r="84" spans="1:19" ht="25.5" x14ac:dyDescent="0.2">
      <c r="A84" s="23">
        <f t="shared" si="10"/>
        <v>48</v>
      </c>
      <c r="B84" s="24" t="s">
        <v>202</v>
      </c>
      <c r="C84" s="71" t="s">
        <v>203</v>
      </c>
      <c r="D84" s="23"/>
      <c r="E84" s="21" t="s">
        <v>204</v>
      </c>
      <c r="F84" s="23">
        <v>64</v>
      </c>
      <c r="G84" s="23">
        <v>50</v>
      </c>
      <c r="H84" s="25">
        <f t="shared" si="12"/>
        <v>14</v>
      </c>
      <c r="I84" s="23"/>
      <c r="J84" s="26">
        <f t="shared" si="13"/>
        <v>114</v>
      </c>
      <c r="K84" s="27">
        <v>30000</v>
      </c>
      <c r="L84" s="27">
        <v>0</v>
      </c>
      <c r="M84" s="72">
        <f t="shared" si="9"/>
        <v>0</v>
      </c>
      <c r="N84" s="27">
        <v>0</v>
      </c>
      <c r="O84" s="27">
        <v>0</v>
      </c>
    </row>
    <row r="85" spans="1:19" ht="25.5" x14ac:dyDescent="0.2">
      <c r="A85" s="23">
        <f t="shared" si="10"/>
        <v>49</v>
      </c>
      <c r="B85" s="24" t="s">
        <v>205</v>
      </c>
      <c r="C85" s="71" t="s">
        <v>7</v>
      </c>
      <c r="D85" s="23"/>
      <c r="E85" s="21" t="s">
        <v>206</v>
      </c>
      <c r="F85" s="23">
        <v>72</v>
      </c>
      <c r="G85" s="23">
        <v>52</v>
      </c>
      <c r="H85" s="25">
        <f t="shared" si="12"/>
        <v>20</v>
      </c>
      <c r="I85" s="23"/>
      <c r="J85" s="26">
        <f t="shared" si="13"/>
        <v>124</v>
      </c>
      <c r="K85" s="27">
        <v>62000</v>
      </c>
      <c r="L85" s="27">
        <v>7000</v>
      </c>
      <c r="M85" s="72">
        <f t="shared" si="9"/>
        <v>0.11290322580645161</v>
      </c>
      <c r="N85" s="27">
        <v>0</v>
      </c>
      <c r="O85" s="27">
        <v>0</v>
      </c>
    </row>
    <row r="86" spans="1:19" x14ac:dyDescent="0.2">
      <c r="A86" s="23">
        <f t="shared" si="10"/>
        <v>50</v>
      </c>
      <c r="B86" s="24" t="s">
        <v>207</v>
      </c>
      <c r="C86" s="71" t="s">
        <v>6</v>
      </c>
      <c r="D86" s="23"/>
      <c r="E86" s="21" t="s">
        <v>208</v>
      </c>
      <c r="F86" s="23">
        <v>64</v>
      </c>
      <c r="G86" s="23">
        <v>54</v>
      </c>
      <c r="H86" s="25">
        <f t="shared" si="12"/>
        <v>10</v>
      </c>
      <c r="I86" s="23"/>
      <c r="J86" s="26">
        <f t="shared" si="13"/>
        <v>118</v>
      </c>
      <c r="K86" s="27">
        <v>99200</v>
      </c>
      <c r="L86" s="27">
        <v>8700</v>
      </c>
      <c r="M86" s="72">
        <f t="shared" si="9"/>
        <v>8.7701612903225812E-2</v>
      </c>
      <c r="N86" s="27">
        <v>0</v>
      </c>
      <c r="O86" s="27">
        <v>0</v>
      </c>
    </row>
    <row r="87" spans="1:19" x14ac:dyDescent="0.2">
      <c r="A87" s="23">
        <f t="shared" si="10"/>
        <v>51</v>
      </c>
      <c r="B87" s="24" t="s">
        <v>209</v>
      </c>
      <c r="C87" s="71" t="s">
        <v>210</v>
      </c>
      <c r="D87" s="23"/>
      <c r="E87" s="21" t="s">
        <v>211</v>
      </c>
      <c r="F87" s="23">
        <v>44</v>
      </c>
      <c r="G87" s="23">
        <v>42</v>
      </c>
      <c r="H87" s="25">
        <f t="shared" si="12"/>
        <v>2</v>
      </c>
      <c r="I87" s="23"/>
      <c r="J87" s="26">
        <f t="shared" si="13"/>
        <v>86</v>
      </c>
      <c r="K87" s="27">
        <v>51000</v>
      </c>
      <c r="L87" s="27">
        <v>0</v>
      </c>
      <c r="M87" s="72">
        <f t="shared" si="9"/>
        <v>0</v>
      </c>
      <c r="N87" s="27">
        <v>0</v>
      </c>
      <c r="O87" s="27">
        <v>0</v>
      </c>
      <c r="S87" s="54"/>
    </row>
    <row r="88" spans="1:19" ht="25.5" x14ac:dyDescent="0.2">
      <c r="A88" s="23">
        <f t="shared" si="10"/>
        <v>52</v>
      </c>
      <c r="B88" s="24" t="s">
        <v>212</v>
      </c>
      <c r="C88" s="71" t="s">
        <v>213</v>
      </c>
      <c r="D88" s="23"/>
      <c r="E88" s="21" t="s">
        <v>214</v>
      </c>
      <c r="F88" s="23">
        <v>52</v>
      </c>
      <c r="G88" s="23">
        <v>72</v>
      </c>
      <c r="H88" s="25">
        <f t="shared" si="12"/>
        <v>20</v>
      </c>
      <c r="I88" s="23"/>
      <c r="J88" s="26">
        <f t="shared" si="13"/>
        <v>124</v>
      </c>
      <c r="K88" s="27">
        <v>35000</v>
      </c>
      <c r="L88" s="27">
        <v>0</v>
      </c>
      <c r="M88" s="72">
        <f t="shared" si="9"/>
        <v>0</v>
      </c>
      <c r="N88" s="27">
        <v>0</v>
      </c>
      <c r="O88" s="27">
        <v>0</v>
      </c>
    </row>
    <row r="89" spans="1:19" x14ac:dyDescent="0.2">
      <c r="A89" s="23">
        <f t="shared" si="10"/>
        <v>53</v>
      </c>
      <c r="B89" s="24" t="s">
        <v>215</v>
      </c>
      <c r="C89" s="71" t="s">
        <v>3</v>
      </c>
      <c r="D89" s="23"/>
      <c r="E89" s="21" t="s">
        <v>216</v>
      </c>
      <c r="F89" s="23">
        <v>72</v>
      </c>
      <c r="G89" s="23">
        <v>48</v>
      </c>
      <c r="H89" s="25">
        <f t="shared" si="12"/>
        <v>24</v>
      </c>
      <c r="I89" s="23">
        <v>62</v>
      </c>
      <c r="J89" s="26">
        <f>+I89+F89</f>
        <v>134</v>
      </c>
      <c r="K89" s="27">
        <v>850345</v>
      </c>
      <c r="L89" s="27">
        <v>189945</v>
      </c>
      <c r="M89" s="72">
        <f t="shared" si="9"/>
        <v>0.22337404230047805</v>
      </c>
      <c r="N89" s="27">
        <v>0</v>
      </c>
      <c r="O89" s="27">
        <v>0</v>
      </c>
    </row>
    <row r="90" spans="1:19" x14ac:dyDescent="0.2">
      <c r="A90" s="23">
        <f t="shared" si="10"/>
        <v>54</v>
      </c>
      <c r="B90" s="24" t="s">
        <v>217</v>
      </c>
      <c r="C90" s="71" t="s">
        <v>218</v>
      </c>
      <c r="D90" s="23"/>
      <c r="E90" s="21" t="s">
        <v>219</v>
      </c>
      <c r="F90" s="23">
        <v>34</v>
      </c>
      <c r="G90" s="23">
        <v>28</v>
      </c>
      <c r="H90" s="25">
        <f t="shared" si="12"/>
        <v>6</v>
      </c>
      <c r="I90" s="23"/>
      <c r="J90" s="26">
        <f>IF(H90&gt;20,(IF(I90+G90&gt;I90+F90,I90+F90,I90+G90)),(F90+G90))</f>
        <v>62</v>
      </c>
      <c r="K90" s="27">
        <v>85500</v>
      </c>
      <c r="L90" s="27">
        <v>53000</v>
      </c>
      <c r="M90" s="72">
        <f t="shared" si="9"/>
        <v>0.61988304093567248</v>
      </c>
      <c r="N90" s="27">
        <v>0</v>
      </c>
      <c r="O90" s="27">
        <v>0</v>
      </c>
    </row>
    <row r="91" spans="1:19" x14ac:dyDescent="0.2">
      <c r="A91" s="23">
        <f t="shared" si="10"/>
        <v>55</v>
      </c>
      <c r="B91" s="24" t="s">
        <v>220</v>
      </c>
      <c r="C91" s="71" t="s">
        <v>30</v>
      </c>
      <c r="D91" s="23" t="s">
        <v>50</v>
      </c>
      <c r="E91" s="21" t="s">
        <v>221</v>
      </c>
      <c r="F91" s="23">
        <v>74</v>
      </c>
      <c r="G91" s="23">
        <v>16</v>
      </c>
      <c r="H91" s="25">
        <f t="shared" si="12"/>
        <v>58</v>
      </c>
      <c r="I91" s="23">
        <v>52</v>
      </c>
      <c r="J91" s="26">
        <f>+I91+F91</f>
        <v>126</v>
      </c>
      <c r="K91" s="27">
        <v>63122</v>
      </c>
      <c r="L91" s="27">
        <v>13670</v>
      </c>
      <c r="M91" s="72">
        <f t="shared" si="9"/>
        <v>0.2165647476315706</v>
      </c>
      <c r="N91" s="27">
        <v>0</v>
      </c>
      <c r="O91" s="27">
        <v>0</v>
      </c>
    </row>
    <row r="92" spans="1:19" x14ac:dyDescent="0.2">
      <c r="A92" s="23">
        <f t="shared" si="10"/>
        <v>56</v>
      </c>
      <c r="B92" s="24" t="s">
        <v>222</v>
      </c>
      <c r="C92" s="71" t="s">
        <v>3</v>
      </c>
      <c r="D92" s="23"/>
      <c r="E92" s="21" t="s">
        <v>223</v>
      </c>
      <c r="F92" s="23">
        <v>46</v>
      </c>
      <c r="G92" s="23">
        <v>0</v>
      </c>
      <c r="H92" s="25">
        <f t="shared" si="12"/>
        <v>46</v>
      </c>
      <c r="I92" s="23">
        <v>28</v>
      </c>
      <c r="J92" s="26">
        <f>+I92+F92</f>
        <v>74</v>
      </c>
      <c r="K92" s="27">
        <v>149200</v>
      </c>
      <c r="L92" s="27">
        <v>0</v>
      </c>
      <c r="M92" s="72">
        <f t="shared" si="9"/>
        <v>0</v>
      </c>
      <c r="N92" s="27">
        <v>0</v>
      </c>
      <c r="O92" s="27">
        <v>0</v>
      </c>
    </row>
    <row r="93" spans="1:19" x14ac:dyDescent="0.2">
      <c r="A93" s="23">
        <f t="shared" si="10"/>
        <v>57</v>
      </c>
      <c r="B93" s="24" t="s">
        <v>224</v>
      </c>
      <c r="C93" s="71" t="s">
        <v>3</v>
      </c>
      <c r="D93" s="23"/>
      <c r="E93" s="21" t="s">
        <v>225</v>
      </c>
      <c r="F93" s="23">
        <v>66</v>
      </c>
      <c r="G93" s="23">
        <v>46</v>
      </c>
      <c r="H93" s="25">
        <f t="shared" si="12"/>
        <v>20</v>
      </c>
      <c r="I93" s="30"/>
      <c r="J93" s="26">
        <f>IF(H93&gt;20,(IF(I93+G93&gt;I93+F93,I93+F93,I93+G93)),(F93+G93))</f>
        <v>112</v>
      </c>
      <c r="K93" s="27">
        <v>126000</v>
      </c>
      <c r="L93" s="27">
        <v>63000</v>
      </c>
      <c r="M93" s="72">
        <f t="shared" si="9"/>
        <v>0.5</v>
      </c>
      <c r="N93" s="27">
        <v>0</v>
      </c>
      <c r="O93" s="27">
        <v>0</v>
      </c>
    </row>
    <row r="94" spans="1:19" x14ac:dyDescent="0.2">
      <c r="A94" s="23">
        <f t="shared" si="10"/>
        <v>58</v>
      </c>
      <c r="B94" s="24" t="s">
        <v>226</v>
      </c>
      <c r="C94" s="71" t="s">
        <v>227</v>
      </c>
      <c r="D94" s="23"/>
      <c r="E94" s="21" t="s">
        <v>228</v>
      </c>
      <c r="F94" s="23">
        <v>74</v>
      </c>
      <c r="G94" s="23">
        <v>54</v>
      </c>
      <c r="H94" s="25">
        <f t="shared" si="12"/>
        <v>20</v>
      </c>
      <c r="I94" s="23"/>
      <c r="J94" s="26">
        <f>IF(H94&gt;20,(IF(I94+G94&gt;I94+F94,I94+F94,I94+G94)),(F94+G94))</f>
        <v>128</v>
      </c>
      <c r="K94" s="27">
        <v>59450</v>
      </c>
      <c r="L94" s="27">
        <v>20550</v>
      </c>
      <c r="M94" s="72">
        <f t="shared" si="9"/>
        <v>0.34566862910008411</v>
      </c>
      <c r="N94" s="27">
        <v>0</v>
      </c>
      <c r="O94" s="27">
        <v>0</v>
      </c>
    </row>
    <row r="95" spans="1:19" x14ac:dyDescent="0.2">
      <c r="A95" s="23">
        <f t="shared" si="10"/>
        <v>59</v>
      </c>
      <c r="B95" s="24" t="s">
        <v>229</v>
      </c>
      <c r="C95" s="71" t="s">
        <v>230</v>
      </c>
      <c r="D95" s="23"/>
      <c r="E95" s="21" t="s">
        <v>231</v>
      </c>
      <c r="F95" s="23">
        <v>70</v>
      </c>
      <c r="G95" s="23">
        <v>46</v>
      </c>
      <c r="H95" s="25">
        <f t="shared" si="12"/>
        <v>24</v>
      </c>
      <c r="I95" s="23">
        <v>12</v>
      </c>
      <c r="J95" s="26">
        <f>+G95+F95</f>
        <v>116</v>
      </c>
      <c r="K95" s="27">
        <v>83730</v>
      </c>
      <c r="L95" s="27">
        <v>29400</v>
      </c>
      <c r="M95" s="72">
        <f t="shared" si="9"/>
        <v>0.35112862773199571</v>
      </c>
      <c r="N95" s="27">
        <v>0</v>
      </c>
      <c r="O95" s="27">
        <v>0</v>
      </c>
    </row>
    <row r="96" spans="1:19" x14ac:dyDescent="0.2">
      <c r="A96" s="23">
        <f>A95+1</f>
        <v>60</v>
      </c>
      <c r="B96" s="24" t="s">
        <v>232</v>
      </c>
      <c r="C96" s="71" t="s">
        <v>233</v>
      </c>
      <c r="D96" s="23"/>
      <c r="E96" s="21" t="s">
        <v>234</v>
      </c>
      <c r="F96" s="23">
        <v>44</v>
      </c>
      <c r="G96" s="23">
        <v>28</v>
      </c>
      <c r="H96" s="25">
        <f t="shared" si="12"/>
        <v>16</v>
      </c>
      <c r="I96" s="23"/>
      <c r="J96" s="26">
        <f>IF(H96&gt;20,(IF(I96+G96&gt;I96+F96,I96+F96,I96+G96)),(F96+G96))</f>
        <v>72</v>
      </c>
      <c r="K96" s="27">
        <v>200000</v>
      </c>
      <c r="L96" s="27">
        <v>30000</v>
      </c>
      <c r="M96" s="72">
        <f t="shared" si="9"/>
        <v>0.15</v>
      </c>
      <c r="N96" s="27">
        <v>0</v>
      </c>
      <c r="O96" s="27">
        <v>0</v>
      </c>
    </row>
    <row r="97" spans="1:15" x14ac:dyDescent="0.2">
      <c r="A97" s="23">
        <f t="shared" si="10"/>
        <v>61</v>
      </c>
      <c r="B97" s="24" t="s">
        <v>235</v>
      </c>
      <c r="C97" s="71" t="s">
        <v>107</v>
      </c>
      <c r="D97" s="23"/>
      <c r="E97" s="21" t="s">
        <v>236</v>
      </c>
      <c r="F97" s="23">
        <v>60</v>
      </c>
      <c r="G97" s="23">
        <v>40</v>
      </c>
      <c r="H97" s="25">
        <f t="shared" si="12"/>
        <v>20</v>
      </c>
      <c r="I97" s="23"/>
      <c r="J97" s="26">
        <f>IF(H97&gt;20,(IF(I97+G97&gt;I97+F97,I97+F97,I97+G97)),(F97+G97))</f>
        <v>100</v>
      </c>
      <c r="K97" s="27">
        <v>255000</v>
      </c>
      <c r="L97" s="27">
        <v>0</v>
      </c>
      <c r="M97" s="72">
        <f t="shared" si="9"/>
        <v>0</v>
      </c>
      <c r="N97" s="27">
        <v>0</v>
      </c>
      <c r="O97" s="27">
        <v>0</v>
      </c>
    </row>
    <row r="98" spans="1:15" ht="25.5" x14ac:dyDescent="0.2">
      <c r="A98" s="23">
        <f t="shared" si="10"/>
        <v>62</v>
      </c>
      <c r="B98" s="24" t="s">
        <v>237</v>
      </c>
      <c r="C98" s="71" t="s">
        <v>3</v>
      </c>
      <c r="D98" s="23"/>
      <c r="E98" s="21" t="s">
        <v>238</v>
      </c>
      <c r="F98" s="23">
        <v>28</v>
      </c>
      <c r="G98" s="23">
        <v>50</v>
      </c>
      <c r="H98" s="25">
        <f t="shared" si="12"/>
        <v>22</v>
      </c>
      <c r="I98" s="23"/>
      <c r="J98" s="26">
        <f>IF(H98&gt;20,(IF(I98+G98&gt;I98+F98,I98+F98,I98+G98)),(F98+G98))</f>
        <v>28</v>
      </c>
      <c r="K98" s="27">
        <v>239914</v>
      </c>
      <c r="L98" s="27">
        <v>186880</v>
      </c>
      <c r="M98" s="72">
        <f t="shared" si="9"/>
        <v>0.77894578890769195</v>
      </c>
      <c r="N98" s="27">
        <v>0</v>
      </c>
      <c r="O98" s="27">
        <v>0</v>
      </c>
    </row>
    <row r="99" spans="1:15" x14ac:dyDescent="0.2">
      <c r="A99" s="23">
        <f t="shared" si="10"/>
        <v>63</v>
      </c>
      <c r="B99" s="24" t="s">
        <v>239</v>
      </c>
      <c r="C99" s="71" t="s">
        <v>240</v>
      </c>
      <c r="D99" s="23"/>
      <c r="E99" s="21" t="s">
        <v>241</v>
      </c>
      <c r="F99" s="23">
        <v>76</v>
      </c>
      <c r="G99" s="23">
        <v>26</v>
      </c>
      <c r="H99" s="25">
        <f t="shared" si="12"/>
        <v>50</v>
      </c>
      <c r="I99" s="23">
        <v>32</v>
      </c>
      <c r="J99" s="26">
        <f>IF(H99&gt;20,(IF(I99+G99&gt;I99+F99,I99+F99,I99+G99)),(F99+G99))</f>
        <v>58</v>
      </c>
      <c r="K99" s="27">
        <v>107500</v>
      </c>
      <c r="L99" s="27">
        <v>10500</v>
      </c>
      <c r="M99" s="72">
        <f t="shared" si="9"/>
        <v>9.7674418604651161E-2</v>
      </c>
      <c r="N99" s="27">
        <v>0</v>
      </c>
      <c r="O99" s="27">
        <v>0</v>
      </c>
    </row>
    <row r="100" spans="1:15" x14ac:dyDescent="0.2">
      <c r="A100" s="23">
        <f t="shared" si="10"/>
        <v>64</v>
      </c>
      <c r="B100" s="24" t="s">
        <v>242</v>
      </c>
      <c r="C100" s="71" t="s">
        <v>3</v>
      </c>
      <c r="D100" s="23"/>
      <c r="E100" s="21" t="s">
        <v>243</v>
      </c>
      <c r="F100" s="23">
        <v>50</v>
      </c>
      <c r="G100" s="23">
        <v>42</v>
      </c>
      <c r="H100" s="25">
        <f t="shared" si="12"/>
        <v>8</v>
      </c>
      <c r="I100" s="23"/>
      <c r="J100" s="26">
        <f>IF(H100&gt;20,(IF(I100+G100&gt;I100+F100,I100+F100,I100+G100)),(F100+G100))</f>
        <v>92</v>
      </c>
      <c r="K100" s="27">
        <v>140000</v>
      </c>
      <c r="L100" s="27">
        <v>55300</v>
      </c>
      <c r="M100" s="72">
        <f t="shared" si="9"/>
        <v>0.39500000000000002</v>
      </c>
      <c r="N100" s="27">
        <v>0</v>
      </c>
      <c r="O100" s="27">
        <v>0</v>
      </c>
    </row>
    <row r="101" spans="1:15" x14ac:dyDescent="0.2">
      <c r="A101" s="23">
        <f t="shared" si="10"/>
        <v>65</v>
      </c>
      <c r="B101" s="24" t="s">
        <v>244</v>
      </c>
      <c r="C101" s="71" t="s">
        <v>245</v>
      </c>
      <c r="D101" s="23"/>
      <c r="E101" s="21" t="s">
        <v>246</v>
      </c>
      <c r="F101" s="23"/>
      <c r="G101" s="23"/>
      <c r="H101" s="25"/>
      <c r="I101" s="23"/>
      <c r="J101" s="86"/>
      <c r="K101" s="27">
        <v>167800</v>
      </c>
      <c r="L101" s="27">
        <v>88800</v>
      </c>
      <c r="M101" s="74">
        <f t="shared" ref="M101:M145" si="14">L101/K101</f>
        <v>0.52920143027413591</v>
      </c>
      <c r="N101" s="27">
        <v>0</v>
      </c>
      <c r="O101" s="27">
        <v>0</v>
      </c>
    </row>
    <row r="102" spans="1:15" x14ac:dyDescent="0.2">
      <c r="A102" s="23">
        <f t="shared" si="10"/>
        <v>66</v>
      </c>
      <c r="B102" s="24" t="s">
        <v>247</v>
      </c>
      <c r="C102" s="71" t="s">
        <v>3</v>
      </c>
      <c r="D102" s="23"/>
      <c r="E102" s="21" t="s">
        <v>248</v>
      </c>
      <c r="F102" s="23">
        <v>76</v>
      </c>
      <c r="G102" s="23">
        <v>40</v>
      </c>
      <c r="H102" s="25">
        <f t="shared" ref="H102:H145" si="15">ABS(F102-G102)</f>
        <v>36</v>
      </c>
      <c r="I102" s="23">
        <v>50</v>
      </c>
      <c r="J102" s="26">
        <f t="shared" ref="J102:J117" si="16">IF(H102&gt;20,(IF(I102+G102&gt;I102+F102,I102+F102,I102+G102)),(F102+G102))</f>
        <v>90</v>
      </c>
      <c r="K102" s="27">
        <v>178424</v>
      </c>
      <c r="L102" s="27">
        <v>117654</v>
      </c>
      <c r="M102" s="72">
        <f t="shared" si="14"/>
        <v>0.65940680625924764</v>
      </c>
      <c r="N102" s="27">
        <v>0</v>
      </c>
      <c r="O102" s="27">
        <v>0</v>
      </c>
    </row>
    <row r="103" spans="1:15" x14ac:dyDescent="0.2">
      <c r="A103" s="23">
        <f t="shared" ref="A103:A143" si="17">A102+1</f>
        <v>67</v>
      </c>
      <c r="B103" s="24" t="s">
        <v>249</v>
      </c>
      <c r="C103" s="71" t="s">
        <v>38</v>
      </c>
      <c r="D103" s="23"/>
      <c r="E103" s="21" t="s">
        <v>250</v>
      </c>
      <c r="F103" s="23">
        <v>68</v>
      </c>
      <c r="G103" s="23">
        <v>68</v>
      </c>
      <c r="H103" s="25">
        <f t="shared" si="15"/>
        <v>0</v>
      </c>
      <c r="I103" s="23"/>
      <c r="J103" s="26">
        <f t="shared" si="16"/>
        <v>136</v>
      </c>
      <c r="K103" s="27">
        <v>146069</v>
      </c>
      <c r="L103" s="27">
        <v>68286</v>
      </c>
      <c r="M103" s="72">
        <f t="shared" si="14"/>
        <v>0.46749139105491239</v>
      </c>
      <c r="N103" s="27">
        <v>0</v>
      </c>
      <c r="O103" s="27">
        <v>0</v>
      </c>
    </row>
    <row r="104" spans="1:15" ht="25.5" x14ac:dyDescent="0.2">
      <c r="A104" s="23">
        <f t="shared" si="17"/>
        <v>68</v>
      </c>
      <c r="B104" s="24" t="s">
        <v>251</v>
      </c>
      <c r="C104" s="71" t="s">
        <v>252</v>
      </c>
      <c r="D104" s="23"/>
      <c r="E104" s="21" t="s">
        <v>253</v>
      </c>
      <c r="F104" s="23">
        <v>74</v>
      </c>
      <c r="G104" s="23">
        <v>34</v>
      </c>
      <c r="H104" s="25">
        <f t="shared" si="15"/>
        <v>40</v>
      </c>
      <c r="I104" s="23">
        <v>28</v>
      </c>
      <c r="J104" s="26">
        <f t="shared" si="16"/>
        <v>62</v>
      </c>
      <c r="K104" s="27">
        <v>170000</v>
      </c>
      <c r="L104" s="27">
        <v>139000</v>
      </c>
      <c r="M104" s="72">
        <f t="shared" si="14"/>
        <v>0.81764705882352939</v>
      </c>
      <c r="N104" s="27">
        <v>0</v>
      </c>
      <c r="O104" s="27">
        <v>0</v>
      </c>
    </row>
    <row r="105" spans="1:15" x14ac:dyDescent="0.2">
      <c r="A105" s="23">
        <f t="shared" si="17"/>
        <v>69</v>
      </c>
      <c r="B105" s="24" t="s">
        <v>254</v>
      </c>
      <c r="C105" s="71" t="s">
        <v>255</v>
      </c>
      <c r="D105" s="23" t="s">
        <v>50</v>
      </c>
      <c r="E105" s="21" t="s">
        <v>256</v>
      </c>
      <c r="F105" s="23">
        <v>78</v>
      </c>
      <c r="G105" s="23">
        <v>64</v>
      </c>
      <c r="H105" s="25">
        <f t="shared" si="15"/>
        <v>14</v>
      </c>
      <c r="I105" s="23"/>
      <c r="J105" s="26">
        <f t="shared" si="16"/>
        <v>142</v>
      </c>
      <c r="K105" s="27">
        <v>40000</v>
      </c>
      <c r="L105" s="27">
        <v>0</v>
      </c>
      <c r="M105" s="72">
        <f t="shared" si="14"/>
        <v>0</v>
      </c>
      <c r="N105" s="27">
        <v>0</v>
      </c>
      <c r="O105" s="27">
        <v>0</v>
      </c>
    </row>
    <row r="106" spans="1:15" ht="25.5" x14ac:dyDescent="0.2">
      <c r="A106" s="23">
        <f t="shared" si="17"/>
        <v>70</v>
      </c>
      <c r="B106" s="24" t="s">
        <v>257</v>
      </c>
      <c r="C106" s="71" t="s">
        <v>3</v>
      </c>
      <c r="D106" s="23"/>
      <c r="E106" s="21" t="s">
        <v>258</v>
      </c>
      <c r="F106" s="23">
        <v>68</v>
      </c>
      <c r="G106" s="23">
        <v>32</v>
      </c>
      <c r="H106" s="25">
        <f t="shared" si="15"/>
        <v>36</v>
      </c>
      <c r="I106" s="23">
        <v>44</v>
      </c>
      <c r="J106" s="26">
        <f t="shared" si="16"/>
        <v>76</v>
      </c>
      <c r="K106" s="27">
        <v>243400</v>
      </c>
      <c r="L106" s="27">
        <v>120400</v>
      </c>
      <c r="M106" s="72">
        <f t="shared" si="14"/>
        <v>0.49465899753492193</v>
      </c>
      <c r="N106" s="27">
        <v>0</v>
      </c>
      <c r="O106" s="27">
        <v>0</v>
      </c>
    </row>
    <row r="107" spans="1:15" x14ac:dyDescent="0.2">
      <c r="A107" s="23">
        <f t="shared" si="17"/>
        <v>71</v>
      </c>
      <c r="B107" s="24" t="s">
        <v>259</v>
      </c>
      <c r="C107" s="71" t="s">
        <v>260</v>
      </c>
      <c r="D107" s="30" t="s">
        <v>50</v>
      </c>
      <c r="E107" s="21" t="s">
        <v>261</v>
      </c>
      <c r="F107" s="23">
        <v>70</v>
      </c>
      <c r="G107" s="23">
        <v>70</v>
      </c>
      <c r="H107" s="25">
        <f t="shared" si="15"/>
        <v>0</v>
      </c>
      <c r="I107" s="23"/>
      <c r="J107" s="26">
        <f t="shared" si="16"/>
        <v>140</v>
      </c>
      <c r="K107" s="27">
        <v>86800</v>
      </c>
      <c r="L107" s="27">
        <v>0</v>
      </c>
      <c r="M107" s="72">
        <f t="shared" si="14"/>
        <v>0</v>
      </c>
      <c r="N107" s="27">
        <v>0</v>
      </c>
      <c r="O107" s="27">
        <v>0</v>
      </c>
    </row>
    <row r="108" spans="1:15" x14ac:dyDescent="0.2">
      <c r="A108" s="23">
        <f t="shared" si="17"/>
        <v>72</v>
      </c>
      <c r="B108" s="24" t="s">
        <v>262</v>
      </c>
      <c r="C108" s="71" t="s">
        <v>240</v>
      </c>
      <c r="D108" s="23"/>
      <c r="E108" s="21" t="s">
        <v>263</v>
      </c>
      <c r="F108" s="23">
        <v>46</v>
      </c>
      <c r="G108" s="23">
        <v>64</v>
      </c>
      <c r="H108" s="25">
        <f t="shared" si="15"/>
        <v>18</v>
      </c>
      <c r="I108" s="23"/>
      <c r="J108" s="26">
        <f t="shared" si="16"/>
        <v>110</v>
      </c>
      <c r="K108" s="27">
        <v>292340</v>
      </c>
      <c r="L108" s="27">
        <v>216240</v>
      </c>
      <c r="M108" s="72">
        <f t="shared" si="14"/>
        <v>0.73968666621057677</v>
      </c>
      <c r="N108" s="27">
        <v>0</v>
      </c>
      <c r="O108" s="27">
        <v>0</v>
      </c>
    </row>
    <row r="109" spans="1:15" x14ac:dyDescent="0.2">
      <c r="A109" s="23">
        <f t="shared" si="17"/>
        <v>73</v>
      </c>
      <c r="B109" s="24" t="s">
        <v>264</v>
      </c>
      <c r="C109" s="71" t="s">
        <v>265</v>
      </c>
      <c r="D109" s="23"/>
      <c r="E109" s="21" t="s">
        <v>266</v>
      </c>
      <c r="F109" s="23">
        <v>66</v>
      </c>
      <c r="G109" s="23">
        <v>26</v>
      </c>
      <c r="H109" s="25">
        <f t="shared" si="15"/>
        <v>40</v>
      </c>
      <c r="I109" s="23">
        <v>28</v>
      </c>
      <c r="J109" s="26">
        <f t="shared" si="16"/>
        <v>54</v>
      </c>
      <c r="K109" s="27">
        <v>144000</v>
      </c>
      <c r="L109" s="27">
        <v>76000</v>
      </c>
      <c r="M109" s="72">
        <f t="shared" si="14"/>
        <v>0.52777777777777779</v>
      </c>
      <c r="N109" s="27">
        <v>0</v>
      </c>
      <c r="O109" s="27">
        <v>0</v>
      </c>
    </row>
    <row r="110" spans="1:15" ht="25.5" x14ac:dyDescent="0.2">
      <c r="A110" s="23">
        <f t="shared" si="17"/>
        <v>74</v>
      </c>
      <c r="B110" s="24" t="s">
        <v>267</v>
      </c>
      <c r="C110" s="71" t="s">
        <v>268</v>
      </c>
      <c r="D110" s="23"/>
      <c r="E110" s="21" t="s">
        <v>269</v>
      </c>
      <c r="F110" s="23">
        <v>74</v>
      </c>
      <c r="G110" s="23">
        <v>18</v>
      </c>
      <c r="H110" s="25">
        <f t="shared" si="15"/>
        <v>56</v>
      </c>
      <c r="I110" s="23">
        <v>38</v>
      </c>
      <c r="J110" s="26">
        <f t="shared" si="16"/>
        <v>56</v>
      </c>
      <c r="K110" s="27">
        <v>16000</v>
      </c>
      <c r="L110" s="27">
        <v>0</v>
      </c>
      <c r="M110" s="72">
        <f t="shared" si="14"/>
        <v>0</v>
      </c>
      <c r="N110" s="27">
        <v>0</v>
      </c>
      <c r="O110" s="27">
        <v>0</v>
      </c>
    </row>
    <row r="111" spans="1:15" ht="25.5" x14ac:dyDescent="0.2">
      <c r="A111" s="23">
        <f t="shared" si="17"/>
        <v>75</v>
      </c>
      <c r="B111" s="24" t="s">
        <v>270</v>
      </c>
      <c r="C111" s="71" t="s">
        <v>7</v>
      </c>
      <c r="D111" s="23"/>
      <c r="E111" s="21" t="s">
        <v>271</v>
      </c>
      <c r="F111" s="23">
        <v>66</v>
      </c>
      <c r="G111" s="23">
        <v>50</v>
      </c>
      <c r="H111" s="25">
        <f t="shared" si="15"/>
        <v>16</v>
      </c>
      <c r="I111" s="23"/>
      <c r="J111" s="26">
        <f t="shared" si="16"/>
        <v>116</v>
      </c>
      <c r="K111" s="27">
        <v>140000</v>
      </c>
      <c r="L111" s="27">
        <v>40000</v>
      </c>
      <c r="M111" s="72">
        <f t="shared" si="14"/>
        <v>0.2857142857142857</v>
      </c>
      <c r="N111" s="27">
        <v>0</v>
      </c>
      <c r="O111" s="27">
        <v>0</v>
      </c>
    </row>
    <row r="112" spans="1:15" x14ac:dyDescent="0.2">
      <c r="A112" s="23">
        <f t="shared" si="17"/>
        <v>76</v>
      </c>
      <c r="B112" s="24" t="s">
        <v>272</v>
      </c>
      <c r="C112" s="71" t="s">
        <v>93</v>
      </c>
      <c r="D112" s="23"/>
      <c r="E112" s="21" t="s">
        <v>273</v>
      </c>
      <c r="F112" s="23">
        <v>22</v>
      </c>
      <c r="G112" s="23">
        <v>15</v>
      </c>
      <c r="H112" s="25">
        <f t="shared" si="15"/>
        <v>7</v>
      </c>
      <c r="I112" s="23"/>
      <c r="J112" s="26">
        <f t="shared" si="16"/>
        <v>37</v>
      </c>
      <c r="K112" s="27">
        <v>101200</v>
      </c>
      <c r="L112" s="27">
        <v>50200</v>
      </c>
      <c r="M112" s="72">
        <f t="shared" si="14"/>
        <v>0.49604743083003955</v>
      </c>
      <c r="N112" s="27">
        <v>0</v>
      </c>
      <c r="O112" s="27">
        <v>0</v>
      </c>
    </row>
    <row r="113" spans="1:15" x14ac:dyDescent="0.2">
      <c r="A113" s="23">
        <f t="shared" si="17"/>
        <v>77</v>
      </c>
      <c r="B113" s="24" t="s">
        <v>274</v>
      </c>
      <c r="C113" s="71" t="s">
        <v>3</v>
      </c>
      <c r="D113" s="23"/>
      <c r="E113" s="21" t="s">
        <v>275</v>
      </c>
      <c r="F113" s="23">
        <v>68</v>
      </c>
      <c r="G113" s="23">
        <v>28</v>
      </c>
      <c r="H113" s="25">
        <f t="shared" si="15"/>
        <v>40</v>
      </c>
      <c r="I113" s="23">
        <v>36</v>
      </c>
      <c r="J113" s="26">
        <f t="shared" si="16"/>
        <v>64</v>
      </c>
      <c r="K113" s="27">
        <v>45500</v>
      </c>
      <c r="L113" s="27">
        <v>0</v>
      </c>
      <c r="M113" s="72">
        <f t="shared" si="14"/>
        <v>0</v>
      </c>
      <c r="N113" s="27">
        <v>0</v>
      </c>
      <c r="O113" s="27">
        <v>0</v>
      </c>
    </row>
    <row r="114" spans="1:15" x14ac:dyDescent="0.2">
      <c r="A114" s="23">
        <f>A113+1</f>
        <v>78</v>
      </c>
      <c r="B114" s="24" t="s">
        <v>276</v>
      </c>
      <c r="C114" s="71" t="s">
        <v>12</v>
      </c>
      <c r="D114" s="23"/>
      <c r="E114" s="21" t="s">
        <v>132</v>
      </c>
      <c r="F114" s="23">
        <v>62</v>
      </c>
      <c r="G114" s="23">
        <v>46</v>
      </c>
      <c r="H114" s="25">
        <f t="shared" si="15"/>
        <v>16</v>
      </c>
      <c r="I114" s="23"/>
      <c r="J114" s="26">
        <f t="shared" si="16"/>
        <v>108</v>
      </c>
      <c r="K114" s="27">
        <v>100000</v>
      </c>
      <c r="L114" s="27">
        <v>30000</v>
      </c>
      <c r="M114" s="72">
        <f t="shared" si="14"/>
        <v>0.3</v>
      </c>
      <c r="N114" s="27">
        <v>0</v>
      </c>
      <c r="O114" s="27">
        <v>0</v>
      </c>
    </row>
    <row r="115" spans="1:15" x14ac:dyDescent="0.2">
      <c r="A115" s="23">
        <f>A114+1</f>
        <v>79</v>
      </c>
      <c r="B115" s="24" t="s">
        <v>277</v>
      </c>
      <c r="C115" s="71" t="s">
        <v>278</v>
      </c>
      <c r="D115" s="23"/>
      <c r="E115" s="21" t="s">
        <v>279</v>
      </c>
      <c r="F115" s="23">
        <v>54</v>
      </c>
      <c r="G115" s="23">
        <v>26</v>
      </c>
      <c r="H115" s="25">
        <f t="shared" si="15"/>
        <v>28</v>
      </c>
      <c r="I115" s="23">
        <v>32</v>
      </c>
      <c r="J115" s="26">
        <f t="shared" si="16"/>
        <v>58</v>
      </c>
      <c r="K115" s="27">
        <v>142300</v>
      </c>
      <c r="L115" s="27">
        <v>35100</v>
      </c>
      <c r="M115" s="72">
        <f t="shared" si="14"/>
        <v>0.2466619817287421</v>
      </c>
      <c r="N115" s="27">
        <v>0</v>
      </c>
      <c r="O115" s="27">
        <v>0</v>
      </c>
    </row>
    <row r="116" spans="1:15" x14ac:dyDescent="0.2">
      <c r="A116" s="23">
        <f t="shared" si="17"/>
        <v>80</v>
      </c>
      <c r="B116" s="24" t="s">
        <v>280</v>
      </c>
      <c r="C116" s="71" t="s">
        <v>281</v>
      </c>
      <c r="D116" s="23"/>
      <c r="E116" s="21" t="s">
        <v>282</v>
      </c>
      <c r="F116" s="23">
        <v>74</v>
      </c>
      <c r="G116" s="23">
        <v>50</v>
      </c>
      <c r="H116" s="25">
        <f t="shared" si="15"/>
        <v>24</v>
      </c>
      <c r="I116" s="23">
        <v>50</v>
      </c>
      <c r="J116" s="26">
        <f t="shared" si="16"/>
        <v>100</v>
      </c>
      <c r="K116" s="27">
        <v>263000</v>
      </c>
      <c r="L116" s="27">
        <v>84000</v>
      </c>
      <c r="M116" s="72">
        <f t="shared" si="14"/>
        <v>0.3193916349809886</v>
      </c>
      <c r="N116" s="27">
        <v>0</v>
      </c>
      <c r="O116" s="27">
        <v>0</v>
      </c>
    </row>
    <row r="117" spans="1:15" x14ac:dyDescent="0.2">
      <c r="A117" s="23">
        <f t="shared" si="17"/>
        <v>81</v>
      </c>
      <c r="B117" s="24" t="s">
        <v>283</v>
      </c>
      <c r="C117" s="71" t="s">
        <v>3</v>
      </c>
      <c r="D117" s="23"/>
      <c r="E117" s="21" t="s">
        <v>284</v>
      </c>
      <c r="F117" s="23">
        <v>72</v>
      </c>
      <c r="G117" s="23">
        <v>50</v>
      </c>
      <c r="H117" s="25">
        <f t="shared" si="15"/>
        <v>22</v>
      </c>
      <c r="I117" s="30">
        <v>58</v>
      </c>
      <c r="J117" s="26">
        <f t="shared" si="16"/>
        <v>108</v>
      </c>
      <c r="K117" s="27">
        <v>509023</v>
      </c>
      <c r="L117" s="27">
        <v>77000</v>
      </c>
      <c r="M117" s="72">
        <f t="shared" si="14"/>
        <v>0.15127017836129211</v>
      </c>
      <c r="N117" s="27">
        <v>0</v>
      </c>
      <c r="O117" s="27">
        <v>0</v>
      </c>
    </row>
    <row r="118" spans="1:15" x14ac:dyDescent="0.2">
      <c r="A118" s="23">
        <f t="shared" si="17"/>
        <v>82</v>
      </c>
      <c r="B118" s="24" t="s">
        <v>285</v>
      </c>
      <c r="C118" s="71" t="s">
        <v>3</v>
      </c>
      <c r="D118" s="23"/>
      <c r="E118" s="21" t="s">
        <v>286</v>
      </c>
      <c r="F118" s="23">
        <v>56</v>
      </c>
      <c r="G118" s="23">
        <v>22</v>
      </c>
      <c r="H118" s="25">
        <f t="shared" si="15"/>
        <v>34</v>
      </c>
      <c r="I118" s="30">
        <v>56</v>
      </c>
      <c r="J118" s="26">
        <f>+I118+F118</f>
        <v>112</v>
      </c>
      <c r="K118" s="27">
        <v>95000</v>
      </c>
      <c r="L118" s="27">
        <v>0</v>
      </c>
      <c r="M118" s="72">
        <f t="shared" si="14"/>
        <v>0</v>
      </c>
      <c r="N118" s="27">
        <v>0</v>
      </c>
      <c r="O118" s="27">
        <v>0</v>
      </c>
    </row>
    <row r="119" spans="1:15" x14ac:dyDescent="0.2">
      <c r="A119" s="23">
        <f t="shared" si="17"/>
        <v>83</v>
      </c>
      <c r="B119" s="24" t="s">
        <v>287</v>
      </c>
      <c r="C119" s="71" t="s">
        <v>3</v>
      </c>
      <c r="D119" s="23"/>
      <c r="E119" s="21" t="s">
        <v>288</v>
      </c>
      <c r="F119" s="23">
        <v>32</v>
      </c>
      <c r="G119" s="23">
        <v>52</v>
      </c>
      <c r="H119" s="25">
        <f t="shared" si="15"/>
        <v>20</v>
      </c>
      <c r="I119" s="23"/>
      <c r="J119" s="26">
        <f t="shared" ref="J119:J135" si="18">IF(H119&gt;20,(IF(I119+G119&gt;I119+F119,I119+F119,I119+G119)),(F119+G119))</f>
        <v>84</v>
      </c>
      <c r="K119" s="27">
        <v>282000</v>
      </c>
      <c r="L119" s="27">
        <v>101836</v>
      </c>
      <c r="M119" s="72">
        <f t="shared" si="14"/>
        <v>0.36112056737588655</v>
      </c>
      <c r="N119" s="27">
        <v>0</v>
      </c>
      <c r="O119" s="27">
        <v>0</v>
      </c>
    </row>
    <row r="120" spans="1:15" x14ac:dyDescent="0.2">
      <c r="A120" s="23">
        <f t="shared" si="17"/>
        <v>84</v>
      </c>
      <c r="B120" s="24" t="s">
        <v>289</v>
      </c>
      <c r="C120" s="71" t="s">
        <v>3</v>
      </c>
      <c r="D120" s="23"/>
      <c r="E120" s="21" t="s">
        <v>290</v>
      </c>
      <c r="F120" s="23">
        <v>64</v>
      </c>
      <c r="G120" s="23">
        <v>54</v>
      </c>
      <c r="H120" s="25">
        <f t="shared" si="15"/>
        <v>10</v>
      </c>
      <c r="I120" s="23"/>
      <c r="J120" s="26">
        <f t="shared" si="18"/>
        <v>118</v>
      </c>
      <c r="K120" s="27">
        <v>145000</v>
      </c>
      <c r="L120" s="27">
        <v>72000</v>
      </c>
      <c r="M120" s="72">
        <f t="shared" si="14"/>
        <v>0.49655172413793103</v>
      </c>
      <c r="N120" s="27">
        <v>0</v>
      </c>
      <c r="O120" s="27">
        <v>0</v>
      </c>
    </row>
    <row r="121" spans="1:15" x14ac:dyDescent="0.2">
      <c r="A121" s="23">
        <f t="shared" si="17"/>
        <v>85</v>
      </c>
      <c r="B121" s="24" t="s">
        <v>291</v>
      </c>
      <c r="C121" s="71" t="s">
        <v>4</v>
      </c>
      <c r="D121" s="23"/>
      <c r="E121" s="21" t="s">
        <v>292</v>
      </c>
      <c r="F121" s="23">
        <v>78</v>
      </c>
      <c r="G121" s="23">
        <v>62</v>
      </c>
      <c r="H121" s="25">
        <f t="shared" si="15"/>
        <v>16</v>
      </c>
      <c r="I121" s="23"/>
      <c r="J121" s="26">
        <f t="shared" si="18"/>
        <v>140</v>
      </c>
      <c r="K121" s="27">
        <v>214920</v>
      </c>
      <c r="L121" s="27">
        <v>155120</v>
      </c>
      <c r="M121" s="72">
        <f t="shared" si="14"/>
        <v>0.72175693281220921</v>
      </c>
      <c r="N121" s="27">
        <v>0</v>
      </c>
      <c r="O121" s="27">
        <v>0</v>
      </c>
    </row>
    <row r="122" spans="1:15" x14ac:dyDescent="0.2">
      <c r="A122" s="23">
        <f t="shared" si="17"/>
        <v>86</v>
      </c>
      <c r="B122" s="24" t="s">
        <v>293</v>
      </c>
      <c r="C122" s="71" t="s">
        <v>186</v>
      </c>
      <c r="D122" s="23"/>
      <c r="E122" s="21" t="s">
        <v>294</v>
      </c>
      <c r="F122" s="23">
        <v>56</v>
      </c>
      <c r="G122" s="23">
        <v>16</v>
      </c>
      <c r="H122" s="25">
        <f t="shared" si="15"/>
        <v>40</v>
      </c>
      <c r="I122" s="23">
        <v>18</v>
      </c>
      <c r="J122" s="26">
        <f t="shared" si="18"/>
        <v>34</v>
      </c>
      <c r="K122" s="27">
        <v>90000</v>
      </c>
      <c r="L122" s="27">
        <v>0</v>
      </c>
      <c r="M122" s="72">
        <f t="shared" si="14"/>
        <v>0</v>
      </c>
      <c r="N122" s="27">
        <v>0</v>
      </c>
      <c r="O122" s="27">
        <v>0</v>
      </c>
    </row>
    <row r="123" spans="1:15" x14ac:dyDescent="0.2">
      <c r="A123" s="23">
        <f t="shared" si="17"/>
        <v>87</v>
      </c>
      <c r="B123" s="24" t="s">
        <v>295</v>
      </c>
      <c r="C123" s="71" t="s">
        <v>3</v>
      </c>
      <c r="D123" s="23"/>
      <c r="E123" s="21" t="s">
        <v>296</v>
      </c>
      <c r="F123" s="23">
        <v>58</v>
      </c>
      <c r="G123" s="23">
        <v>56</v>
      </c>
      <c r="H123" s="25">
        <f t="shared" si="15"/>
        <v>2</v>
      </c>
      <c r="I123" s="23"/>
      <c r="J123" s="26">
        <f t="shared" si="18"/>
        <v>114</v>
      </c>
      <c r="K123" s="27">
        <v>37000</v>
      </c>
      <c r="L123" s="27">
        <v>0</v>
      </c>
      <c r="M123" s="72">
        <f t="shared" si="14"/>
        <v>0</v>
      </c>
      <c r="N123" s="27">
        <v>0</v>
      </c>
      <c r="O123" s="27">
        <v>0</v>
      </c>
    </row>
    <row r="124" spans="1:15" x14ac:dyDescent="0.2">
      <c r="A124" s="23">
        <f t="shared" si="17"/>
        <v>88</v>
      </c>
      <c r="B124" s="24" t="s">
        <v>297</v>
      </c>
      <c r="C124" s="71" t="s">
        <v>3</v>
      </c>
      <c r="D124" s="23"/>
      <c r="E124" s="21" t="s">
        <v>298</v>
      </c>
      <c r="F124" s="23">
        <v>86</v>
      </c>
      <c r="G124" s="23">
        <v>40</v>
      </c>
      <c r="H124" s="25">
        <f t="shared" si="15"/>
        <v>46</v>
      </c>
      <c r="I124" s="23">
        <v>34</v>
      </c>
      <c r="J124" s="26">
        <f t="shared" si="18"/>
        <v>74</v>
      </c>
      <c r="K124" s="27">
        <v>312000</v>
      </c>
      <c r="L124" s="27">
        <v>20100</v>
      </c>
      <c r="M124" s="72">
        <f t="shared" si="14"/>
        <v>6.4423076923076916E-2</v>
      </c>
      <c r="N124" s="27">
        <v>0</v>
      </c>
      <c r="O124" s="27">
        <v>0</v>
      </c>
    </row>
    <row r="125" spans="1:15" x14ac:dyDescent="0.2">
      <c r="A125" s="23">
        <f t="shared" si="17"/>
        <v>89</v>
      </c>
      <c r="B125" s="24" t="s">
        <v>299</v>
      </c>
      <c r="C125" s="71" t="s">
        <v>15</v>
      </c>
      <c r="D125" s="23"/>
      <c r="E125" s="21" t="s">
        <v>300</v>
      </c>
      <c r="F125" s="23">
        <v>42</v>
      </c>
      <c r="G125" s="23">
        <v>22</v>
      </c>
      <c r="H125" s="25">
        <f t="shared" si="15"/>
        <v>20</v>
      </c>
      <c r="I125" s="23"/>
      <c r="J125" s="26">
        <f t="shared" si="18"/>
        <v>64</v>
      </c>
      <c r="K125" s="27">
        <v>184100</v>
      </c>
      <c r="L125" s="27">
        <v>85000</v>
      </c>
      <c r="M125" s="72">
        <f t="shared" si="14"/>
        <v>0.46170559478544271</v>
      </c>
      <c r="N125" s="27">
        <v>0</v>
      </c>
      <c r="O125" s="27">
        <v>0</v>
      </c>
    </row>
    <row r="126" spans="1:15" x14ac:dyDescent="0.2">
      <c r="A126" s="23">
        <f t="shared" si="17"/>
        <v>90</v>
      </c>
      <c r="B126" s="24" t="s">
        <v>301</v>
      </c>
      <c r="C126" s="71" t="s">
        <v>3</v>
      </c>
      <c r="D126" s="23"/>
      <c r="E126" s="21" t="s">
        <v>302</v>
      </c>
      <c r="F126" s="23">
        <v>56</v>
      </c>
      <c r="G126" s="23">
        <v>54</v>
      </c>
      <c r="H126" s="25">
        <f t="shared" si="15"/>
        <v>2</v>
      </c>
      <c r="I126" s="23"/>
      <c r="J126" s="26">
        <f t="shared" si="18"/>
        <v>110</v>
      </c>
      <c r="K126" s="27">
        <v>200000</v>
      </c>
      <c r="L126" s="27">
        <v>48000</v>
      </c>
      <c r="M126" s="72">
        <f t="shared" si="14"/>
        <v>0.24</v>
      </c>
      <c r="N126" s="27">
        <v>0</v>
      </c>
      <c r="O126" s="27">
        <v>0</v>
      </c>
    </row>
    <row r="127" spans="1:15" x14ac:dyDescent="0.2">
      <c r="A127" s="23">
        <f t="shared" si="17"/>
        <v>91</v>
      </c>
      <c r="B127" s="24" t="s">
        <v>303</v>
      </c>
      <c r="C127" s="71" t="s">
        <v>3</v>
      </c>
      <c r="D127" s="23"/>
      <c r="E127" s="21" t="s">
        <v>304</v>
      </c>
      <c r="F127" s="23">
        <v>64</v>
      </c>
      <c r="G127" s="23">
        <v>56</v>
      </c>
      <c r="H127" s="25">
        <f t="shared" si="15"/>
        <v>8</v>
      </c>
      <c r="I127" s="23"/>
      <c r="J127" s="26">
        <f t="shared" si="18"/>
        <v>120</v>
      </c>
      <c r="K127" s="27">
        <v>87000</v>
      </c>
      <c r="L127" s="27">
        <v>0</v>
      </c>
      <c r="M127" s="72">
        <f t="shared" si="14"/>
        <v>0</v>
      </c>
      <c r="N127" s="27">
        <v>0</v>
      </c>
      <c r="O127" s="27">
        <v>0</v>
      </c>
    </row>
    <row r="128" spans="1:15" x14ac:dyDescent="0.2">
      <c r="A128" s="23">
        <f t="shared" si="17"/>
        <v>92</v>
      </c>
      <c r="B128" s="24" t="s">
        <v>305</v>
      </c>
      <c r="C128" s="71" t="s">
        <v>4</v>
      </c>
      <c r="D128" s="23"/>
      <c r="E128" s="21" t="s">
        <v>306</v>
      </c>
      <c r="F128" s="23">
        <v>60</v>
      </c>
      <c r="G128" s="23">
        <v>58</v>
      </c>
      <c r="H128" s="25">
        <f t="shared" si="15"/>
        <v>2</v>
      </c>
      <c r="I128" s="23"/>
      <c r="J128" s="26">
        <f t="shared" si="18"/>
        <v>118</v>
      </c>
      <c r="K128" s="27">
        <v>18000</v>
      </c>
      <c r="L128" s="27">
        <v>15000</v>
      </c>
      <c r="M128" s="72">
        <f t="shared" si="14"/>
        <v>0.83333333333333337</v>
      </c>
      <c r="N128" s="27">
        <v>0</v>
      </c>
      <c r="O128" s="27">
        <v>0</v>
      </c>
    </row>
    <row r="129" spans="1:15" x14ac:dyDescent="0.2">
      <c r="A129" s="23">
        <f t="shared" si="17"/>
        <v>93</v>
      </c>
      <c r="B129" s="24" t="s">
        <v>307</v>
      </c>
      <c r="C129" s="71" t="s">
        <v>4</v>
      </c>
      <c r="D129" s="23"/>
      <c r="E129" s="21" t="s">
        <v>308</v>
      </c>
      <c r="F129" s="23">
        <v>62</v>
      </c>
      <c r="G129" s="23">
        <v>40</v>
      </c>
      <c r="H129" s="25">
        <f t="shared" si="15"/>
        <v>22</v>
      </c>
      <c r="I129" s="23">
        <v>44</v>
      </c>
      <c r="J129" s="26">
        <f t="shared" si="18"/>
        <v>84</v>
      </c>
      <c r="K129" s="27">
        <v>119800</v>
      </c>
      <c r="L129" s="27">
        <v>64800</v>
      </c>
      <c r="M129" s="72">
        <f t="shared" si="14"/>
        <v>0.54090150250417357</v>
      </c>
      <c r="N129" s="27">
        <v>0</v>
      </c>
      <c r="O129" s="27">
        <v>0</v>
      </c>
    </row>
    <row r="130" spans="1:15" ht="25.5" x14ac:dyDescent="0.2">
      <c r="A130" s="23">
        <f t="shared" si="17"/>
        <v>94</v>
      </c>
      <c r="B130" s="24" t="s">
        <v>309</v>
      </c>
      <c r="C130" s="71" t="s">
        <v>310</v>
      </c>
      <c r="D130" s="23"/>
      <c r="E130" s="21" t="s">
        <v>311</v>
      </c>
      <c r="F130" s="23">
        <v>38</v>
      </c>
      <c r="G130" s="23">
        <v>22</v>
      </c>
      <c r="H130" s="25">
        <f t="shared" si="15"/>
        <v>16</v>
      </c>
      <c r="I130" s="23"/>
      <c r="J130" s="26">
        <f t="shared" si="18"/>
        <v>60</v>
      </c>
      <c r="K130" s="27">
        <v>177330</v>
      </c>
      <c r="L130" s="27">
        <v>72360</v>
      </c>
      <c r="M130" s="72">
        <f t="shared" si="14"/>
        <v>0.40805278294704789</v>
      </c>
      <c r="N130" s="27">
        <v>0</v>
      </c>
      <c r="O130" s="27">
        <v>0</v>
      </c>
    </row>
    <row r="131" spans="1:15" ht="38.25" x14ac:dyDescent="0.2">
      <c r="A131" s="23">
        <f t="shared" si="17"/>
        <v>95</v>
      </c>
      <c r="B131" s="24" t="s">
        <v>312</v>
      </c>
      <c r="C131" s="71" t="s">
        <v>313</v>
      </c>
      <c r="D131" s="23"/>
      <c r="E131" s="21" t="s">
        <v>314</v>
      </c>
      <c r="F131" s="23">
        <v>82</v>
      </c>
      <c r="G131" s="23">
        <v>40</v>
      </c>
      <c r="H131" s="25">
        <f t="shared" si="15"/>
        <v>42</v>
      </c>
      <c r="I131" s="23">
        <v>50</v>
      </c>
      <c r="J131" s="26">
        <f t="shared" si="18"/>
        <v>90</v>
      </c>
      <c r="K131" s="27">
        <v>75000</v>
      </c>
      <c r="L131" s="27">
        <v>0</v>
      </c>
      <c r="M131" s="72">
        <f t="shared" si="14"/>
        <v>0</v>
      </c>
      <c r="N131" s="27">
        <v>0</v>
      </c>
      <c r="O131" s="27">
        <v>0</v>
      </c>
    </row>
    <row r="132" spans="1:15" x14ac:dyDescent="0.2">
      <c r="A132" s="23">
        <f t="shared" si="17"/>
        <v>96</v>
      </c>
      <c r="B132" s="24" t="s">
        <v>315</v>
      </c>
      <c r="C132" s="71" t="s">
        <v>3</v>
      </c>
      <c r="D132" s="23"/>
      <c r="E132" s="21" t="s">
        <v>316</v>
      </c>
      <c r="F132" s="23">
        <v>22</v>
      </c>
      <c r="G132" s="23">
        <v>18</v>
      </c>
      <c r="H132" s="25">
        <f t="shared" si="15"/>
        <v>4</v>
      </c>
      <c r="I132" s="23"/>
      <c r="J132" s="26">
        <f t="shared" si="18"/>
        <v>40</v>
      </c>
      <c r="K132" s="27">
        <v>433395</v>
      </c>
      <c r="L132" s="27">
        <v>77560</v>
      </c>
      <c r="M132" s="72">
        <f t="shared" si="14"/>
        <v>0.1789591481212289</v>
      </c>
      <c r="N132" s="27">
        <v>0</v>
      </c>
      <c r="O132" s="27">
        <v>0</v>
      </c>
    </row>
    <row r="133" spans="1:15" x14ac:dyDescent="0.2">
      <c r="A133" s="23">
        <f t="shared" si="17"/>
        <v>97</v>
      </c>
      <c r="B133" s="24" t="s">
        <v>317</v>
      </c>
      <c r="C133" s="71" t="s">
        <v>3</v>
      </c>
      <c r="D133" s="30" t="s">
        <v>50</v>
      </c>
      <c r="E133" s="21" t="s">
        <v>318</v>
      </c>
      <c r="F133" s="23">
        <v>76</v>
      </c>
      <c r="G133" s="23">
        <v>34</v>
      </c>
      <c r="H133" s="25">
        <f t="shared" si="15"/>
        <v>42</v>
      </c>
      <c r="I133" s="23">
        <v>42</v>
      </c>
      <c r="J133" s="26">
        <f t="shared" si="18"/>
        <v>76</v>
      </c>
      <c r="K133" s="27">
        <v>260000</v>
      </c>
      <c r="L133" s="27">
        <v>150000</v>
      </c>
      <c r="M133" s="72">
        <f t="shared" si="14"/>
        <v>0.57692307692307687</v>
      </c>
      <c r="N133" s="27">
        <v>0</v>
      </c>
      <c r="O133" s="27">
        <v>0</v>
      </c>
    </row>
    <row r="134" spans="1:15" x14ac:dyDescent="0.2">
      <c r="A134" s="23">
        <f t="shared" si="17"/>
        <v>98</v>
      </c>
      <c r="B134" s="24" t="s">
        <v>319</v>
      </c>
      <c r="C134" s="71" t="s">
        <v>4</v>
      </c>
      <c r="D134" s="23"/>
      <c r="E134" s="21" t="s">
        <v>320</v>
      </c>
      <c r="F134" s="23">
        <v>36</v>
      </c>
      <c r="G134" s="23">
        <v>42</v>
      </c>
      <c r="H134" s="25">
        <f t="shared" si="15"/>
        <v>6</v>
      </c>
      <c r="I134" s="23"/>
      <c r="J134" s="26">
        <f t="shared" si="18"/>
        <v>78</v>
      </c>
      <c r="K134" s="27">
        <v>311000</v>
      </c>
      <c r="L134" s="27">
        <v>0</v>
      </c>
      <c r="M134" s="72">
        <f t="shared" si="14"/>
        <v>0</v>
      </c>
      <c r="N134" s="27">
        <v>0</v>
      </c>
      <c r="O134" s="27">
        <v>0</v>
      </c>
    </row>
    <row r="135" spans="1:15" x14ac:dyDescent="0.2">
      <c r="A135" s="23">
        <f t="shared" si="17"/>
        <v>99</v>
      </c>
      <c r="B135" s="24" t="s">
        <v>321</v>
      </c>
      <c r="C135" s="87" t="s">
        <v>322</v>
      </c>
      <c r="D135" s="23"/>
      <c r="E135" s="21" t="s">
        <v>323</v>
      </c>
      <c r="F135" s="23">
        <v>62</v>
      </c>
      <c r="G135" s="33">
        <v>44</v>
      </c>
      <c r="H135" s="25">
        <f t="shared" si="15"/>
        <v>18</v>
      </c>
      <c r="I135" s="23"/>
      <c r="J135" s="86">
        <f t="shared" si="18"/>
        <v>106</v>
      </c>
      <c r="K135" s="27">
        <v>95000</v>
      </c>
      <c r="L135" s="23">
        <v>13000</v>
      </c>
      <c r="M135" s="72">
        <f t="shared" si="14"/>
        <v>0.1368421052631579</v>
      </c>
      <c r="N135" s="27">
        <v>0</v>
      </c>
      <c r="O135" s="27">
        <v>0</v>
      </c>
    </row>
    <row r="136" spans="1:15" x14ac:dyDescent="0.2">
      <c r="A136" s="23">
        <f t="shared" si="17"/>
        <v>100</v>
      </c>
      <c r="B136" s="24" t="s">
        <v>324</v>
      </c>
      <c r="C136" s="71" t="s">
        <v>325</v>
      </c>
      <c r="D136" s="23"/>
      <c r="E136" s="21" t="s">
        <v>326</v>
      </c>
      <c r="F136" s="23">
        <v>68</v>
      </c>
      <c r="G136" s="23">
        <v>42</v>
      </c>
      <c r="H136" s="25">
        <f t="shared" si="15"/>
        <v>26</v>
      </c>
      <c r="I136" s="23">
        <v>70</v>
      </c>
      <c r="J136" s="26">
        <f>+I136+F136</f>
        <v>138</v>
      </c>
      <c r="K136" s="27">
        <v>252500</v>
      </c>
      <c r="L136" s="27">
        <v>40000</v>
      </c>
      <c r="M136" s="72">
        <f t="shared" si="14"/>
        <v>0.15841584158415842</v>
      </c>
      <c r="N136" s="27">
        <v>0</v>
      </c>
      <c r="O136" s="27">
        <v>0</v>
      </c>
    </row>
    <row r="137" spans="1:15" x14ac:dyDescent="0.2">
      <c r="A137" s="23">
        <f>A136+1</f>
        <v>101</v>
      </c>
      <c r="B137" s="24" t="s">
        <v>327</v>
      </c>
      <c r="C137" s="71" t="s">
        <v>328</v>
      </c>
      <c r="D137" s="23"/>
      <c r="E137" s="21" t="s">
        <v>329</v>
      </c>
      <c r="F137" s="23">
        <v>66</v>
      </c>
      <c r="G137" s="23">
        <v>60</v>
      </c>
      <c r="H137" s="25">
        <f t="shared" si="15"/>
        <v>6</v>
      </c>
      <c r="I137" s="23"/>
      <c r="J137" s="26">
        <f t="shared" ref="J137:J145" si="19">IF(H137&gt;20,(IF(I137+G137&gt;I137+F137,I137+F137,I137+G137)),(F137+G137))</f>
        <v>126</v>
      </c>
      <c r="K137" s="27">
        <v>70550</v>
      </c>
      <c r="L137" s="27">
        <v>42500</v>
      </c>
      <c r="M137" s="72">
        <f t="shared" si="14"/>
        <v>0.60240963855421692</v>
      </c>
      <c r="N137" s="27">
        <v>0</v>
      </c>
      <c r="O137" s="27">
        <v>0</v>
      </c>
    </row>
    <row r="138" spans="1:15" ht="25.5" x14ac:dyDescent="0.2">
      <c r="A138" s="23">
        <f t="shared" si="17"/>
        <v>102</v>
      </c>
      <c r="B138" s="24" t="s">
        <v>330</v>
      </c>
      <c r="C138" s="71" t="s">
        <v>331</v>
      </c>
      <c r="D138" s="23"/>
      <c r="E138" s="21" t="s">
        <v>332</v>
      </c>
      <c r="F138" s="23">
        <v>26</v>
      </c>
      <c r="G138" s="33">
        <v>22</v>
      </c>
      <c r="H138" s="25">
        <f t="shared" si="15"/>
        <v>4</v>
      </c>
      <c r="I138" s="23"/>
      <c r="J138" s="26">
        <f t="shared" si="19"/>
        <v>48</v>
      </c>
      <c r="K138" s="27">
        <v>102000</v>
      </c>
      <c r="L138" s="27">
        <v>50000</v>
      </c>
      <c r="M138" s="72">
        <f t="shared" si="14"/>
        <v>0.49019607843137253</v>
      </c>
      <c r="N138" s="27">
        <v>0</v>
      </c>
      <c r="O138" s="27">
        <v>0</v>
      </c>
    </row>
    <row r="139" spans="1:15" ht="25.5" x14ac:dyDescent="0.2">
      <c r="A139" s="23">
        <f>A138+1</f>
        <v>103</v>
      </c>
      <c r="B139" s="24" t="s">
        <v>333</v>
      </c>
      <c r="C139" s="71" t="s">
        <v>159</v>
      </c>
      <c r="D139" s="23"/>
      <c r="E139" s="21" t="s">
        <v>334</v>
      </c>
      <c r="F139" s="23">
        <v>50</v>
      </c>
      <c r="G139" s="33">
        <v>34</v>
      </c>
      <c r="H139" s="25">
        <f t="shared" si="15"/>
        <v>16</v>
      </c>
      <c r="I139" s="23"/>
      <c r="J139" s="26">
        <f t="shared" si="19"/>
        <v>84</v>
      </c>
      <c r="K139" s="27">
        <v>70000</v>
      </c>
      <c r="L139" s="27">
        <v>10000</v>
      </c>
      <c r="M139" s="72">
        <f t="shared" si="14"/>
        <v>0.14285714285714285</v>
      </c>
      <c r="N139" s="27">
        <v>0</v>
      </c>
      <c r="O139" s="27">
        <v>0</v>
      </c>
    </row>
    <row r="140" spans="1:15" x14ac:dyDescent="0.2">
      <c r="A140" s="23">
        <f t="shared" si="17"/>
        <v>104</v>
      </c>
      <c r="B140" s="24" t="s">
        <v>335</v>
      </c>
      <c r="C140" s="71" t="s">
        <v>6</v>
      </c>
      <c r="D140" s="23"/>
      <c r="E140" s="21" t="s">
        <v>336</v>
      </c>
      <c r="F140" s="23">
        <v>78</v>
      </c>
      <c r="G140" s="23">
        <v>58</v>
      </c>
      <c r="H140" s="25">
        <f t="shared" si="15"/>
        <v>20</v>
      </c>
      <c r="I140" s="23"/>
      <c r="J140" s="26">
        <f t="shared" si="19"/>
        <v>136</v>
      </c>
      <c r="K140" s="27">
        <v>186720</v>
      </c>
      <c r="L140" s="27">
        <v>144720</v>
      </c>
      <c r="M140" s="72">
        <f t="shared" si="14"/>
        <v>0.77506426735218514</v>
      </c>
      <c r="N140" s="27">
        <v>0</v>
      </c>
      <c r="O140" s="27">
        <v>0</v>
      </c>
    </row>
    <row r="141" spans="1:15" x14ac:dyDescent="0.2">
      <c r="A141" s="23">
        <f t="shared" si="17"/>
        <v>105</v>
      </c>
      <c r="B141" s="24" t="s">
        <v>337</v>
      </c>
      <c r="C141" s="71" t="s">
        <v>186</v>
      </c>
      <c r="D141" s="30" t="s">
        <v>50</v>
      </c>
      <c r="E141" s="21" t="s">
        <v>338</v>
      </c>
      <c r="F141" s="23">
        <v>76</v>
      </c>
      <c r="G141" s="30">
        <v>62</v>
      </c>
      <c r="H141" s="25">
        <f t="shared" si="15"/>
        <v>14</v>
      </c>
      <c r="I141" s="23">
        <v>62</v>
      </c>
      <c r="J141" s="26">
        <f t="shared" si="19"/>
        <v>138</v>
      </c>
      <c r="K141" s="27">
        <v>53900</v>
      </c>
      <c r="L141" s="27">
        <v>24500</v>
      </c>
      <c r="M141" s="72">
        <f t="shared" si="14"/>
        <v>0.45454545454545453</v>
      </c>
      <c r="N141" s="27">
        <v>0</v>
      </c>
      <c r="O141" s="27">
        <v>0</v>
      </c>
    </row>
    <row r="142" spans="1:15" x14ac:dyDescent="0.2">
      <c r="A142" s="23">
        <f t="shared" si="17"/>
        <v>106</v>
      </c>
      <c r="B142" s="24" t="s">
        <v>339</v>
      </c>
      <c r="C142" s="71" t="s">
        <v>3</v>
      </c>
      <c r="D142" s="23"/>
      <c r="E142" s="21" t="s">
        <v>340</v>
      </c>
      <c r="F142" s="23">
        <v>48</v>
      </c>
      <c r="G142" s="23">
        <v>36</v>
      </c>
      <c r="H142" s="25">
        <f t="shared" si="15"/>
        <v>12</v>
      </c>
      <c r="I142" s="23"/>
      <c r="J142" s="26">
        <f t="shared" si="19"/>
        <v>84</v>
      </c>
      <c r="K142" s="27">
        <v>1509900</v>
      </c>
      <c r="L142" s="27">
        <v>281400</v>
      </c>
      <c r="M142" s="72">
        <f t="shared" si="14"/>
        <v>0.18636995827538247</v>
      </c>
      <c r="N142" s="27">
        <v>0</v>
      </c>
      <c r="O142" s="27">
        <v>0</v>
      </c>
    </row>
    <row r="143" spans="1:15" ht="25.5" x14ac:dyDescent="0.2">
      <c r="A143" s="23">
        <f t="shared" si="17"/>
        <v>107</v>
      </c>
      <c r="B143" s="24" t="s">
        <v>341</v>
      </c>
      <c r="C143" s="71" t="s">
        <v>342</v>
      </c>
      <c r="D143" s="23"/>
      <c r="E143" s="21" t="s">
        <v>343</v>
      </c>
      <c r="F143" s="23">
        <v>62</v>
      </c>
      <c r="G143" s="33">
        <v>42</v>
      </c>
      <c r="H143" s="25">
        <f t="shared" si="15"/>
        <v>20</v>
      </c>
      <c r="I143" s="23"/>
      <c r="J143" s="26">
        <f t="shared" si="19"/>
        <v>104</v>
      </c>
      <c r="K143" s="27">
        <v>65000</v>
      </c>
      <c r="L143" s="27">
        <v>20000</v>
      </c>
      <c r="M143" s="72">
        <f t="shared" si="14"/>
        <v>0.30769230769230771</v>
      </c>
      <c r="N143" s="27">
        <v>0</v>
      </c>
      <c r="O143" s="27">
        <v>0</v>
      </c>
    </row>
    <row r="144" spans="1:15" x14ac:dyDescent="0.2">
      <c r="A144" s="23">
        <v>108</v>
      </c>
      <c r="B144" s="24" t="s">
        <v>344</v>
      </c>
      <c r="C144" s="71" t="s">
        <v>3</v>
      </c>
      <c r="D144" s="23"/>
      <c r="E144" s="21" t="s">
        <v>345</v>
      </c>
      <c r="F144" s="23">
        <v>30</v>
      </c>
      <c r="G144" s="23">
        <v>24</v>
      </c>
      <c r="H144" s="25">
        <f t="shared" si="15"/>
        <v>6</v>
      </c>
      <c r="I144" s="23"/>
      <c r="J144" s="26">
        <f t="shared" si="19"/>
        <v>54</v>
      </c>
      <c r="K144" s="27">
        <v>126000</v>
      </c>
      <c r="L144" s="27">
        <v>91000</v>
      </c>
      <c r="M144" s="72">
        <f t="shared" si="14"/>
        <v>0.72222222222222221</v>
      </c>
      <c r="N144" s="27">
        <v>0</v>
      </c>
      <c r="O144" s="27">
        <v>0</v>
      </c>
    </row>
    <row r="145" spans="1:16" x14ac:dyDescent="0.2">
      <c r="A145" s="23">
        <v>109</v>
      </c>
      <c r="B145" s="24" t="s">
        <v>346</v>
      </c>
      <c r="C145" s="71" t="s">
        <v>347</v>
      </c>
      <c r="D145" s="23"/>
      <c r="E145" s="21" t="s">
        <v>348</v>
      </c>
      <c r="F145" s="23">
        <v>46</v>
      </c>
      <c r="G145" s="23">
        <v>26</v>
      </c>
      <c r="H145" s="25">
        <f t="shared" si="15"/>
        <v>20</v>
      </c>
      <c r="I145" s="23"/>
      <c r="J145" s="26">
        <f t="shared" si="19"/>
        <v>72</v>
      </c>
      <c r="K145" s="27">
        <v>120000</v>
      </c>
      <c r="L145" s="27">
        <v>40000</v>
      </c>
      <c r="M145" s="72">
        <f t="shared" si="14"/>
        <v>0.33333333333333331</v>
      </c>
      <c r="N145" s="27">
        <v>0</v>
      </c>
      <c r="O145" s="27">
        <v>0</v>
      </c>
    </row>
    <row r="146" spans="1:16" x14ac:dyDescent="0.2">
      <c r="A146" s="101"/>
      <c r="B146" s="102"/>
      <c r="C146" s="103"/>
      <c r="D146" s="101"/>
      <c r="E146" s="104"/>
      <c r="F146" s="101"/>
      <c r="G146" s="101"/>
      <c r="H146" s="105"/>
      <c r="I146" s="101"/>
      <c r="J146" s="106"/>
      <c r="K146" s="107"/>
      <c r="L146" s="107"/>
      <c r="M146" s="108"/>
      <c r="N146" s="107"/>
      <c r="O146" s="107"/>
    </row>
    <row r="147" spans="1:16" x14ac:dyDescent="0.2">
      <c r="A147" s="101"/>
      <c r="B147" s="102"/>
      <c r="C147" s="103"/>
      <c r="D147" s="101"/>
      <c r="E147" s="104"/>
      <c r="F147" s="101"/>
      <c r="G147" s="101"/>
      <c r="H147" s="105"/>
      <c r="I147" s="101"/>
      <c r="J147" s="106"/>
      <c r="K147" s="107"/>
      <c r="L147" s="107"/>
      <c r="M147" s="108"/>
      <c r="N147" s="107"/>
      <c r="O147" s="107"/>
    </row>
    <row r="148" spans="1:16" x14ac:dyDescent="0.2">
      <c r="K148" s="58"/>
    </row>
    <row r="149" spans="1:16" ht="18.75" thickBot="1" x14ac:dyDescent="0.3">
      <c r="A149" s="115" t="s">
        <v>350</v>
      </c>
      <c r="B149" s="115"/>
      <c r="C149" s="115"/>
      <c r="D149" s="115"/>
      <c r="E149" s="115"/>
      <c r="F149" s="88"/>
      <c r="N149" s="58"/>
      <c r="P149" s="89"/>
    </row>
    <row r="150" spans="1:16" ht="15.75" thickBot="1" x14ac:dyDescent="0.3">
      <c r="A150" s="90"/>
      <c r="B150" s="91" t="s">
        <v>0</v>
      </c>
      <c r="C150" s="92" t="s">
        <v>351</v>
      </c>
      <c r="D150" s="91" t="s">
        <v>48</v>
      </c>
      <c r="E150" s="93" t="s">
        <v>352</v>
      </c>
      <c r="F150" s="88"/>
      <c r="N150" s="58"/>
      <c r="P150" s="89"/>
    </row>
    <row r="151" spans="1:16" ht="15" thickTop="1" x14ac:dyDescent="0.2">
      <c r="A151" s="94" t="s">
        <v>353</v>
      </c>
      <c r="B151" s="109" t="s">
        <v>354</v>
      </c>
      <c r="C151" s="94" t="s">
        <v>4</v>
      </c>
      <c r="D151" s="95" t="s">
        <v>355</v>
      </c>
      <c r="E151" s="94" t="s">
        <v>356</v>
      </c>
      <c r="F151" s="88"/>
      <c r="N151" s="58"/>
      <c r="P151" s="89"/>
    </row>
    <row r="152" spans="1:16" ht="14.25" x14ac:dyDescent="0.2">
      <c r="A152" s="96" t="s">
        <v>357</v>
      </c>
      <c r="B152" s="110" t="s">
        <v>358</v>
      </c>
      <c r="C152" s="96" t="s">
        <v>359</v>
      </c>
      <c r="D152" s="97" t="s">
        <v>360</v>
      </c>
      <c r="E152" s="96" t="s">
        <v>356</v>
      </c>
      <c r="F152" s="88"/>
      <c r="N152" s="58"/>
      <c r="P152" s="89"/>
    </row>
    <row r="153" spans="1:16" ht="14.25" x14ac:dyDescent="0.2">
      <c r="A153" s="96" t="s">
        <v>361</v>
      </c>
      <c r="B153" s="110" t="s">
        <v>362</v>
      </c>
      <c r="C153" s="96" t="s">
        <v>162</v>
      </c>
      <c r="D153" s="97" t="s">
        <v>363</v>
      </c>
      <c r="E153" s="96" t="s">
        <v>356</v>
      </c>
      <c r="F153" s="88"/>
      <c r="N153" s="58"/>
      <c r="P153" s="89"/>
    </row>
    <row r="154" spans="1:16" ht="14.25" x14ac:dyDescent="0.2">
      <c r="A154" s="96" t="s">
        <v>364</v>
      </c>
      <c r="B154" s="110" t="s">
        <v>365</v>
      </c>
      <c r="C154" s="96" t="s">
        <v>36</v>
      </c>
      <c r="D154" s="97" t="s">
        <v>366</v>
      </c>
      <c r="E154" s="96" t="s">
        <v>367</v>
      </c>
      <c r="F154" s="88"/>
      <c r="N154" s="58"/>
      <c r="P154" s="89"/>
    </row>
    <row r="155" spans="1:16" ht="25.5" x14ac:dyDescent="0.2">
      <c r="A155" s="96" t="s">
        <v>368</v>
      </c>
      <c r="B155" s="110" t="s">
        <v>369</v>
      </c>
      <c r="C155" s="96" t="s">
        <v>4</v>
      </c>
      <c r="D155" s="97" t="s">
        <v>370</v>
      </c>
      <c r="E155" s="96" t="s">
        <v>367</v>
      </c>
      <c r="F155" s="88"/>
      <c r="N155" s="58"/>
      <c r="P155" s="89"/>
    </row>
    <row r="156" spans="1:16" ht="25.5" x14ac:dyDescent="0.2">
      <c r="A156" s="96" t="s">
        <v>371</v>
      </c>
      <c r="B156" s="110" t="s">
        <v>372</v>
      </c>
      <c r="C156" s="96" t="s">
        <v>4</v>
      </c>
      <c r="D156" s="97" t="s">
        <v>373</v>
      </c>
      <c r="E156" s="96" t="s">
        <v>356</v>
      </c>
      <c r="F156" s="88"/>
      <c r="N156" s="58"/>
      <c r="P156" s="89"/>
    </row>
    <row r="157" spans="1:16" ht="14.25" x14ac:dyDescent="0.2">
      <c r="A157" s="96" t="s">
        <v>374</v>
      </c>
      <c r="B157" s="110" t="s">
        <v>375</v>
      </c>
      <c r="C157" s="96" t="s">
        <v>376</v>
      </c>
      <c r="D157" s="97" t="s">
        <v>377</v>
      </c>
      <c r="E157" s="96" t="s">
        <v>356</v>
      </c>
      <c r="F157" s="88"/>
      <c r="N157" s="58"/>
      <c r="P157" s="89"/>
    </row>
    <row r="158" spans="1:16" ht="14.25" x14ac:dyDescent="0.2">
      <c r="A158" s="96" t="s">
        <v>378</v>
      </c>
      <c r="B158" s="110" t="s">
        <v>379</v>
      </c>
      <c r="C158" s="96" t="s">
        <v>380</v>
      </c>
      <c r="D158" s="97" t="s">
        <v>381</v>
      </c>
      <c r="E158" s="96" t="s">
        <v>382</v>
      </c>
      <c r="F158" s="88"/>
      <c r="N158" s="58"/>
      <c r="P158" s="89"/>
    </row>
    <row r="159" spans="1:16" ht="14.25" x14ac:dyDescent="0.2">
      <c r="A159" s="96" t="s">
        <v>383</v>
      </c>
      <c r="B159" s="110" t="s">
        <v>384</v>
      </c>
      <c r="C159" s="96" t="s">
        <v>385</v>
      </c>
      <c r="D159" s="97" t="s">
        <v>386</v>
      </c>
      <c r="E159" s="96" t="s">
        <v>382</v>
      </c>
      <c r="F159" s="88"/>
      <c r="N159" s="58"/>
      <c r="P159" s="89"/>
    </row>
    <row r="160" spans="1:16" ht="25.5" x14ac:dyDescent="0.2">
      <c r="A160" s="96" t="s">
        <v>387</v>
      </c>
      <c r="B160" s="110" t="s">
        <v>388</v>
      </c>
      <c r="C160" s="96" t="s">
        <v>159</v>
      </c>
      <c r="D160" s="97" t="s">
        <v>389</v>
      </c>
      <c r="E160" s="96" t="s">
        <v>390</v>
      </c>
      <c r="F160" s="88"/>
      <c r="N160" s="58"/>
      <c r="P160" s="89"/>
    </row>
    <row r="161" spans="1:16" ht="25.5" x14ac:dyDescent="0.2">
      <c r="A161" s="96" t="s">
        <v>391</v>
      </c>
      <c r="B161" s="110" t="s">
        <v>392</v>
      </c>
      <c r="C161" s="96" t="s">
        <v>393</v>
      </c>
      <c r="D161" s="97" t="s">
        <v>394</v>
      </c>
      <c r="E161" s="96" t="s">
        <v>395</v>
      </c>
      <c r="F161" s="88"/>
      <c r="N161" s="58"/>
      <c r="P161" s="89"/>
    </row>
    <row r="162" spans="1:16" ht="25.5" x14ac:dyDescent="0.2">
      <c r="A162" s="96" t="s">
        <v>396</v>
      </c>
      <c r="B162" s="110" t="s">
        <v>397</v>
      </c>
      <c r="C162" s="96" t="s">
        <v>398</v>
      </c>
      <c r="D162" s="97" t="s">
        <v>399</v>
      </c>
      <c r="E162" s="96" t="s">
        <v>400</v>
      </c>
      <c r="F162" s="88"/>
      <c r="N162" s="58"/>
      <c r="P162" s="89"/>
    </row>
    <row r="163" spans="1:16" ht="38.25" x14ac:dyDescent="0.2">
      <c r="A163" s="96" t="s">
        <v>401</v>
      </c>
      <c r="B163" s="110" t="s">
        <v>402</v>
      </c>
      <c r="C163" s="96" t="s">
        <v>7</v>
      </c>
      <c r="D163" s="97" t="s">
        <v>403</v>
      </c>
      <c r="E163" s="96" t="s">
        <v>404</v>
      </c>
      <c r="F163" s="88"/>
      <c r="N163" s="58"/>
      <c r="P163" s="89"/>
    </row>
    <row r="164" spans="1:16" ht="14.25" x14ac:dyDescent="0.2">
      <c r="A164" s="96" t="s">
        <v>405</v>
      </c>
      <c r="B164" s="110" t="s">
        <v>406</v>
      </c>
      <c r="C164" s="96" t="s">
        <v>407</v>
      </c>
      <c r="D164" s="97" t="s">
        <v>408</v>
      </c>
      <c r="E164" s="96" t="s">
        <v>409</v>
      </c>
      <c r="F164" s="88"/>
      <c r="N164" s="58"/>
      <c r="P164" s="89"/>
    </row>
    <row r="165" spans="1:16" ht="25.5" x14ac:dyDescent="0.2">
      <c r="A165" s="96" t="s">
        <v>410</v>
      </c>
      <c r="B165" s="110" t="s">
        <v>411</v>
      </c>
      <c r="C165" s="96" t="s">
        <v>412</v>
      </c>
      <c r="D165" s="97" t="s">
        <v>413</v>
      </c>
      <c r="E165" s="96" t="s">
        <v>414</v>
      </c>
      <c r="F165" s="88"/>
      <c r="N165" s="58"/>
      <c r="P165" s="89"/>
    </row>
    <row r="166" spans="1:16" ht="14.25" x14ac:dyDescent="0.2">
      <c r="A166" s="96" t="s">
        <v>415</v>
      </c>
      <c r="B166" s="110" t="s">
        <v>416</v>
      </c>
      <c r="C166" s="96" t="s">
        <v>417</v>
      </c>
      <c r="D166" s="97" t="s">
        <v>418</v>
      </c>
      <c r="E166" s="96" t="s">
        <v>419</v>
      </c>
      <c r="F166" s="88"/>
      <c r="N166" s="58"/>
      <c r="P166" s="89"/>
    </row>
    <row r="167" spans="1:16" ht="14.25" x14ac:dyDescent="0.2">
      <c r="A167" s="96" t="s">
        <v>420</v>
      </c>
      <c r="B167" s="110" t="s">
        <v>421</v>
      </c>
      <c r="C167" s="96" t="s">
        <v>422</v>
      </c>
      <c r="D167" s="97" t="s">
        <v>63</v>
      </c>
      <c r="E167" s="96" t="s">
        <v>423</v>
      </c>
      <c r="F167" s="88"/>
      <c r="N167" s="58"/>
      <c r="P167" s="89"/>
    </row>
    <row r="168" spans="1:16" ht="14.25" x14ac:dyDescent="0.2">
      <c r="A168" s="96" t="s">
        <v>424</v>
      </c>
      <c r="B168" s="110" t="s">
        <v>425</v>
      </c>
      <c r="C168" s="96" t="s">
        <v>240</v>
      </c>
      <c r="D168" s="97" t="s">
        <v>426</v>
      </c>
      <c r="E168" s="96" t="s">
        <v>427</v>
      </c>
      <c r="F168" s="88"/>
      <c r="N168" s="58"/>
      <c r="P168" s="89"/>
    </row>
    <row r="169" spans="1:16" ht="25.5" x14ac:dyDescent="0.2">
      <c r="A169" s="96" t="s">
        <v>428</v>
      </c>
      <c r="B169" s="110" t="s">
        <v>429</v>
      </c>
      <c r="C169" s="96" t="s">
        <v>240</v>
      </c>
      <c r="D169" s="97" t="s">
        <v>430</v>
      </c>
      <c r="E169" s="96" t="s">
        <v>356</v>
      </c>
      <c r="F169" s="88"/>
      <c r="N169" s="58"/>
      <c r="P169" s="89"/>
    </row>
    <row r="170" spans="1:16" ht="25.5" x14ac:dyDescent="0.2">
      <c r="A170" s="96" t="s">
        <v>431</v>
      </c>
      <c r="B170" s="110" t="s">
        <v>432</v>
      </c>
      <c r="C170" s="96" t="s">
        <v>433</v>
      </c>
      <c r="D170" s="97" t="s">
        <v>434</v>
      </c>
      <c r="E170" s="96" t="s">
        <v>435</v>
      </c>
      <c r="F170" s="88"/>
      <c r="N170" s="58"/>
      <c r="P170" s="89"/>
    </row>
    <row r="171" spans="1:16" ht="76.5" x14ac:dyDescent="0.2">
      <c r="A171" s="96" t="s">
        <v>436</v>
      </c>
      <c r="B171" s="110" t="s">
        <v>437</v>
      </c>
      <c r="C171" s="96" t="s">
        <v>107</v>
      </c>
      <c r="D171" s="97" t="s">
        <v>438</v>
      </c>
      <c r="E171" s="96" t="s">
        <v>439</v>
      </c>
      <c r="F171" s="88"/>
      <c r="N171" s="58"/>
      <c r="P171" s="89"/>
    </row>
    <row r="172" spans="1:16" ht="14.25" x14ac:dyDescent="0.2">
      <c r="A172" s="88"/>
      <c r="B172" s="88"/>
      <c r="C172" s="88"/>
      <c r="D172" s="98"/>
      <c r="E172" s="88"/>
      <c r="F172" s="88"/>
      <c r="N172" s="58"/>
      <c r="P172" s="89"/>
    </row>
    <row r="173" spans="1:16" ht="15" x14ac:dyDescent="0.25">
      <c r="A173" s="88"/>
      <c r="B173" s="99"/>
      <c r="C173" s="88"/>
      <c r="D173" s="98"/>
      <c r="E173" s="88"/>
      <c r="F173" s="88"/>
      <c r="N173" s="58"/>
      <c r="P173" s="89"/>
    </row>
    <row r="174" spans="1:16" x14ac:dyDescent="0.2">
      <c r="B174" s="100"/>
      <c r="E174" s="89"/>
      <c r="N174" s="58"/>
      <c r="P174" s="89"/>
    </row>
    <row r="175" spans="1:16" x14ac:dyDescent="0.2">
      <c r="B175" s="100"/>
      <c r="E175" s="89"/>
      <c r="N175" s="58"/>
      <c r="P175" s="89"/>
    </row>
    <row r="176" spans="1:16" x14ac:dyDescent="0.2">
      <c r="B176" s="100"/>
      <c r="E176" s="89"/>
      <c r="N176" s="58"/>
      <c r="P176" s="89"/>
    </row>
    <row r="177" spans="2:16" x14ac:dyDescent="0.2">
      <c r="B177" s="100"/>
      <c r="E177" s="89"/>
      <c r="N177" s="58"/>
      <c r="P177" s="89"/>
    </row>
    <row r="178" spans="2:16" x14ac:dyDescent="0.2">
      <c r="B178" s="100"/>
      <c r="E178" s="89"/>
      <c r="N178" s="58"/>
      <c r="P178" s="89"/>
    </row>
    <row r="179" spans="2:16" x14ac:dyDescent="0.2">
      <c r="B179" s="100"/>
      <c r="E179" s="89"/>
      <c r="N179" s="58"/>
      <c r="P179" s="89"/>
    </row>
    <row r="180" spans="2:16" x14ac:dyDescent="0.2">
      <c r="B180" s="100"/>
      <c r="E180" s="89"/>
      <c r="N180" s="58"/>
      <c r="P180" s="89"/>
    </row>
    <row r="181" spans="2:16" x14ac:dyDescent="0.2">
      <c r="B181" s="100"/>
      <c r="E181" s="89"/>
      <c r="N181" s="58"/>
      <c r="P181" s="89"/>
    </row>
    <row r="182" spans="2:16" x14ac:dyDescent="0.2">
      <c r="B182" s="100"/>
      <c r="E182" s="89"/>
      <c r="N182" s="58"/>
      <c r="P182" s="89"/>
    </row>
    <row r="183" spans="2:16" x14ac:dyDescent="0.2">
      <c r="B183" s="100"/>
      <c r="E183" s="89"/>
      <c r="N183" s="58"/>
      <c r="P183" s="89"/>
    </row>
    <row r="184" spans="2:16" x14ac:dyDescent="0.2">
      <c r="B184" s="100"/>
      <c r="E184" s="89"/>
      <c r="N184" s="58"/>
      <c r="P184" s="89"/>
    </row>
    <row r="185" spans="2:16" x14ac:dyDescent="0.2">
      <c r="B185" s="100"/>
      <c r="E185" s="89"/>
      <c r="N185" s="58"/>
      <c r="P185" s="89"/>
    </row>
    <row r="186" spans="2:16" x14ac:dyDescent="0.2">
      <c r="B186" s="100"/>
      <c r="E186" s="89"/>
      <c r="N186" s="58"/>
      <c r="P186" s="89"/>
    </row>
    <row r="187" spans="2:16" x14ac:dyDescent="0.2">
      <c r="B187" s="100"/>
      <c r="E187" s="89"/>
      <c r="N187" s="58"/>
      <c r="P187" s="89"/>
    </row>
    <row r="188" spans="2:16" x14ac:dyDescent="0.2">
      <c r="B188" s="100"/>
      <c r="E188" s="89"/>
      <c r="N188" s="58"/>
      <c r="P188" s="89"/>
    </row>
    <row r="189" spans="2:16" x14ac:dyDescent="0.2">
      <c r="B189" s="100"/>
      <c r="E189" s="89"/>
      <c r="N189" s="58"/>
      <c r="P189" s="89"/>
    </row>
    <row r="190" spans="2:16" x14ac:dyDescent="0.2">
      <c r="B190" s="100"/>
      <c r="E190" s="89"/>
      <c r="N190" s="58"/>
      <c r="P190" s="89"/>
    </row>
    <row r="191" spans="2:16" x14ac:dyDescent="0.2">
      <c r="B191" s="100"/>
      <c r="E191" s="89"/>
      <c r="N191" s="58"/>
      <c r="P191" s="89"/>
    </row>
    <row r="192" spans="2:16" x14ac:dyDescent="0.2">
      <c r="B192" s="100"/>
      <c r="E192" s="89"/>
      <c r="N192" s="58"/>
      <c r="P192" s="89"/>
    </row>
    <row r="193" spans="2:16" x14ac:dyDescent="0.2">
      <c r="B193" s="100"/>
      <c r="E193" s="89"/>
      <c r="N193" s="58"/>
      <c r="P193" s="89"/>
    </row>
    <row r="194" spans="2:16" x14ac:dyDescent="0.2">
      <c r="B194" s="100"/>
      <c r="E194" s="89"/>
      <c r="N194" s="58"/>
      <c r="P194" s="89"/>
    </row>
    <row r="195" spans="2:16" x14ac:dyDescent="0.2">
      <c r="B195" s="100"/>
      <c r="E195" s="89"/>
      <c r="N195" s="58"/>
      <c r="P195" s="89"/>
    </row>
    <row r="196" spans="2:16" x14ac:dyDescent="0.2">
      <c r="B196" s="100"/>
      <c r="E196" s="89"/>
      <c r="N196" s="58"/>
      <c r="P196" s="89"/>
    </row>
    <row r="197" spans="2:16" x14ac:dyDescent="0.2">
      <c r="B197" s="100"/>
      <c r="E197" s="89"/>
      <c r="N197" s="58"/>
      <c r="P197" s="89"/>
    </row>
    <row r="198" spans="2:16" x14ac:dyDescent="0.2">
      <c r="B198" s="100"/>
      <c r="E198" s="89"/>
      <c r="N198" s="58"/>
      <c r="P198" s="89"/>
    </row>
    <row r="199" spans="2:16" x14ac:dyDescent="0.2">
      <c r="B199" s="100"/>
      <c r="E199" s="89"/>
      <c r="N199" s="58"/>
      <c r="P199" s="89"/>
    </row>
    <row r="200" spans="2:16" x14ac:dyDescent="0.2">
      <c r="B200" s="100"/>
      <c r="E200" s="89"/>
      <c r="N200" s="58"/>
      <c r="P200" s="89"/>
    </row>
    <row r="201" spans="2:16" x14ac:dyDescent="0.2">
      <c r="B201" s="100"/>
      <c r="E201" s="89"/>
      <c r="N201" s="58"/>
      <c r="P201" s="89"/>
    </row>
    <row r="202" spans="2:16" x14ac:dyDescent="0.2">
      <c r="B202" s="100"/>
      <c r="E202" s="89"/>
      <c r="N202" s="58"/>
      <c r="P202" s="89"/>
    </row>
    <row r="203" spans="2:16" x14ac:dyDescent="0.2">
      <c r="B203" s="100"/>
      <c r="E203" s="89"/>
      <c r="N203" s="58"/>
      <c r="P203" s="89"/>
    </row>
    <row r="204" spans="2:16" x14ac:dyDescent="0.2">
      <c r="B204" s="100"/>
      <c r="E204" s="89"/>
      <c r="N204" s="58"/>
      <c r="P204" s="89"/>
    </row>
    <row r="205" spans="2:16" x14ac:dyDescent="0.2">
      <c r="B205" s="100"/>
      <c r="E205" s="89"/>
      <c r="N205" s="58"/>
      <c r="P205" s="89"/>
    </row>
    <row r="206" spans="2:16" x14ac:dyDescent="0.2">
      <c r="B206" s="100"/>
      <c r="E206" s="89"/>
      <c r="N206" s="58"/>
      <c r="P206" s="89"/>
    </row>
    <row r="207" spans="2:16" x14ac:dyDescent="0.2">
      <c r="B207" s="100"/>
      <c r="E207" s="89"/>
      <c r="N207" s="58"/>
      <c r="P207" s="89"/>
    </row>
    <row r="208" spans="2:16" x14ac:dyDescent="0.2">
      <c r="B208" s="100"/>
      <c r="E208" s="89"/>
      <c r="N208" s="58"/>
      <c r="P208" s="89"/>
    </row>
    <row r="209" spans="2:16" x14ac:dyDescent="0.2">
      <c r="B209" s="100"/>
      <c r="E209" s="89"/>
      <c r="N209" s="58"/>
      <c r="P209" s="89"/>
    </row>
    <row r="210" spans="2:16" x14ac:dyDescent="0.2">
      <c r="B210" s="100"/>
      <c r="E210" s="89"/>
      <c r="N210" s="58"/>
      <c r="P210" s="89"/>
    </row>
    <row r="211" spans="2:16" x14ac:dyDescent="0.2">
      <c r="B211" s="100"/>
      <c r="E211" s="89"/>
      <c r="N211" s="58"/>
      <c r="P211" s="89"/>
    </row>
    <row r="212" spans="2:16" x14ac:dyDescent="0.2">
      <c r="B212" s="100"/>
      <c r="E212" s="89"/>
      <c r="N212" s="58"/>
      <c r="P212" s="89"/>
    </row>
    <row r="213" spans="2:16" x14ac:dyDescent="0.2">
      <c r="B213" s="100"/>
      <c r="E213" s="89"/>
      <c r="N213" s="58"/>
      <c r="P213" s="89"/>
    </row>
    <row r="214" spans="2:16" x14ac:dyDescent="0.2">
      <c r="B214" s="100"/>
      <c r="E214" s="89"/>
      <c r="N214" s="58"/>
      <c r="P214" s="89"/>
    </row>
    <row r="215" spans="2:16" x14ac:dyDescent="0.2">
      <c r="B215" s="100"/>
      <c r="E215" s="89"/>
      <c r="N215" s="58"/>
      <c r="P215" s="89"/>
    </row>
    <row r="216" spans="2:16" x14ac:dyDescent="0.2">
      <c r="B216" s="100"/>
      <c r="E216" s="89"/>
      <c r="N216" s="58"/>
      <c r="P216" s="89"/>
    </row>
    <row r="217" spans="2:16" x14ac:dyDescent="0.2">
      <c r="B217" s="100"/>
      <c r="E217" s="89"/>
      <c r="N217" s="58"/>
      <c r="P217" s="89"/>
    </row>
    <row r="218" spans="2:16" x14ac:dyDescent="0.2">
      <c r="B218" s="100"/>
      <c r="E218" s="89"/>
      <c r="N218" s="58"/>
      <c r="P218" s="89"/>
    </row>
    <row r="219" spans="2:16" x14ac:dyDescent="0.2">
      <c r="B219" s="100"/>
      <c r="E219" s="89"/>
      <c r="N219" s="58"/>
      <c r="P219" s="89"/>
    </row>
    <row r="220" spans="2:16" x14ac:dyDescent="0.2">
      <c r="B220" s="100"/>
      <c r="E220" s="89"/>
      <c r="N220" s="58"/>
      <c r="P220" s="89"/>
    </row>
    <row r="221" spans="2:16" x14ac:dyDescent="0.2">
      <c r="B221" s="100"/>
      <c r="E221" s="89"/>
      <c r="N221" s="58"/>
      <c r="P221" s="89"/>
    </row>
    <row r="222" spans="2:16" x14ac:dyDescent="0.2">
      <c r="B222" s="100"/>
      <c r="E222" s="89"/>
      <c r="N222" s="58"/>
      <c r="P222" s="89"/>
    </row>
    <row r="223" spans="2:16" x14ac:dyDescent="0.2">
      <c r="B223" s="100"/>
      <c r="E223" s="89"/>
      <c r="N223" s="58"/>
      <c r="P223" s="89"/>
    </row>
    <row r="224" spans="2:16" x14ac:dyDescent="0.2">
      <c r="B224" s="100"/>
      <c r="E224" s="89"/>
      <c r="N224" s="58"/>
      <c r="P224" s="89"/>
    </row>
    <row r="225" spans="2:16" x14ac:dyDescent="0.2">
      <c r="B225" s="100"/>
      <c r="E225" s="89"/>
      <c r="N225" s="58"/>
      <c r="P225" s="89"/>
    </row>
    <row r="226" spans="2:16" x14ac:dyDescent="0.2">
      <c r="B226" s="100"/>
      <c r="E226" s="89"/>
      <c r="N226" s="58"/>
      <c r="P226" s="89"/>
    </row>
    <row r="227" spans="2:16" x14ac:dyDescent="0.2">
      <c r="B227" s="100"/>
      <c r="E227" s="89"/>
      <c r="N227" s="58"/>
      <c r="P227" s="89"/>
    </row>
    <row r="228" spans="2:16" x14ac:dyDescent="0.2">
      <c r="B228" s="100"/>
      <c r="E228" s="89"/>
      <c r="N228" s="58"/>
      <c r="P228" s="89"/>
    </row>
    <row r="229" spans="2:16" x14ac:dyDescent="0.2">
      <c r="B229" s="100"/>
      <c r="E229" s="89"/>
      <c r="N229" s="58"/>
      <c r="P229" s="89"/>
    </row>
    <row r="230" spans="2:16" x14ac:dyDescent="0.2">
      <c r="B230" s="100"/>
      <c r="E230" s="89"/>
      <c r="N230" s="58"/>
      <c r="P230" s="89"/>
    </row>
    <row r="231" spans="2:16" x14ac:dyDescent="0.2">
      <c r="N231" s="58"/>
    </row>
    <row r="232" spans="2:16" x14ac:dyDescent="0.2">
      <c r="N232" s="58"/>
    </row>
    <row r="233" spans="2:16" x14ac:dyDescent="0.2">
      <c r="N233" s="58"/>
    </row>
    <row r="234" spans="2:16" x14ac:dyDescent="0.2">
      <c r="N234" s="58"/>
    </row>
    <row r="235" spans="2:16" x14ac:dyDescent="0.2">
      <c r="N235" s="58"/>
    </row>
    <row r="236" spans="2:16" x14ac:dyDescent="0.2">
      <c r="N236" s="58"/>
    </row>
    <row r="237" spans="2:16" x14ac:dyDescent="0.2">
      <c r="N237" s="58"/>
    </row>
    <row r="238" spans="2:16" x14ac:dyDescent="0.2">
      <c r="N238" s="58"/>
    </row>
    <row r="239" spans="2:16" x14ac:dyDescent="0.2">
      <c r="N239" s="58"/>
    </row>
    <row r="240" spans="2:16" x14ac:dyDescent="0.2">
      <c r="N240" s="58"/>
    </row>
    <row r="241" spans="14:14" x14ac:dyDescent="0.2">
      <c r="N241" s="58"/>
    </row>
    <row r="242" spans="14:14" x14ac:dyDescent="0.2">
      <c r="N242" s="58"/>
    </row>
    <row r="243" spans="14:14" x14ac:dyDescent="0.2">
      <c r="N243" s="58"/>
    </row>
    <row r="244" spans="14:14" x14ac:dyDescent="0.2">
      <c r="N244" s="58"/>
    </row>
    <row r="245" spans="14:14" x14ac:dyDescent="0.2">
      <c r="N245" s="58"/>
    </row>
    <row r="246" spans="14:14" x14ac:dyDescent="0.2">
      <c r="N246" s="58"/>
    </row>
    <row r="247" spans="14:14" x14ac:dyDescent="0.2">
      <c r="N247" s="58"/>
    </row>
    <row r="248" spans="14:14" x14ac:dyDescent="0.2">
      <c r="N248" s="58"/>
    </row>
    <row r="249" spans="14:14" x14ac:dyDescent="0.2">
      <c r="N249" s="58"/>
    </row>
    <row r="250" spans="14:14" x14ac:dyDescent="0.2">
      <c r="N250" s="58"/>
    </row>
    <row r="251" spans="14:14" x14ac:dyDescent="0.2">
      <c r="N251" s="58"/>
    </row>
    <row r="252" spans="14:14" x14ac:dyDescent="0.2">
      <c r="N252" s="58"/>
    </row>
    <row r="253" spans="14:14" x14ac:dyDescent="0.2">
      <c r="N253" s="58"/>
    </row>
    <row r="254" spans="14:14" x14ac:dyDescent="0.2">
      <c r="N254" s="58"/>
    </row>
    <row r="255" spans="14:14" x14ac:dyDescent="0.2">
      <c r="N255" s="58"/>
    </row>
    <row r="256" spans="14:14" x14ac:dyDescent="0.2">
      <c r="N256" s="58"/>
    </row>
    <row r="257" spans="14:14" x14ac:dyDescent="0.2">
      <c r="N257" s="58"/>
    </row>
    <row r="258" spans="14:14" x14ac:dyDescent="0.2">
      <c r="N258" s="58"/>
    </row>
    <row r="259" spans="14:14" x14ac:dyDescent="0.2">
      <c r="N259" s="58"/>
    </row>
    <row r="260" spans="14:14" x14ac:dyDescent="0.2">
      <c r="N260" s="58"/>
    </row>
    <row r="261" spans="14:14" x14ac:dyDescent="0.2">
      <c r="N261" s="58"/>
    </row>
    <row r="262" spans="14:14" x14ac:dyDescent="0.2">
      <c r="N262" s="58"/>
    </row>
    <row r="263" spans="14:14" x14ac:dyDescent="0.2">
      <c r="N263" s="58"/>
    </row>
    <row r="264" spans="14:14" x14ac:dyDescent="0.2">
      <c r="N264" s="58"/>
    </row>
    <row r="265" spans="14:14" x14ac:dyDescent="0.2">
      <c r="N265" s="58"/>
    </row>
    <row r="266" spans="14:14" x14ac:dyDescent="0.2">
      <c r="N266" s="58"/>
    </row>
    <row r="267" spans="14:14" x14ac:dyDescent="0.2">
      <c r="N267" s="58"/>
    </row>
    <row r="268" spans="14:14" x14ac:dyDescent="0.2">
      <c r="N268" s="58"/>
    </row>
    <row r="269" spans="14:14" x14ac:dyDescent="0.2">
      <c r="N269" s="58"/>
    </row>
    <row r="270" spans="14:14" x14ac:dyDescent="0.2">
      <c r="N270" s="58"/>
    </row>
    <row r="271" spans="14:14" x14ac:dyDescent="0.2">
      <c r="N271" s="58"/>
    </row>
    <row r="272" spans="14:14" x14ac:dyDescent="0.2">
      <c r="N272" s="58"/>
    </row>
    <row r="273" spans="14:14" x14ac:dyDescent="0.2">
      <c r="N273" s="58"/>
    </row>
    <row r="274" spans="14:14" x14ac:dyDescent="0.2">
      <c r="N274" s="58"/>
    </row>
    <row r="275" spans="14:14" x14ac:dyDescent="0.2">
      <c r="N275" s="58"/>
    </row>
    <row r="276" spans="14:14" x14ac:dyDescent="0.2">
      <c r="N276" s="58"/>
    </row>
    <row r="277" spans="14:14" x14ac:dyDescent="0.2">
      <c r="N277" s="58"/>
    </row>
    <row r="278" spans="14:14" x14ac:dyDescent="0.2">
      <c r="N278" s="58"/>
    </row>
    <row r="279" spans="14:14" x14ac:dyDescent="0.2">
      <c r="N279" s="58"/>
    </row>
    <row r="280" spans="14:14" x14ac:dyDescent="0.2">
      <c r="N280" s="58"/>
    </row>
    <row r="281" spans="14:14" x14ac:dyDescent="0.2">
      <c r="N281" s="58"/>
    </row>
    <row r="282" spans="14:14" x14ac:dyDescent="0.2">
      <c r="N282" s="58"/>
    </row>
    <row r="283" spans="14:14" x14ac:dyDescent="0.2">
      <c r="N283" s="58"/>
    </row>
    <row r="284" spans="14:14" x14ac:dyDescent="0.2">
      <c r="N284" s="58"/>
    </row>
    <row r="285" spans="14:14" x14ac:dyDescent="0.2">
      <c r="N285" s="58"/>
    </row>
    <row r="286" spans="14:14" x14ac:dyDescent="0.2">
      <c r="N286" s="58"/>
    </row>
    <row r="287" spans="14:14" x14ac:dyDescent="0.2">
      <c r="N287" s="58"/>
    </row>
    <row r="288" spans="14:14" x14ac:dyDescent="0.2">
      <c r="N288" s="58"/>
    </row>
    <row r="289" spans="14:14" x14ac:dyDescent="0.2">
      <c r="N289" s="58"/>
    </row>
    <row r="290" spans="14:14" x14ac:dyDescent="0.2">
      <c r="N290" s="58"/>
    </row>
    <row r="291" spans="14:14" x14ac:dyDescent="0.2">
      <c r="N291" s="58"/>
    </row>
    <row r="292" spans="14:14" x14ac:dyDescent="0.2">
      <c r="N292" s="58"/>
    </row>
    <row r="293" spans="14:14" x14ac:dyDescent="0.2">
      <c r="N293" s="58"/>
    </row>
    <row r="294" spans="14:14" x14ac:dyDescent="0.2">
      <c r="N294" s="58"/>
    </row>
    <row r="295" spans="14:14" x14ac:dyDescent="0.2">
      <c r="N295" s="58"/>
    </row>
    <row r="296" spans="14:14" x14ac:dyDescent="0.2">
      <c r="N296" s="58"/>
    </row>
    <row r="297" spans="14:14" x14ac:dyDescent="0.2">
      <c r="N297" s="58"/>
    </row>
    <row r="298" spans="14:14" x14ac:dyDescent="0.2">
      <c r="N298" s="58"/>
    </row>
    <row r="299" spans="14:14" x14ac:dyDescent="0.2">
      <c r="N299" s="58"/>
    </row>
    <row r="300" spans="14:14" x14ac:dyDescent="0.2">
      <c r="N300" s="58"/>
    </row>
    <row r="301" spans="14:14" x14ac:dyDescent="0.2">
      <c r="N301" s="58"/>
    </row>
    <row r="302" spans="14:14" x14ac:dyDescent="0.2">
      <c r="N302" s="58"/>
    </row>
    <row r="303" spans="14:14" x14ac:dyDescent="0.2">
      <c r="N303" s="58"/>
    </row>
    <row r="304" spans="14:14" x14ac:dyDescent="0.2">
      <c r="N304" s="58"/>
    </row>
    <row r="305" spans="14:14" x14ac:dyDescent="0.2">
      <c r="N305" s="58"/>
    </row>
    <row r="306" spans="14:14" x14ac:dyDescent="0.2">
      <c r="N306" s="58"/>
    </row>
    <row r="307" spans="14:14" x14ac:dyDescent="0.2">
      <c r="N307" s="58"/>
    </row>
    <row r="308" spans="14:14" x14ac:dyDescent="0.2">
      <c r="N308" s="58"/>
    </row>
    <row r="309" spans="14:14" x14ac:dyDescent="0.2">
      <c r="N309" s="58"/>
    </row>
    <row r="310" spans="14:14" x14ac:dyDescent="0.2">
      <c r="N310" s="58"/>
    </row>
    <row r="311" spans="14:14" x14ac:dyDescent="0.2">
      <c r="N311" s="58"/>
    </row>
    <row r="312" spans="14:14" x14ac:dyDescent="0.2">
      <c r="N312" s="58"/>
    </row>
    <row r="313" spans="14:14" x14ac:dyDescent="0.2">
      <c r="N313" s="58"/>
    </row>
    <row r="314" spans="14:14" x14ac:dyDescent="0.2">
      <c r="N314" s="58"/>
    </row>
    <row r="315" spans="14:14" x14ac:dyDescent="0.2">
      <c r="N315" s="58"/>
    </row>
    <row r="316" spans="14:14" x14ac:dyDescent="0.2">
      <c r="N316" s="58"/>
    </row>
    <row r="317" spans="14:14" x14ac:dyDescent="0.2">
      <c r="N317" s="58"/>
    </row>
    <row r="318" spans="14:14" x14ac:dyDescent="0.2">
      <c r="N318" s="58"/>
    </row>
    <row r="319" spans="14:14" x14ac:dyDescent="0.2">
      <c r="N319" s="58"/>
    </row>
    <row r="320" spans="14:14" x14ac:dyDescent="0.2">
      <c r="N320" s="58"/>
    </row>
    <row r="321" spans="14:14" x14ac:dyDescent="0.2">
      <c r="N321" s="58"/>
    </row>
    <row r="322" spans="14:14" x14ac:dyDescent="0.2">
      <c r="N322" s="58"/>
    </row>
    <row r="323" spans="14:14" x14ac:dyDescent="0.2">
      <c r="N323" s="58"/>
    </row>
    <row r="324" spans="14:14" x14ac:dyDescent="0.2">
      <c r="N324" s="58"/>
    </row>
    <row r="325" spans="14:14" x14ac:dyDescent="0.2">
      <c r="N325" s="58"/>
    </row>
    <row r="326" spans="14:14" x14ac:dyDescent="0.2">
      <c r="N326" s="58"/>
    </row>
    <row r="327" spans="14:14" x14ac:dyDescent="0.2">
      <c r="N327" s="58"/>
    </row>
    <row r="328" spans="14:14" x14ac:dyDescent="0.2">
      <c r="N328" s="58"/>
    </row>
    <row r="329" spans="14:14" x14ac:dyDescent="0.2">
      <c r="N329" s="58"/>
    </row>
    <row r="330" spans="14:14" x14ac:dyDescent="0.2">
      <c r="N330" s="58"/>
    </row>
    <row r="331" spans="14:14" x14ac:dyDescent="0.2">
      <c r="N331" s="58"/>
    </row>
    <row r="332" spans="14:14" x14ac:dyDescent="0.2">
      <c r="N332" s="58"/>
    </row>
    <row r="333" spans="14:14" x14ac:dyDescent="0.2">
      <c r="N333" s="58"/>
    </row>
    <row r="334" spans="14:14" x14ac:dyDescent="0.2">
      <c r="N334" s="58"/>
    </row>
    <row r="335" spans="14:14" x14ac:dyDescent="0.2">
      <c r="N335" s="58"/>
    </row>
    <row r="336" spans="14:14" x14ac:dyDescent="0.2">
      <c r="N336" s="58"/>
    </row>
    <row r="337" spans="14:14" x14ac:dyDescent="0.2">
      <c r="N337" s="58"/>
    </row>
    <row r="338" spans="14:14" x14ac:dyDescent="0.2">
      <c r="N338" s="58"/>
    </row>
    <row r="339" spans="14:14" x14ac:dyDescent="0.2">
      <c r="N339" s="58"/>
    </row>
    <row r="340" spans="14:14" x14ac:dyDescent="0.2">
      <c r="N340" s="58"/>
    </row>
    <row r="341" spans="14:14" x14ac:dyDescent="0.2">
      <c r="N341" s="58"/>
    </row>
    <row r="342" spans="14:14" x14ac:dyDescent="0.2">
      <c r="N342" s="58"/>
    </row>
    <row r="343" spans="14:14" x14ac:dyDescent="0.2">
      <c r="N343" s="58"/>
    </row>
    <row r="344" spans="14:14" x14ac:dyDescent="0.2">
      <c r="N344" s="58"/>
    </row>
    <row r="345" spans="14:14" x14ac:dyDescent="0.2">
      <c r="N345" s="58"/>
    </row>
    <row r="346" spans="14:14" x14ac:dyDescent="0.2">
      <c r="N346" s="58"/>
    </row>
    <row r="347" spans="14:14" x14ac:dyDescent="0.2">
      <c r="N347" s="58"/>
    </row>
    <row r="348" spans="14:14" x14ac:dyDescent="0.2">
      <c r="N348" s="58"/>
    </row>
    <row r="349" spans="14:14" x14ac:dyDescent="0.2">
      <c r="N349" s="58"/>
    </row>
    <row r="350" spans="14:14" x14ac:dyDescent="0.2">
      <c r="N350" s="58"/>
    </row>
    <row r="351" spans="14:14" x14ac:dyDescent="0.2">
      <c r="N351" s="58"/>
    </row>
    <row r="352" spans="14:14" x14ac:dyDescent="0.2">
      <c r="N352" s="58"/>
    </row>
    <row r="353" spans="14:14" x14ac:dyDescent="0.2">
      <c r="N353" s="58"/>
    </row>
    <row r="354" spans="14:14" x14ac:dyDescent="0.2">
      <c r="N354" s="58"/>
    </row>
    <row r="355" spans="14:14" x14ac:dyDescent="0.2">
      <c r="N355" s="58"/>
    </row>
    <row r="356" spans="14:14" x14ac:dyDescent="0.2">
      <c r="N356" s="58"/>
    </row>
    <row r="357" spans="14:14" x14ac:dyDescent="0.2">
      <c r="N357" s="58"/>
    </row>
    <row r="358" spans="14:14" x14ac:dyDescent="0.2">
      <c r="N358" s="58"/>
    </row>
    <row r="359" spans="14:14" x14ac:dyDescent="0.2">
      <c r="N359" s="58"/>
    </row>
    <row r="360" spans="14:14" x14ac:dyDescent="0.2">
      <c r="N360" s="58"/>
    </row>
    <row r="361" spans="14:14" x14ac:dyDescent="0.2">
      <c r="N361" s="58"/>
    </row>
    <row r="362" spans="14:14" x14ac:dyDescent="0.2">
      <c r="N362" s="58"/>
    </row>
    <row r="363" spans="14:14" x14ac:dyDescent="0.2">
      <c r="N363" s="58"/>
    </row>
    <row r="364" spans="14:14" x14ac:dyDescent="0.2">
      <c r="N364" s="58"/>
    </row>
    <row r="365" spans="14:14" x14ac:dyDescent="0.2">
      <c r="N365" s="58"/>
    </row>
    <row r="366" spans="14:14" x14ac:dyDescent="0.2">
      <c r="N366" s="58"/>
    </row>
    <row r="367" spans="14:14" x14ac:dyDescent="0.2">
      <c r="N367" s="58"/>
    </row>
    <row r="368" spans="14:14" x14ac:dyDescent="0.2">
      <c r="N368" s="58"/>
    </row>
    <row r="369" spans="14:14" x14ac:dyDescent="0.2">
      <c r="N369" s="58"/>
    </row>
    <row r="370" spans="14:14" x14ac:dyDescent="0.2">
      <c r="N370" s="58"/>
    </row>
    <row r="371" spans="14:14" x14ac:dyDescent="0.2">
      <c r="N371" s="58"/>
    </row>
    <row r="372" spans="14:14" x14ac:dyDescent="0.2">
      <c r="N372" s="58"/>
    </row>
    <row r="373" spans="14:14" x14ac:dyDescent="0.2">
      <c r="N373" s="58"/>
    </row>
    <row r="374" spans="14:14" x14ac:dyDescent="0.2">
      <c r="N374" s="58"/>
    </row>
    <row r="375" spans="14:14" x14ac:dyDescent="0.2">
      <c r="N375" s="58"/>
    </row>
    <row r="376" spans="14:14" x14ac:dyDescent="0.2">
      <c r="N376" s="58"/>
    </row>
    <row r="377" spans="14:14" x14ac:dyDescent="0.2">
      <c r="N377" s="58"/>
    </row>
    <row r="378" spans="14:14" x14ac:dyDescent="0.2">
      <c r="N378" s="58"/>
    </row>
    <row r="379" spans="14:14" x14ac:dyDescent="0.2">
      <c r="N379" s="58"/>
    </row>
    <row r="380" spans="14:14" x14ac:dyDescent="0.2">
      <c r="N380" s="58"/>
    </row>
    <row r="381" spans="14:14" x14ac:dyDescent="0.2">
      <c r="N381" s="58"/>
    </row>
    <row r="382" spans="14:14" x14ac:dyDescent="0.2">
      <c r="N382" s="58"/>
    </row>
    <row r="383" spans="14:14" x14ac:dyDescent="0.2">
      <c r="N383" s="58"/>
    </row>
    <row r="384" spans="14:14" x14ac:dyDescent="0.2">
      <c r="N384" s="58"/>
    </row>
    <row r="385" spans="14:14" x14ac:dyDescent="0.2">
      <c r="N385" s="58"/>
    </row>
    <row r="386" spans="14:14" x14ac:dyDescent="0.2">
      <c r="N386" s="58"/>
    </row>
    <row r="387" spans="14:14" x14ac:dyDescent="0.2">
      <c r="N387" s="58"/>
    </row>
    <row r="388" spans="14:14" x14ac:dyDescent="0.2">
      <c r="N388" s="58"/>
    </row>
    <row r="389" spans="14:14" x14ac:dyDescent="0.2">
      <c r="N389" s="58"/>
    </row>
    <row r="390" spans="14:14" x14ac:dyDescent="0.2">
      <c r="N390" s="58"/>
    </row>
    <row r="391" spans="14:14" x14ac:dyDescent="0.2">
      <c r="N391" s="58"/>
    </row>
    <row r="392" spans="14:14" x14ac:dyDescent="0.2">
      <c r="N392" s="58"/>
    </row>
    <row r="393" spans="14:14" x14ac:dyDescent="0.2">
      <c r="N393" s="58"/>
    </row>
    <row r="394" spans="14:14" x14ac:dyDescent="0.2">
      <c r="N394" s="58"/>
    </row>
    <row r="395" spans="14:14" x14ac:dyDescent="0.2">
      <c r="N395" s="58"/>
    </row>
    <row r="396" spans="14:14" x14ac:dyDescent="0.2">
      <c r="N396" s="58"/>
    </row>
    <row r="397" spans="14:14" x14ac:dyDescent="0.2">
      <c r="N397" s="58"/>
    </row>
    <row r="398" spans="14:14" x14ac:dyDescent="0.2">
      <c r="N398" s="58"/>
    </row>
    <row r="399" spans="14:14" x14ac:dyDescent="0.2">
      <c r="N399" s="58"/>
    </row>
    <row r="400" spans="14:14" x14ac:dyDescent="0.2">
      <c r="N400" s="58"/>
    </row>
    <row r="401" spans="14:14" x14ac:dyDescent="0.2">
      <c r="N401" s="58"/>
    </row>
    <row r="402" spans="14:14" x14ac:dyDescent="0.2">
      <c r="N402" s="58"/>
    </row>
    <row r="403" spans="14:14" x14ac:dyDescent="0.2">
      <c r="N403" s="58"/>
    </row>
    <row r="404" spans="14:14" x14ac:dyDescent="0.2">
      <c r="N404" s="58"/>
    </row>
    <row r="405" spans="14:14" x14ac:dyDescent="0.2">
      <c r="N405" s="58"/>
    </row>
    <row r="406" spans="14:14" x14ac:dyDescent="0.2">
      <c r="N406" s="58"/>
    </row>
    <row r="407" spans="14:14" x14ac:dyDescent="0.2">
      <c r="N407" s="58"/>
    </row>
    <row r="408" spans="14:14" x14ac:dyDescent="0.2">
      <c r="N408" s="58"/>
    </row>
    <row r="409" spans="14:14" x14ac:dyDescent="0.2">
      <c r="N409" s="58"/>
    </row>
    <row r="410" spans="14:14" x14ac:dyDescent="0.2">
      <c r="N410" s="58"/>
    </row>
    <row r="411" spans="14:14" x14ac:dyDescent="0.2">
      <c r="N411" s="58"/>
    </row>
    <row r="412" spans="14:14" x14ac:dyDescent="0.2">
      <c r="N412" s="58"/>
    </row>
    <row r="413" spans="14:14" x14ac:dyDescent="0.2">
      <c r="N413" s="58"/>
    </row>
    <row r="414" spans="14:14" x14ac:dyDescent="0.2">
      <c r="N414" s="58"/>
    </row>
    <row r="415" spans="14:14" x14ac:dyDescent="0.2">
      <c r="N415" s="58"/>
    </row>
    <row r="416" spans="14:14" x14ac:dyDescent="0.2">
      <c r="N416" s="58"/>
    </row>
    <row r="417" spans="14:14" x14ac:dyDescent="0.2">
      <c r="N417" s="58"/>
    </row>
    <row r="418" spans="14:14" x14ac:dyDescent="0.2">
      <c r="N418" s="58"/>
    </row>
    <row r="419" spans="14:14" x14ac:dyDescent="0.2">
      <c r="N419" s="58"/>
    </row>
    <row r="420" spans="14:14" x14ac:dyDescent="0.2">
      <c r="N420" s="58"/>
    </row>
    <row r="421" spans="14:14" x14ac:dyDescent="0.2">
      <c r="N421" s="58"/>
    </row>
    <row r="422" spans="14:14" x14ac:dyDescent="0.2">
      <c r="N422" s="58"/>
    </row>
    <row r="423" spans="14:14" x14ac:dyDescent="0.2">
      <c r="N423" s="58"/>
    </row>
    <row r="424" spans="14:14" x14ac:dyDescent="0.2">
      <c r="N424" s="58"/>
    </row>
    <row r="425" spans="14:14" x14ac:dyDescent="0.2">
      <c r="N425" s="58"/>
    </row>
    <row r="426" spans="14:14" x14ac:dyDescent="0.2">
      <c r="N426" s="58"/>
    </row>
    <row r="427" spans="14:14" x14ac:dyDescent="0.2">
      <c r="N427" s="58"/>
    </row>
    <row r="428" spans="14:14" x14ac:dyDescent="0.2">
      <c r="N428" s="58"/>
    </row>
    <row r="429" spans="14:14" x14ac:dyDescent="0.2">
      <c r="N429" s="58"/>
    </row>
    <row r="430" spans="14:14" x14ac:dyDescent="0.2">
      <c r="N430" s="58"/>
    </row>
    <row r="431" spans="14:14" x14ac:dyDescent="0.2">
      <c r="N431" s="58"/>
    </row>
    <row r="432" spans="14:14" x14ac:dyDescent="0.2">
      <c r="N432" s="58"/>
    </row>
    <row r="433" spans="14:14" x14ac:dyDescent="0.2">
      <c r="N433" s="58"/>
    </row>
    <row r="434" spans="14:14" x14ac:dyDescent="0.2">
      <c r="N434" s="58"/>
    </row>
    <row r="435" spans="14:14" x14ac:dyDescent="0.2">
      <c r="N435" s="58"/>
    </row>
    <row r="436" spans="14:14" x14ac:dyDescent="0.2">
      <c r="N436" s="58"/>
    </row>
    <row r="437" spans="14:14" x14ac:dyDescent="0.2">
      <c r="N437" s="58"/>
    </row>
    <row r="438" spans="14:14" x14ac:dyDescent="0.2">
      <c r="N438" s="58"/>
    </row>
    <row r="439" spans="14:14" x14ac:dyDescent="0.2">
      <c r="N439" s="58"/>
    </row>
    <row r="440" spans="14:14" x14ac:dyDescent="0.2">
      <c r="N440" s="58"/>
    </row>
    <row r="441" spans="14:14" x14ac:dyDescent="0.2">
      <c r="N441" s="58"/>
    </row>
    <row r="442" spans="14:14" x14ac:dyDescent="0.2">
      <c r="N442" s="58"/>
    </row>
    <row r="443" spans="14:14" x14ac:dyDescent="0.2">
      <c r="N443" s="58"/>
    </row>
    <row r="444" spans="14:14" x14ac:dyDescent="0.2">
      <c r="N444" s="58"/>
    </row>
    <row r="445" spans="14:14" x14ac:dyDescent="0.2">
      <c r="N445" s="58"/>
    </row>
    <row r="446" spans="14:14" x14ac:dyDescent="0.2">
      <c r="N446" s="58"/>
    </row>
    <row r="447" spans="14:14" x14ac:dyDescent="0.2">
      <c r="N447" s="58"/>
    </row>
    <row r="448" spans="14:14" x14ac:dyDescent="0.2">
      <c r="N448" s="58"/>
    </row>
    <row r="449" spans="14:14" x14ac:dyDescent="0.2">
      <c r="N449" s="58"/>
    </row>
    <row r="450" spans="14:14" x14ac:dyDescent="0.2">
      <c r="N450" s="58"/>
    </row>
    <row r="451" spans="14:14" x14ac:dyDescent="0.2">
      <c r="N451" s="58"/>
    </row>
    <row r="452" spans="14:14" x14ac:dyDescent="0.2">
      <c r="N452" s="58"/>
    </row>
    <row r="453" spans="14:14" x14ac:dyDescent="0.2">
      <c r="N453" s="58"/>
    </row>
    <row r="454" spans="14:14" x14ac:dyDescent="0.2">
      <c r="N454" s="58"/>
    </row>
    <row r="455" spans="14:14" x14ac:dyDescent="0.2">
      <c r="N455" s="58"/>
    </row>
    <row r="456" spans="14:14" x14ac:dyDescent="0.2">
      <c r="N456" s="58"/>
    </row>
    <row r="457" spans="14:14" x14ac:dyDescent="0.2">
      <c r="N457" s="58"/>
    </row>
    <row r="458" spans="14:14" x14ac:dyDescent="0.2">
      <c r="N458" s="58"/>
    </row>
    <row r="459" spans="14:14" x14ac:dyDescent="0.2">
      <c r="N459" s="58"/>
    </row>
    <row r="460" spans="14:14" x14ac:dyDescent="0.2">
      <c r="N460" s="58"/>
    </row>
    <row r="461" spans="14:14" x14ac:dyDescent="0.2">
      <c r="N461" s="58"/>
    </row>
    <row r="462" spans="14:14" x14ac:dyDescent="0.2">
      <c r="N462" s="58"/>
    </row>
    <row r="463" spans="14:14" x14ac:dyDescent="0.2">
      <c r="N463" s="58"/>
    </row>
    <row r="464" spans="14:14" x14ac:dyDescent="0.2">
      <c r="N464" s="58"/>
    </row>
    <row r="465" spans="14:14" x14ac:dyDescent="0.2">
      <c r="N465" s="58"/>
    </row>
    <row r="466" spans="14:14" x14ac:dyDescent="0.2">
      <c r="N466" s="58"/>
    </row>
    <row r="467" spans="14:14" x14ac:dyDescent="0.2">
      <c r="N467" s="58"/>
    </row>
    <row r="468" spans="14:14" x14ac:dyDescent="0.2">
      <c r="N468" s="58"/>
    </row>
    <row r="469" spans="14:14" x14ac:dyDescent="0.2">
      <c r="N469" s="58"/>
    </row>
    <row r="470" spans="14:14" x14ac:dyDescent="0.2">
      <c r="N470" s="58"/>
    </row>
    <row r="471" spans="14:14" x14ac:dyDescent="0.2">
      <c r="N471" s="58"/>
    </row>
    <row r="472" spans="14:14" x14ac:dyDescent="0.2">
      <c r="N472" s="58"/>
    </row>
    <row r="473" spans="14:14" x14ac:dyDescent="0.2">
      <c r="N473" s="58"/>
    </row>
    <row r="474" spans="14:14" x14ac:dyDescent="0.2">
      <c r="N474" s="58"/>
    </row>
    <row r="475" spans="14:14" x14ac:dyDescent="0.2">
      <c r="N475" s="58"/>
    </row>
    <row r="476" spans="14:14" x14ac:dyDescent="0.2">
      <c r="N476" s="58"/>
    </row>
    <row r="477" spans="14:14" x14ac:dyDescent="0.2">
      <c r="N477" s="58"/>
    </row>
    <row r="478" spans="14:14" x14ac:dyDescent="0.2">
      <c r="N478" s="58"/>
    </row>
    <row r="479" spans="14:14" x14ac:dyDescent="0.2">
      <c r="N479" s="58"/>
    </row>
    <row r="480" spans="14:14" x14ac:dyDescent="0.2">
      <c r="N480" s="58"/>
    </row>
    <row r="481" spans="14:14" x14ac:dyDescent="0.2">
      <c r="N481" s="58"/>
    </row>
    <row r="482" spans="14:14" x14ac:dyDescent="0.2">
      <c r="N482" s="58"/>
    </row>
    <row r="483" spans="14:14" x14ac:dyDescent="0.2">
      <c r="N483" s="58"/>
    </row>
    <row r="484" spans="14:14" x14ac:dyDescent="0.2">
      <c r="N484" s="58"/>
    </row>
    <row r="485" spans="14:14" x14ac:dyDescent="0.2">
      <c r="N485" s="58"/>
    </row>
    <row r="486" spans="14:14" x14ac:dyDescent="0.2">
      <c r="N486" s="58"/>
    </row>
    <row r="487" spans="14:14" x14ac:dyDescent="0.2">
      <c r="N487" s="58"/>
    </row>
    <row r="488" spans="14:14" x14ac:dyDescent="0.2">
      <c r="N488" s="58"/>
    </row>
    <row r="489" spans="14:14" x14ac:dyDescent="0.2">
      <c r="N489" s="58"/>
    </row>
    <row r="490" spans="14:14" x14ac:dyDescent="0.2">
      <c r="N490" s="58"/>
    </row>
    <row r="491" spans="14:14" x14ac:dyDescent="0.2">
      <c r="N491" s="58"/>
    </row>
    <row r="492" spans="14:14" x14ac:dyDescent="0.2">
      <c r="N492" s="58"/>
    </row>
    <row r="493" spans="14:14" x14ac:dyDescent="0.2">
      <c r="N493" s="58"/>
    </row>
    <row r="494" spans="14:14" x14ac:dyDescent="0.2">
      <c r="N494" s="58"/>
    </row>
    <row r="495" spans="14:14" x14ac:dyDescent="0.2">
      <c r="N495" s="58"/>
    </row>
    <row r="496" spans="14:14" x14ac:dyDescent="0.2">
      <c r="N496" s="58"/>
    </row>
    <row r="497" spans="14:14" x14ac:dyDescent="0.2">
      <c r="N497" s="58"/>
    </row>
    <row r="498" spans="14:14" x14ac:dyDescent="0.2">
      <c r="N498" s="58"/>
    </row>
    <row r="499" spans="14:14" x14ac:dyDescent="0.2">
      <c r="N499" s="58"/>
    </row>
    <row r="500" spans="14:14" x14ac:dyDescent="0.2">
      <c r="N500" s="58"/>
    </row>
    <row r="501" spans="14:14" x14ac:dyDescent="0.2">
      <c r="N501" s="58"/>
    </row>
    <row r="502" spans="14:14" x14ac:dyDescent="0.2">
      <c r="N502" s="58"/>
    </row>
    <row r="503" spans="14:14" x14ac:dyDescent="0.2">
      <c r="N503" s="58"/>
    </row>
    <row r="504" spans="14:14" x14ac:dyDescent="0.2">
      <c r="N504" s="58"/>
    </row>
    <row r="505" spans="14:14" x14ac:dyDescent="0.2">
      <c r="N505" s="58"/>
    </row>
    <row r="506" spans="14:14" x14ac:dyDescent="0.2">
      <c r="N506" s="58"/>
    </row>
    <row r="507" spans="14:14" x14ac:dyDescent="0.2">
      <c r="N507" s="58"/>
    </row>
    <row r="508" spans="14:14" x14ac:dyDescent="0.2">
      <c r="N508" s="58"/>
    </row>
    <row r="509" spans="14:14" x14ac:dyDescent="0.2">
      <c r="N509" s="58"/>
    </row>
    <row r="510" spans="14:14" x14ac:dyDescent="0.2">
      <c r="N510" s="58"/>
    </row>
    <row r="511" spans="14:14" x14ac:dyDescent="0.2">
      <c r="N511" s="58"/>
    </row>
    <row r="512" spans="14:14" x14ac:dyDescent="0.2">
      <c r="N512" s="58"/>
    </row>
    <row r="513" spans="14:14" x14ac:dyDescent="0.2">
      <c r="N513" s="58"/>
    </row>
    <row r="514" spans="14:14" x14ac:dyDescent="0.2">
      <c r="N514" s="58"/>
    </row>
    <row r="515" spans="14:14" x14ac:dyDescent="0.2">
      <c r="N515" s="58"/>
    </row>
    <row r="516" spans="14:14" x14ac:dyDescent="0.2">
      <c r="N516" s="58"/>
    </row>
    <row r="517" spans="14:14" x14ac:dyDescent="0.2">
      <c r="N517" s="58"/>
    </row>
    <row r="518" spans="14:14" x14ac:dyDescent="0.2">
      <c r="N518" s="58"/>
    </row>
    <row r="519" spans="14:14" x14ac:dyDescent="0.2">
      <c r="N519" s="58"/>
    </row>
    <row r="520" spans="14:14" x14ac:dyDescent="0.2">
      <c r="N520" s="58"/>
    </row>
    <row r="521" spans="14:14" x14ac:dyDescent="0.2">
      <c r="N521" s="58"/>
    </row>
    <row r="522" spans="14:14" x14ac:dyDescent="0.2">
      <c r="N522" s="58"/>
    </row>
    <row r="523" spans="14:14" x14ac:dyDescent="0.2">
      <c r="N523" s="58"/>
    </row>
    <row r="524" spans="14:14" x14ac:dyDescent="0.2">
      <c r="N524" s="58"/>
    </row>
    <row r="525" spans="14:14" x14ac:dyDescent="0.2">
      <c r="N525" s="58"/>
    </row>
    <row r="526" spans="14:14" x14ac:dyDescent="0.2">
      <c r="N526" s="58"/>
    </row>
    <row r="527" spans="14:14" x14ac:dyDescent="0.2">
      <c r="N527" s="58"/>
    </row>
    <row r="528" spans="14:14" x14ac:dyDescent="0.2">
      <c r="N528" s="58"/>
    </row>
    <row r="529" spans="14:14" x14ac:dyDescent="0.2">
      <c r="N529" s="58"/>
    </row>
    <row r="530" spans="14:14" x14ac:dyDescent="0.2">
      <c r="N530" s="58"/>
    </row>
    <row r="531" spans="14:14" x14ac:dyDescent="0.2">
      <c r="N531" s="58"/>
    </row>
    <row r="532" spans="14:14" x14ac:dyDescent="0.2">
      <c r="N532" s="58"/>
    </row>
    <row r="533" spans="14:14" x14ac:dyDescent="0.2">
      <c r="N533" s="58"/>
    </row>
    <row r="534" spans="14:14" x14ac:dyDescent="0.2">
      <c r="N534" s="58"/>
    </row>
    <row r="535" spans="14:14" x14ac:dyDescent="0.2">
      <c r="N535" s="58"/>
    </row>
    <row r="536" spans="14:14" x14ac:dyDescent="0.2">
      <c r="N536" s="58"/>
    </row>
    <row r="537" spans="14:14" x14ac:dyDescent="0.2">
      <c r="N537" s="58"/>
    </row>
    <row r="538" spans="14:14" x14ac:dyDescent="0.2">
      <c r="N538" s="58"/>
    </row>
    <row r="539" spans="14:14" x14ac:dyDescent="0.2">
      <c r="N539" s="58"/>
    </row>
    <row r="540" spans="14:14" x14ac:dyDescent="0.2">
      <c r="N540" s="58"/>
    </row>
    <row r="541" spans="14:14" x14ac:dyDescent="0.2">
      <c r="N541" s="58"/>
    </row>
    <row r="542" spans="14:14" x14ac:dyDescent="0.2">
      <c r="N542" s="58"/>
    </row>
    <row r="543" spans="14:14" x14ac:dyDescent="0.2">
      <c r="N543" s="58"/>
    </row>
    <row r="544" spans="14:14" x14ac:dyDescent="0.2">
      <c r="N544" s="58"/>
    </row>
    <row r="545" spans="14:14" x14ac:dyDescent="0.2">
      <c r="N545" s="58"/>
    </row>
    <row r="546" spans="14:14" x14ac:dyDescent="0.2">
      <c r="N546" s="58"/>
    </row>
    <row r="547" spans="14:14" x14ac:dyDescent="0.2">
      <c r="N547" s="58"/>
    </row>
    <row r="548" spans="14:14" x14ac:dyDescent="0.2">
      <c r="N548" s="58"/>
    </row>
    <row r="549" spans="14:14" x14ac:dyDescent="0.2">
      <c r="N549" s="58"/>
    </row>
    <row r="550" spans="14:14" x14ac:dyDescent="0.2">
      <c r="N550" s="58"/>
    </row>
    <row r="551" spans="14:14" x14ac:dyDescent="0.2">
      <c r="N551" s="58"/>
    </row>
    <row r="552" spans="14:14" x14ac:dyDescent="0.2">
      <c r="N552" s="58"/>
    </row>
    <row r="553" spans="14:14" x14ac:dyDescent="0.2">
      <c r="N553" s="58"/>
    </row>
    <row r="554" spans="14:14" x14ac:dyDescent="0.2">
      <c r="N554" s="58"/>
    </row>
    <row r="555" spans="14:14" x14ac:dyDescent="0.2">
      <c r="N555" s="58"/>
    </row>
    <row r="556" spans="14:14" x14ac:dyDescent="0.2">
      <c r="N556" s="58"/>
    </row>
    <row r="557" spans="14:14" x14ac:dyDescent="0.2">
      <c r="N557" s="58"/>
    </row>
    <row r="558" spans="14:14" x14ac:dyDescent="0.2">
      <c r="N558" s="58"/>
    </row>
    <row r="559" spans="14:14" x14ac:dyDescent="0.2">
      <c r="N559" s="58"/>
    </row>
    <row r="560" spans="14:14" x14ac:dyDescent="0.2">
      <c r="N560" s="58"/>
    </row>
    <row r="561" spans="14:14" x14ac:dyDescent="0.2">
      <c r="N561" s="58"/>
    </row>
    <row r="562" spans="14:14" x14ac:dyDescent="0.2">
      <c r="N562" s="58"/>
    </row>
    <row r="563" spans="14:14" x14ac:dyDescent="0.2">
      <c r="N563" s="58"/>
    </row>
    <row r="564" spans="14:14" x14ac:dyDescent="0.2">
      <c r="N564" s="58"/>
    </row>
    <row r="565" spans="14:14" x14ac:dyDescent="0.2">
      <c r="N565" s="58"/>
    </row>
    <row r="566" spans="14:14" x14ac:dyDescent="0.2">
      <c r="N566" s="58"/>
    </row>
    <row r="567" spans="14:14" x14ac:dyDescent="0.2">
      <c r="N567" s="58"/>
    </row>
    <row r="568" spans="14:14" x14ac:dyDescent="0.2">
      <c r="N568" s="58"/>
    </row>
    <row r="569" spans="14:14" x14ac:dyDescent="0.2">
      <c r="N569" s="58"/>
    </row>
    <row r="570" spans="14:14" x14ac:dyDescent="0.2">
      <c r="N570" s="58"/>
    </row>
    <row r="571" spans="14:14" x14ac:dyDescent="0.2">
      <c r="N571" s="58"/>
    </row>
    <row r="572" spans="14:14" x14ac:dyDescent="0.2">
      <c r="N572" s="58"/>
    </row>
    <row r="573" spans="14:14" x14ac:dyDescent="0.2">
      <c r="N573" s="58"/>
    </row>
    <row r="574" spans="14:14" x14ac:dyDescent="0.2">
      <c r="N574" s="58"/>
    </row>
    <row r="575" spans="14:14" x14ac:dyDescent="0.2">
      <c r="N575" s="58"/>
    </row>
    <row r="576" spans="14:14" x14ac:dyDescent="0.2">
      <c r="N576" s="58"/>
    </row>
    <row r="577" spans="14:14" x14ac:dyDescent="0.2">
      <c r="N577" s="58"/>
    </row>
    <row r="578" spans="14:14" x14ac:dyDescent="0.2">
      <c r="N578" s="58"/>
    </row>
    <row r="579" spans="14:14" x14ac:dyDescent="0.2">
      <c r="N579" s="58"/>
    </row>
    <row r="580" spans="14:14" x14ac:dyDescent="0.2">
      <c r="N580" s="58"/>
    </row>
    <row r="581" spans="14:14" x14ac:dyDescent="0.2">
      <c r="N581" s="58"/>
    </row>
    <row r="582" spans="14:14" x14ac:dyDescent="0.2">
      <c r="N582" s="58"/>
    </row>
    <row r="583" spans="14:14" x14ac:dyDescent="0.2">
      <c r="N583" s="58"/>
    </row>
    <row r="584" spans="14:14" x14ac:dyDescent="0.2">
      <c r="N584" s="58"/>
    </row>
    <row r="585" spans="14:14" x14ac:dyDescent="0.2">
      <c r="N585" s="58"/>
    </row>
    <row r="586" spans="14:14" x14ac:dyDescent="0.2">
      <c r="N586" s="58"/>
    </row>
    <row r="587" spans="14:14" x14ac:dyDescent="0.2">
      <c r="N587" s="58"/>
    </row>
    <row r="588" spans="14:14" x14ac:dyDescent="0.2">
      <c r="N588" s="58"/>
    </row>
    <row r="589" spans="14:14" x14ac:dyDescent="0.2">
      <c r="N589" s="58"/>
    </row>
    <row r="590" spans="14:14" x14ac:dyDescent="0.2">
      <c r="N590" s="58"/>
    </row>
    <row r="591" spans="14:14" x14ac:dyDescent="0.2">
      <c r="N591" s="58"/>
    </row>
    <row r="592" spans="14:14" x14ac:dyDescent="0.2">
      <c r="N592" s="58"/>
    </row>
    <row r="593" spans="14:14" x14ac:dyDescent="0.2">
      <c r="N593" s="58"/>
    </row>
    <row r="594" spans="14:14" x14ac:dyDescent="0.2">
      <c r="N594" s="58"/>
    </row>
    <row r="595" spans="14:14" x14ac:dyDescent="0.2">
      <c r="N595" s="58"/>
    </row>
    <row r="596" spans="14:14" x14ac:dyDescent="0.2">
      <c r="N596" s="58"/>
    </row>
    <row r="597" spans="14:14" x14ac:dyDescent="0.2">
      <c r="N597" s="58"/>
    </row>
    <row r="598" spans="14:14" x14ac:dyDescent="0.2">
      <c r="N598" s="58"/>
    </row>
    <row r="599" spans="14:14" x14ac:dyDescent="0.2">
      <c r="N599" s="58"/>
    </row>
    <row r="600" spans="14:14" x14ac:dyDescent="0.2">
      <c r="N600" s="58"/>
    </row>
    <row r="601" spans="14:14" x14ac:dyDescent="0.2">
      <c r="N601" s="58"/>
    </row>
    <row r="602" spans="14:14" x14ac:dyDescent="0.2">
      <c r="N602" s="58"/>
    </row>
    <row r="603" spans="14:14" x14ac:dyDescent="0.2">
      <c r="N603" s="58"/>
    </row>
    <row r="604" spans="14:14" x14ac:dyDescent="0.2">
      <c r="N604" s="58"/>
    </row>
    <row r="605" spans="14:14" x14ac:dyDescent="0.2">
      <c r="N605" s="58"/>
    </row>
    <row r="606" spans="14:14" x14ac:dyDescent="0.2">
      <c r="N606" s="58"/>
    </row>
    <row r="607" spans="14:14" x14ac:dyDescent="0.2">
      <c r="N607" s="58"/>
    </row>
    <row r="608" spans="14:14" x14ac:dyDescent="0.2">
      <c r="N608" s="58"/>
    </row>
    <row r="609" spans="14:14" x14ac:dyDescent="0.2">
      <c r="N609" s="58"/>
    </row>
    <row r="610" spans="14:14" x14ac:dyDescent="0.2">
      <c r="N610" s="58"/>
    </row>
    <row r="611" spans="14:14" x14ac:dyDescent="0.2">
      <c r="N611" s="58"/>
    </row>
    <row r="612" spans="14:14" x14ac:dyDescent="0.2">
      <c r="N612" s="58"/>
    </row>
    <row r="613" spans="14:14" x14ac:dyDescent="0.2">
      <c r="N613" s="58"/>
    </row>
    <row r="614" spans="14:14" x14ac:dyDescent="0.2">
      <c r="N614" s="58"/>
    </row>
    <row r="615" spans="14:14" x14ac:dyDescent="0.2">
      <c r="N615" s="58"/>
    </row>
    <row r="616" spans="14:14" x14ac:dyDescent="0.2">
      <c r="N616" s="58"/>
    </row>
    <row r="617" spans="14:14" x14ac:dyDescent="0.2">
      <c r="N617" s="58"/>
    </row>
    <row r="618" spans="14:14" x14ac:dyDescent="0.2">
      <c r="N618" s="58"/>
    </row>
    <row r="619" spans="14:14" x14ac:dyDescent="0.2">
      <c r="N619" s="58"/>
    </row>
    <row r="620" spans="14:14" x14ac:dyDescent="0.2">
      <c r="N620" s="58"/>
    </row>
    <row r="621" spans="14:14" x14ac:dyDescent="0.2">
      <c r="N621" s="58"/>
    </row>
    <row r="622" spans="14:14" x14ac:dyDescent="0.2">
      <c r="N622" s="58"/>
    </row>
    <row r="623" spans="14:14" x14ac:dyDescent="0.2">
      <c r="N623" s="58"/>
    </row>
    <row r="624" spans="14:14" x14ac:dyDescent="0.2">
      <c r="N624" s="58"/>
    </row>
    <row r="625" spans="14:14" x14ac:dyDescent="0.2">
      <c r="N625" s="58"/>
    </row>
    <row r="626" spans="14:14" x14ac:dyDescent="0.2">
      <c r="N626" s="58"/>
    </row>
    <row r="627" spans="14:14" x14ac:dyDescent="0.2">
      <c r="N627" s="58"/>
    </row>
    <row r="628" spans="14:14" x14ac:dyDescent="0.2">
      <c r="N628" s="58"/>
    </row>
    <row r="629" spans="14:14" x14ac:dyDescent="0.2">
      <c r="N629" s="58"/>
    </row>
    <row r="630" spans="14:14" x14ac:dyDescent="0.2">
      <c r="N630" s="58"/>
    </row>
    <row r="631" spans="14:14" x14ac:dyDescent="0.2">
      <c r="N631" s="58"/>
    </row>
    <row r="632" spans="14:14" x14ac:dyDescent="0.2">
      <c r="N632" s="58"/>
    </row>
    <row r="633" spans="14:14" x14ac:dyDescent="0.2">
      <c r="N633" s="58"/>
    </row>
    <row r="634" spans="14:14" x14ac:dyDescent="0.2">
      <c r="N634" s="58"/>
    </row>
    <row r="635" spans="14:14" x14ac:dyDescent="0.2">
      <c r="N635" s="58"/>
    </row>
    <row r="636" spans="14:14" x14ac:dyDescent="0.2">
      <c r="N636" s="58"/>
    </row>
    <row r="637" spans="14:14" x14ac:dyDescent="0.2">
      <c r="N637" s="58"/>
    </row>
    <row r="638" spans="14:14" x14ac:dyDescent="0.2">
      <c r="N638" s="58"/>
    </row>
    <row r="639" spans="14:14" x14ac:dyDescent="0.2">
      <c r="N639" s="58"/>
    </row>
    <row r="640" spans="14:14" x14ac:dyDescent="0.2">
      <c r="N640" s="58"/>
    </row>
    <row r="641" spans="14:14" x14ac:dyDescent="0.2">
      <c r="N641" s="58"/>
    </row>
    <row r="642" spans="14:14" x14ac:dyDescent="0.2">
      <c r="N642" s="58"/>
    </row>
    <row r="643" spans="14:14" x14ac:dyDescent="0.2">
      <c r="N643" s="58"/>
    </row>
    <row r="644" spans="14:14" x14ac:dyDescent="0.2">
      <c r="N644" s="58"/>
    </row>
    <row r="645" spans="14:14" x14ac:dyDescent="0.2">
      <c r="N645" s="58"/>
    </row>
    <row r="646" spans="14:14" x14ac:dyDescent="0.2">
      <c r="N646" s="58"/>
    </row>
    <row r="647" spans="14:14" x14ac:dyDescent="0.2">
      <c r="N647" s="58"/>
    </row>
    <row r="648" spans="14:14" x14ac:dyDescent="0.2">
      <c r="N648" s="58"/>
    </row>
    <row r="649" spans="14:14" x14ac:dyDescent="0.2">
      <c r="N649" s="58"/>
    </row>
    <row r="650" spans="14:14" x14ac:dyDescent="0.2">
      <c r="N650" s="58"/>
    </row>
    <row r="651" spans="14:14" x14ac:dyDescent="0.2">
      <c r="N651" s="58"/>
    </row>
    <row r="652" spans="14:14" x14ac:dyDescent="0.2">
      <c r="N652" s="58"/>
    </row>
    <row r="653" spans="14:14" x14ac:dyDescent="0.2">
      <c r="N653" s="58"/>
    </row>
    <row r="654" spans="14:14" x14ac:dyDescent="0.2">
      <c r="N654" s="58"/>
    </row>
    <row r="655" spans="14:14" x14ac:dyDescent="0.2">
      <c r="N655" s="58"/>
    </row>
    <row r="656" spans="14:14" x14ac:dyDescent="0.2">
      <c r="N656" s="58"/>
    </row>
    <row r="657" spans="14:14" x14ac:dyDescent="0.2">
      <c r="N657" s="58"/>
    </row>
    <row r="658" spans="14:14" x14ac:dyDescent="0.2">
      <c r="N658" s="58"/>
    </row>
    <row r="659" spans="14:14" x14ac:dyDescent="0.2">
      <c r="N659" s="58"/>
    </row>
    <row r="660" spans="14:14" x14ac:dyDescent="0.2">
      <c r="N660" s="58"/>
    </row>
    <row r="661" spans="14:14" x14ac:dyDescent="0.2">
      <c r="N661" s="58"/>
    </row>
    <row r="662" spans="14:14" x14ac:dyDescent="0.2">
      <c r="N662" s="58"/>
    </row>
    <row r="663" spans="14:14" x14ac:dyDescent="0.2">
      <c r="N663" s="58"/>
    </row>
    <row r="664" spans="14:14" x14ac:dyDescent="0.2">
      <c r="N664" s="58"/>
    </row>
    <row r="665" spans="14:14" x14ac:dyDescent="0.2">
      <c r="N665" s="58"/>
    </row>
    <row r="666" spans="14:14" x14ac:dyDescent="0.2">
      <c r="N666" s="58"/>
    </row>
    <row r="667" spans="14:14" x14ac:dyDescent="0.2">
      <c r="N667" s="58"/>
    </row>
    <row r="668" spans="14:14" x14ac:dyDescent="0.2">
      <c r="N668" s="58"/>
    </row>
    <row r="669" spans="14:14" x14ac:dyDescent="0.2">
      <c r="N669" s="58"/>
    </row>
    <row r="670" spans="14:14" x14ac:dyDescent="0.2">
      <c r="N670" s="58"/>
    </row>
    <row r="671" spans="14:14" x14ac:dyDescent="0.2">
      <c r="N671" s="58"/>
    </row>
    <row r="672" spans="14:14" x14ac:dyDescent="0.2">
      <c r="N672" s="58"/>
    </row>
    <row r="673" spans="14:14" x14ac:dyDescent="0.2">
      <c r="N673" s="58"/>
    </row>
    <row r="674" spans="14:14" x14ac:dyDescent="0.2">
      <c r="N674" s="58"/>
    </row>
    <row r="675" spans="14:14" x14ac:dyDescent="0.2">
      <c r="N675" s="58"/>
    </row>
    <row r="676" spans="14:14" x14ac:dyDescent="0.2">
      <c r="N676" s="58"/>
    </row>
    <row r="677" spans="14:14" x14ac:dyDescent="0.2">
      <c r="N677" s="58"/>
    </row>
    <row r="678" spans="14:14" x14ac:dyDescent="0.2">
      <c r="N678" s="58"/>
    </row>
    <row r="679" spans="14:14" x14ac:dyDescent="0.2">
      <c r="N679" s="58"/>
    </row>
    <row r="680" spans="14:14" x14ac:dyDescent="0.2">
      <c r="N680" s="58"/>
    </row>
    <row r="681" spans="14:14" x14ac:dyDescent="0.2">
      <c r="N681" s="58"/>
    </row>
    <row r="682" spans="14:14" x14ac:dyDescent="0.2">
      <c r="N682" s="58"/>
    </row>
    <row r="683" spans="14:14" x14ac:dyDescent="0.2">
      <c r="N683" s="58"/>
    </row>
    <row r="684" spans="14:14" x14ac:dyDescent="0.2">
      <c r="N684" s="58"/>
    </row>
    <row r="685" spans="14:14" x14ac:dyDescent="0.2">
      <c r="N685" s="58"/>
    </row>
    <row r="686" spans="14:14" x14ac:dyDescent="0.2">
      <c r="N686" s="58"/>
    </row>
    <row r="687" spans="14:14" x14ac:dyDescent="0.2">
      <c r="N687" s="58"/>
    </row>
    <row r="688" spans="14:14" x14ac:dyDescent="0.2">
      <c r="N688" s="58"/>
    </row>
    <row r="689" spans="14:14" x14ac:dyDescent="0.2">
      <c r="N689" s="58"/>
    </row>
    <row r="690" spans="14:14" x14ac:dyDescent="0.2">
      <c r="N690" s="58"/>
    </row>
    <row r="691" spans="14:14" x14ac:dyDescent="0.2">
      <c r="N691" s="58"/>
    </row>
    <row r="692" spans="14:14" x14ac:dyDescent="0.2">
      <c r="N692" s="58"/>
    </row>
    <row r="693" spans="14:14" x14ac:dyDescent="0.2">
      <c r="N693" s="58"/>
    </row>
    <row r="694" spans="14:14" x14ac:dyDescent="0.2">
      <c r="N694" s="58"/>
    </row>
    <row r="695" spans="14:14" x14ac:dyDescent="0.2">
      <c r="N695" s="58"/>
    </row>
    <row r="696" spans="14:14" x14ac:dyDescent="0.2">
      <c r="N696" s="58"/>
    </row>
    <row r="697" spans="14:14" x14ac:dyDescent="0.2">
      <c r="N697" s="58"/>
    </row>
    <row r="698" spans="14:14" x14ac:dyDescent="0.2">
      <c r="N698" s="58"/>
    </row>
    <row r="699" spans="14:14" x14ac:dyDescent="0.2">
      <c r="N699" s="58"/>
    </row>
    <row r="700" spans="14:14" x14ac:dyDescent="0.2">
      <c r="N700" s="58"/>
    </row>
    <row r="701" spans="14:14" x14ac:dyDescent="0.2">
      <c r="N701" s="58"/>
    </row>
    <row r="702" spans="14:14" x14ac:dyDescent="0.2">
      <c r="N702" s="58"/>
    </row>
    <row r="703" spans="14:14" x14ac:dyDescent="0.2">
      <c r="N703" s="58"/>
    </row>
    <row r="704" spans="14:14" x14ac:dyDescent="0.2">
      <c r="N704" s="58"/>
    </row>
    <row r="705" spans="14:14" x14ac:dyDescent="0.2">
      <c r="N705" s="58"/>
    </row>
    <row r="706" spans="14:14" x14ac:dyDescent="0.2">
      <c r="N706" s="58"/>
    </row>
    <row r="707" spans="14:14" x14ac:dyDescent="0.2">
      <c r="N707" s="58"/>
    </row>
    <row r="708" spans="14:14" x14ac:dyDescent="0.2">
      <c r="N708" s="58"/>
    </row>
    <row r="709" spans="14:14" x14ac:dyDescent="0.2">
      <c r="N709" s="58"/>
    </row>
    <row r="710" spans="14:14" x14ac:dyDescent="0.2">
      <c r="N710" s="58"/>
    </row>
    <row r="711" spans="14:14" x14ac:dyDescent="0.2">
      <c r="N711" s="58"/>
    </row>
    <row r="712" spans="14:14" x14ac:dyDescent="0.2">
      <c r="N712" s="58"/>
    </row>
    <row r="713" spans="14:14" x14ac:dyDescent="0.2">
      <c r="N713" s="58"/>
    </row>
    <row r="714" spans="14:14" x14ac:dyDescent="0.2">
      <c r="N714" s="58"/>
    </row>
    <row r="715" spans="14:14" x14ac:dyDescent="0.2">
      <c r="N715" s="58"/>
    </row>
    <row r="716" spans="14:14" x14ac:dyDescent="0.2">
      <c r="N716" s="58"/>
    </row>
    <row r="717" spans="14:14" x14ac:dyDescent="0.2">
      <c r="N717" s="58"/>
    </row>
    <row r="718" spans="14:14" x14ac:dyDescent="0.2">
      <c r="N718" s="58"/>
    </row>
    <row r="719" spans="14:14" x14ac:dyDescent="0.2">
      <c r="N719" s="58"/>
    </row>
    <row r="720" spans="14:14" x14ac:dyDescent="0.2">
      <c r="N720" s="58"/>
    </row>
    <row r="721" spans="14:14" x14ac:dyDescent="0.2">
      <c r="N721" s="58"/>
    </row>
    <row r="722" spans="14:14" x14ac:dyDescent="0.2">
      <c r="N722" s="58"/>
    </row>
    <row r="723" spans="14:14" x14ac:dyDescent="0.2">
      <c r="N723" s="58"/>
    </row>
    <row r="724" spans="14:14" x14ac:dyDescent="0.2">
      <c r="N724" s="58"/>
    </row>
    <row r="725" spans="14:14" x14ac:dyDescent="0.2">
      <c r="N725" s="58"/>
    </row>
    <row r="726" spans="14:14" x14ac:dyDescent="0.2">
      <c r="N726" s="58"/>
    </row>
    <row r="727" spans="14:14" x14ac:dyDescent="0.2">
      <c r="N727" s="58"/>
    </row>
    <row r="728" spans="14:14" x14ac:dyDescent="0.2">
      <c r="N728" s="58"/>
    </row>
    <row r="729" spans="14:14" x14ac:dyDescent="0.2">
      <c r="N729" s="58"/>
    </row>
    <row r="730" spans="14:14" x14ac:dyDescent="0.2">
      <c r="N730" s="58"/>
    </row>
    <row r="731" spans="14:14" x14ac:dyDescent="0.2">
      <c r="N731" s="58"/>
    </row>
    <row r="732" spans="14:14" x14ac:dyDescent="0.2">
      <c r="N732" s="58"/>
    </row>
    <row r="733" spans="14:14" x14ac:dyDescent="0.2">
      <c r="N733" s="58"/>
    </row>
    <row r="734" spans="14:14" x14ac:dyDescent="0.2">
      <c r="N734" s="58"/>
    </row>
    <row r="735" spans="14:14" x14ac:dyDescent="0.2">
      <c r="N735" s="58"/>
    </row>
    <row r="736" spans="14:14" x14ac:dyDescent="0.2">
      <c r="N736" s="58"/>
    </row>
    <row r="737" spans="14:14" x14ac:dyDescent="0.2">
      <c r="N737" s="58"/>
    </row>
    <row r="738" spans="14:14" x14ac:dyDescent="0.2">
      <c r="N738" s="58"/>
    </row>
    <row r="739" spans="14:14" x14ac:dyDescent="0.2">
      <c r="N739" s="58"/>
    </row>
    <row r="740" spans="14:14" x14ac:dyDescent="0.2">
      <c r="N740" s="58"/>
    </row>
    <row r="741" spans="14:14" x14ac:dyDescent="0.2">
      <c r="N741" s="58"/>
    </row>
    <row r="742" spans="14:14" x14ac:dyDescent="0.2">
      <c r="N742" s="58"/>
    </row>
    <row r="743" spans="14:14" x14ac:dyDescent="0.2">
      <c r="N743" s="58"/>
    </row>
    <row r="744" spans="14:14" x14ac:dyDescent="0.2">
      <c r="N744" s="58"/>
    </row>
    <row r="745" spans="14:14" x14ac:dyDescent="0.2">
      <c r="N745" s="58"/>
    </row>
    <row r="746" spans="14:14" x14ac:dyDescent="0.2">
      <c r="N746" s="58"/>
    </row>
    <row r="747" spans="14:14" x14ac:dyDescent="0.2">
      <c r="N747" s="58"/>
    </row>
    <row r="748" spans="14:14" x14ac:dyDescent="0.2">
      <c r="N748" s="58"/>
    </row>
    <row r="749" spans="14:14" x14ac:dyDescent="0.2">
      <c r="N749" s="58"/>
    </row>
    <row r="750" spans="14:14" x14ac:dyDescent="0.2">
      <c r="N750" s="58"/>
    </row>
    <row r="751" spans="14:14" x14ac:dyDescent="0.2">
      <c r="N751" s="58"/>
    </row>
    <row r="752" spans="14:14" x14ac:dyDescent="0.2">
      <c r="N752" s="58"/>
    </row>
    <row r="753" spans="14:14" x14ac:dyDescent="0.2">
      <c r="N753" s="58"/>
    </row>
    <row r="754" spans="14:14" x14ac:dyDescent="0.2">
      <c r="N754" s="58"/>
    </row>
    <row r="755" spans="14:14" x14ac:dyDescent="0.2">
      <c r="N755" s="58"/>
    </row>
    <row r="756" spans="14:14" x14ac:dyDescent="0.2">
      <c r="N756" s="58"/>
    </row>
    <row r="757" spans="14:14" x14ac:dyDescent="0.2">
      <c r="N757" s="58"/>
    </row>
    <row r="758" spans="14:14" x14ac:dyDescent="0.2">
      <c r="N758" s="58"/>
    </row>
    <row r="759" spans="14:14" x14ac:dyDescent="0.2">
      <c r="N759" s="58"/>
    </row>
    <row r="760" spans="14:14" x14ac:dyDescent="0.2">
      <c r="N760" s="58"/>
    </row>
    <row r="761" spans="14:14" x14ac:dyDescent="0.2">
      <c r="N761" s="58"/>
    </row>
    <row r="762" spans="14:14" x14ac:dyDescent="0.2">
      <c r="N762" s="58"/>
    </row>
    <row r="763" spans="14:14" x14ac:dyDescent="0.2">
      <c r="N763" s="58"/>
    </row>
    <row r="764" spans="14:14" x14ac:dyDescent="0.2">
      <c r="N764" s="58"/>
    </row>
    <row r="765" spans="14:14" x14ac:dyDescent="0.2">
      <c r="N765" s="58"/>
    </row>
    <row r="766" spans="14:14" x14ac:dyDescent="0.2">
      <c r="N766" s="58"/>
    </row>
    <row r="767" spans="14:14" x14ac:dyDescent="0.2">
      <c r="N767" s="58"/>
    </row>
    <row r="768" spans="14:14" x14ac:dyDescent="0.2">
      <c r="N768" s="58"/>
    </row>
    <row r="769" spans="14:14" x14ac:dyDescent="0.2">
      <c r="N769" s="58"/>
    </row>
    <row r="770" spans="14:14" x14ac:dyDescent="0.2">
      <c r="N770" s="58"/>
    </row>
    <row r="771" spans="14:14" x14ac:dyDescent="0.2">
      <c r="N771" s="58"/>
    </row>
    <row r="772" spans="14:14" x14ac:dyDescent="0.2">
      <c r="N772" s="58"/>
    </row>
    <row r="773" spans="14:14" x14ac:dyDescent="0.2">
      <c r="N773" s="58"/>
    </row>
    <row r="774" spans="14:14" x14ac:dyDescent="0.2">
      <c r="N774" s="58"/>
    </row>
    <row r="775" spans="14:14" x14ac:dyDescent="0.2">
      <c r="N775" s="58"/>
    </row>
    <row r="776" spans="14:14" x14ac:dyDescent="0.2">
      <c r="N776" s="58"/>
    </row>
    <row r="777" spans="14:14" x14ac:dyDescent="0.2">
      <c r="N777" s="58"/>
    </row>
    <row r="778" spans="14:14" x14ac:dyDescent="0.2">
      <c r="N778" s="58"/>
    </row>
    <row r="779" spans="14:14" x14ac:dyDescent="0.2">
      <c r="N779" s="58"/>
    </row>
    <row r="780" spans="14:14" x14ac:dyDescent="0.2">
      <c r="N780" s="58"/>
    </row>
    <row r="781" spans="14:14" x14ac:dyDescent="0.2">
      <c r="N781" s="58"/>
    </row>
    <row r="782" spans="14:14" x14ac:dyDescent="0.2">
      <c r="N782" s="58"/>
    </row>
    <row r="783" spans="14:14" x14ac:dyDescent="0.2">
      <c r="N783" s="58"/>
    </row>
    <row r="784" spans="14:14" x14ac:dyDescent="0.2">
      <c r="N784" s="58"/>
    </row>
    <row r="785" spans="14:14" x14ac:dyDescent="0.2">
      <c r="N785" s="58"/>
    </row>
    <row r="786" spans="14:14" x14ac:dyDescent="0.2">
      <c r="N786" s="58"/>
    </row>
    <row r="787" spans="14:14" x14ac:dyDescent="0.2">
      <c r="N787" s="58"/>
    </row>
    <row r="788" spans="14:14" x14ac:dyDescent="0.2">
      <c r="N788" s="58"/>
    </row>
    <row r="789" spans="14:14" x14ac:dyDescent="0.2">
      <c r="N789" s="58"/>
    </row>
    <row r="790" spans="14:14" x14ac:dyDescent="0.2">
      <c r="N790" s="58"/>
    </row>
    <row r="791" spans="14:14" x14ac:dyDescent="0.2">
      <c r="N791" s="58"/>
    </row>
    <row r="792" spans="14:14" x14ac:dyDescent="0.2">
      <c r="N792" s="58"/>
    </row>
    <row r="793" spans="14:14" x14ac:dyDescent="0.2">
      <c r="N793" s="58"/>
    </row>
    <row r="794" spans="14:14" x14ac:dyDescent="0.2">
      <c r="N794" s="58"/>
    </row>
    <row r="795" spans="14:14" x14ac:dyDescent="0.2">
      <c r="N795" s="58"/>
    </row>
    <row r="796" spans="14:14" x14ac:dyDescent="0.2">
      <c r="N796" s="58"/>
    </row>
    <row r="797" spans="14:14" x14ac:dyDescent="0.2">
      <c r="N797" s="58"/>
    </row>
    <row r="798" spans="14:14" x14ac:dyDescent="0.2">
      <c r="N798" s="58"/>
    </row>
    <row r="799" spans="14:14" x14ac:dyDescent="0.2">
      <c r="N799" s="58"/>
    </row>
    <row r="800" spans="14:14" x14ac:dyDescent="0.2">
      <c r="N800" s="58"/>
    </row>
    <row r="801" spans="14:14" x14ac:dyDescent="0.2">
      <c r="N801" s="58"/>
    </row>
    <row r="802" spans="14:14" x14ac:dyDescent="0.2">
      <c r="N802" s="58"/>
    </row>
    <row r="803" spans="14:14" x14ac:dyDescent="0.2">
      <c r="N803" s="58"/>
    </row>
    <row r="804" spans="14:14" x14ac:dyDescent="0.2">
      <c r="N804" s="58"/>
    </row>
    <row r="805" spans="14:14" x14ac:dyDescent="0.2">
      <c r="N805" s="58"/>
    </row>
    <row r="806" spans="14:14" x14ac:dyDescent="0.2">
      <c r="N806" s="58"/>
    </row>
    <row r="807" spans="14:14" x14ac:dyDescent="0.2">
      <c r="N807" s="58"/>
    </row>
    <row r="808" spans="14:14" x14ac:dyDescent="0.2">
      <c r="N808" s="58"/>
    </row>
    <row r="809" spans="14:14" x14ac:dyDescent="0.2">
      <c r="N809" s="58"/>
    </row>
    <row r="810" spans="14:14" x14ac:dyDescent="0.2">
      <c r="N810" s="58"/>
    </row>
    <row r="811" spans="14:14" x14ac:dyDescent="0.2">
      <c r="N811" s="58"/>
    </row>
    <row r="812" spans="14:14" x14ac:dyDescent="0.2">
      <c r="N812" s="58"/>
    </row>
    <row r="813" spans="14:14" x14ac:dyDescent="0.2">
      <c r="N813" s="58"/>
    </row>
    <row r="814" spans="14:14" x14ac:dyDescent="0.2">
      <c r="N814" s="58"/>
    </row>
    <row r="815" spans="14:14" x14ac:dyDescent="0.2">
      <c r="N815" s="58"/>
    </row>
    <row r="816" spans="14:14" x14ac:dyDescent="0.2">
      <c r="N816" s="58"/>
    </row>
    <row r="817" spans="14:14" x14ac:dyDescent="0.2">
      <c r="N817" s="58"/>
    </row>
    <row r="818" spans="14:14" x14ac:dyDescent="0.2">
      <c r="N818" s="58"/>
    </row>
    <row r="819" spans="14:14" x14ac:dyDescent="0.2">
      <c r="N819" s="58"/>
    </row>
    <row r="820" spans="14:14" x14ac:dyDescent="0.2">
      <c r="N820" s="58"/>
    </row>
    <row r="821" spans="14:14" x14ac:dyDescent="0.2">
      <c r="N821" s="58"/>
    </row>
    <row r="822" spans="14:14" x14ac:dyDescent="0.2">
      <c r="N822" s="58"/>
    </row>
    <row r="823" spans="14:14" x14ac:dyDescent="0.2">
      <c r="N823" s="58"/>
    </row>
    <row r="824" spans="14:14" x14ac:dyDescent="0.2">
      <c r="N824" s="58"/>
    </row>
    <row r="825" spans="14:14" x14ac:dyDescent="0.2">
      <c r="N825" s="58"/>
    </row>
    <row r="826" spans="14:14" x14ac:dyDescent="0.2">
      <c r="N826" s="58"/>
    </row>
    <row r="827" spans="14:14" x14ac:dyDescent="0.2">
      <c r="N827" s="58"/>
    </row>
    <row r="828" spans="14:14" x14ac:dyDescent="0.2">
      <c r="N828" s="58"/>
    </row>
    <row r="829" spans="14:14" x14ac:dyDescent="0.2">
      <c r="N829" s="58"/>
    </row>
    <row r="830" spans="14:14" x14ac:dyDescent="0.2">
      <c r="N830" s="58"/>
    </row>
    <row r="831" spans="14:14" x14ac:dyDescent="0.2">
      <c r="N831" s="58"/>
    </row>
    <row r="832" spans="14:14" x14ac:dyDescent="0.2">
      <c r="N832" s="58"/>
    </row>
    <row r="833" spans="14:14" x14ac:dyDescent="0.2">
      <c r="N833" s="58"/>
    </row>
    <row r="834" spans="14:14" x14ac:dyDescent="0.2">
      <c r="N834" s="58"/>
    </row>
    <row r="835" spans="14:14" x14ac:dyDescent="0.2">
      <c r="N835" s="58"/>
    </row>
    <row r="836" spans="14:14" x14ac:dyDescent="0.2">
      <c r="N836" s="58"/>
    </row>
    <row r="837" spans="14:14" x14ac:dyDescent="0.2">
      <c r="N837" s="58"/>
    </row>
    <row r="838" spans="14:14" x14ac:dyDescent="0.2">
      <c r="N838" s="58"/>
    </row>
    <row r="839" spans="14:14" x14ac:dyDescent="0.2">
      <c r="N839" s="58"/>
    </row>
    <row r="840" spans="14:14" x14ac:dyDescent="0.2">
      <c r="N840" s="58"/>
    </row>
    <row r="841" spans="14:14" x14ac:dyDescent="0.2">
      <c r="N841" s="58"/>
    </row>
    <row r="842" spans="14:14" x14ac:dyDescent="0.2">
      <c r="N842" s="58"/>
    </row>
    <row r="843" spans="14:14" x14ac:dyDescent="0.2">
      <c r="N843" s="58"/>
    </row>
    <row r="844" spans="14:14" x14ac:dyDescent="0.2">
      <c r="N844" s="58"/>
    </row>
    <row r="845" spans="14:14" x14ac:dyDescent="0.2">
      <c r="N845" s="58"/>
    </row>
    <row r="846" spans="14:14" x14ac:dyDescent="0.2">
      <c r="N846" s="58"/>
    </row>
    <row r="847" spans="14:14" x14ac:dyDescent="0.2">
      <c r="N847" s="58"/>
    </row>
    <row r="848" spans="14:14" x14ac:dyDescent="0.2">
      <c r="N848" s="58"/>
    </row>
    <row r="849" spans="14:14" x14ac:dyDescent="0.2">
      <c r="N849" s="58"/>
    </row>
    <row r="850" spans="14:14" x14ac:dyDescent="0.2">
      <c r="N850" s="58"/>
    </row>
    <row r="851" spans="14:14" x14ac:dyDescent="0.2">
      <c r="N851" s="58"/>
    </row>
    <row r="852" spans="14:14" x14ac:dyDescent="0.2">
      <c r="N852" s="58"/>
    </row>
    <row r="853" spans="14:14" x14ac:dyDescent="0.2">
      <c r="N853" s="58"/>
    </row>
    <row r="854" spans="14:14" x14ac:dyDescent="0.2">
      <c r="N854" s="58"/>
    </row>
    <row r="855" spans="14:14" x14ac:dyDescent="0.2">
      <c r="N855" s="58"/>
    </row>
    <row r="856" spans="14:14" x14ac:dyDescent="0.2">
      <c r="N856" s="58"/>
    </row>
    <row r="857" spans="14:14" x14ac:dyDescent="0.2">
      <c r="N857" s="58"/>
    </row>
    <row r="858" spans="14:14" x14ac:dyDescent="0.2">
      <c r="N858" s="58"/>
    </row>
    <row r="859" spans="14:14" x14ac:dyDescent="0.2">
      <c r="N859" s="58"/>
    </row>
    <row r="860" spans="14:14" x14ac:dyDescent="0.2">
      <c r="N860" s="58"/>
    </row>
    <row r="861" spans="14:14" x14ac:dyDescent="0.2">
      <c r="N861" s="58"/>
    </row>
    <row r="862" spans="14:14" x14ac:dyDescent="0.2">
      <c r="N862" s="58"/>
    </row>
    <row r="863" spans="14:14" x14ac:dyDescent="0.2">
      <c r="N863" s="58"/>
    </row>
    <row r="864" spans="14:14" x14ac:dyDescent="0.2">
      <c r="N864" s="58"/>
    </row>
    <row r="865" spans="14:14" x14ac:dyDescent="0.2">
      <c r="N865" s="58"/>
    </row>
    <row r="866" spans="14:14" x14ac:dyDescent="0.2">
      <c r="N866" s="58"/>
    </row>
    <row r="867" spans="14:14" x14ac:dyDescent="0.2">
      <c r="N867" s="58"/>
    </row>
    <row r="868" spans="14:14" x14ac:dyDescent="0.2">
      <c r="N868" s="58"/>
    </row>
    <row r="869" spans="14:14" x14ac:dyDescent="0.2">
      <c r="N869" s="58"/>
    </row>
    <row r="870" spans="14:14" x14ac:dyDescent="0.2">
      <c r="N870" s="58"/>
    </row>
    <row r="871" spans="14:14" x14ac:dyDescent="0.2">
      <c r="N871" s="58"/>
    </row>
    <row r="872" spans="14:14" x14ac:dyDescent="0.2">
      <c r="N872" s="58"/>
    </row>
    <row r="873" spans="14:14" x14ac:dyDescent="0.2">
      <c r="N873" s="58"/>
    </row>
    <row r="874" spans="14:14" x14ac:dyDescent="0.2">
      <c r="N874" s="58"/>
    </row>
    <row r="875" spans="14:14" x14ac:dyDescent="0.2">
      <c r="N875" s="58"/>
    </row>
    <row r="876" spans="14:14" x14ac:dyDescent="0.2">
      <c r="N876" s="58"/>
    </row>
    <row r="877" spans="14:14" x14ac:dyDescent="0.2">
      <c r="N877" s="58"/>
    </row>
    <row r="878" spans="14:14" x14ac:dyDescent="0.2">
      <c r="N878" s="58"/>
    </row>
    <row r="879" spans="14:14" x14ac:dyDescent="0.2">
      <c r="N879" s="58"/>
    </row>
    <row r="880" spans="14:14" x14ac:dyDescent="0.2">
      <c r="N880" s="58"/>
    </row>
    <row r="881" spans="14:14" x14ac:dyDescent="0.2">
      <c r="N881" s="58"/>
    </row>
    <row r="882" spans="14:14" x14ac:dyDescent="0.2">
      <c r="N882" s="58"/>
    </row>
    <row r="883" spans="14:14" x14ac:dyDescent="0.2">
      <c r="N883" s="58"/>
    </row>
    <row r="884" spans="14:14" x14ac:dyDescent="0.2">
      <c r="N884" s="58"/>
    </row>
    <row r="885" spans="14:14" x14ac:dyDescent="0.2">
      <c r="N885" s="58"/>
    </row>
    <row r="886" spans="14:14" x14ac:dyDescent="0.2">
      <c r="N886" s="58"/>
    </row>
    <row r="887" spans="14:14" x14ac:dyDescent="0.2">
      <c r="N887" s="58"/>
    </row>
    <row r="888" spans="14:14" x14ac:dyDescent="0.2">
      <c r="N888" s="58"/>
    </row>
    <row r="889" spans="14:14" x14ac:dyDescent="0.2">
      <c r="N889" s="58"/>
    </row>
    <row r="890" spans="14:14" x14ac:dyDescent="0.2">
      <c r="N890" s="58"/>
    </row>
    <row r="891" spans="14:14" x14ac:dyDescent="0.2">
      <c r="N891" s="58"/>
    </row>
    <row r="892" spans="14:14" x14ac:dyDescent="0.2">
      <c r="N892" s="58"/>
    </row>
    <row r="893" spans="14:14" x14ac:dyDescent="0.2">
      <c r="N893" s="58"/>
    </row>
    <row r="894" spans="14:14" x14ac:dyDescent="0.2">
      <c r="N894" s="58"/>
    </row>
    <row r="895" spans="14:14" x14ac:dyDescent="0.2">
      <c r="N895" s="58"/>
    </row>
    <row r="896" spans="14:14" x14ac:dyDescent="0.2">
      <c r="N896" s="58"/>
    </row>
    <row r="897" spans="14:14" x14ac:dyDescent="0.2">
      <c r="N897" s="58"/>
    </row>
    <row r="898" spans="14:14" x14ac:dyDescent="0.2">
      <c r="N898" s="58"/>
    </row>
    <row r="899" spans="14:14" x14ac:dyDescent="0.2">
      <c r="N899" s="58"/>
    </row>
    <row r="900" spans="14:14" x14ac:dyDescent="0.2">
      <c r="N900" s="58"/>
    </row>
    <row r="901" spans="14:14" x14ac:dyDescent="0.2">
      <c r="N901" s="58"/>
    </row>
    <row r="902" spans="14:14" x14ac:dyDescent="0.2">
      <c r="N902" s="58"/>
    </row>
    <row r="903" spans="14:14" x14ac:dyDescent="0.2">
      <c r="N903" s="58"/>
    </row>
    <row r="904" spans="14:14" x14ac:dyDescent="0.2">
      <c r="N904" s="58"/>
    </row>
    <row r="905" spans="14:14" x14ac:dyDescent="0.2">
      <c r="N905" s="58"/>
    </row>
    <row r="906" spans="14:14" x14ac:dyDescent="0.2">
      <c r="N906" s="58"/>
    </row>
    <row r="907" spans="14:14" x14ac:dyDescent="0.2">
      <c r="N907" s="58"/>
    </row>
    <row r="908" spans="14:14" x14ac:dyDescent="0.2">
      <c r="N908" s="58"/>
    </row>
    <row r="909" spans="14:14" x14ac:dyDescent="0.2">
      <c r="N909" s="58"/>
    </row>
    <row r="910" spans="14:14" x14ac:dyDescent="0.2">
      <c r="N910" s="58"/>
    </row>
    <row r="911" spans="14:14" x14ac:dyDescent="0.2">
      <c r="N911" s="58"/>
    </row>
    <row r="912" spans="14:14" x14ac:dyDescent="0.2">
      <c r="N912" s="58"/>
    </row>
    <row r="913" spans="14:14" x14ac:dyDescent="0.2">
      <c r="N913" s="58"/>
    </row>
    <row r="914" spans="14:14" x14ac:dyDescent="0.2">
      <c r="N914" s="58"/>
    </row>
    <row r="915" spans="14:14" x14ac:dyDescent="0.2">
      <c r="N915" s="58"/>
    </row>
    <row r="916" spans="14:14" x14ac:dyDescent="0.2">
      <c r="N916" s="58"/>
    </row>
    <row r="917" spans="14:14" x14ac:dyDescent="0.2">
      <c r="N917" s="58"/>
    </row>
    <row r="918" spans="14:14" x14ac:dyDescent="0.2">
      <c r="N918" s="58"/>
    </row>
    <row r="919" spans="14:14" x14ac:dyDescent="0.2">
      <c r="N919" s="58"/>
    </row>
    <row r="920" spans="14:14" x14ac:dyDescent="0.2">
      <c r="N920" s="58"/>
    </row>
    <row r="921" spans="14:14" x14ac:dyDescent="0.2">
      <c r="N921" s="58"/>
    </row>
    <row r="922" spans="14:14" x14ac:dyDescent="0.2">
      <c r="N922" s="58"/>
    </row>
    <row r="923" spans="14:14" x14ac:dyDescent="0.2">
      <c r="N923" s="58"/>
    </row>
    <row r="924" spans="14:14" x14ac:dyDescent="0.2">
      <c r="N924" s="58"/>
    </row>
    <row r="925" spans="14:14" x14ac:dyDescent="0.2">
      <c r="N925" s="58"/>
    </row>
    <row r="926" spans="14:14" x14ac:dyDescent="0.2">
      <c r="N926" s="58"/>
    </row>
    <row r="927" spans="14:14" x14ac:dyDescent="0.2">
      <c r="N927" s="58"/>
    </row>
    <row r="928" spans="14:14" x14ac:dyDescent="0.2">
      <c r="N928" s="58"/>
    </row>
    <row r="929" spans="14:14" x14ac:dyDescent="0.2">
      <c r="N929" s="58"/>
    </row>
    <row r="930" spans="14:14" x14ac:dyDescent="0.2">
      <c r="N930" s="58"/>
    </row>
    <row r="931" spans="14:14" x14ac:dyDescent="0.2">
      <c r="N931" s="58"/>
    </row>
    <row r="932" spans="14:14" x14ac:dyDescent="0.2">
      <c r="N932" s="58"/>
    </row>
    <row r="933" spans="14:14" x14ac:dyDescent="0.2">
      <c r="N933" s="58"/>
    </row>
    <row r="934" spans="14:14" x14ac:dyDescent="0.2">
      <c r="N934" s="58"/>
    </row>
    <row r="935" spans="14:14" x14ac:dyDescent="0.2">
      <c r="N935" s="58"/>
    </row>
    <row r="936" spans="14:14" x14ac:dyDescent="0.2">
      <c r="N936" s="58"/>
    </row>
    <row r="937" spans="14:14" x14ac:dyDescent="0.2">
      <c r="N937" s="58"/>
    </row>
    <row r="938" spans="14:14" x14ac:dyDescent="0.2">
      <c r="N938" s="58"/>
    </row>
    <row r="939" spans="14:14" x14ac:dyDescent="0.2">
      <c r="N939" s="58"/>
    </row>
    <row r="940" spans="14:14" x14ac:dyDescent="0.2">
      <c r="N940" s="58"/>
    </row>
    <row r="941" spans="14:14" x14ac:dyDescent="0.2">
      <c r="N941" s="58"/>
    </row>
    <row r="942" spans="14:14" x14ac:dyDescent="0.2">
      <c r="N942" s="58"/>
    </row>
    <row r="943" spans="14:14" x14ac:dyDescent="0.2">
      <c r="N943" s="58"/>
    </row>
    <row r="944" spans="14:14" x14ac:dyDescent="0.2">
      <c r="N944" s="58"/>
    </row>
    <row r="945" spans="14:14" x14ac:dyDescent="0.2">
      <c r="N945" s="58"/>
    </row>
    <row r="946" spans="14:14" x14ac:dyDescent="0.2">
      <c r="N946" s="58"/>
    </row>
    <row r="947" spans="14:14" x14ac:dyDescent="0.2">
      <c r="N947" s="58"/>
    </row>
    <row r="948" spans="14:14" x14ac:dyDescent="0.2">
      <c r="N948" s="58"/>
    </row>
    <row r="949" spans="14:14" x14ac:dyDescent="0.2">
      <c r="N949" s="58"/>
    </row>
    <row r="950" spans="14:14" x14ac:dyDescent="0.2">
      <c r="N950" s="58"/>
    </row>
    <row r="951" spans="14:14" x14ac:dyDescent="0.2">
      <c r="N951" s="58"/>
    </row>
    <row r="952" spans="14:14" x14ac:dyDescent="0.2">
      <c r="N952" s="58"/>
    </row>
    <row r="953" spans="14:14" x14ac:dyDescent="0.2">
      <c r="N953" s="58"/>
    </row>
    <row r="954" spans="14:14" x14ac:dyDescent="0.2">
      <c r="N954" s="58"/>
    </row>
    <row r="955" spans="14:14" x14ac:dyDescent="0.2">
      <c r="N955" s="58"/>
    </row>
    <row r="956" spans="14:14" x14ac:dyDescent="0.2">
      <c r="N956" s="58"/>
    </row>
    <row r="957" spans="14:14" x14ac:dyDescent="0.2">
      <c r="N957" s="58"/>
    </row>
    <row r="958" spans="14:14" x14ac:dyDescent="0.2">
      <c r="N958" s="58"/>
    </row>
    <row r="959" spans="14:14" x14ac:dyDescent="0.2">
      <c r="N959" s="58"/>
    </row>
    <row r="960" spans="14:14" x14ac:dyDescent="0.2">
      <c r="N960" s="58"/>
    </row>
    <row r="961" spans="14:14" x14ac:dyDescent="0.2">
      <c r="N961" s="58"/>
    </row>
    <row r="962" spans="14:14" x14ac:dyDescent="0.2">
      <c r="N962" s="58"/>
    </row>
    <row r="963" spans="14:14" x14ac:dyDescent="0.2">
      <c r="N963" s="58"/>
    </row>
    <row r="964" spans="14:14" x14ac:dyDescent="0.2">
      <c r="N964" s="58"/>
    </row>
    <row r="965" spans="14:14" x14ac:dyDescent="0.2">
      <c r="N965" s="58"/>
    </row>
    <row r="966" spans="14:14" x14ac:dyDescent="0.2">
      <c r="N966" s="58"/>
    </row>
    <row r="967" spans="14:14" x14ac:dyDescent="0.2">
      <c r="N967" s="58"/>
    </row>
    <row r="968" spans="14:14" x14ac:dyDescent="0.2">
      <c r="N968" s="58"/>
    </row>
    <row r="969" spans="14:14" x14ac:dyDescent="0.2">
      <c r="N969" s="58"/>
    </row>
    <row r="970" spans="14:14" x14ac:dyDescent="0.2">
      <c r="N970" s="58"/>
    </row>
    <row r="971" spans="14:14" x14ac:dyDescent="0.2">
      <c r="N971" s="58"/>
    </row>
    <row r="972" spans="14:14" x14ac:dyDescent="0.2">
      <c r="N972" s="58"/>
    </row>
    <row r="973" spans="14:14" x14ac:dyDescent="0.2">
      <c r="N973" s="58"/>
    </row>
    <row r="974" spans="14:14" x14ac:dyDescent="0.2">
      <c r="N974" s="58"/>
    </row>
    <row r="975" spans="14:14" x14ac:dyDescent="0.2">
      <c r="N975" s="58"/>
    </row>
    <row r="976" spans="14:14" x14ac:dyDescent="0.2">
      <c r="N976" s="58"/>
    </row>
    <row r="977" spans="14:14" x14ac:dyDescent="0.2">
      <c r="N977" s="58"/>
    </row>
    <row r="978" spans="14:14" x14ac:dyDescent="0.2">
      <c r="N978" s="58"/>
    </row>
    <row r="979" spans="14:14" x14ac:dyDescent="0.2">
      <c r="N979" s="58"/>
    </row>
    <row r="980" spans="14:14" x14ac:dyDescent="0.2">
      <c r="N980" s="58"/>
    </row>
    <row r="981" spans="14:14" x14ac:dyDescent="0.2">
      <c r="N981" s="58"/>
    </row>
    <row r="982" spans="14:14" x14ac:dyDescent="0.2">
      <c r="N982" s="58"/>
    </row>
    <row r="983" spans="14:14" x14ac:dyDescent="0.2">
      <c r="N983" s="58"/>
    </row>
    <row r="984" spans="14:14" x14ac:dyDescent="0.2">
      <c r="N984" s="58"/>
    </row>
    <row r="985" spans="14:14" x14ac:dyDescent="0.2">
      <c r="N985" s="58"/>
    </row>
    <row r="986" spans="14:14" x14ac:dyDescent="0.2">
      <c r="N986" s="58"/>
    </row>
    <row r="987" spans="14:14" x14ac:dyDescent="0.2">
      <c r="N987" s="58"/>
    </row>
    <row r="988" spans="14:14" x14ac:dyDescent="0.2">
      <c r="N988" s="58"/>
    </row>
    <row r="989" spans="14:14" x14ac:dyDescent="0.2">
      <c r="N989" s="58"/>
    </row>
    <row r="990" spans="14:14" x14ac:dyDescent="0.2">
      <c r="N990" s="58"/>
    </row>
    <row r="991" spans="14:14" x14ac:dyDescent="0.2">
      <c r="N991" s="58"/>
    </row>
    <row r="992" spans="14:14" x14ac:dyDescent="0.2">
      <c r="N992" s="58"/>
    </row>
    <row r="993" spans="14:14" x14ac:dyDescent="0.2">
      <c r="N993" s="58"/>
    </row>
    <row r="994" spans="14:14" x14ac:dyDescent="0.2">
      <c r="N994" s="58"/>
    </row>
    <row r="995" spans="14:14" x14ac:dyDescent="0.2">
      <c r="N995" s="58"/>
    </row>
    <row r="996" spans="14:14" x14ac:dyDescent="0.2">
      <c r="N996" s="58"/>
    </row>
    <row r="997" spans="14:14" x14ac:dyDescent="0.2">
      <c r="N997" s="58"/>
    </row>
    <row r="998" spans="14:14" x14ac:dyDescent="0.2">
      <c r="N998" s="58"/>
    </row>
    <row r="999" spans="14:14" x14ac:dyDescent="0.2">
      <c r="N999" s="58"/>
    </row>
    <row r="1000" spans="14:14" x14ac:dyDescent="0.2">
      <c r="N1000" s="58"/>
    </row>
    <row r="1001" spans="14:14" x14ac:dyDescent="0.2">
      <c r="N1001" s="58"/>
    </row>
    <row r="1002" spans="14:14" x14ac:dyDescent="0.2">
      <c r="N1002" s="58"/>
    </row>
    <row r="1003" spans="14:14" x14ac:dyDescent="0.2">
      <c r="N1003" s="58"/>
    </row>
    <row r="1004" spans="14:14" x14ac:dyDescent="0.2">
      <c r="N1004" s="58"/>
    </row>
    <row r="1005" spans="14:14" x14ac:dyDescent="0.2">
      <c r="N1005" s="58"/>
    </row>
    <row r="1006" spans="14:14" x14ac:dyDescent="0.2">
      <c r="N1006" s="58"/>
    </row>
    <row r="1007" spans="14:14" x14ac:dyDescent="0.2">
      <c r="N1007" s="58"/>
    </row>
    <row r="1008" spans="14:14" x14ac:dyDescent="0.2">
      <c r="N1008" s="58"/>
    </row>
    <row r="1009" spans="14:14" x14ac:dyDescent="0.2">
      <c r="N1009" s="58"/>
    </row>
    <row r="1010" spans="14:14" x14ac:dyDescent="0.2">
      <c r="N1010" s="58"/>
    </row>
    <row r="1011" spans="14:14" x14ac:dyDescent="0.2">
      <c r="N1011" s="58"/>
    </row>
    <row r="1012" spans="14:14" x14ac:dyDescent="0.2">
      <c r="N1012" s="58"/>
    </row>
    <row r="1013" spans="14:14" x14ac:dyDescent="0.2">
      <c r="N1013" s="58"/>
    </row>
    <row r="1014" spans="14:14" x14ac:dyDescent="0.2">
      <c r="N1014" s="58"/>
    </row>
    <row r="1015" spans="14:14" x14ac:dyDescent="0.2">
      <c r="N1015" s="58"/>
    </row>
    <row r="1016" spans="14:14" x14ac:dyDescent="0.2">
      <c r="N1016" s="58"/>
    </row>
    <row r="1017" spans="14:14" x14ac:dyDescent="0.2">
      <c r="N1017" s="58"/>
    </row>
    <row r="1018" spans="14:14" x14ac:dyDescent="0.2">
      <c r="N1018" s="58"/>
    </row>
    <row r="1019" spans="14:14" x14ac:dyDescent="0.2">
      <c r="N1019" s="58"/>
    </row>
    <row r="1020" spans="14:14" x14ac:dyDescent="0.2">
      <c r="N1020" s="58"/>
    </row>
    <row r="1021" spans="14:14" x14ac:dyDescent="0.2">
      <c r="N1021" s="58"/>
    </row>
    <row r="1022" spans="14:14" x14ac:dyDescent="0.2">
      <c r="N1022" s="58"/>
    </row>
    <row r="1023" spans="14:14" x14ac:dyDescent="0.2">
      <c r="N1023" s="58"/>
    </row>
    <row r="1024" spans="14:14" x14ac:dyDescent="0.2">
      <c r="N1024" s="58"/>
    </row>
    <row r="1025" spans="14:14" x14ac:dyDescent="0.2">
      <c r="N1025" s="58"/>
    </row>
    <row r="1026" spans="14:14" x14ac:dyDescent="0.2">
      <c r="N1026" s="58"/>
    </row>
    <row r="1027" spans="14:14" x14ac:dyDescent="0.2">
      <c r="N1027" s="58"/>
    </row>
    <row r="1028" spans="14:14" x14ac:dyDescent="0.2">
      <c r="N1028" s="58"/>
    </row>
    <row r="1029" spans="14:14" x14ac:dyDescent="0.2">
      <c r="N1029" s="58"/>
    </row>
    <row r="1030" spans="14:14" x14ac:dyDescent="0.2">
      <c r="N1030" s="58"/>
    </row>
    <row r="1031" spans="14:14" x14ac:dyDescent="0.2">
      <c r="N1031" s="58"/>
    </row>
    <row r="1032" spans="14:14" x14ac:dyDescent="0.2">
      <c r="N1032" s="58"/>
    </row>
    <row r="1033" spans="14:14" x14ac:dyDescent="0.2">
      <c r="N1033" s="58"/>
    </row>
    <row r="1034" spans="14:14" x14ac:dyDescent="0.2">
      <c r="N1034" s="58"/>
    </row>
    <row r="1035" spans="14:14" x14ac:dyDescent="0.2">
      <c r="N1035" s="58"/>
    </row>
    <row r="1036" spans="14:14" x14ac:dyDescent="0.2">
      <c r="N1036" s="58"/>
    </row>
    <row r="1037" spans="14:14" x14ac:dyDescent="0.2">
      <c r="N1037" s="58"/>
    </row>
    <row r="1038" spans="14:14" x14ac:dyDescent="0.2">
      <c r="N1038" s="58"/>
    </row>
    <row r="1039" spans="14:14" x14ac:dyDescent="0.2">
      <c r="N1039" s="58"/>
    </row>
    <row r="1040" spans="14:14" x14ac:dyDescent="0.2">
      <c r="N1040" s="58"/>
    </row>
    <row r="1041" spans="14:14" x14ac:dyDescent="0.2">
      <c r="N1041" s="58"/>
    </row>
    <row r="1042" spans="14:14" x14ac:dyDescent="0.2">
      <c r="N1042" s="58"/>
    </row>
    <row r="1043" spans="14:14" x14ac:dyDescent="0.2">
      <c r="N1043" s="58"/>
    </row>
    <row r="1044" spans="14:14" x14ac:dyDescent="0.2">
      <c r="N1044" s="58"/>
    </row>
    <row r="1045" spans="14:14" x14ac:dyDescent="0.2">
      <c r="N1045" s="58"/>
    </row>
    <row r="1046" spans="14:14" x14ac:dyDescent="0.2">
      <c r="N1046" s="58"/>
    </row>
    <row r="1047" spans="14:14" x14ac:dyDescent="0.2">
      <c r="N1047" s="58"/>
    </row>
    <row r="1048" spans="14:14" x14ac:dyDescent="0.2">
      <c r="N1048" s="58"/>
    </row>
    <row r="1049" spans="14:14" x14ac:dyDescent="0.2">
      <c r="N1049" s="58"/>
    </row>
    <row r="1050" spans="14:14" x14ac:dyDescent="0.2">
      <c r="N1050" s="58"/>
    </row>
    <row r="1051" spans="14:14" x14ac:dyDescent="0.2">
      <c r="N1051" s="58"/>
    </row>
    <row r="1052" spans="14:14" x14ac:dyDescent="0.2">
      <c r="N1052" s="58"/>
    </row>
    <row r="1053" spans="14:14" x14ac:dyDescent="0.2">
      <c r="N1053" s="58"/>
    </row>
    <row r="1054" spans="14:14" x14ac:dyDescent="0.2">
      <c r="N1054" s="58"/>
    </row>
    <row r="1055" spans="14:14" x14ac:dyDescent="0.2">
      <c r="N1055" s="58"/>
    </row>
    <row r="1056" spans="14:14" x14ac:dyDescent="0.2">
      <c r="N1056" s="58"/>
    </row>
    <row r="1057" spans="14:14" x14ac:dyDescent="0.2">
      <c r="N1057" s="58"/>
    </row>
    <row r="1058" spans="14:14" x14ac:dyDescent="0.2">
      <c r="N1058" s="58"/>
    </row>
    <row r="1059" spans="14:14" x14ac:dyDescent="0.2">
      <c r="N1059" s="58"/>
    </row>
    <row r="1060" spans="14:14" x14ac:dyDescent="0.2">
      <c r="N1060" s="58"/>
    </row>
    <row r="1061" spans="14:14" x14ac:dyDescent="0.2">
      <c r="N1061" s="58"/>
    </row>
    <row r="1062" spans="14:14" x14ac:dyDescent="0.2">
      <c r="N1062" s="58"/>
    </row>
    <row r="1063" spans="14:14" x14ac:dyDescent="0.2">
      <c r="N1063" s="58"/>
    </row>
    <row r="1064" spans="14:14" x14ac:dyDescent="0.2">
      <c r="N1064" s="58"/>
    </row>
    <row r="1065" spans="14:14" x14ac:dyDescent="0.2">
      <c r="N1065" s="58"/>
    </row>
    <row r="1066" spans="14:14" x14ac:dyDescent="0.2">
      <c r="N1066" s="58"/>
    </row>
    <row r="1067" spans="14:14" x14ac:dyDescent="0.2">
      <c r="N1067" s="58"/>
    </row>
    <row r="1068" spans="14:14" x14ac:dyDescent="0.2">
      <c r="N1068" s="58"/>
    </row>
    <row r="1069" spans="14:14" x14ac:dyDescent="0.2">
      <c r="N1069" s="58"/>
    </row>
    <row r="1070" spans="14:14" x14ac:dyDescent="0.2">
      <c r="N1070" s="58"/>
    </row>
    <row r="1071" spans="14:14" x14ac:dyDescent="0.2">
      <c r="N1071" s="58"/>
    </row>
    <row r="1072" spans="14:14" x14ac:dyDescent="0.2">
      <c r="N1072" s="58"/>
    </row>
    <row r="1073" spans="14:14" x14ac:dyDescent="0.2">
      <c r="N1073" s="58"/>
    </row>
    <row r="1074" spans="14:14" x14ac:dyDescent="0.2">
      <c r="N1074" s="58"/>
    </row>
    <row r="1075" spans="14:14" x14ac:dyDescent="0.2">
      <c r="N1075" s="58"/>
    </row>
    <row r="1076" spans="14:14" x14ac:dyDescent="0.2">
      <c r="N1076" s="58"/>
    </row>
    <row r="1077" spans="14:14" x14ac:dyDescent="0.2">
      <c r="N1077" s="58"/>
    </row>
    <row r="1078" spans="14:14" x14ac:dyDescent="0.2">
      <c r="N1078" s="58"/>
    </row>
    <row r="1079" spans="14:14" x14ac:dyDescent="0.2">
      <c r="N1079" s="58"/>
    </row>
    <row r="1080" spans="14:14" x14ac:dyDescent="0.2">
      <c r="N1080" s="58"/>
    </row>
    <row r="1081" spans="14:14" x14ac:dyDescent="0.2">
      <c r="N1081" s="58"/>
    </row>
    <row r="1082" spans="14:14" x14ac:dyDescent="0.2">
      <c r="N1082" s="58"/>
    </row>
    <row r="1083" spans="14:14" x14ac:dyDescent="0.2">
      <c r="N1083" s="58"/>
    </row>
    <row r="1084" spans="14:14" x14ac:dyDescent="0.2">
      <c r="N1084" s="58"/>
    </row>
    <row r="1085" spans="14:14" x14ac:dyDescent="0.2">
      <c r="N1085" s="58"/>
    </row>
    <row r="1086" spans="14:14" x14ac:dyDescent="0.2">
      <c r="N1086" s="58"/>
    </row>
    <row r="1087" spans="14:14" x14ac:dyDescent="0.2">
      <c r="N1087" s="58"/>
    </row>
    <row r="1088" spans="14:14" x14ac:dyDescent="0.2">
      <c r="N1088" s="58"/>
    </row>
    <row r="1089" spans="14:14" x14ac:dyDescent="0.2">
      <c r="N1089" s="58"/>
    </row>
    <row r="1090" spans="14:14" x14ac:dyDescent="0.2">
      <c r="N1090" s="58"/>
    </row>
    <row r="1091" spans="14:14" x14ac:dyDescent="0.2">
      <c r="N1091" s="58"/>
    </row>
    <row r="1092" spans="14:14" x14ac:dyDescent="0.2">
      <c r="N1092" s="58"/>
    </row>
    <row r="1093" spans="14:14" x14ac:dyDescent="0.2">
      <c r="N1093" s="58"/>
    </row>
    <row r="1094" spans="14:14" x14ac:dyDescent="0.2">
      <c r="N1094" s="58"/>
    </row>
    <row r="1095" spans="14:14" x14ac:dyDescent="0.2">
      <c r="N1095" s="58"/>
    </row>
    <row r="1096" spans="14:14" x14ac:dyDescent="0.2">
      <c r="N1096" s="58"/>
    </row>
    <row r="1097" spans="14:14" x14ac:dyDescent="0.2">
      <c r="N1097" s="58"/>
    </row>
    <row r="1098" spans="14:14" x14ac:dyDescent="0.2">
      <c r="N1098" s="58"/>
    </row>
    <row r="1099" spans="14:14" x14ac:dyDescent="0.2">
      <c r="N1099" s="58"/>
    </row>
    <row r="1100" spans="14:14" x14ac:dyDescent="0.2">
      <c r="N1100" s="58"/>
    </row>
    <row r="1101" spans="14:14" x14ac:dyDescent="0.2">
      <c r="N1101" s="58"/>
    </row>
    <row r="1102" spans="14:14" x14ac:dyDescent="0.2">
      <c r="N1102" s="58"/>
    </row>
    <row r="1103" spans="14:14" x14ac:dyDescent="0.2">
      <c r="N1103" s="58"/>
    </row>
    <row r="1104" spans="14:14" x14ac:dyDescent="0.2">
      <c r="N1104" s="58"/>
    </row>
    <row r="1105" spans="14:14" x14ac:dyDescent="0.2">
      <c r="N1105" s="58"/>
    </row>
    <row r="1106" spans="14:14" x14ac:dyDescent="0.2">
      <c r="N1106" s="58"/>
    </row>
    <row r="1107" spans="14:14" x14ac:dyDescent="0.2">
      <c r="N1107" s="58"/>
    </row>
    <row r="1108" spans="14:14" x14ac:dyDescent="0.2">
      <c r="N1108" s="58"/>
    </row>
    <row r="1109" spans="14:14" x14ac:dyDescent="0.2">
      <c r="N1109" s="58"/>
    </row>
    <row r="1110" spans="14:14" x14ac:dyDescent="0.2">
      <c r="N1110" s="58"/>
    </row>
    <row r="1111" spans="14:14" x14ac:dyDescent="0.2">
      <c r="N1111" s="58"/>
    </row>
    <row r="1112" spans="14:14" x14ac:dyDescent="0.2">
      <c r="N1112" s="58"/>
    </row>
    <row r="1113" spans="14:14" x14ac:dyDescent="0.2">
      <c r="N1113" s="58"/>
    </row>
    <row r="1114" spans="14:14" x14ac:dyDescent="0.2">
      <c r="N1114" s="58"/>
    </row>
    <row r="1115" spans="14:14" x14ac:dyDescent="0.2">
      <c r="N1115" s="58"/>
    </row>
    <row r="1116" spans="14:14" x14ac:dyDescent="0.2">
      <c r="N1116" s="58"/>
    </row>
    <row r="1117" spans="14:14" x14ac:dyDescent="0.2">
      <c r="N1117" s="58"/>
    </row>
    <row r="1118" spans="14:14" x14ac:dyDescent="0.2">
      <c r="N1118" s="58"/>
    </row>
    <row r="1119" spans="14:14" x14ac:dyDescent="0.2">
      <c r="N1119" s="58"/>
    </row>
    <row r="1120" spans="14:14" x14ac:dyDescent="0.2">
      <c r="N1120" s="58"/>
    </row>
    <row r="1121" spans="14:14" x14ac:dyDescent="0.2">
      <c r="N1121" s="58"/>
    </row>
    <row r="1122" spans="14:14" x14ac:dyDescent="0.2">
      <c r="N1122" s="58"/>
    </row>
    <row r="1123" spans="14:14" x14ac:dyDescent="0.2">
      <c r="N1123" s="58"/>
    </row>
    <row r="1124" spans="14:14" x14ac:dyDescent="0.2">
      <c r="N1124" s="58"/>
    </row>
    <row r="1125" spans="14:14" x14ac:dyDescent="0.2">
      <c r="N1125" s="58"/>
    </row>
    <row r="1126" spans="14:14" x14ac:dyDescent="0.2">
      <c r="N1126" s="58"/>
    </row>
    <row r="1127" spans="14:14" x14ac:dyDescent="0.2">
      <c r="N1127" s="58"/>
    </row>
    <row r="1128" spans="14:14" x14ac:dyDescent="0.2">
      <c r="N1128" s="58"/>
    </row>
    <row r="1129" spans="14:14" x14ac:dyDescent="0.2">
      <c r="N1129" s="58"/>
    </row>
    <row r="1130" spans="14:14" x14ac:dyDescent="0.2">
      <c r="N1130" s="58"/>
    </row>
    <row r="1131" spans="14:14" x14ac:dyDescent="0.2">
      <c r="N1131" s="58"/>
    </row>
    <row r="1132" spans="14:14" x14ac:dyDescent="0.2">
      <c r="N1132" s="58"/>
    </row>
    <row r="1133" spans="14:14" x14ac:dyDescent="0.2">
      <c r="N1133" s="58"/>
    </row>
    <row r="1134" spans="14:14" x14ac:dyDescent="0.2">
      <c r="N1134" s="58"/>
    </row>
    <row r="1135" spans="14:14" x14ac:dyDescent="0.2">
      <c r="N1135" s="58"/>
    </row>
    <row r="1136" spans="14:14" x14ac:dyDescent="0.2">
      <c r="N1136" s="58"/>
    </row>
    <row r="1137" spans="14:14" x14ac:dyDescent="0.2">
      <c r="N1137" s="58"/>
    </row>
    <row r="1138" spans="14:14" x14ac:dyDescent="0.2">
      <c r="N1138" s="58"/>
    </row>
    <row r="1139" spans="14:14" x14ac:dyDescent="0.2">
      <c r="N1139" s="58"/>
    </row>
    <row r="1140" spans="14:14" x14ac:dyDescent="0.2">
      <c r="N1140" s="58"/>
    </row>
    <row r="1141" spans="14:14" x14ac:dyDescent="0.2">
      <c r="N1141" s="58"/>
    </row>
    <row r="1142" spans="14:14" x14ac:dyDescent="0.2">
      <c r="N1142" s="58"/>
    </row>
    <row r="1143" spans="14:14" x14ac:dyDescent="0.2">
      <c r="N1143" s="58"/>
    </row>
    <row r="1144" spans="14:14" x14ac:dyDescent="0.2">
      <c r="N1144" s="58"/>
    </row>
    <row r="1145" spans="14:14" x14ac:dyDescent="0.2">
      <c r="N1145" s="58"/>
    </row>
    <row r="1146" spans="14:14" x14ac:dyDescent="0.2">
      <c r="N1146" s="58"/>
    </row>
    <row r="1147" spans="14:14" x14ac:dyDescent="0.2">
      <c r="N1147" s="58"/>
    </row>
    <row r="1148" spans="14:14" x14ac:dyDescent="0.2">
      <c r="N1148" s="58"/>
    </row>
    <row r="1149" spans="14:14" x14ac:dyDescent="0.2">
      <c r="N1149" s="58"/>
    </row>
    <row r="1150" spans="14:14" x14ac:dyDescent="0.2">
      <c r="N1150" s="58"/>
    </row>
    <row r="1151" spans="14:14" x14ac:dyDescent="0.2">
      <c r="N1151" s="58"/>
    </row>
    <row r="1152" spans="14:14" x14ac:dyDescent="0.2">
      <c r="N1152" s="58"/>
    </row>
    <row r="1153" spans="14:14" x14ac:dyDescent="0.2">
      <c r="N1153" s="58"/>
    </row>
    <row r="1154" spans="14:14" x14ac:dyDescent="0.2">
      <c r="N1154" s="58"/>
    </row>
    <row r="1155" spans="14:14" x14ac:dyDescent="0.2">
      <c r="N1155" s="58"/>
    </row>
    <row r="1156" spans="14:14" x14ac:dyDescent="0.2">
      <c r="N1156" s="58"/>
    </row>
    <row r="1157" spans="14:14" x14ac:dyDescent="0.2">
      <c r="N1157" s="58"/>
    </row>
    <row r="1158" spans="14:14" x14ac:dyDescent="0.2">
      <c r="N1158" s="58"/>
    </row>
    <row r="1159" spans="14:14" x14ac:dyDescent="0.2">
      <c r="N1159" s="58"/>
    </row>
    <row r="1160" spans="14:14" x14ac:dyDescent="0.2">
      <c r="N1160" s="58"/>
    </row>
    <row r="1161" spans="14:14" x14ac:dyDescent="0.2">
      <c r="N1161" s="58"/>
    </row>
    <row r="1162" spans="14:14" x14ac:dyDescent="0.2">
      <c r="N1162" s="58"/>
    </row>
    <row r="1163" spans="14:14" x14ac:dyDescent="0.2">
      <c r="N1163" s="58"/>
    </row>
    <row r="1164" spans="14:14" x14ac:dyDescent="0.2">
      <c r="N1164" s="58"/>
    </row>
    <row r="1165" spans="14:14" x14ac:dyDescent="0.2">
      <c r="N1165" s="58"/>
    </row>
    <row r="1166" spans="14:14" x14ac:dyDescent="0.2">
      <c r="N1166" s="58"/>
    </row>
    <row r="1167" spans="14:14" x14ac:dyDescent="0.2">
      <c r="N1167" s="58"/>
    </row>
    <row r="1168" spans="14:14" x14ac:dyDescent="0.2">
      <c r="N1168" s="58"/>
    </row>
    <row r="1169" spans="14:14" x14ac:dyDescent="0.2">
      <c r="N1169" s="58"/>
    </row>
    <row r="1170" spans="14:14" x14ac:dyDescent="0.2">
      <c r="N1170" s="58"/>
    </row>
    <row r="1171" spans="14:14" x14ac:dyDescent="0.2">
      <c r="N1171" s="58"/>
    </row>
    <row r="1172" spans="14:14" x14ac:dyDescent="0.2">
      <c r="N1172" s="58"/>
    </row>
    <row r="1173" spans="14:14" x14ac:dyDescent="0.2">
      <c r="N1173" s="58"/>
    </row>
    <row r="1174" spans="14:14" x14ac:dyDescent="0.2">
      <c r="N1174" s="58"/>
    </row>
    <row r="1175" spans="14:14" x14ac:dyDescent="0.2">
      <c r="N1175" s="58"/>
    </row>
    <row r="1176" spans="14:14" x14ac:dyDescent="0.2">
      <c r="N1176" s="58"/>
    </row>
    <row r="1177" spans="14:14" x14ac:dyDescent="0.2">
      <c r="N1177" s="58"/>
    </row>
    <row r="1178" spans="14:14" x14ac:dyDescent="0.2">
      <c r="N1178" s="58"/>
    </row>
    <row r="1179" spans="14:14" x14ac:dyDescent="0.2">
      <c r="N1179" s="58"/>
    </row>
    <row r="1180" spans="14:14" x14ac:dyDescent="0.2">
      <c r="N1180" s="58"/>
    </row>
    <row r="1181" spans="14:14" x14ac:dyDescent="0.2">
      <c r="N1181" s="58"/>
    </row>
    <row r="1182" spans="14:14" x14ac:dyDescent="0.2">
      <c r="N1182" s="58"/>
    </row>
    <row r="1183" spans="14:14" x14ac:dyDescent="0.2">
      <c r="N1183" s="58"/>
    </row>
    <row r="1184" spans="14:14" x14ac:dyDescent="0.2">
      <c r="N1184" s="58"/>
    </row>
    <row r="1185" spans="14:14" x14ac:dyDescent="0.2">
      <c r="N1185" s="58"/>
    </row>
    <row r="1186" spans="14:14" x14ac:dyDescent="0.2">
      <c r="N1186" s="58"/>
    </row>
    <row r="1187" spans="14:14" x14ac:dyDescent="0.2">
      <c r="N1187" s="58"/>
    </row>
    <row r="1188" spans="14:14" x14ac:dyDescent="0.2">
      <c r="N1188" s="58"/>
    </row>
    <row r="1189" spans="14:14" x14ac:dyDescent="0.2">
      <c r="N1189" s="58"/>
    </row>
    <row r="1190" spans="14:14" x14ac:dyDescent="0.2">
      <c r="N1190" s="58"/>
    </row>
    <row r="1191" spans="14:14" x14ac:dyDescent="0.2">
      <c r="N1191" s="58"/>
    </row>
    <row r="1192" spans="14:14" x14ac:dyDescent="0.2">
      <c r="N1192" s="58"/>
    </row>
    <row r="1193" spans="14:14" x14ac:dyDescent="0.2">
      <c r="N1193" s="58"/>
    </row>
    <row r="1194" spans="14:14" x14ac:dyDescent="0.2">
      <c r="N1194" s="58"/>
    </row>
    <row r="1195" spans="14:14" x14ac:dyDescent="0.2">
      <c r="N1195" s="58"/>
    </row>
    <row r="1196" spans="14:14" x14ac:dyDescent="0.2">
      <c r="N1196" s="58"/>
    </row>
    <row r="1197" spans="14:14" x14ac:dyDescent="0.2">
      <c r="N1197" s="58"/>
    </row>
    <row r="1198" spans="14:14" x14ac:dyDescent="0.2">
      <c r="N1198" s="58"/>
    </row>
    <row r="1199" spans="14:14" x14ac:dyDescent="0.2">
      <c r="N1199" s="58"/>
    </row>
    <row r="1200" spans="14:14" x14ac:dyDescent="0.2">
      <c r="N1200" s="58"/>
    </row>
    <row r="1201" spans="14:14" x14ac:dyDescent="0.2">
      <c r="N1201" s="58"/>
    </row>
    <row r="1202" spans="14:14" x14ac:dyDescent="0.2">
      <c r="N1202" s="58"/>
    </row>
    <row r="1203" spans="14:14" x14ac:dyDescent="0.2">
      <c r="N1203" s="58"/>
    </row>
    <row r="1204" spans="14:14" x14ac:dyDescent="0.2">
      <c r="N1204" s="58"/>
    </row>
    <row r="1205" spans="14:14" x14ac:dyDescent="0.2">
      <c r="N1205" s="58"/>
    </row>
    <row r="1206" spans="14:14" x14ac:dyDescent="0.2">
      <c r="N1206" s="58"/>
    </row>
    <row r="1207" spans="14:14" x14ac:dyDescent="0.2">
      <c r="N1207" s="58"/>
    </row>
    <row r="1208" spans="14:14" x14ac:dyDescent="0.2">
      <c r="N1208" s="58"/>
    </row>
    <row r="1209" spans="14:14" x14ac:dyDescent="0.2">
      <c r="N1209" s="58"/>
    </row>
    <row r="1210" spans="14:14" x14ac:dyDescent="0.2">
      <c r="N1210" s="58"/>
    </row>
    <row r="1211" spans="14:14" x14ac:dyDescent="0.2">
      <c r="N1211" s="58"/>
    </row>
    <row r="1212" spans="14:14" x14ac:dyDescent="0.2">
      <c r="N1212" s="58"/>
    </row>
    <row r="1213" spans="14:14" x14ac:dyDescent="0.2">
      <c r="N1213" s="58"/>
    </row>
    <row r="1214" spans="14:14" x14ac:dyDescent="0.2">
      <c r="N1214" s="58"/>
    </row>
    <row r="1215" spans="14:14" x14ac:dyDescent="0.2">
      <c r="N1215" s="58"/>
    </row>
    <row r="1216" spans="14:14" x14ac:dyDescent="0.2">
      <c r="N1216" s="58"/>
    </row>
    <row r="1217" spans="14:14" x14ac:dyDescent="0.2">
      <c r="N1217" s="58"/>
    </row>
    <row r="1218" spans="14:14" x14ac:dyDescent="0.2">
      <c r="N1218" s="58"/>
    </row>
    <row r="1219" spans="14:14" x14ac:dyDescent="0.2">
      <c r="N1219" s="58"/>
    </row>
    <row r="1220" spans="14:14" x14ac:dyDescent="0.2">
      <c r="N1220" s="58"/>
    </row>
  </sheetData>
  <sortState ref="B5:P29">
    <sortCondition ref="B5:B29"/>
  </sortState>
  <mergeCells count="15">
    <mergeCell ref="A149:E149"/>
    <mergeCell ref="B2:B3"/>
    <mergeCell ref="A2:A3"/>
    <mergeCell ref="A1:O1"/>
    <mergeCell ref="N2:O2"/>
    <mergeCell ref="K2:L2"/>
    <mergeCell ref="C35:C36"/>
    <mergeCell ref="E35:E36"/>
    <mergeCell ref="E2:E3"/>
    <mergeCell ref="C2:C3"/>
    <mergeCell ref="B35:B36"/>
    <mergeCell ref="A35:A36"/>
    <mergeCell ref="A34:O34"/>
    <mergeCell ref="K35:L35"/>
    <mergeCell ref="N35:O35"/>
  </mergeCells>
  <phoneticPr fontId="4" type="noConversion"/>
  <pageMargins left="0.35433070866141736" right="0.39370078740157483" top="0.78740157480314965" bottom="0.78740157480314965" header="0.31496062992125984" footer="0.31496062992125984"/>
  <pageSetup paperSize="9" scale="5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hampejs</dc:creator>
  <cp:lastModifiedBy>Drobilová Karolína</cp:lastModifiedBy>
  <cp:lastPrinted>2011-04-14T06:53:16Z</cp:lastPrinted>
  <dcterms:created xsi:type="dcterms:W3CDTF">2011-02-03T06:11:14Z</dcterms:created>
  <dcterms:modified xsi:type="dcterms:W3CDTF">2011-04-14T07:05:31Z</dcterms:modified>
</cp:coreProperties>
</file>