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35" windowWidth="9420" windowHeight="4500" tabRatio="736"/>
  </bookViews>
  <sheets>
    <sheet name="OBSAH" sheetId="1" r:id="rId1"/>
    <sheet name="1- Hudební-individ." sheetId="9" r:id="rId2"/>
    <sheet name="2- Hudební-kolekt." sheetId="14" r:id="rId3"/>
    <sheet name="3- Literárně-dramatický" sheetId="15" r:id="rId4"/>
    <sheet name="4- Taneční" sheetId="16" r:id="rId5"/>
    <sheet name="5- Výtvarný" sheetId="17" r:id="rId6"/>
    <sheet name="Souhrn" sheetId="18" r:id="rId7"/>
  </sheets>
  <definedNames>
    <definedName name="_xlnm.Print_Area" localSheetId="1">'1- Hudební-individ.'!$A$1:$P$197</definedName>
    <definedName name="_xlnm.Print_Area" localSheetId="2">'2- Hudební-kolekt.'!$A$1:$P$197</definedName>
    <definedName name="_xlnm.Print_Area" localSheetId="3">'3- Literárně-dramatický'!$A$1:$P$197</definedName>
    <definedName name="_xlnm.Print_Area" localSheetId="4">'4- Taneční'!$A$1:$P$197</definedName>
    <definedName name="_xlnm.Print_Area" localSheetId="5">'5- Výtvarný'!$A$1:$P$197</definedName>
    <definedName name="_xlnm.Print_Area" localSheetId="0">OBSAH!$A$1:$E$46</definedName>
    <definedName name="_xlnm.Print_Area" localSheetId="6">Souhrn!$A$1:$L$68</definedName>
  </definedNames>
  <calcPr calcId="125725"/>
</workbook>
</file>

<file path=xl/calcChain.xml><?xml version="1.0" encoding="utf-8"?>
<calcChain xmlns="http://schemas.openxmlformats.org/spreadsheetml/2006/main">
  <c r="D14" i="18"/>
  <c r="F14"/>
  <c r="E14"/>
  <c r="F13"/>
  <c r="E13"/>
  <c r="D13"/>
  <c r="F12"/>
  <c r="E12"/>
  <c r="D12"/>
  <c r="F11"/>
  <c r="E11"/>
  <c r="D11"/>
  <c r="F10"/>
  <c r="E10"/>
  <c r="J10" s="1"/>
  <c r="D10"/>
  <c r="L10"/>
  <c r="L26"/>
  <c r="J26"/>
  <c r="I26"/>
  <c r="H26"/>
  <c r="G26"/>
  <c r="L25"/>
  <c r="J25"/>
  <c r="I25"/>
  <c r="H25"/>
  <c r="G25"/>
  <c r="L24"/>
  <c r="J24"/>
  <c r="I24"/>
  <c r="H24"/>
  <c r="G24"/>
  <c r="L23"/>
  <c r="J23"/>
  <c r="I23"/>
  <c r="H23"/>
  <c r="G23"/>
  <c r="L22"/>
  <c r="J22"/>
  <c r="I22"/>
  <c r="H22"/>
  <c r="G22"/>
  <c r="L20"/>
  <c r="J20"/>
  <c r="I20"/>
  <c r="H20"/>
  <c r="G20"/>
  <c r="L19"/>
  <c r="J19"/>
  <c r="I19"/>
  <c r="H19"/>
  <c r="G19"/>
  <c r="L18"/>
  <c r="J18"/>
  <c r="I18"/>
  <c r="H18"/>
  <c r="G18"/>
  <c r="L17"/>
  <c r="J17"/>
  <c r="I17"/>
  <c r="H17"/>
  <c r="G17"/>
  <c r="L16"/>
  <c r="J16"/>
  <c r="I16"/>
  <c r="H16"/>
  <c r="G16"/>
  <c r="L14"/>
  <c r="H14"/>
  <c r="L13"/>
  <c r="L12"/>
  <c r="H12"/>
  <c r="L11"/>
  <c r="J11"/>
  <c r="H10"/>
  <c r="J14" l="1"/>
  <c r="J13"/>
  <c r="H13"/>
  <c r="J12"/>
  <c r="H11"/>
  <c r="G10"/>
  <c r="I10"/>
  <c r="G11"/>
  <c r="I11"/>
  <c r="G12"/>
  <c r="I12"/>
  <c r="G13"/>
  <c r="I13"/>
  <c r="G14"/>
  <c r="I14"/>
  <c r="O31" i="17" l="1"/>
  <c r="N31"/>
  <c r="M31"/>
  <c r="L31"/>
  <c r="K31"/>
  <c r="J31"/>
  <c r="I31"/>
  <c r="H31"/>
  <c r="G31"/>
  <c r="F31"/>
  <c r="E31"/>
  <c r="D31"/>
  <c r="C31"/>
  <c r="B31"/>
  <c r="P31"/>
  <c r="O30"/>
  <c r="N30"/>
  <c r="M30"/>
  <c r="L30"/>
  <c r="K30"/>
  <c r="J30"/>
  <c r="I30"/>
  <c r="H30"/>
  <c r="G30"/>
  <c r="F30"/>
  <c r="E30"/>
  <c r="D30"/>
  <c r="C30"/>
  <c r="B30"/>
  <c r="P30"/>
  <c r="O29"/>
  <c r="N29"/>
  <c r="M29"/>
  <c r="L29"/>
  <c r="K29"/>
  <c r="J29"/>
  <c r="I29"/>
  <c r="H29"/>
  <c r="G29"/>
  <c r="F29"/>
  <c r="E29"/>
  <c r="D29"/>
  <c r="C29"/>
  <c r="B29"/>
  <c r="P29"/>
  <c r="P28"/>
  <c r="P27"/>
  <c r="P26"/>
  <c r="P25"/>
  <c r="O23"/>
  <c r="O37"/>
  <c r="N23"/>
  <c r="N37"/>
  <c r="M23"/>
  <c r="M37"/>
  <c r="L23"/>
  <c r="L37"/>
  <c r="K23"/>
  <c r="K37"/>
  <c r="J23"/>
  <c r="J37"/>
  <c r="I23"/>
  <c r="I37"/>
  <c r="H23"/>
  <c r="H37"/>
  <c r="G23"/>
  <c r="G37"/>
  <c r="F23"/>
  <c r="F37"/>
  <c r="E23"/>
  <c r="E37"/>
  <c r="D23"/>
  <c r="D37"/>
  <c r="C23"/>
  <c r="C37"/>
  <c r="B23"/>
  <c r="P23"/>
  <c r="O22"/>
  <c r="N22"/>
  <c r="M22"/>
  <c r="L22"/>
  <c r="K22"/>
  <c r="J22"/>
  <c r="I22"/>
  <c r="H22"/>
  <c r="G22"/>
  <c r="F22"/>
  <c r="E22"/>
  <c r="D22"/>
  <c r="C22"/>
  <c r="B22"/>
  <c r="P22"/>
  <c r="O21"/>
  <c r="N21"/>
  <c r="M21"/>
  <c r="L21"/>
  <c r="K21"/>
  <c r="J21"/>
  <c r="I21"/>
  <c r="H21"/>
  <c r="G21"/>
  <c r="F21"/>
  <c r="E21"/>
  <c r="D21"/>
  <c r="C21"/>
  <c r="B21"/>
  <c r="P21"/>
  <c r="P20"/>
  <c r="P19"/>
  <c r="P18"/>
  <c r="P17"/>
  <c r="O15"/>
  <c r="O36"/>
  <c r="N15"/>
  <c r="N36"/>
  <c r="M15"/>
  <c r="M36"/>
  <c r="L15"/>
  <c r="L36"/>
  <c r="K15"/>
  <c r="K36"/>
  <c r="J15"/>
  <c r="J36"/>
  <c r="I15"/>
  <c r="I36"/>
  <c r="H15"/>
  <c r="H36"/>
  <c r="G15"/>
  <c r="G36"/>
  <c r="F15"/>
  <c r="F36"/>
  <c r="E15"/>
  <c r="E36"/>
  <c r="D15"/>
  <c r="D36"/>
  <c r="C15"/>
  <c r="C36"/>
  <c r="B15"/>
  <c r="B36"/>
  <c r="O14"/>
  <c r="N14"/>
  <c r="M14"/>
  <c r="L14"/>
  <c r="K14"/>
  <c r="J14"/>
  <c r="I14"/>
  <c r="H14"/>
  <c r="G14"/>
  <c r="F14"/>
  <c r="E14"/>
  <c r="D14"/>
  <c r="C14"/>
  <c r="B14"/>
  <c r="P14"/>
  <c r="O13"/>
  <c r="N13"/>
  <c r="M13"/>
  <c r="L13"/>
  <c r="K13"/>
  <c r="J13"/>
  <c r="I13"/>
  <c r="H13"/>
  <c r="G13"/>
  <c r="F13"/>
  <c r="E13"/>
  <c r="D13"/>
  <c r="C13"/>
  <c r="B13"/>
  <c r="P13"/>
  <c r="P12"/>
  <c r="P11"/>
  <c r="P10"/>
  <c r="P9"/>
  <c r="O154"/>
  <c r="N154"/>
  <c r="M154"/>
  <c r="L154"/>
  <c r="K154"/>
  <c r="J154"/>
  <c r="I154"/>
  <c r="H154"/>
  <c r="G154"/>
  <c r="F154"/>
  <c r="E154"/>
  <c r="D154"/>
  <c r="C154"/>
  <c r="B154"/>
  <c r="O101"/>
  <c r="N101"/>
  <c r="M101"/>
  <c r="L101"/>
  <c r="K101"/>
  <c r="J101"/>
  <c r="I101"/>
  <c r="H101"/>
  <c r="G101"/>
  <c r="F101"/>
  <c r="E101"/>
  <c r="D101"/>
  <c r="C101"/>
  <c r="O153"/>
  <c r="N153"/>
  <c r="M153"/>
  <c r="L153"/>
  <c r="K153"/>
  <c r="J153"/>
  <c r="I153"/>
  <c r="H153"/>
  <c r="G153"/>
  <c r="F153"/>
  <c r="E153"/>
  <c r="D153"/>
  <c r="C153"/>
  <c r="B153"/>
  <c r="O100"/>
  <c r="N100"/>
  <c r="M100"/>
  <c r="L100"/>
  <c r="K100"/>
  <c r="J100"/>
  <c r="I100"/>
  <c r="H100"/>
  <c r="G100"/>
  <c r="F100"/>
  <c r="E100"/>
  <c r="D100"/>
  <c r="C100"/>
  <c r="B100"/>
  <c r="B150" i="16"/>
  <c r="O31"/>
  <c r="N31"/>
  <c r="M31"/>
  <c r="L31"/>
  <c r="K31"/>
  <c r="J31"/>
  <c r="I31"/>
  <c r="H31"/>
  <c r="G31"/>
  <c r="F31"/>
  <c r="E31"/>
  <c r="D31"/>
  <c r="C31"/>
  <c r="B31"/>
  <c r="P31"/>
  <c r="O30"/>
  <c r="N30"/>
  <c r="M30"/>
  <c r="L30"/>
  <c r="K30"/>
  <c r="J30"/>
  <c r="I30"/>
  <c r="H30"/>
  <c r="G30"/>
  <c r="F30"/>
  <c r="E30"/>
  <c r="D30"/>
  <c r="C30"/>
  <c r="B30"/>
  <c r="P30"/>
  <c r="O29"/>
  <c r="N29"/>
  <c r="M29"/>
  <c r="L29"/>
  <c r="K29"/>
  <c r="J29"/>
  <c r="I29"/>
  <c r="H29"/>
  <c r="G29"/>
  <c r="F29"/>
  <c r="E29"/>
  <c r="D29"/>
  <c r="C29"/>
  <c r="B29"/>
  <c r="P29"/>
  <c r="P28"/>
  <c r="P27"/>
  <c r="P26"/>
  <c r="P25"/>
  <c r="O23"/>
  <c r="O37"/>
  <c r="N23"/>
  <c r="N37"/>
  <c r="M23"/>
  <c r="M37"/>
  <c r="L23"/>
  <c r="L37"/>
  <c r="K23"/>
  <c r="K37"/>
  <c r="J23"/>
  <c r="J37"/>
  <c r="I23"/>
  <c r="I37"/>
  <c r="H23"/>
  <c r="H37"/>
  <c r="G23"/>
  <c r="G37"/>
  <c r="F23"/>
  <c r="F37"/>
  <c r="E23"/>
  <c r="E37"/>
  <c r="D23"/>
  <c r="D37"/>
  <c r="C23"/>
  <c r="C37"/>
  <c r="B23"/>
  <c r="P23"/>
  <c r="O22"/>
  <c r="N22"/>
  <c r="M22"/>
  <c r="L22"/>
  <c r="K22"/>
  <c r="J22"/>
  <c r="I22"/>
  <c r="H22"/>
  <c r="G22"/>
  <c r="F22"/>
  <c r="E22"/>
  <c r="D22"/>
  <c r="C22"/>
  <c r="B22"/>
  <c r="P22"/>
  <c r="O21"/>
  <c r="N21"/>
  <c r="M21"/>
  <c r="L21"/>
  <c r="K21"/>
  <c r="J21"/>
  <c r="I21"/>
  <c r="H21"/>
  <c r="G21"/>
  <c r="F21"/>
  <c r="E21"/>
  <c r="D21"/>
  <c r="C21"/>
  <c r="B21"/>
  <c r="P21"/>
  <c r="P20"/>
  <c r="P19"/>
  <c r="P18"/>
  <c r="P17"/>
  <c r="O15"/>
  <c r="O36"/>
  <c r="N15"/>
  <c r="N36"/>
  <c r="M15"/>
  <c r="M36"/>
  <c r="L15"/>
  <c r="L36"/>
  <c r="K15"/>
  <c r="K36"/>
  <c r="J15"/>
  <c r="J36"/>
  <c r="I15"/>
  <c r="I36"/>
  <c r="H15"/>
  <c r="H36"/>
  <c r="G15"/>
  <c r="G36"/>
  <c r="F15"/>
  <c r="F36"/>
  <c r="E15"/>
  <c r="E36"/>
  <c r="D15"/>
  <c r="D36"/>
  <c r="C15"/>
  <c r="C36"/>
  <c r="B15"/>
  <c r="B36"/>
  <c r="O14"/>
  <c r="N14"/>
  <c r="M14"/>
  <c r="L14"/>
  <c r="K14"/>
  <c r="J14"/>
  <c r="I14"/>
  <c r="H14"/>
  <c r="G14"/>
  <c r="F14"/>
  <c r="E14"/>
  <c r="D14"/>
  <c r="C14"/>
  <c r="B14"/>
  <c r="P14"/>
  <c r="O13"/>
  <c r="N13"/>
  <c r="M13"/>
  <c r="L13"/>
  <c r="K13"/>
  <c r="J13"/>
  <c r="I13"/>
  <c r="H13"/>
  <c r="G13"/>
  <c r="F13"/>
  <c r="E13"/>
  <c r="D13"/>
  <c r="C13"/>
  <c r="B13"/>
  <c r="P13"/>
  <c r="P12"/>
  <c r="P11"/>
  <c r="P10"/>
  <c r="P9"/>
  <c r="O154"/>
  <c r="N154"/>
  <c r="M154"/>
  <c r="L154"/>
  <c r="K154"/>
  <c r="J154"/>
  <c r="I154"/>
  <c r="H154"/>
  <c r="G154"/>
  <c r="F154"/>
  <c r="E154"/>
  <c r="D154"/>
  <c r="C154"/>
  <c r="B154"/>
  <c r="O101"/>
  <c r="N101"/>
  <c r="M101"/>
  <c r="L101"/>
  <c r="K101"/>
  <c r="J101"/>
  <c r="I101"/>
  <c r="H101"/>
  <c r="G101"/>
  <c r="F101"/>
  <c r="E101"/>
  <c r="D101"/>
  <c r="C101"/>
  <c r="O153"/>
  <c r="N153"/>
  <c r="M153"/>
  <c r="L153"/>
  <c r="K153"/>
  <c r="J153"/>
  <c r="I153"/>
  <c r="H153"/>
  <c r="G153"/>
  <c r="F153"/>
  <c r="E153"/>
  <c r="D153"/>
  <c r="C153"/>
  <c r="B153"/>
  <c r="O100"/>
  <c r="N100"/>
  <c r="M100"/>
  <c r="L100"/>
  <c r="K100"/>
  <c r="J100"/>
  <c r="I100"/>
  <c r="H100"/>
  <c r="G100"/>
  <c r="F100"/>
  <c r="E100"/>
  <c r="D100"/>
  <c r="C100"/>
  <c r="B100"/>
  <c r="O31" i="15"/>
  <c r="N31"/>
  <c r="M31"/>
  <c r="L31"/>
  <c r="K31"/>
  <c r="J31"/>
  <c r="I31"/>
  <c r="H31"/>
  <c r="G31"/>
  <c r="F31"/>
  <c r="E31"/>
  <c r="D31"/>
  <c r="C31"/>
  <c r="B31"/>
  <c r="P31"/>
  <c r="O30"/>
  <c r="N30"/>
  <c r="M30"/>
  <c r="L30"/>
  <c r="K30"/>
  <c r="J30"/>
  <c r="I30"/>
  <c r="H30"/>
  <c r="G30"/>
  <c r="F30"/>
  <c r="E30"/>
  <c r="D30"/>
  <c r="C30"/>
  <c r="B30"/>
  <c r="P30"/>
  <c r="O29"/>
  <c r="N29"/>
  <c r="M29"/>
  <c r="L29"/>
  <c r="K29"/>
  <c r="J29"/>
  <c r="I29"/>
  <c r="H29"/>
  <c r="G29"/>
  <c r="F29"/>
  <c r="E29"/>
  <c r="D29"/>
  <c r="C29"/>
  <c r="B29"/>
  <c r="P29"/>
  <c r="P28"/>
  <c r="P27"/>
  <c r="P26"/>
  <c r="P25"/>
  <c r="O23"/>
  <c r="O37"/>
  <c r="N23"/>
  <c r="N37"/>
  <c r="M23"/>
  <c r="M37"/>
  <c r="L23"/>
  <c r="L37"/>
  <c r="K23"/>
  <c r="K37"/>
  <c r="J23"/>
  <c r="J37"/>
  <c r="I23"/>
  <c r="I37"/>
  <c r="H23"/>
  <c r="H37"/>
  <c r="G23"/>
  <c r="G37"/>
  <c r="F23"/>
  <c r="F37"/>
  <c r="E23"/>
  <c r="E37"/>
  <c r="D23"/>
  <c r="D37"/>
  <c r="C23"/>
  <c r="C37"/>
  <c r="B23"/>
  <c r="P23"/>
  <c r="O22"/>
  <c r="N22"/>
  <c r="M22"/>
  <c r="L22"/>
  <c r="K22"/>
  <c r="J22"/>
  <c r="I22"/>
  <c r="H22"/>
  <c r="G22"/>
  <c r="F22"/>
  <c r="E22"/>
  <c r="D22"/>
  <c r="C22"/>
  <c r="B22"/>
  <c r="P22"/>
  <c r="O21"/>
  <c r="N21"/>
  <c r="M21"/>
  <c r="L21"/>
  <c r="K21"/>
  <c r="J21"/>
  <c r="I21"/>
  <c r="H21"/>
  <c r="G21"/>
  <c r="F21"/>
  <c r="E21"/>
  <c r="D21"/>
  <c r="C21"/>
  <c r="B21"/>
  <c r="P21"/>
  <c r="P20"/>
  <c r="P19"/>
  <c r="P18"/>
  <c r="P17"/>
  <c r="O15"/>
  <c r="O36"/>
  <c r="N15"/>
  <c r="N36"/>
  <c r="M15"/>
  <c r="M36"/>
  <c r="L15"/>
  <c r="L36"/>
  <c r="K15"/>
  <c r="K36"/>
  <c r="J15"/>
  <c r="J36"/>
  <c r="I15"/>
  <c r="I36"/>
  <c r="H15"/>
  <c r="H36"/>
  <c r="G15"/>
  <c r="G36"/>
  <c r="F15"/>
  <c r="F36"/>
  <c r="E15"/>
  <c r="E36"/>
  <c r="D15"/>
  <c r="D36"/>
  <c r="C15"/>
  <c r="C36"/>
  <c r="B15"/>
  <c r="B36"/>
  <c r="O14"/>
  <c r="N14"/>
  <c r="M14"/>
  <c r="L14"/>
  <c r="K14"/>
  <c r="J14"/>
  <c r="I14"/>
  <c r="H14"/>
  <c r="G14"/>
  <c r="F14"/>
  <c r="E14"/>
  <c r="D14"/>
  <c r="C14"/>
  <c r="B14"/>
  <c r="P14"/>
  <c r="O13"/>
  <c r="N13"/>
  <c r="M13"/>
  <c r="L13"/>
  <c r="K13"/>
  <c r="J13"/>
  <c r="I13"/>
  <c r="H13"/>
  <c r="G13"/>
  <c r="F13"/>
  <c r="E13"/>
  <c r="D13"/>
  <c r="C13"/>
  <c r="B13"/>
  <c r="P13"/>
  <c r="P12"/>
  <c r="P11"/>
  <c r="P10"/>
  <c r="P9"/>
  <c r="O154"/>
  <c r="N154"/>
  <c r="M154"/>
  <c r="L154"/>
  <c r="K154"/>
  <c r="J154"/>
  <c r="I154"/>
  <c r="H154"/>
  <c r="G154"/>
  <c r="F154"/>
  <c r="E154"/>
  <c r="D154"/>
  <c r="C154"/>
  <c r="B154"/>
  <c r="O101"/>
  <c r="N101"/>
  <c r="M101"/>
  <c r="L101"/>
  <c r="K101"/>
  <c r="J101"/>
  <c r="I101"/>
  <c r="H101"/>
  <c r="G101"/>
  <c r="F101"/>
  <c r="E101"/>
  <c r="D101"/>
  <c r="C101"/>
  <c r="O153"/>
  <c r="N153"/>
  <c r="M153"/>
  <c r="L153"/>
  <c r="K153"/>
  <c r="J153"/>
  <c r="I153"/>
  <c r="H153"/>
  <c r="G153"/>
  <c r="F153"/>
  <c r="E153"/>
  <c r="D153"/>
  <c r="C153"/>
  <c r="B153"/>
  <c r="O100"/>
  <c r="N100"/>
  <c r="M100"/>
  <c r="L100"/>
  <c r="K100"/>
  <c r="J100"/>
  <c r="I100"/>
  <c r="H100"/>
  <c r="G100"/>
  <c r="F100"/>
  <c r="E100"/>
  <c r="D100"/>
  <c r="C100"/>
  <c r="B100"/>
  <c r="B97" i="14"/>
  <c r="P154"/>
  <c r="O154"/>
  <c r="N154"/>
  <c r="M154"/>
  <c r="L154"/>
  <c r="K154"/>
  <c r="J154"/>
  <c r="I154"/>
  <c r="H154"/>
  <c r="G154"/>
  <c r="F154"/>
  <c r="E154"/>
  <c r="D154"/>
  <c r="C154"/>
  <c r="B154"/>
  <c r="P153"/>
  <c r="O153"/>
  <c r="N153"/>
  <c r="M153"/>
  <c r="L153"/>
  <c r="K153"/>
  <c r="J153"/>
  <c r="I153"/>
  <c r="H153"/>
  <c r="G153"/>
  <c r="F153"/>
  <c r="E153"/>
  <c r="D153"/>
  <c r="C153"/>
  <c r="B153"/>
  <c r="P151"/>
  <c r="O151"/>
  <c r="N151"/>
  <c r="M151"/>
  <c r="L151"/>
  <c r="K151"/>
  <c r="J151"/>
  <c r="I151"/>
  <c r="H151"/>
  <c r="G151"/>
  <c r="F151"/>
  <c r="E151"/>
  <c r="D151"/>
  <c r="C151"/>
  <c r="B151"/>
  <c r="P150"/>
  <c r="O150"/>
  <c r="N150"/>
  <c r="M150"/>
  <c r="L150"/>
  <c r="K150"/>
  <c r="J150"/>
  <c r="I150"/>
  <c r="H150"/>
  <c r="G150"/>
  <c r="F150"/>
  <c r="E150"/>
  <c r="D150"/>
  <c r="C150"/>
  <c r="B150"/>
  <c r="P154" i="9"/>
  <c r="O154"/>
  <c r="N154"/>
  <c r="M154"/>
  <c r="L154"/>
  <c r="K154"/>
  <c r="J154"/>
  <c r="I154"/>
  <c r="H154"/>
  <c r="G154"/>
  <c r="F154"/>
  <c r="E154"/>
  <c r="D154"/>
  <c r="C154"/>
  <c r="P153"/>
  <c r="O153"/>
  <c r="N153"/>
  <c r="M153"/>
  <c r="L153"/>
  <c r="K153"/>
  <c r="J153"/>
  <c r="I153"/>
  <c r="H153"/>
  <c r="G153"/>
  <c r="F153"/>
  <c r="E153"/>
  <c r="D153"/>
  <c r="C153"/>
  <c r="B154"/>
  <c r="B153"/>
  <c r="P151"/>
  <c r="O151"/>
  <c r="N151"/>
  <c r="M151"/>
  <c r="L151"/>
  <c r="K151"/>
  <c r="J151"/>
  <c r="I151"/>
  <c r="H151"/>
  <c r="G151"/>
  <c r="F151"/>
  <c r="E151"/>
  <c r="D151"/>
  <c r="C151"/>
  <c r="P150"/>
  <c r="O150"/>
  <c r="N150"/>
  <c r="M150"/>
  <c r="L150"/>
  <c r="K150"/>
  <c r="J150"/>
  <c r="I150"/>
  <c r="H150"/>
  <c r="G150"/>
  <c r="F150"/>
  <c r="E150"/>
  <c r="D150"/>
  <c r="C150"/>
  <c r="B151"/>
  <c r="B150"/>
  <c r="B34" i="14"/>
  <c r="B33"/>
  <c r="O31"/>
  <c r="N31"/>
  <c r="M31"/>
  <c r="L31"/>
  <c r="K31"/>
  <c r="J31"/>
  <c r="I31"/>
  <c r="H31"/>
  <c r="G31"/>
  <c r="F31"/>
  <c r="E31"/>
  <c r="D31"/>
  <c r="C31"/>
  <c r="B31"/>
  <c r="P31"/>
  <c r="O30"/>
  <c r="N30"/>
  <c r="M30"/>
  <c r="L30"/>
  <c r="K30"/>
  <c r="J30"/>
  <c r="I30"/>
  <c r="H30"/>
  <c r="G30"/>
  <c r="F30"/>
  <c r="E30"/>
  <c r="D30"/>
  <c r="C30"/>
  <c r="B30"/>
  <c r="P30"/>
  <c r="O29"/>
  <c r="N29"/>
  <c r="M29"/>
  <c r="L29"/>
  <c r="K29"/>
  <c r="J29"/>
  <c r="I29"/>
  <c r="H29"/>
  <c r="G29"/>
  <c r="F29"/>
  <c r="E29"/>
  <c r="D29"/>
  <c r="C29"/>
  <c r="B29"/>
  <c r="P29"/>
  <c r="P28"/>
  <c r="P27"/>
  <c r="P26"/>
  <c r="P25"/>
  <c r="O23"/>
  <c r="N23"/>
  <c r="M23"/>
  <c r="L23"/>
  <c r="K23"/>
  <c r="J23"/>
  <c r="I23"/>
  <c r="H23"/>
  <c r="G23"/>
  <c r="F23"/>
  <c r="E23"/>
  <c r="D23"/>
  <c r="C23"/>
  <c r="B23"/>
  <c r="P23"/>
  <c r="O22"/>
  <c r="N22"/>
  <c r="M22"/>
  <c r="L22"/>
  <c r="K22"/>
  <c r="J22"/>
  <c r="I22"/>
  <c r="H22"/>
  <c r="G22"/>
  <c r="F22"/>
  <c r="E22"/>
  <c r="D22"/>
  <c r="C22"/>
  <c r="B22"/>
  <c r="P22"/>
  <c r="O21"/>
  <c r="N21"/>
  <c r="M21"/>
  <c r="L21"/>
  <c r="K21"/>
  <c r="J21"/>
  <c r="I21"/>
  <c r="H21"/>
  <c r="G21"/>
  <c r="F21"/>
  <c r="E21"/>
  <c r="D21"/>
  <c r="C21"/>
  <c r="B21"/>
  <c r="P21"/>
  <c r="P20"/>
  <c r="P19"/>
  <c r="P18"/>
  <c r="P17"/>
  <c r="O15"/>
  <c r="N15"/>
  <c r="M15"/>
  <c r="L15"/>
  <c r="K15"/>
  <c r="J15"/>
  <c r="I15"/>
  <c r="H15"/>
  <c r="G15"/>
  <c r="F15"/>
  <c r="E15"/>
  <c r="D15"/>
  <c r="C15"/>
  <c r="B15"/>
  <c r="P15"/>
  <c r="O14"/>
  <c r="N14"/>
  <c r="M14"/>
  <c r="L14"/>
  <c r="K14"/>
  <c r="J14"/>
  <c r="I14"/>
  <c r="H14"/>
  <c r="G14"/>
  <c r="F14"/>
  <c r="E14"/>
  <c r="D14"/>
  <c r="C14"/>
  <c r="B14"/>
  <c r="P14"/>
  <c r="O13"/>
  <c r="N13"/>
  <c r="M13"/>
  <c r="L13"/>
  <c r="K13"/>
  <c r="J13"/>
  <c r="I13"/>
  <c r="H13"/>
  <c r="G13"/>
  <c r="F13"/>
  <c r="E13"/>
  <c r="D13"/>
  <c r="C13"/>
  <c r="B13"/>
  <c r="P13"/>
  <c r="P12"/>
  <c r="P11"/>
  <c r="P10"/>
  <c r="P9"/>
  <c r="O37"/>
  <c r="N37"/>
  <c r="M37"/>
  <c r="L37"/>
  <c r="K37"/>
  <c r="J37"/>
  <c r="I37"/>
  <c r="H37"/>
  <c r="G37"/>
  <c r="F37"/>
  <c r="E37"/>
  <c r="D37"/>
  <c r="C37"/>
  <c r="O101"/>
  <c r="N101"/>
  <c r="M101"/>
  <c r="L101"/>
  <c r="K101"/>
  <c r="J101"/>
  <c r="I101"/>
  <c r="H101"/>
  <c r="G101"/>
  <c r="F101"/>
  <c r="E101"/>
  <c r="D101"/>
  <c r="C101"/>
  <c r="O36"/>
  <c r="N36"/>
  <c r="M36"/>
  <c r="L36"/>
  <c r="K36"/>
  <c r="J36"/>
  <c r="I36"/>
  <c r="H36"/>
  <c r="G36"/>
  <c r="F36"/>
  <c r="E36"/>
  <c r="D36"/>
  <c r="C36"/>
  <c r="B36"/>
  <c r="O100"/>
  <c r="N100"/>
  <c r="M100"/>
  <c r="L100"/>
  <c r="K100"/>
  <c r="J100"/>
  <c r="I100"/>
  <c r="H100"/>
  <c r="G100"/>
  <c r="F100"/>
  <c r="E100"/>
  <c r="D100"/>
  <c r="C100"/>
  <c r="B100"/>
  <c r="P101" i="9"/>
  <c r="O101"/>
  <c r="N101"/>
  <c r="M101"/>
  <c r="L101"/>
  <c r="K101"/>
  <c r="J101"/>
  <c r="I101"/>
  <c r="H101"/>
  <c r="G101"/>
  <c r="F101"/>
  <c r="E101"/>
  <c r="D101"/>
  <c r="C101"/>
  <c r="P100"/>
  <c r="O100"/>
  <c r="N100"/>
  <c r="M100"/>
  <c r="L100"/>
  <c r="K100"/>
  <c r="J100"/>
  <c r="I100"/>
  <c r="H100"/>
  <c r="G100"/>
  <c r="F100"/>
  <c r="E100"/>
  <c r="D100"/>
  <c r="C100"/>
  <c r="B101"/>
  <c r="B100"/>
  <c r="P98"/>
  <c r="O98"/>
  <c r="N98"/>
  <c r="M98"/>
  <c r="L98"/>
  <c r="K98"/>
  <c r="J98"/>
  <c r="I98"/>
  <c r="H98"/>
  <c r="G98"/>
  <c r="F98"/>
  <c r="E98"/>
  <c r="D98"/>
  <c r="C98"/>
  <c r="P97"/>
  <c r="O97"/>
  <c r="N97"/>
  <c r="M97"/>
  <c r="L97"/>
  <c r="K97"/>
  <c r="J97"/>
  <c r="I97"/>
  <c r="H97"/>
  <c r="G97"/>
  <c r="F97"/>
  <c r="E97"/>
  <c r="D97"/>
  <c r="C97"/>
  <c r="B98"/>
  <c r="B97"/>
  <c r="B33"/>
  <c r="O30"/>
  <c r="N30"/>
  <c r="M30"/>
  <c r="L30"/>
  <c r="K30"/>
  <c r="J30"/>
  <c r="I30"/>
  <c r="H30"/>
  <c r="G30"/>
  <c r="F30"/>
  <c r="E30"/>
  <c r="D30"/>
  <c r="C30"/>
  <c r="B30"/>
  <c r="P30"/>
  <c r="O29"/>
  <c r="N29"/>
  <c r="M29"/>
  <c r="L29"/>
  <c r="K29"/>
  <c r="J29"/>
  <c r="I29"/>
  <c r="H29"/>
  <c r="G29"/>
  <c r="F29"/>
  <c r="E29"/>
  <c r="D29"/>
  <c r="C29"/>
  <c r="B29"/>
  <c r="P29"/>
  <c r="O22"/>
  <c r="N22"/>
  <c r="M22"/>
  <c r="L22"/>
  <c r="K22"/>
  <c r="J22"/>
  <c r="I22"/>
  <c r="H22"/>
  <c r="G22"/>
  <c r="F22"/>
  <c r="E22"/>
  <c r="D22"/>
  <c r="C22"/>
  <c r="B22"/>
  <c r="O21"/>
  <c r="N21"/>
  <c r="M21"/>
  <c r="L21"/>
  <c r="K21"/>
  <c r="J21"/>
  <c r="I21"/>
  <c r="H21"/>
  <c r="G21"/>
  <c r="F21"/>
  <c r="E21"/>
  <c r="D21"/>
  <c r="C21"/>
  <c r="B21"/>
  <c r="C13"/>
  <c r="D13"/>
  <c r="E13"/>
  <c r="F13"/>
  <c r="G13"/>
  <c r="H13"/>
  <c r="I13"/>
  <c r="J13"/>
  <c r="K13"/>
  <c r="L13"/>
  <c r="M13"/>
  <c r="N13"/>
  <c r="O13"/>
  <c r="C14"/>
  <c r="D14"/>
  <c r="E14"/>
  <c r="F14"/>
  <c r="G14"/>
  <c r="H14"/>
  <c r="I14"/>
  <c r="J14"/>
  <c r="K14"/>
  <c r="L14"/>
  <c r="M14"/>
  <c r="N14"/>
  <c r="O14"/>
  <c r="B14"/>
  <c r="B13"/>
  <c r="P28"/>
  <c r="P27"/>
  <c r="P26"/>
  <c r="P25"/>
  <c r="N23"/>
  <c r="P20"/>
  <c r="P19"/>
  <c r="P18"/>
  <c r="P17"/>
  <c r="B15"/>
  <c r="C15"/>
  <c r="D15"/>
  <c r="E15"/>
  <c r="F15"/>
  <c r="G15"/>
  <c r="H15"/>
  <c r="I15"/>
  <c r="J15"/>
  <c r="K15"/>
  <c r="L15"/>
  <c r="M15"/>
  <c r="N15"/>
  <c r="O15"/>
  <c r="P12"/>
  <c r="P11"/>
  <c r="P10"/>
  <c r="P9"/>
  <c r="C31"/>
  <c r="C23"/>
  <c r="C36"/>
  <c r="D31"/>
  <c r="D23"/>
  <c r="E31"/>
  <c r="E23"/>
  <c r="E33"/>
  <c r="F31"/>
  <c r="F23"/>
  <c r="G31"/>
  <c r="G23"/>
  <c r="G36"/>
  <c r="H31"/>
  <c r="H23"/>
  <c r="I31"/>
  <c r="I23"/>
  <c r="I36"/>
  <c r="J31"/>
  <c r="J23"/>
  <c r="K31"/>
  <c r="K23"/>
  <c r="K33"/>
  <c r="L31"/>
  <c r="L23"/>
  <c r="M31"/>
  <c r="M23"/>
  <c r="M33"/>
  <c r="N31"/>
  <c r="N37"/>
  <c r="O31"/>
  <c r="O23"/>
  <c r="O34"/>
  <c r="B31"/>
  <c r="P31"/>
  <c r="B23"/>
  <c r="B34"/>
  <c r="D36"/>
  <c r="K36"/>
  <c r="N36"/>
  <c r="G33"/>
  <c r="N33"/>
  <c r="C34"/>
  <c r="G34"/>
  <c r="N34"/>
  <c r="L34"/>
  <c r="H34"/>
  <c r="D34"/>
  <c r="H33"/>
  <c r="P23"/>
  <c r="O37"/>
  <c r="M37"/>
  <c r="L37"/>
  <c r="I37"/>
  <c r="F37"/>
  <c r="D37"/>
  <c r="C37"/>
  <c r="L36"/>
  <c r="O33"/>
  <c r="P13"/>
  <c r="P14"/>
  <c r="J37"/>
  <c r="M34"/>
  <c r="F33"/>
  <c r="F34"/>
  <c r="I33"/>
  <c r="C33"/>
  <c r="M36"/>
  <c r="J36"/>
  <c r="J34"/>
  <c r="P15"/>
  <c r="P33"/>
  <c r="P36"/>
  <c r="P37" i="17"/>
  <c r="P34"/>
  <c r="P15"/>
  <c r="C33"/>
  <c r="E33"/>
  <c r="G33"/>
  <c r="I33"/>
  <c r="K33"/>
  <c r="M33"/>
  <c r="O33"/>
  <c r="B34"/>
  <c r="D34"/>
  <c r="F34"/>
  <c r="H34"/>
  <c r="J34"/>
  <c r="L34"/>
  <c r="N34"/>
  <c r="B37"/>
  <c r="B33"/>
  <c r="D33"/>
  <c r="F33"/>
  <c r="H33"/>
  <c r="J33"/>
  <c r="L33"/>
  <c r="N33"/>
  <c r="C34"/>
  <c r="E34"/>
  <c r="G34"/>
  <c r="I34"/>
  <c r="K34"/>
  <c r="M34"/>
  <c r="O34"/>
  <c r="P101"/>
  <c r="P98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37" i="16"/>
  <c r="P34"/>
  <c r="P15"/>
  <c r="C33"/>
  <c r="E33"/>
  <c r="G33"/>
  <c r="I33"/>
  <c r="K33"/>
  <c r="M33"/>
  <c r="O33"/>
  <c r="B34"/>
  <c r="D34"/>
  <c r="F34"/>
  <c r="H34"/>
  <c r="J34"/>
  <c r="L34"/>
  <c r="N34"/>
  <c r="B37"/>
  <c r="B33"/>
  <c r="D33"/>
  <c r="F33"/>
  <c r="H33"/>
  <c r="J33"/>
  <c r="L33"/>
  <c r="N33"/>
  <c r="C34"/>
  <c r="E34"/>
  <c r="G34"/>
  <c r="I34"/>
  <c r="K34"/>
  <c r="M34"/>
  <c r="O34"/>
  <c r="P101"/>
  <c r="P98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B97"/>
  <c r="D97"/>
  <c r="F97"/>
  <c r="H97"/>
  <c r="J97"/>
  <c r="L97"/>
  <c r="N97"/>
  <c r="C98"/>
  <c r="E98"/>
  <c r="G98"/>
  <c r="I98"/>
  <c r="K98"/>
  <c r="M98"/>
  <c r="O98"/>
  <c r="D150"/>
  <c r="F150"/>
  <c r="H150"/>
  <c r="J150"/>
  <c r="L150"/>
  <c r="N150"/>
  <c r="C151"/>
  <c r="E151"/>
  <c r="G151"/>
  <c r="I151"/>
  <c r="K151"/>
  <c r="M151"/>
  <c r="O151"/>
  <c r="P37" i="15"/>
  <c r="P34"/>
  <c r="P15"/>
  <c r="C33"/>
  <c r="E33"/>
  <c r="G33"/>
  <c r="I33"/>
  <c r="K33"/>
  <c r="M33"/>
  <c r="O33"/>
  <c r="B34"/>
  <c r="D34"/>
  <c r="F34"/>
  <c r="H34"/>
  <c r="J34"/>
  <c r="L34"/>
  <c r="N34"/>
  <c r="B37"/>
  <c r="B33"/>
  <c r="D33"/>
  <c r="F33"/>
  <c r="H33"/>
  <c r="J33"/>
  <c r="L33"/>
  <c r="N33"/>
  <c r="C34"/>
  <c r="E34"/>
  <c r="G34"/>
  <c r="I34"/>
  <c r="K34"/>
  <c r="M34"/>
  <c r="O34"/>
  <c r="P101"/>
  <c r="P98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1" i="14"/>
  <c r="P98"/>
  <c r="P37"/>
  <c r="P34"/>
  <c r="C33"/>
  <c r="E33"/>
  <c r="G33"/>
  <c r="I33"/>
  <c r="K33"/>
  <c r="M33"/>
  <c r="O33"/>
  <c r="D34"/>
  <c r="F34"/>
  <c r="H34"/>
  <c r="J34"/>
  <c r="L34"/>
  <c r="N34"/>
  <c r="B37"/>
  <c r="C97"/>
  <c r="E97"/>
  <c r="G97"/>
  <c r="I97"/>
  <c r="K97"/>
  <c r="M97"/>
  <c r="O97"/>
  <c r="B98"/>
  <c r="D98"/>
  <c r="F98"/>
  <c r="H98"/>
  <c r="J98"/>
  <c r="L98"/>
  <c r="N98"/>
  <c r="B101"/>
  <c r="D33"/>
  <c r="F33"/>
  <c r="H33"/>
  <c r="J33"/>
  <c r="L33"/>
  <c r="N33"/>
  <c r="C34"/>
  <c r="E34"/>
  <c r="G34"/>
  <c r="I34"/>
  <c r="K34"/>
  <c r="M34"/>
  <c r="O34"/>
  <c r="D97"/>
  <c r="F97"/>
  <c r="H97"/>
  <c r="J97"/>
  <c r="L97"/>
  <c r="N97"/>
  <c r="C98"/>
  <c r="E98"/>
  <c r="G98"/>
  <c r="I98"/>
  <c r="K98"/>
  <c r="M98"/>
  <c r="O98"/>
  <c r="B37" i="9"/>
  <c r="O36"/>
  <c r="L33"/>
  <c r="H37"/>
  <c r="P21"/>
  <c r="P22"/>
  <c r="P37"/>
  <c r="F36"/>
  <c r="B36"/>
  <c r="P34"/>
  <c r="I34"/>
  <c r="E36"/>
  <c r="E34"/>
  <c r="J33"/>
  <c r="E37"/>
  <c r="G37"/>
  <c r="K37"/>
  <c r="K34"/>
  <c r="H36"/>
  <c r="D33"/>
  <c r="P36" i="17"/>
  <c r="P33"/>
  <c r="P154"/>
  <c r="P151"/>
  <c r="P100"/>
  <c r="P97"/>
  <c r="P153"/>
  <c r="P150"/>
  <c r="P36" i="16"/>
  <c r="P33"/>
  <c r="P154"/>
  <c r="P151"/>
  <c r="P100"/>
  <c r="P97"/>
  <c r="P153"/>
  <c r="P150"/>
  <c r="P36" i="15"/>
  <c r="P33"/>
  <c r="P154"/>
  <c r="P151"/>
  <c r="P100"/>
  <c r="P97"/>
  <c r="P153"/>
  <c r="P150"/>
  <c r="P100" i="14"/>
  <c r="P97"/>
  <c r="P36"/>
  <c r="P33"/>
</calcChain>
</file>

<file path=xl/sharedStrings.xml><?xml version="1.0" encoding="utf-8"?>
<sst xmlns="http://schemas.openxmlformats.org/spreadsheetml/2006/main" count="533" uniqueCount="106">
  <si>
    <t>OBSAH:</t>
  </si>
  <si>
    <t>1.</t>
  </si>
  <si>
    <t>2.</t>
  </si>
  <si>
    <t>3.</t>
  </si>
  <si>
    <t>4.</t>
  </si>
  <si>
    <t>5.</t>
  </si>
  <si>
    <t>ZÁKLADNÍ UMĚLECKÉ ŠKOLY</t>
  </si>
  <si>
    <t>Hudební obor - individuální výuka</t>
  </si>
  <si>
    <t>Základní umělecká škola</t>
  </si>
  <si>
    <t>Kraj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</si>
  <si>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</si>
  <si>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</si>
  <si>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</si>
  <si>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</si>
  <si>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</si>
  <si>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</si>
  <si>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</si>
  <si>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</si>
  <si>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</si>
  <si>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</si>
  <si>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</si>
  <si>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</si>
  <si>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Moravskoslezský</t>
  </si>
  <si>
    <t>Zlínský</t>
  </si>
  <si>
    <t>Np</t>
  </si>
  <si>
    <t>Pp</t>
  </si>
  <si>
    <t>No</t>
  </si>
  <si>
    <t>Po</t>
  </si>
  <si>
    <t>Hudební obor - kolektivní výuka</t>
  </si>
  <si>
    <t>Literárně - dramatický obor</t>
  </si>
  <si>
    <t>Taneční obor</t>
  </si>
  <si>
    <t>Výtvarný obor</t>
  </si>
  <si>
    <t>PŘÍLOHA Č. 7</t>
  </si>
  <si>
    <t>Tabulka č. 4</t>
  </si>
  <si>
    <t>Graf č. 4</t>
  </si>
  <si>
    <t>Graf č. 1</t>
  </si>
  <si>
    <t>Tabulka č. 1</t>
  </si>
  <si>
    <t>Příloha č. 7</t>
  </si>
  <si>
    <t>Tabulka č. 2</t>
  </si>
  <si>
    <t>Graf č. 2</t>
  </si>
  <si>
    <t>Tabulka č. 3</t>
  </si>
  <si>
    <t>Graf č. 3</t>
  </si>
  <si>
    <t>Tabulka č. 5</t>
  </si>
  <si>
    <t>Graf č. 5</t>
  </si>
  <si>
    <t>Průměr ČR</t>
  </si>
  <si>
    <t>Změna normativu MP 2010/2009 (v %)</t>
  </si>
  <si>
    <t>Změna normativu MP 2010-2009 (v Kč)</t>
  </si>
  <si>
    <t>Normativ MP pedagogů na 1 žáka</t>
  </si>
  <si>
    <t>Normativ MP nepedagogů na 1 žáka</t>
  </si>
  <si>
    <t>Normativ mzdových prostředků (MP) v jednotlivých krajích v roce 2011 v porovnání s roky 2010 a 2009</t>
  </si>
  <si>
    <t>Normativ MP celkem na 1 žáka</t>
  </si>
  <si>
    <t>Porovnání krajských normativů mzdových prostředků
 stanovených jednotlivými krajskými úřady pro krajské a obecní školství
 v roce 2011</t>
  </si>
  <si>
    <t>Změna normativu MP 2011/2010 (v %)</t>
  </si>
  <si>
    <t>Změna normativu MP 2011-2010 (v Kč)</t>
  </si>
  <si>
    <t>Změna normativu MP ped. 2011/2010 (v %)</t>
  </si>
  <si>
    <t>Změna normativu MP ped. 2010/2009 (v %)</t>
  </si>
  <si>
    <t>Změna normativu MP ped. 2011-2010 (v Kč)</t>
  </si>
  <si>
    <t>Změna normativu MP ped. 2010-2009 (v Kč)</t>
  </si>
  <si>
    <t>Meziroční změna 
normativu MP pedagogů 
na 1 žáka</t>
  </si>
  <si>
    <t>Tabulka č. 1a</t>
  </si>
  <si>
    <t>Graf č. 1a</t>
  </si>
  <si>
    <t>Meziroční změna 
normativu MP nepedagogů 
na 1 žáka</t>
  </si>
  <si>
    <t>Tabulka č. 1b</t>
  </si>
  <si>
    <t>Graf č. 1b</t>
  </si>
  <si>
    <t>Normativ MP 
a ukazatele rozhodné pro jeho stanovení
v jednotlivých letech</t>
  </si>
  <si>
    <t>Změna normativu MP neped. 2011/2010 (v %)</t>
  </si>
  <si>
    <t>Změna normativu MP neped. 2010/2009 (v %)</t>
  </si>
  <si>
    <t>Změna normativu MP neped. 2011-2010 (v Kč)</t>
  </si>
  <si>
    <t>Změna normativu MP neped. 2010-2009 (v Kč)</t>
  </si>
  <si>
    <t>Tabulka č. 2a</t>
  </si>
  <si>
    <t>Graf č. 2a</t>
  </si>
  <si>
    <t>Tabulka č. 2b</t>
  </si>
  <si>
    <t>Graf č. 2b</t>
  </si>
  <si>
    <t>Graf č. 3b</t>
  </si>
  <si>
    <t>Tabulka č. 3b</t>
  </si>
  <si>
    <t>Tabulka č. 3a</t>
  </si>
  <si>
    <t>Graf č. 3a</t>
  </si>
  <si>
    <t>Tabulka č. 4a</t>
  </si>
  <si>
    <t>Graf č. 4a</t>
  </si>
  <si>
    <t>Tabulka č. 4b</t>
  </si>
  <si>
    <t>Graf č. 4b</t>
  </si>
  <si>
    <t>Tabulka č. 5a</t>
  </si>
  <si>
    <t>Graf č. 5a</t>
  </si>
  <si>
    <t>Tabulka č. 5b</t>
  </si>
  <si>
    <t>Graf č. 5b</t>
  </si>
  <si>
    <t xml:space="preserve">Průměrná hodnota normativu mzdových prostředků (MP) stanoveného jednotlivými kraji v roce 2011 v porovnání s roky 2010 a 2009 </t>
  </si>
  <si>
    <t>Tabulka č. 6</t>
  </si>
  <si>
    <t>Pořadí</t>
  </si>
  <si>
    <t>Průměrná hodnota normativu MP</t>
  </si>
  <si>
    <t>Změna 2011 ku 2010</t>
  </si>
  <si>
    <t>Změna 2010 ku 2009</t>
  </si>
  <si>
    <t>Počet žáků 
ve šk. r. 2010/2011</t>
  </si>
  <si>
    <t>v roce 2011</t>
  </si>
  <si>
    <t>v roce 2010</t>
  </si>
  <si>
    <t>v roce 2009</t>
  </si>
  <si>
    <t>v %</t>
  </si>
  <si>
    <t>v Kč</t>
  </si>
  <si>
    <t>Celkový normativ MP</t>
  </si>
  <si>
    <t>Normativ MP pedagogických pracovníků</t>
  </si>
  <si>
    <t>Normativ MP nepedagogických pracovníků</t>
  </si>
  <si>
    <t>Poznámka: počet žáků ve školním roce 2010/2011 v denní formě vzdělávání (podle stavu k 30.9.2010)</t>
  </si>
  <si>
    <t>Graf č. 6</t>
  </si>
  <si>
    <t>Literárně dramatický obor</t>
  </si>
  <si>
    <t>Hudební obor s výukou individuální nebo skupinovou</t>
  </si>
  <si>
    <t>Hudební obor s výukou kolektivní</t>
  </si>
  <si>
    <t>Obor ZUŠ</t>
  </si>
</sst>
</file>

<file path=xl/styles.xml><?xml version="1.0" encoding="utf-8"?>
<styleSheet xmlns="http://schemas.openxmlformats.org/spreadsheetml/2006/main">
  <numFmts count="9">
    <numFmt numFmtId="164" formatCode="#,##0_ ;[Red]\-#,##0\ "/>
    <numFmt numFmtId="165" formatCode="\+#,##0.00;[Red]\-#,##0.00"/>
    <numFmt numFmtId="166" formatCode="\+#,##0;[Red]\-#,##0"/>
    <numFmt numFmtId="167" formatCode="#,##0.00;\-0.00;&quot; --- &quot;"/>
    <numFmt numFmtId="168" formatCode="#,##0;\-0;&quot; --- &quot;"/>
    <numFmt numFmtId="169" formatCode="#,##0;[Red]\-\ #,##0;&quot; --- &quot;"/>
    <numFmt numFmtId="170" formatCode="\+\ #,##0.00;[Red]\-\ #,##0.00"/>
    <numFmt numFmtId="171" formatCode="\+\ #,##0;[Red]\-\ #,##0"/>
    <numFmt numFmtId="172" formatCode="&quot;(&quot;#,##0&quot;.)&quot;"/>
  </numFmts>
  <fonts count="29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u/>
      <sz val="16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u/>
      <sz val="12"/>
      <color indexed="12"/>
      <name val="Times New Roman"/>
      <family val="1"/>
      <charset val="238"/>
    </font>
    <font>
      <b/>
      <sz val="20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2"/>
      <name val="Times New Roman"/>
      <family val="1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2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CB2B2"/>
        <bgColor indexed="64"/>
      </patternFill>
    </fill>
    <fill>
      <patternFill patternType="solid">
        <fgColor rgb="FFB9CDE5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2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8" fillId="2" borderId="0" xfId="4" applyFont="1" applyFill="1" applyProtection="1">
      <protection locked="0"/>
    </xf>
    <xf numFmtId="0" fontId="4" fillId="2" borderId="0" xfId="4" applyFill="1"/>
    <xf numFmtId="0" fontId="1" fillId="2" borderId="0" xfId="4" applyFont="1" applyFill="1" applyBorder="1"/>
    <xf numFmtId="0" fontId="2" fillId="2" borderId="0" xfId="4" applyFont="1" applyFill="1" applyAlignment="1">
      <alignment horizontal="right"/>
    </xf>
    <xf numFmtId="0" fontId="8" fillId="2" borderId="0" xfId="5" applyFont="1" applyFill="1" applyProtection="1">
      <protection locked="0"/>
    </xf>
    <xf numFmtId="0" fontId="8" fillId="2" borderId="0" xfId="6" applyFont="1" applyFill="1" applyProtection="1">
      <protection locked="0"/>
    </xf>
    <xf numFmtId="0" fontId="8" fillId="2" borderId="0" xfId="7" applyFont="1" applyFill="1" applyProtection="1">
      <protection locked="0"/>
    </xf>
    <xf numFmtId="0" fontId="8" fillId="2" borderId="0" xfId="8" applyFont="1" applyFill="1" applyProtection="1">
      <protection locked="0"/>
    </xf>
    <xf numFmtId="0" fontId="13" fillId="0" borderId="0" xfId="0" applyFont="1"/>
    <xf numFmtId="0" fontId="13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6" fillId="0" borderId="0" xfId="1" applyFont="1" applyAlignment="1" applyProtection="1"/>
    <xf numFmtId="0" fontId="4" fillId="3" borderId="0" xfId="2" applyFill="1"/>
    <xf numFmtId="0" fontId="7" fillId="3" borderId="0" xfId="2" applyFont="1" applyFill="1" applyAlignment="1">
      <alignment horizontal="center"/>
    </xf>
    <xf numFmtId="0" fontId="1" fillId="3" borderId="0" xfId="2" applyFont="1" applyFill="1"/>
    <xf numFmtId="0" fontId="14" fillId="3" borderId="0" xfId="2" applyFont="1" applyFill="1" applyAlignment="1">
      <alignment horizontal="right"/>
    </xf>
    <xf numFmtId="0" fontId="1" fillId="3" borderId="1" xfId="2" applyFont="1" applyFill="1" applyBorder="1" applyAlignment="1">
      <alignment horizontal="center" textRotation="90" wrapText="1"/>
    </xf>
    <xf numFmtId="0" fontId="1" fillId="3" borderId="2" xfId="2" applyFont="1" applyFill="1" applyBorder="1" applyAlignment="1">
      <alignment horizontal="center" textRotation="90" wrapText="1"/>
    </xf>
    <xf numFmtId="0" fontId="1" fillId="3" borderId="0" xfId="2" applyFont="1" applyFill="1" applyAlignment="1">
      <alignment textRotation="90" wrapText="1"/>
    </xf>
    <xf numFmtId="0" fontId="1" fillId="3" borderId="0" xfId="2" applyFont="1" applyFill="1" applyAlignment="1">
      <alignment wrapText="1"/>
    </xf>
    <xf numFmtId="0" fontId="17" fillId="4" borderId="3" xfId="2" applyFont="1" applyFill="1" applyBorder="1" applyAlignment="1">
      <alignment horizontal="center" vertical="center"/>
    </xf>
    <xf numFmtId="0" fontId="1" fillId="4" borderId="4" xfId="2" applyFont="1" applyFill="1" applyBorder="1" applyAlignment="1">
      <alignment horizontal="center" textRotation="90" wrapText="1"/>
    </xf>
    <xf numFmtId="0" fontId="1" fillId="3" borderId="5" xfId="2" applyFont="1" applyFill="1" applyBorder="1" applyAlignment="1">
      <alignment horizontal="left"/>
    </xf>
    <xf numFmtId="0" fontId="9" fillId="3" borderId="0" xfId="2" applyFont="1" applyFill="1"/>
    <xf numFmtId="3" fontId="1" fillId="3" borderId="6" xfId="2" applyNumberFormat="1" applyFont="1" applyFill="1" applyBorder="1" applyAlignment="1">
      <alignment horizontal="left"/>
    </xf>
    <xf numFmtId="3" fontId="4" fillId="3" borderId="0" xfId="2" applyNumberFormat="1" applyFill="1" applyAlignment="1">
      <alignment horizontal="center"/>
    </xf>
    <xf numFmtId="0" fontId="1" fillId="3" borderId="6" xfId="2" applyFont="1" applyFill="1" applyBorder="1" applyAlignment="1">
      <alignment horizontal="left"/>
    </xf>
    <xf numFmtId="3" fontId="9" fillId="3" borderId="0" xfId="2" applyNumberFormat="1" applyFont="1" applyFill="1" applyAlignment="1">
      <alignment horizontal="center"/>
    </xf>
    <xf numFmtId="0" fontId="1" fillId="3" borderId="7" xfId="2" applyFont="1" applyFill="1" applyBorder="1" applyAlignment="1">
      <alignment horizontal="left"/>
    </xf>
    <xf numFmtId="2" fontId="3" fillId="3" borderId="8" xfId="3" applyNumberFormat="1" applyFont="1" applyFill="1" applyBorder="1" applyAlignment="1" applyProtection="1">
      <alignment horizontal="center"/>
      <protection locked="0"/>
    </xf>
    <xf numFmtId="4" fontId="3" fillId="3" borderId="9" xfId="3" applyNumberFormat="1" applyFont="1" applyFill="1" applyBorder="1" applyAlignment="1" applyProtection="1">
      <alignment horizontal="center"/>
      <protection locked="0"/>
    </xf>
    <xf numFmtId="2" fontId="3" fillId="3" borderId="9" xfId="3" applyNumberFormat="1" applyFont="1" applyFill="1" applyBorder="1" applyAlignment="1" applyProtection="1">
      <alignment horizontal="center"/>
      <protection locked="0"/>
    </xf>
    <xf numFmtId="2" fontId="3" fillId="3" borderId="10" xfId="3" applyNumberFormat="1" applyFont="1" applyFill="1" applyBorder="1" applyAlignment="1" applyProtection="1">
      <alignment horizontal="center"/>
      <protection locked="0"/>
    </xf>
    <xf numFmtId="3" fontId="3" fillId="3" borderId="8" xfId="3" applyNumberFormat="1" applyFont="1" applyFill="1" applyBorder="1" applyAlignment="1" applyProtection="1">
      <alignment horizontal="center" wrapText="1"/>
      <protection locked="0"/>
    </xf>
    <xf numFmtId="3" fontId="3" fillId="3" borderId="9" xfId="3" applyNumberFormat="1" applyFont="1" applyFill="1" applyBorder="1" applyAlignment="1" applyProtection="1">
      <alignment horizontal="center"/>
      <protection locked="0"/>
    </xf>
    <xf numFmtId="3" fontId="3" fillId="3" borderId="10" xfId="3" applyNumberFormat="1" applyFont="1" applyFill="1" applyBorder="1" applyAlignment="1" applyProtection="1">
      <alignment horizontal="center"/>
      <protection locked="0"/>
    </xf>
    <xf numFmtId="3" fontId="1" fillId="3" borderId="11" xfId="2" applyNumberFormat="1" applyFont="1" applyFill="1" applyBorder="1" applyAlignment="1">
      <alignment horizontal="left"/>
    </xf>
    <xf numFmtId="3" fontId="10" fillId="3" borderId="12" xfId="3" applyNumberFormat="1" applyFont="1" applyFill="1" applyBorder="1" applyAlignment="1">
      <alignment horizontal="center"/>
    </xf>
    <xf numFmtId="3" fontId="10" fillId="3" borderId="13" xfId="3" applyNumberFormat="1" applyFont="1" applyFill="1" applyBorder="1" applyAlignment="1">
      <alignment horizontal="center"/>
    </xf>
    <xf numFmtId="0" fontId="1" fillId="3" borderId="14" xfId="2" applyFont="1" applyFill="1" applyBorder="1" applyAlignment="1">
      <alignment horizontal="left"/>
    </xf>
    <xf numFmtId="3" fontId="10" fillId="3" borderId="15" xfId="3" applyNumberFormat="1" applyFont="1" applyFill="1" applyBorder="1" applyAlignment="1">
      <alignment horizontal="center"/>
    </xf>
    <xf numFmtId="3" fontId="10" fillId="3" borderId="16" xfId="3" applyNumberFormat="1" applyFont="1" applyFill="1" applyBorder="1" applyAlignment="1">
      <alignment horizontal="center"/>
    </xf>
    <xf numFmtId="3" fontId="9" fillId="3" borderId="0" xfId="2" applyNumberFormat="1" applyFont="1" applyFill="1"/>
    <xf numFmtId="3" fontId="3" fillId="3" borderId="0" xfId="2" applyNumberFormat="1" applyFont="1" applyFill="1"/>
    <xf numFmtId="164" fontId="9" fillId="3" borderId="0" xfId="2" applyNumberFormat="1" applyFont="1" applyFill="1"/>
    <xf numFmtId="0" fontId="18" fillId="0" borderId="3" xfId="2" applyFont="1" applyFill="1" applyBorder="1"/>
    <xf numFmtId="165" fontId="18" fillId="0" borderId="17" xfId="2" applyNumberFormat="1" applyFont="1" applyFill="1" applyBorder="1" applyAlignment="1">
      <alignment horizontal="center"/>
    </xf>
    <xf numFmtId="0" fontId="19" fillId="3" borderId="0" xfId="2" applyFont="1" applyFill="1"/>
    <xf numFmtId="0" fontId="3" fillId="3" borderId="0" xfId="2" applyFont="1" applyFill="1" applyAlignment="1">
      <alignment horizontal="right"/>
    </xf>
    <xf numFmtId="0" fontId="3" fillId="3" borderId="0" xfId="2" applyFont="1" applyFill="1"/>
    <xf numFmtId="2" fontId="9" fillId="3" borderId="0" xfId="2" applyNumberFormat="1" applyFont="1" applyFill="1"/>
    <xf numFmtId="165" fontId="1" fillId="3" borderId="18" xfId="2" applyNumberFormat="1" applyFont="1" applyFill="1" applyBorder="1" applyAlignment="1">
      <alignment horizontal="center"/>
    </xf>
    <xf numFmtId="0" fontId="18" fillId="3" borderId="0" xfId="2" applyFont="1" applyFill="1" applyBorder="1"/>
    <xf numFmtId="165" fontId="18" fillId="3" borderId="0" xfId="2" applyNumberFormat="1" applyFont="1" applyFill="1" applyBorder="1" applyAlignment="1">
      <alignment horizontal="center"/>
    </xf>
    <xf numFmtId="166" fontId="18" fillId="0" borderId="17" xfId="2" applyNumberFormat="1" applyFont="1" applyFill="1" applyBorder="1" applyAlignment="1">
      <alignment horizontal="center"/>
    </xf>
    <xf numFmtId="0" fontId="13" fillId="0" borderId="19" xfId="0" applyFont="1" applyBorder="1" applyAlignment="1">
      <alignment horizontal="center" wrapText="1"/>
    </xf>
    <xf numFmtId="2" fontId="3" fillId="3" borderId="20" xfId="3" applyNumberFormat="1" applyFont="1" applyFill="1" applyBorder="1" applyAlignment="1" applyProtection="1">
      <alignment horizontal="center"/>
      <protection locked="0"/>
    </xf>
    <xf numFmtId="2" fontId="3" fillId="3" borderId="21" xfId="3" applyNumberFormat="1" applyFont="1" applyFill="1" applyBorder="1" applyAlignment="1" applyProtection="1">
      <alignment horizontal="center"/>
      <protection locked="0"/>
    </xf>
    <xf numFmtId="4" fontId="3" fillId="3" borderId="21" xfId="3" applyNumberFormat="1" applyFont="1" applyFill="1" applyBorder="1" applyAlignment="1" applyProtection="1">
      <alignment horizontal="center"/>
      <protection locked="0"/>
    </xf>
    <xf numFmtId="2" fontId="3" fillId="3" borderId="22" xfId="3" applyNumberFormat="1" applyFont="1" applyFill="1" applyBorder="1" applyAlignment="1" applyProtection="1">
      <alignment horizontal="center"/>
      <protection locked="0"/>
    </xf>
    <xf numFmtId="3" fontId="3" fillId="3" borderId="23" xfId="3" applyNumberFormat="1" applyFont="1" applyFill="1" applyBorder="1" applyAlignment="1" applyProtection="1">
      <alignment horizontal="center" wrapText="1"/>
      <protection locked="0"/>
    </xf>
    <xf numFmtId="3" fontId="3" fillId="3" borderId="24" xfId="3" applyNumberFormat="1" applyFont="1" applyFill="1" applyBorder="1" applyAlignment="1" applyProtection="1">
      <alignment horizontal="center"/>
      <protection locked="0"/>
    </xf>
    <xf numFmtId="3" fontId="3" fillId="3" borderId="25" xfId="3" applyNumberFormat="1" applyFont="1" applyFill="1" applyBorder="1" applyAlignment="1" applyProtection="1">
      <alignment horizontal="center"/>
      <protection locked="0"/>
    </xf>
    <xf numFmtId="0" fontId="18" fillId="3" borderId="3" xfId="2" applyFont="1" applyFill="1" applyBorder="1"/>
    <xf numFmtId="0" fontId="4" fillId="2" borderId="0" xfId="2" applyFill="1"/>
    <xf numFmtId="0" fontId="18" fillId="4" borderId="16" xfId="2" applyFont="1" applyFill="1" applyBorder="1" applyAlignment="1">
      <alignment horizontal="center" textRotation="90" wrapText="1"/>
    </xf>
    <xf numFmtId="3" fontId="20" fillId="3" borderId="26" xfId="3" applyNumberFormat="1" applyFont="1" applyFill="1" applyBorder="1" applyAlignment="1">
      <alignment horizontal="center"/>
    </xf>
    <xf numFmtId="2" fontId="19" fillId="3" borderId="10" xfId="3" applyNumberFormat="1" applyFont="1" applyFill="1" applyBorder="1" applyAlignment="1" applyProtection="1">
      <alignment horizontal="center"/>
      <protection locked="0"/>
    </xf>
    <xf numFmtId="3" fontId="19" fillId="3" borderId="10" xfId="3" applyNumberFormat="1" applyFont="1" applyFill="1" applyBorder="1" applyAlignment="1" applyProtection="1">
      <alignment horizontal="center"/>
      <protection locked="0"/>
    </xf>
    <xf numFmtId="3" fontId="20" fillId="3" borderId="13" xfId="3" applyNumberFormat="1" applyFont="1" applyFill="1" applyBorder="1" applyAlignment="1">
      <alignment horizontal="center"/>
    </xf>
    <xf numFmtId="2" fontId="19" fillId="3" borderId="22" xfId="3" applyNumberFormat="1" applyFont="1" applyFill="1" applyBorder="1" applyAlignment="1" applyProtection="1">
      <alignment horizontal="center"/>
      <protection locked="0"/>
    </xf>
    <xf numFmtId="3" fontId="19" fillId="3" borderId="25" xfId="3" applyNumberFormat="1" applyFont="1" applyFill="1" applyBorder="1" applyAlignment="1" applyProtection="1">
      <alignment horizontal="center"/>
      <protection locked="0"/>
    </xf>
    <xf numFmtId="3" fontId="20" fillId="3" borderId="16" xfId="3" applyNumberFormat="1" applyFont="1" applyFill="1" applyBorder="1" applyAlignment="1">
      <alignment horizontal="center"/>
    </xf>
    <xf numFmtId="165" fontId="19" fillId="3" borderId="0" xfId="2" applyNumberFormat="1" applyFont="1" applyFill="1"/>
    <xf numFmtId="165" fontId="18" fillId="0" borderId="27" xfId="2" applyNumberFormat="1" applyFont="1" applyFill="1" applyBorder="1" applyAlignment="1">
      <alignment horizontal="center"/>
    </xf>
    <xf numFmtId="165" fontId="18" fillId="0" borderId="28" xfId="2" applyNumberFormat="1" applyFont="1" applyFill="1" applyBorder="1" applyAlignment="1">
      <alignment horizontal="center"/>
    </xf>
    <xf numFmtId="166" fontId="18" fillId="0" borderId="27" xfId="2" applyNumberFormat="1" applyFont="1" applyFill="1" applyBorder="1" applyAlignment="1">
      <alignment horizontal="center"/>
    </xf>
    <xf numFmtId="166" fontId="18" fillId="0" borderId="28" xfId="2" applyNumberFormat="1" applyFont="1" applyFill="1" applyBorder="1" applyAlignment="1">
      <alignment horizontal="center"/>
    </xf>
    <xf numFmtId="165" fontId="18" fillId="0" borderId="18" xfId="2" applyNumberFormat="1" applyFont="1" applyFill="1" applyBorder="1" applyAlignment="1">
      <alignment horizontal="center"/>
    </xf>
    <xf numFmtId="166" fontId="18" fillId="0" borderId="18" xfId="2" applyNumberFormat="1" applyFont="1" applyFill="1" applyBorder="1" applyAlignment="1">
      <alignment horizontal="center"/>
    </xf>
    <xf numFmtId="165" fontId="18" fillId="0" borderId="29" xfId="2" applyNumberFormat="1" applyFont="1" applyFill="1" applyBorder="1" applyAlignment="1">
      <alignment horizontal="center"/>
    </xf>
    <xf numFmtId="166" fontId="18" fillId="0" borderId="29" xfId="2" applyNumberFormat="1" applyFont="1" applyFill="1" applyBorder="1" applyAlignment="1">
      <alignment horizontal="center"/>
    </xf>
    <xf numFmtId="165" fontId="18" fillId="0" borderId="14" xfId="2" applyNumberFormat="1" applyFont="1" applyFill="1" applyBorder="1" applyAlignment="1">
      <alignment horizontal="center"/>
    </xf>
    <xf numFmtId="166" fontId="18" fillId="0" borderId="14" xfId="2" applyNumberFormat="1" applyFont="1" applyFill="1" applyBorder="1" applyAlignment="1">
      <alignment horizontal="center"/>
    </xf>
    <xf numFmtId="165" fontId="18" fillId="0" borderId="30" xfId="2" applyNumberFormat="1" applyFont="1" applyFill="1" applyBorder="1" applyAlignment="1">
      <alignment horizontal="center"/>
    </xf>
    <xf numFmtId="165" fontId="18" fillId="0" borderId="31" xfId="2" applyNumberFormat="1" applyFont="1" applyFill="1" applyBorder="1" applyAlignment="1">
      <alignment horizontal="center"/>
    </xf>
    <xf numFmtId="166" fontId="18" fillId="0" borderId="31" xfId="2" applyNumberFormat="1" applyFont="1" applyFill="1" applyBorder="1" applyAlignment="1">
      <alignment horizontal="center"/>
    </xf>
    <xf numFmtId="166" fontId="18" fillId="0" borderId="30" xfId="2" applyNumberFormat="1" applyFont="1" applyFill="1" applyBorder="1" applyAlignment="1">
      <alignment horizontal="center"/>
    </xf>
    <xf numFmtId="0" fontId="15" fillId="3" borderId="0" xfId="4" applyFont="1" applyFill="1" applyAlignment="1">
      <alignment horizontal="right"/>
    </xf>
    <xf numFmtId="0" fontId="1" fillId="3" borderId="32" xfId="2" applyFont="1" applyFill="1" applyBorder="1" applyAlignment="1">
      <alignment horizontal="center" textRotation="90" wrapText="1"/>
    </xf>
    <xf numFmtId="0" fontId="18" fillId="4" borderId="33" xfId="2" applyFont="1" applyFill="1" applyBorder="1" applyAlignment="1">
      <alignment horizontal="center" textRotation="90" wrapText="1"/>
    </xf>
    <xf numFmtId="0" fontId="1" fillId="3" borderId="34" xfId="2" applyFont="1" applyFill="1" applyBorder="1" applyAlignment="1">
      <alignment horizontal="center"/>
    </xf>
    <xf numFmtId="0" fontId="18" fillId="3" borderId="31" xfId="2" applyFont="1" applyFill="1" applyBorder="1" applyAlignment="1">
      <alignment horizontal="center" textRotation="90" wrapText="1"/>
    </xf>
    <xf numFmtId="167" fontId="3" fillId="3" borderId="35" xfId="3" applyNumberFormat="1" applyFont="1" applyFill="1" applyBorder="1" applyAlignment="1" applyProtection="1">
      <alignment horizontal="center"/>
      <protection locked="0"/>
    </xf>
    <xf numFmtId="167" fontId="3" fillId="3" borderId="36" xfId="3" applyNumberFormat="1" applyFont="1" applyFill="1" applyBorder="1" applyAlignment="1" applyProtection="1">
      <alignment horizontal="center"/>
      <protection locked="0"/>
    </xf>
    <xf numFmtId="167" fontId="3" fillId="3" borderId="37" xfId="3" applyNumberFormat="1" applyFont="1" applyFill="1" applyBorder="1" applyAlignment="1" applyProtection="1">
      <alignment horizontal="center"/>
      <protection locked="0"/>
    </xf>
    <xf numFmtId="167" fontId="3" fillId="3" borderId="8" xfId="3" applyNumberFormat="1" applyFont="1" applyFill="1" applyBorder="1" applyAlignment="1" applyProtection="1">
      <alignment horizontal="center"/>
      <protection locked="0"/>
    </xf>
    <xf numFmtId="167" fontId="3" fillId="3" borderId="9" xfId="3" applyNumberFormat="1" applyFont="1" applyFill="1" applyBorder="1" applyAlignment="1" applyProtection="1">
      <alignment horizontal="center"/>
      <protection locked="0"/>
    </xf>
    <xf numFmtId="167" fontId="3" fillId="3" borderId="10" xfId="3" applyNumberFormat="1" applyFont="1" applyFill="1" applyBorder="1" applyAlignment="1" applyProtection="1">
      <alignment horizontal="center"/>
      <protection locked="0"/>
    </xf>
    <xf numFmtId="168" fontId="3" fillId="3" borderId="8" xfId="3" applyNumberFormat="1" applyFont="1" applyFill="1" applyBorder="1" applyAlignment="1" applyProtection="1">
      <alignment horizontal="center"/>
      <protection locked="0"/>
    </xf>
    <xf numFmtId="168" fontId="3" fillId="3" borderId="9" xfId="3" applyNumberFormat="1" applyFont="1" applyFill="1" applyBorder="1" applyAlignment="1" applyProtection="1">
      <alignment horizontal="center"/>
      <protection locked="0"/>
    </xf>
    <xf numFmtId="168" fontId="3" fillId="3" borderId="10" xfId="3" applyNumberFormat="1" applyFont="1" applyFill="1" applyBorder="1" applyAlignment="1" applyProtection="1">
      <alignment horizontal="center"/>
      <protection locked="0"/>
    </xf>
    <xf numFmtId="168" fontId="3" fillId="3" borderId="38" xfId="3" applyNumberFormat="1" applyFont="1" applyFill="1" applyBorder="1" applyAlignment="1" applyProtection="1">
      <alignment horizontal="center"/>
      <protection locked="0"/>
    </xf>
    <xf numFmtId="168" fontId="3" fillId="3" borderId="39" xfId="3" applyNumberFormat="1" applyFont="1" applyFill="1" applyBorder="1" applyAlignment="1" applyProtection="1">
      <alignment horizontal="center"/>
      <protection locked="0"/>
    </xf>
    <xf numFmtId="168" fontId="3" fillId="3" borderId="40" xfId="3" applyNumberFormat="1" applyFont="1" applyFill="1" applyBorder="1" applyAlignment="1" applyProtection="1">
      <alignment horizontal="center"/>
      <protection locked="0"/>
    </xf>
    <xf numFmtId="3" fontId="10" fillId="3" borderId="41" xfId="3" applyNumberFormat="1" applyFont="1" applyFill="1" applyBorder="1" applyAlignment="1">
      <alignment horizontal="center"/>
    </xf>
    <xf numFmtId="3" fontId="10" fillId="3" borderId="33" xfId="3" applyNumberFormat="1" applyFont="1" applyFill="1" applyBorder="1" applyAlignment="1">
      <alignment horizontal="center"/>
    </xf>
    <xf numFmtId="167" fontId="3" fillId="3" borderId="42" xfId="3" applyNumberFormat="1" applyFont="1" applyFill="1" applyBorder="1" applyAlignment="1" applyProtection="1">
      <alignment horizontal="center"/>
      <protection locked="0"/>
    </xf>
    <xf numFmtId="167" fontId="3" fillId="3" borderId="43" xfId="3" applyNumberFormat="1" applyFont="1" applyFill="1" applyBorder="1" applyAlignment="1" applyProtection="1">
      <alignment horizontal="center"/>
      <protection locked="0"/>
    </xf>
    <xf numFmtId="168" fontId="3" fillId="3" borderId="43" xfId="3" applyNumberFormat="1" applyFont="1" applyFill="1" applyBorder="1" applyAlignment="1" applyProtection="1">
      <alignment horizontal="center"/>
      <protection locked="0"/>
    </xf>
    <xf numFmtId="168" fontId="3" fillId="3" borderId="44" xfId="3" applyNumberFormat="1" applyFont="1" applyFill="1" applyBorder="1" applyAlignment="1" applyProtection="1">
      <alignment horizontal="center"/>
      <protection locked="0"/>
    </xf>
    <xf numFmtId="3" fontId="10" fillId="3" borderId="4" xfId="3" applyNumberFormat="1" applyFont="1" applyFill="1" applyBorder="1" applyAlignment="1">
      <alignment horizontal="center"/>
    </xf>
    <xf numFmtId="3" fontId="10" fillId="3" borderId="45" xfId="3" applyNumberFormat="1" applyFont="1" applyFill="1" applyBorder="1" applyAlignment="1">
      <alignment horizontal="center"/>
    </xf>
    <xf numFmtId="2" fontId="19" fillId="3" borderId="46" xfId="3" applyNumberFormat="1" applyFont="1" applyFill="1" applyBorder="1" applyAlignment="1" applyProtection="1">
      <alignment horizontal="center"/>
      <protection locked="0"/>
    </xf>
    <xf numFmtId="2" fontId="19" fillId="3" borderId="6" xfId="3" applyNumberFormat="1" applyFont="1" applyFill="1" applyBorder="1" applyAlignment="1" applyProtection="1">
      <alignment horizontal="center"/>
      <protection locked="0"/>
    </xf>
    <xf numFmtId="3" fontId="19" fillId="3" borderId="6" xfId="3" applyNumberFormat="1" applyFont="1" applyFill="1" applyBorder="1" applyAlignment="1" applyProtection="1">
      <alignment horizontal="center"/>
      <protection locked="0"/>
    </xf>
    <xf numFmtId="3" fontId="19" fillId="3" borderId="11" xfId="3" applyNumberFormat="1" applyFont="1" applyFill="1" applyBorder="1" applyAlignment="1" applyProtection="1">
      <alignment horizontal="center"/>
      <protection locked="0"/>
    </xf>
    <xf numFmtId="3" fontId="20" fillId="3" borderId="14" xfId="3" applyNumberFormat="1" applyFont="1" applyFill="1" applyBorder="1" applyAlignment="1">
      <alignment horizontal="center"/>
    </xf>
    <xf numFmtId="2" fontId="3" fillId="3" borderId="47" xfId="3" applyNumberFormat="1" applyFont="1" applyFill="1" applyBorder="1" applyAlignment="1" applyProtection="1">
      <alignment horizontal="center"/>
      <protection locked="0"/>
    </xf>
    <xf numFmtId="2" fontId="3" fillId="3" borderId="43" xfId="3" applyNumberFormat="1" applyFont="1" applyFill="1" applyBorder="1" applyAlignment="1" applyProtection="1">
      <alignment horizontal="center"/>
      <protection locked="0"/>
    </xf>
    <xf numFmtId="3" fontId="3" fillId="3" borderId="43" xfId="3" applyNumberFormat="1" applyFont="1" applyFill="1" applyBorder="1" applyAlignment="1" applyProtection="1">
      <alignment horizontal="center"/>
      <protection locked="0"/>
    </xf>
    <xf numFmtId="3" fontId="3" fillId="3" borderId="48" xfId="3" applyNumberFormat="1" applyFont="1" applyFill="1" applyBorder="1" applyAlignment="1" applyProtection="1">
      <alignment horizontal="center"/>
      <protection locked="0"/>
    </xf>
    <xf numFmtId="3" fontId="22" fillId="3" borderId="0" xfId="2" applyNumberFormat="1" applyFont="1" applyFill="1"/>
    <xf numFmtId="168" fontId="22" fillId="3" borderId="0" xfId="2" applyNumberFormat="1" applyFont="1" applyFill="1"/>
    <xf numFmtId="0" fontId="23" fillId="4" borderId="4" xfId="2" applyFont="1" applyFill="1" applyBorder="1" applyAlignment="1">
      <alignment horizontal="center" textRotation="90" wrapText="1"/>
    </xf>
    <xf numFmtId="0" fontId="24" fillId="4" borderId="16" xfId="2" applyFont="1" applyFill="1" applyBorder="1" applyAlignment="1">
      <alignment horizontal="center" textRotation="90" wrapText="1"/>
    </xf>
    <xf numFmtId="167" fontId="3" fillId="3" borderId="49" xfId="3" applyNumberFormat="1" applyFont="1" applyFill="1" applyBorder="1" applyAlignment="1" applyProtection="1">
      <alignment horizontal="center"/>
      <protection locked="0"/>
    </xf>
    <xf numFmtId="167" fontId="3" fillId="3" borderId="50" xfId="3" applyNumberFormat="1" applyFont="1" applyFill="1" applyBorder="1" applyAlignment="1" applyProtection="1">
      <alignment horizontal="center"/>
      <protection locked="0"/>
    </xf>
    <xf numFmtId="168" fontId="3" fillId="3" borderId="50" xfId="3" applyNumberFormat="1" applyFont="1" applyFill="1" applyBorder="1" applyAlignment="1" applyProtection="1">
      <alignment horizontal="center"/>
      <protection locked="0"/>
    </xf>
    <xf numFmtId="168" fontId="3" fillId="3" borderId="51" xfId="3" applyNumberFormat="1" applyFont="1" applyFill="1" applyBorder="1" applyAlignment="1" applyProtection="1">
      <alignment horizontal="center"/>
      <protection locked="0"/>
    </xf>
    <xf numFmtId="3" fontId="3" fillId="3" borderId="0" xfId="2" applyNumberFormat="1" applyFont="1" applyFill="1" applyAlignment="1">
      <alignment horizontal="center"/>
    </xf>
    <xf numFmtId="0" fontId="18" fillId="3" borderId="52" xfId="2" applyFont="1" applyFill="1" applyBorder="1"/>
    <xf numFmtId="165" fontId="18" fillId="3" borderId="26" xfId="2" applyNumberFormat="1" applyFont="1" applyFill="1" applyBorder="1" applyAlignment="1">
      <alignment horizontal="center"/>
    </xf>
    <xf numFmtId="0" fontId="1" fillId="3" borderId="31" xfId="2" applyFont="1" applyFill="1" applyBorder="1" applyAlignment="1">
      <alignment horizontal="left"/>
    </xf>
    <xf numFmtId="0" fontId="4" fillId="0" borderId="0" xfId="2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horizontal="center"/>
    </xf>
    <xf numFmtId="0" fontId="1" fillId="0" borderId="0" xfId="2" applyFont="1" applyFill="1"/>
    <xf numFmtId="0" fontId="8" fillId="2" borderId="0" xfId="9" applyFont="1" applyFill="1" applyAlignment="1" applyProtection="1">
      <alignment horizontal="left"/>
      <protection locked="0"/>
    </xf>
    <xf numFmtId="0" fontId="4" fillId="2" borderId="0" xfId="9" applyFill="1"/>
    <xf numFmtId="0" fontId="1" fillId="2" borderId="0" xfId="9" applyFont="1" applyFill="1" applyBorder="1"/>
    <xf numFmtId="0" fontId="4" fillId="3" borderId="0" xfId="9" applyFill="1"/>
    <xf numFmtId="0" fontId="25" fillId="0" borderId="0" xfId="0" applyFont="1" applyAlignment="1">
      <alignment horizontal="center"/>
    </xf>
    <xf numFmtId="0" fontId="0" fillId="0" borderId="0" xfId="0" applyFill="1"/>
    <xf numFmtId="0" fontId="14" fillId="0" borderId="0" xfId="2" applyFont="1" applyFill="1" applyAlignment="1">
      <alignment horizontal="right"/>
    </xf>
    <xf numFmtId="0" fontId="26" fillId="0" borderId="0" xfId="0" applyFont="1"/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7" fillId="4" borderId="53" xfId="2" applyFont="1" applyFill="1" applyBorder="1" applyAlignment="1">
      <alignment horizontal="left" vertical="center"/>
    </xf>
    <xf numFmtId="0" fontId="17" fillId="4" borderId="54" xfId="2" applyFont="1" applyFill="1" applyBorder="1" applyAlignment="1">
      <alignment horizontal="left" vertical="center"/>
    </xf>
    <xf numFmtId="0" fontId="17" fillId="4" borderId="57" xfId="2" applyFont="1" applyFill="1" applyBorder="1" applyAlignment="1">
      <alignment horizontal="left" vertical="center"/>
    </xf>
    <xf numFmtId="0" fontId="3" fillId="0" borderId="5" xfId="0" applyFont="1" applyBorder="1" applyAlignment="1">
      <alignment horizontal="right"/>
    </xf>
    <xf numFmtId="170" fontId="3" fillId="0" borderId="20" xfId="0" applyNumberFormat="1" applyFont="1" applyBorder="1" applyAlignment="1">
      <alignment horizontal="right" indent="1"/>
    </xf>
    <xf numFmtId="171" fontId="3" fillId="0" borderId="22" xfId="0" applyNumberFormat="1" applyFont="1" applyBorder="1" applyAlignment="1">
      <alignment horizontal="right" vertical="center" indent="1"/>
    </xf>
    <xf numFmtId="171" fontId="3" fillId="0" borderId="47" xfId="0" applyNumberFormat="1" applyFont="1" applyBorder="1" applyAlignment="1">
      <alignment horizontal="right" indent="1"/>
    </xf>
    <xf numFmtId="169" fontId="3" fillId="0" borderId="20" xfId="0" applyNumberFormat="1" applyFont="1" applyFill="1" applyBorder="1" applyAlignment="1">
      <alignment horizontal="right" indent="1"/>
    </xf>
    <xf numFmtId="172" fontId="27" fillId="0" borderId="22" xfId="0" applyNumberFormat="1" applyFont="1" applyBorder="1" applyAlignment="1">
      <alignment horizontal="right" indent="1"/>
    </xf>
    <xf numFmtId="3" fontId="0" fillId="0" borderId="0" xfId="0" applyNumberFormat="1"/>
    <xf numFmtId="170" fontId="3" fillId="0" borderId="8" xfId="0" applyNumberFormat="1" applyFont="1" applyBorder="1" applyAlignment="1">
      <alignment horizontal="right" indent="1"/>
    </xf>
    <xf numFmtId="171" fontId="3" fillId="0" borderId="10" xfId="0" applyNumberFormat="1" applyFont="1" applyBorder="1" applyAlignment="1">
      <alignment horizontal="right" vertical="center" indent="1"/>
    </xf>
    <xf numFmtId="171" fontId="3" fillId="0" borderId="43" xfId="0" applyNumberFormat="1" applyFont="1" applyBorder="1" applyAlignment="1">
      <alignment horizontal="right" indent="1"/>
    </xf>
    <xf numFmtId="169" fontId="3" fillId="0" borderId="8" xfId="10" applyNumberFormat="1" applyFont="1" applyFill="1" applyBorder="1" applyAlignment="1">
      <alignment horizontal="right" indent="1"/>
    </xf>
    <xf numFmtId="172" fontId="27" fillId="0" borderId="10" xfId="0" applyNumberFormat="1" applyFont="1" applyBorder="1" applyAlignment="1">
      <alignment horizontal="right" indent="1"/>
    </xf>
    <xf numFmtId="169" fontId="3" fillId="0" borderId="8" xfId="0" applyNumberFormat="1" applyFont="1" applyFill="1" applyBorder="1" applyAlignment="1">
      <alignment horizontal="right" indent="1"/>
    </xf>
    <xf numFmtId="0" fontId="17" fillId="5" borderId="35" xfId="2" applyFont="1" applyFill="1" applyBorder="1" applyAlignment="1">
      <alignment horizontal="left" vertical="center"/>
    </xf>
    <xf numFmtId="0" fontId="17" fillId="5" borderId="42" xfId="2" applyFont="1" applyFill="1" applyBorder="1" applyAlignment="1">
      <alignment horizontal="left" vertical="center"/>
    </xf>
    <xf numFmtId="0" fontId="17" fillId="5" borderId="54" xfId="2" applyFont="1" applyFill="1" applyBorder="1" applyAlignment="1">
      <alignment horizontal="left" vertical="center"/>
    </xf>
    <xf numFmtId="0" fontId="28" fillId="5" borderId="54" xfId="2" applyFont="1" applyFill="1" applyBorder="1" applyAlignment="1">
      <alignment horizontal="left" vertical="center"/>
    </xf>
    <xf numFmtId="0" fontId="17" fillId="5" borderId="57" xfId="2" applyFont="1" applyFill="1" applyBorder="1" applyAlignment="1">
      <alignment horizontal="left" vertical="center"/>
    </xf>
    <xf numFmtId="171" fontId="3" fillId="0" borderId="22" xfId="0" applyNumberFormat="1" applyFont="1" applyBorder="1" applyAlignment="1">
      <alignment horizontal="right" indent="1"/>
    </xf>
    <xf numFmtId="0" fontId="17" fillId="6" borderId="35" xfId="2" applyFont="1" applyFill="1" applyBorder="1" applyAlignment="1">
      <alignment horizontal="left" vertical="center"/>
    </xf>
    <xf numFmtId="0" fontId="17" fillId="6" borderId="42" xfId="2" applyFont="1" applyFill="1" applyBorder="1" applyAlignment="1">
      <alignment horizontal="left" vertical="center"/>
    </xf>
    <xf numFmtId="0" fontId="17" fillId="6" borderId="54" xfId="2" applyFont="1" applyFill="1" applyBorder="1" applyAlignment="1">
      <alignment horizontal="left" vertical="center"/>
    </xf>
    <xf numFmtId="0" fontId="28" fillId="6" borderId="54" xfId="2" applyFont="1" applyFill="1" applyBorder="1" applyAlignment="1">
      <alignment horizontal="left" vertical="center"/>
    </xf>
    <xf numFmtId="0" fontId="17" fillId="6" borderId="57" xfId="2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/>
    </xf>
    <xf numFmtId="0" fontId="0" fillId="0" borderId="0" xfId="0" applyAlignment="1">
      <alignment horizontal="right"/>
    </xf>
    <xf numFmtId="3" fontId="3" fillId="0" borderId="20" xfId="0" applyNumberFormat="1" applyFont="1" applyFill="1" applyBorder="1" applyAlignment="1">
      <alignment horizontal="right" indent="1"/>
    </xf>
    <xf numFmtId="3" fontId="3" fillId="0" borderId="21" xfId="0" applyNumberFormat="1" applyFont="1" applyFill="1" applyBorder="1" applyAlignment="1">
      <alignment horizontal="right" indent="1"/>
    </xf>
    <xf numFmtId="3" fontId="3" fillId="0" borderId="22" xfId="0" applyNumberFormat="1" applyFont="1" applyFill="1" applyBorder="1" applyAlignment="1">
      <alignment horizontal="right" indent="1"/>
    </xf>
    <xf numFmtId="169" fontId="3" fillId="0" borderId="10" xfId="0" applyNumberFormat="1" applyFont="1" applyFill="1" applyBorder="1" applyAlignment="1">
      <alignment horizontal="right" indent="1"/>
    </xf>
    <xf numFmtId="169" fontId="3" fillId="0" borderId="20" xfId="10" applyNumberFormat="1" applyFont="1" applyFill="1" applyBorder="1" applyAlignment="1">
      <alignment horizontal="right" indent="1"/>
    </xf>
    <xf numFmtId="169" fontId="3" fillId="0" borderId="21" xfId="0" applyNumberFormat="1" applyFont="1" applyFill="1" applyBorder="1" applyAlignment="1">
      <alignment horizontal="right" indent="1"/>
    </xf>
    <xf numFmtId="169" fontId="3" fillId="0" borderId="22" xfId="0" applyNumberFormat="1" applyFont="1" applyFill="1" applyBorder="1" applyAlignment="1">
      <alignment horizontal="right" indent="1"/>
    </xf>
    <xf numFmtId="169" fontId="3" fillId="0" borderId="9" xfId="0" applyNumberFormat="1" applyFont="1" applyFill="1" applyBorder="1" applyAlignment="1">
      <alignment horizontal="right" indent="1"/>
    </xf>
    <xf numFmtId="0" fontId="12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10" fillId="3" borderId="34" xfId="2" applyFont="1" applyFill="1" applyBorder="1" applyAlignment="1">
      <alignment horizontal="center" vertical="center" wrapText="1"/>
    </xf>
    <xf numFmtId="0" fontId="10" fillId="3" borderId="31" xfId="2" applyFont="1" applyFill="1" applyBorder="1" applyAlignment="1">
      <alignment horizontal="center" vertical="center" wrapText="1"/>
    </xf>
    <xf numFmtId="0" fontId="1" fillId="3" borderId="3" xfId="2" applyFont="1" applyFill="1" applyBorder="1" applyAlignment="1">
      <alignment horizontal="center"/>
    </xf>
    <xf numFmtId="0" fontId="1" fillId="3" borderId="4" xfId="2" applyFont="1" applyFill="1" applyBorder="1" applyAlignment="1">
      <alignment horizontal="center"/>
    </xf>
    <xf numFmtId="0" fontId="7" fillId="3" borderId="0" xfId="2" applyFont="1" applyFill="1" applyAlignment="1">
      <alignment horizontal="center"/>
    </xf>
    <xf numFmtId="0" fontId="17" fillId="3" borderId="46" xfId="2" applyFont="1" applyFill="1" applyBorder="1" applyAlignment="1">
      <alignment horizontal="center" vertical="center"/>
    </xf>
    <xf numFmtId="0" fontId="17" fillId="3" borderId="11" xfId="2" applyFont="1" applyFill="1" applyBorder="1" applyAlignment="1">
      <alignment horizontal="center" vertical="center"/>
    </xf>
    <xf numFmtId="0" fontId="3" fillId="0" borderId="60" xfId="10" applyFont="1" applyFill="1" applyBorder="1"/>
    <xf numFmtId="0" fontId="3" fillId="0" borderId="61" xfId="10" applyFont="1" applyFill="1" applyBorder="1"/>
    <xf numFmtId="0" fontId="3" fillId="0" borderId="62" xfId="10" applyFont="1" applyFill="1" applyBorder="1"/>
    <xf numFmtId="0" fontId="3" fillId="0" borderId="63" xfId="10" applyFont="1" applyFill="1" applyBorder="1"/>
    <xf numFmtId="0" fontId="7" fillId="0" borderId="0" xfId="2" applyFont="1" applyFill="1" applyAlignment="1">
      <alignment horizont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</cellXfs>
  <cellStyles count="11">
    <cellStyle name="Hypertextový odkaz" xfId="1" builtinId="8"/>
    <cellStyle name="normální" xfId="0" builtinId="0"/>
    <cellStyle name="normální 2" xfId="10"/>
    <cellStyle name="normální_Gym 4leté-06-05" xfId="2"/>
    <cellStyle name="normální_Gym víceleté (nižší stupeň 8leté)-06-05" xfId="3"/>
    <cellStyle name="normální_Gym víceleté (vyšší stupeň 8leté)-06-05" xfId="9"/>
    <cellStyle name="normální_ZUŠ - hudební-individuální" xfId="4"/>
    <cellStyle name="normální_ZUŠ - hudební-kolektivní" xfId="5"/>
    <cellStyle name="normální_ZUŠ - literárně-dramatický" xfId="6"/>
    <cellStyle name="normální_ZUŠ - taneční" xfId="7"/>
    <cellStyle name="normální_ZUŠ - výtvarný" xfId="8"/>
  </cellStyles>
  <dxfs count="120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ZUŠ - Hudební obor (individuální výuka)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778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'1- Hudební-individ.'!$A$8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'1- Hudební-individ.'!$B$7:$P$7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 Hudební-individ.'!$B$15:$P$15</c:f>
              <c:numCache>
                <c:formatCode>#,##0</c:formatCode>
                <c:ptCount val="15"/>
                <c:pt idx="0">
                  <c:v>14879.617862838917</c:v>
                </c:pt>
                <c:pt idx="1">
                  <c:v>14516.254393109761</c:v>
                </c:pt>
                <c:pt idx="2">
                  <c:v>14819.188300020634</c:v>
                </c:pt>
                <c:pt idx="3">
                  <c:v>14070.497823506132</c:v>
                </c:pt>
                <c:pt idx="4">
                  <c:v>14580</c:v>
                </c:pt>
                <c:pt idx="5">
                  <c:v>14885.942857142858</c:v>
                </c:pt>
                <c:pt idx="6">
                  <c:v>14897.818437719914</c:v>
                </c:pt>
                <c:pt idx="7">
                  <c:v>14891.268473914923</c:v>
                </c:pt>
                <c:pt idx="8">
                  <c:v>14228.372286250335</c:v>
                </c:pt>
                <c:pt idx="9">
                  <c:v>14028.228300953519</c:v>
                </c:pt>
                <c:pt idx="10">
                  <c:v>14232.239000926702</c:v>
                </c:pt>
                <c:pt idx="11">
                  <c:v>15399.825000000001</c:v>
                </c:pt>
                <c:pt idx="12">
                  <c:v>14087.964937934619</c:v>
                </c:pt>
                <c:pt idx="13">
                  <c:v>14749.182393434876</c:v>
                </c:pt>
                <c:pt idx="14">
                  <c:v>14590.457147696656</c:v>
                </c:pt>
              </c:numCache>
            </c:numRef>
          </c:val>
        </c:ser>
        <c:dLbls>
          <c:showVal val="1"/>
        </c:dLbls>
        <c:gapWidth val="60"/>
        <c:axId val="71026176"/>
        <c:axId val="71028096"/>
      </c:barChart>
      <c:lineChart>
        <c:grouping val="standard"/>
        <c:ser>
          <c:idx val="0"/>
          <c:order val="1"/>
          <c:tx>
            <c:strRef>
              <c:f>'1- Hudební-individ.'!$A$16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'1- Hudební-individ.'!$B$7:$P$7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 Hudební-individ.'!$B$23:$P$23</c:f>
              <c:numCache>
                <c:formatCode>#,##0</c:formatCode>
                <c:ptCount val="15"/>
                <c:pt idx="0">
                  <c:v>14948.817862838918</c:v>
                </c:pt>
                <c:pt idx="1">
                  <c:v>14992.229857283091</c:v>
                </c:pt>
                <c:pt idx="2">
                  <c:v>14889.966504242162</c:v>
                </c:pt>
                <c:pt idx="3">
                  <c:v>14735.14839730906</c:v>
                </c:pt>
                <c:pt idx="4">
                  <c:v>14662.857142857143</c:v>
                </c:pt>
                <c:pt idx="5">
                  <c:v>15445.636097010716</c:v>
                </c:pt>
                <c:pt idx="6">
                  <c:v>15218.803659394793</c:v>
                </c:pt>
                <c:pt idx="7">
                  <c:v>15228.635469237968</c:v>
                </c:pt>
                <c:pt idx="8">
                  <c:v>14674.382142857143</c:v>
                </c:pt>
                <c:pt idx="9">
                  <c:v>14356.544987291309</c:v>
                </c:pt>
                <c:pt idx="10">
                  <c:v>14573.251550393463</c:v>
                </c:pt>
                <c:pt idx="11">
                  <c:v>15656.174999999999</c:v>
                </c:pt>
                <c:pt idx="12">
                  <c:v>14407.5</c:v>
                </c:pt>
                <c:pt idx="13">
                  <c:v>14926.844662348132</c:v>
                </c:pt>
                <c:pt idx="14">
                  <c:v>14908.342380933134</c:v>
                </c:pt>
              </c:numCache>
            </c:numRef>
          </c:val>
        </c:ser>
        <c:dLbls>
          <c:showVal val="1"/>
        </c:dLbls>
        <c:marker val="1"/>
        <c:axId val="72223360"/>
        <c:axId val="76399360"/>
      </c:lineChart>
      <c:catAx>
        <c:axId val="71026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3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028096"/>
        <c:crossesAt val="10000"/>
        <c:lblAlgn val="ctr"/>
        <c:lblOffset val="100"/>
        <c:tickLblSkip val="1"/>
        <c:tickMarkSkip val="1"/>
      </c:catAx>
      <c:valAx>
        <c:axId val="71028096"/>
        <c:scaling>
          <c:orientation val="minMax"/>
          <c:max val="16000"/>
          <c:min val="1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026176"/>
        <c:crosses val="autoZero"/>
        <c:crossBetween val="between"/>
        <c:majorUnit val="1000"/>
        <c:minorUnit val="500"/>
      </c:valAx>
      <c:catAx>
        <c:axId val="72223360"/>
        <c:scaling>
          <c:orientation val="minMax"/>
        </c:scaling>
        <c:delete val="1"/>
        <c:axPos val="b"/>
        <c:tickLblPos val="nextTo"/>
        <c:crossAx val="76399360"/>
        <c:crosses val="autoZero"/>
        <c:lblAlgn val="ctr"/>
        <c:lblOffset val="100"/>
      </c:catAx>
      <c:valAx>
        <c:axId val="76399360"/>
        <c:scaling>
          <c:orientation val="minMax"/>
        </c:scaling>
        <c:delete val="1"/>
        <c:axPos val="l"/>
        <c:numFmt formatCode="#,##0" sourceLinked="1"/>
        <c:tickLblPos val="nextTo"/>
        <c:crossAx val="72223360"/>
        <c:crosses val="autoZero"/>
        <c:crossBetween val="between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400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ZUŠ - Taneční obor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23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'4- Taneční'!$A$8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'4- Taneční'!$B$7:$P$7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 Taneční'!$B$15:$P$15</c:f>
              <c:numCache>
                <c:formatCode>#,##0</c:formatCode>
                <c:ptCount val="15"/>
                <c:pt idx="0">
                  <c:v>5508.414198286413</c:v>
                </c:pt>
                <c:pt idx="1">
                  <c:v>5252.6257918952442</c:v>
                </c:pt>
                <c:pt idx="2">
                  <c:v>5413.2028579816424</c:v>
                </c:pt>
                <c:pt idx="3">
                  <c:v>4614.8329809725165</c:v>
                </c:pt>
                <c:pt idx="4">
                  <c:v>5340</c:v>
                </c:pt>
                <c:pt idx="5">
                  <c:v>5688.2306493506494</c:v>
                </c:pt>
                <c:pt idx="6">
                  <c:v>4370.6838444979494</c:v>
                </c:pt>
                <c:pt idx="7">
                  <c:v>5536.8159554326539</c:v>
                </c:pt>
                <c:pt idx="8">
                  <c:v>5239.6748273003586</c:v>
                </c:pt>
                <c:pt idx="9">
                  <c:v>5303.5818399773325</c:v>
                </c:pt>
                <c:pt idx="10">
                  <c:v>5277.0149616713516</c:v>
                </c:pt>
                <c:pt idx="11">
                  <c:v>5573.2758220502892</c:v>
                </c:pt>
                <c:pt idx="12">
                  <c:v>5092.7795143913818</c:v>
                </c:pt>
                <c:pt idx="13">
                  <c:v>6714.7708027687568</c:v>
                </c:pt>
                <c:pt idx="14">
                  <c:v>5351.8502890411819</c:v>
                </c:pt>
              </c:numCache>
            </c:numRef>
          </c:val>
        </c:ser>
        <c:dLbls>
          <c:showVal val="1"/>
        </c:dLbls>
        <c:gapWidth val="60"/>
        <c:axId val="62018304"/>
        <c:axId val="62020224"/>
      </c:barChart>
      <c:lineChart>
        <c:grouping val="standard"/>
        <c:ser>
          <c:idx val="0"/>
          <c:order val="1"/>
          <c:tx>
            <c:strRef>
              <c:f>'4- Taneční'!$A$16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'4- Taneční'!$B$7:$P$7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 Taneční'!$B$23:$P$23</c:f>
              <c:numCache>
                <c:formatCode>#,##0</c:formatCode>
                <c:ptCount val="15"/>
                <c:pt idx="0">
                  <c:v>5537.3816401468785</c:v>
                </c:pt>
                <c:pt idx="1">
                  <c:v>5005.9846276221888</c:v>
                </c:pt>
                <c:pt idx="2">
                  <c:v>5435.7259940302256</c:v>
                </c:pt>
                <c:pt idx="3">
                  <c:v>4832.6427061310778</c:v>
                </c:pt>
                <c:pt idx="4">
                  <c:v>5382.8571428571431</c:v>
                </c:pt>
                <c:pt idx="5">
                  <c:v>5486.9139509655015</c:v>
                </c:pt>
                <c:pt idx="6">
                  <c:v>4465.1535004214729</c:v>
                </c:pt>
                <c:pt idx="7">
                  <c:v>5662.623405182293</c:v>
                </c:pt>
                <c:pt idx="8">
                  <c:v>5553.1288201160542</c:v>
                </c:pt>
                <c:pt idx="9">
                  <c:v>5427.6303132015437</c:v>
                </c:pt>
                <c:pt idx="10">
                  <c:v>5405.0572594752193</c:v>
                </c:pt>
                <c:pt idx="11">
                  <c:v>5666.9361702127662</c:v>
                </c:pt>
                <c:pt idx="12">
                  <c:v>5215.2417794970988</c:v>
                </c:pt>
                <c:pt idx="13">
                  <c:v>6852.1939485234161</c:v>
                </c:pt>
                <c:pt idx="14">
                  <c:v>5423.533661313063</c:v>
                </c:pt>
              </c:numCache>
            </c:numRef>
          </c:val>
        </c:ser>
        <c:dLbls>
          <c:showVal val="1"/>
        </c:dLbls>
        <c:marker val="1"/>
        <c:axId val="62022400"/>
        <c:axId val="62023936"/>
      </c:lineChart>
      <c:catAx>
        <c:axId val="62018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3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20224"/>
        <c:crossesAt val="0"/>
        <c:lblAlgn val="ctr"/>
        <c:lblOffset val="100"/>
        <c:tickLblSkip val="1"/>
        <c:tickMarkSkip val="1"/>
      </c:catAx>
      <c:valAx>
        <c:axId val="62020224"/>
        <c:scaling>
          <c:orientation val="minMax"/>
          <c:max val="7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18304"/>
        <c:crosses val="autoZero"/>
        <c:crossBetween val="between"/>
        <c:majorUnit val="1000"/>
        <c:minorUnit val="500"/>
      </c:valAx>
      <c:catAx>
        <c:axId val="62022400"/>
        <c:scaling>
          <c:orientation val="minMax"/>
        </c:scaling>
        <c:delete val="1"/>
        <c:axPos val="b"/>
        <c:tickLblPos val="nextTo"/>
        <c:crossAx val="62023936"/>
        <c:crosses val="autoZero"/>
        <c:lblAlgn val="ctr"/>
        <c:lblOffset val="100"/>
      </c:catAx>
      <c:valAx>
        <c:axId val="62023936"/>
        <c:scaling>
          <c:orientation val="minMax"/>
        </c:scaling>
        <c:delete val="1"/>
        <c:axPos val="l"/>
        <c:numFmt formatCode="#,##0" sourceLinked="1"/>
        <c:tickLblPos val="nextTo"/>
        <c:crossAx val="62022400"/>
        <c:crosses val="autoZero"/>
        <c:crossBetween val="between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400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ZUŠ - Taneční obor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'4- Taneční'!$A$13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'4- Taneční'!$B$7:$P$7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 Taneční'!$B$13:$P$13</c:f>
              <c:numCache>
                <c:formatCode>#,##0</c:formatCode>
                <c:ptCount val="15"/>
                <c:pt idx="0">
                  <c:v>5084.8421052631575</c:v>
                </c:pt>
                <c:pt idx="1">
                  <c:v>4877.6917663617169</c:v>
                </c:pt>
                <c:pt idx="2">
                  <c:v>5061.3818181818178</c:v>
                </c:pt>
                <c:pt idx="3">
                  <c:v>4258.181818181818</c:v>
                </c:pt>
                <c:pt idx="4">
                  <c:v>4620</c:v>
                </c:pt>
                <c:pt idx="5">
                  <c:v>5242.0363636363636</c:v>
                </c:pt>
                <c:pt idx="6">
                  <c:v>3996.9584188911704</c:v>
                </c:pt>
                <c:pt idx="7">
                  <c:v>5122.57912537228</c:v>
                </c:pt>
                <c:pt idx="8">
                  <c:v>4839.8961038961033</c:v>
                </c:pt>
                <c:pt idx="9">
                  <c:v>4919.1272727272717</c:v>
                </c:pt>
                <c:pt idx="10">
                  <c:v>4874.5574453314821</c:v>
                </c:pt>
                <c:pt idx="11">
                  <c:v>5182.2545454545452</c:v>
                </c:pt>
                <c:pt idx="12">
                  <c:v>4756.8017366136037</c:v>
                </c:pt>
                <c:pt idx="13">
                  <c:v>5676.6041461006917</c:v>
                </c:pt>
                <c:pt idx="14">
                  <c:v>4893.7794761437162</c:v>
                </c:pt>
              </c:numCache>
            </c:numRef>
          </c:val>
        </c:ser>
        <c:gapWidth val="60"/>
        <c:axId val="62034688"/>
        <c:axId val="62036608"/>
      </c:barChart>
      <c:lineChart>
        <c:grouping val="standard"/>
        <c:ser>
          <c:idx val="1"/>
          <c:order val="1"/>
          <c:tx>
            <c:strRef>
              <c:f>'4- Taneční'!$A$16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'4- Taneční'!$B$7:$P$7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 Taneční'!$B$21:$P$21</c:f>
              <c:numCache>
                <c:formatCode>#,##0</c:formatCode>
                <c:ptCount val="15"/>
                <c:pt idx="0">
                  <c:v>5084.8421052631575</c:v>
                </c:pt>
                <c:pt idx="1">
                  <c:v>4608.0375293197812</c:v>
                </c:pt>
                <c:pt idx="2">
                  <c:v>5061.4553304146648</c:v>
                </c:pt>
                <c:pt idx="3">
                  <c:v>4436.363636363636</c:v>
                </c:pt>
                <c:pt idx="4">
                  <c:v>4640</c:v>
                </c:pt>
                <c:pt idx="5">
                  <c:v>5080.1454545454544</c:v>
                </c:pt>
                <c:pt idx="6">
                  <c:v>4081.3662364329716</c:v>
                </c:pt>
                <c:pt idx="7">
                  <c:v>5253.6174985978687</c:v>
                </c:pt>
                <c:pt idx="8">
                  <c:v>5143.4181818181823</c:v>
                </c:pt>
                <c:pt idx="9">
                  <c:v>5016.2181818181816</c:v>
                </c:pt>
                <c:pt idx="10">
                  <c:v>5014.5772594752189</c:v>
                </c:pt>
                <c:pt idx="11">
                  <c:v>5282.4</c:v>
                </c:pt>
                <c:pt idx="12">
                  <c:v>4865.454545454545</c:v>
                </c:pt>
                <c:pt idx="13">
                  <c:v>5705.0345508390919</c:v>
                </c:pt>
                <c:pt idx="14">
                  <c:v>4948.0664650244826</c:v>
                </c:pt>
              </c:numCache>
            </c:numRef>
          </c:val>
        </c:ser>
        <c:marker val="1"/>
        <c:axId val="62034688"/>
        <c:axId val="62036608"/>
      </c:lineChart>
      <c:catAx>
        <c:axId val="62034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36608"/>
        <c:crossesAt val="0"/>
        <c:auto val="1"/>
        <c:lblAlgn val="ctr"/>
        <c:lblOffset val="100"/>
      </c:catAx>
      <c:valAx>
        <c:axId val="62036608"/>
        <c:scaling>
          <c:orientation val="minMax"/>
          <c:max val="7000"/>
          <c:min val="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3468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482444140446985E-2"/>
          <c:h val="3.28771259083944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ZUŠ - Taneční obor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'4- Taneční'!$A$14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'4- Taneční'!$B$7:$P$7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 Taneční'!$B$14:$P$14</c:f>
              <c:numCache>
                <c:formatCode>#,##0</c:formatCode>
                <c:ptCount val="15"/>
                <c:pt idx="0">
                  <c:v>423.57209302325577</c:v>
                </c:pt>
                <c:pt idx="1">
                  <c:v>374.93402553352666</c:v>
                </c:pt>
                <c:pt idx="2">
                  <c:v>351.82103979982463</c:v>
                </c:pt>
                <c:pt idx="3">
                  <c:v>356.65116279069764</c:v>
                </c:pt>
                <c:pt idx="4">
                  <c:v>720.00000000000011</c:v>
                </c:pt>
                <c:pt idx="5">
                  <c:v>446.19428571428574</c:v>
                </c:pt>
                <c:pt idx="6">
                  <c:v>373.72542560677982</c:v>
                </c:pt>
                <c:pt idx="7">
                  <c:v>414.23683006037356</c:v>
                </c:pt>
                <c:pt idx="8">
                  <c:v>399.77872340425529</c:v>
                </c:pt>
                <c:pt idx="9">
                  <c:v>384.45456725005994</c:v>
                </c:pt>
                <c:pt idx="10">
                  <c:v>402.45751633986936</c:v>
                </c:pt>
                <c:pt idx="11">
                  <c:v>391.02127659574467</c:v>
                </c:pt>
                <c:pt idx="12">
                  <c:v>335.97777777777782</c:v>
                </c:pt>
                <c:pt idx="13">
                  <c:v>1038.1666566680665</c:v>
                </c:pt>
                <c:pt idx="14">
                  <c:v>458.07081289746554</c:v>
                </c:pt>
              </c:numCache>
            </c:numRef>
          </c:val>
        </c:ser>
        <c:gapWidth val="60"/>
        <c:axId val="62063744"/>
        <c:axId val="62065664"/>
      </c:barChart>
      <c:lineChart>
        <c:grouping val="standard"/>
        <c:ser>
          <c:idx val="1"/>
          <c:order val="1"/>
          <c:tx>
            <c:strRef>
              <c:f>'4- Taneční'!$A$16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'4- Taneční'!$B$7:$P$7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 Taneční'!$B$22:$P$22</c:f>
              <c:numCache>
                <c:formatCode>#,##0</c:formatCode>
                <c:ptCount val="15"/>
                <c:pt idx="0">
                  <c:v>452.53953488372093</c:v>
                </c:pt>
                <c:pt idx="1">
                  <c:v>397.94709830240822</c:v>
                </c:pt>
                <c:pt idx="2">
                  <c:v>374.27066361556069</c:v>
                </c:pt>
                <c:pt idx="3">
                  <c:v>396.27906976744191</c:v>
                </c:pt>
                <c:pt idx="4">
                  <c:v>742.85714285714289</c:v>
                </c:pt>
                <c:pt idx="5">
                  <c:v>406.76849642004771</c:v>
                </c:pt>
                <c:pt idx="6">
                  <c:v>383.78726398850085</c:v>
                </c:pt>
                <c:pt idx="7">
                  <c:v>409.00590658442496</c:v>
                </c:pt>
                <c:pt idx="8">
                  <c:v>409.71063829787238</c:v>
                </c:pt>
                <c:pt idx="9">
                  <c:v>411.41213138336127</c:v>
                </c:pt>
                <c:pt idx="10">
                  <c:v>390.48</c:v>
                </c:pt>
                <c:pt idx="11">
                  <c:v>384.53617021276597</c:v>
                </c:pt>
                <c:pt idx="12">
                  <c:v>349.78723404255322</c:v>
                </c:pt>
                <c:pt idx="13">
                  <c:v>1147.1593976843242</c:v>
                </c:pt>
                <c:pt idx="14">
                  <c:v>475.46719628858034</c:v>
                </c:pt>
              </c:numCache>
            </c:numRef>
          </c:val>
        </c:ser>
        <c:marker val="1"/>
        <c:axId val="62063744"/>
        <c:axId val="62065664"/>
      </c:lineChart>
      <c:catAx>
        <c:axId val="62063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65664"/>
        <c:crossesAt val="0"/>
        <c:auto val="1"/>
        <c:lblAlgn val="ctr"/>
        <c:lblOffset val="100"/>
      </c:catAx>
      <c:valAx>
        <c:axId val="62065664"/>
        <c:scaling>
          <c:orientation val="minMax"/>
          <c:max val="7000"/>
          <c:min val="0"/>
        </c:scaling>
        <c:axPos val="l"/>
        <c:majorGridlines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6374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133301736735757E-2"/>
          <c:h val="3.260115606936419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ZUŠ - Výtvarný obor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45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'5- Výtvarný'!$A$8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'5- Výtvarný'!$B$7:$P$7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'5- Výtvarný'!$B$15:$P$15</c:f>
              <c:numCache>
                <c:formatCode>#,##0</c:formatCode>
                <c:ptCount val="15"/>
                <c:pt idx="0">
                  <c:v>4069.3079420798595</c:v>
                </c:pt>
                <c:pt idx="1">
                  <c:v>4846.1514780317675</c:v>
                </c:pt>
                <c:pt idx="2">
                  <c:v>4328.6210397998248</c:v>
                </c:pt>
                <c:pt idx="3">
                  <c:v>3702.3654485049833</c:v>
                </c:pt>
                <c:pt idx="4">
                  <c:v>4857.313432835821</c:v>
                </c:pt>
                <c:pt idx="5">
                  <c:v>5688.2306493506494</c:v>
                </c:pt>
                <c:pt idx="6">
                  <c:v>4056.0872498290687</c:v>
                </c:pt>
                <c:pt idx="7">
                  <c:v>4121.7704047026382</c:v>
                </c:pt>
                <c:pt idx="8">
                  <c:v>4096.9215805471122</c:v>
                </c:pt>
                <c:pt idx="9">
                  <c:v>4142.1212339167269</c:v>
                </c:pt>
                <c:pt idx="10">
                  <c:v>4124.0952531889488</c:v>
                </c:pt>
                <c:pt idx="11">
                  <c:v>4349.687943262411</c:v>
                </c:pt>
                <c:pt idx="12">
                  <c:v>3959.4585549584313</c:v>
                </c:pt>
                <c:pt idx="13">
                  <c:v>4904.761600186087</c:v>
                </c:pt>
                <c:pt idx="14">
                  <c:v>4374.7781293710241</c:v>
                </c:pt>
              </c:numCache>
            </c:numRef>
          </c:val>
        </c:ser>
        <c:dLbls>
          <c:showVal val="1"/>
        </c:dLbls>
        <c:gapWidth val="60"/>
        <c:axId val="62200448"/>
        <c:axId val="62210816"/>
      </c:barChart>
      <c:lineChart>
        <c:grouping val="standard"/>
        <c:ser>
          <c:idx val="0"/>
          <c:order val="1"/>
          <c:tx>
            <c:strRef>
              <c:f>'5- Výtvarný'!$A$16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'5- Výtvarný'!$B$7:$P$7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'5- Výtvarný'!$B$23:$P$23</c:f>
              <c:numCache>
                <c:formatCode>#,##0</c:formatCode>
                <c:ptCount val="15"/>
                <c:pt idx="0">
                  <c:v>4098.2753839403249</c:v>
                </c:pt>
                <c:pt idx="1">
                  <c:v>5005.9846276221888</c:v>
                </c:pt>
                <c:pt idx="2">
                  <c:v>4351.1284232270827</c:v>
                </c:pt>
                <c:pt idx="3">
                  <c:v>3881.9933554817276</c:v>
                </c:pt>
                <c:pt idx="4">
                  <c:v>4898.0810234541586</c:v>
                </c:pt>
                <c:pt idx="5">
                  <c:v>4866.5929178087144</c:v>
                </c:pt>
                <c:pt idx="6">
                  <c:v>4166.0565570923191</c:v>
                </c:pt>
                <c:pt idx="7">
                  <c:v>4211.65813933138</c:v>
                </c:pt>
                <c:pt idx="8">
                  <c:v>4338.7106382978718</c:v>
                </c:pt>
                <c:pt idx="9">
                  <c:v>4243.2454647166942</c:v>
                </c:pt>
                <c:pt idx="10">
                  <c:v>4218.8895507891548</c:v>
                </c:pt>
                <c:pt idx="11">
                  <c:v>4419.7028368794327</c:v>
                </c:pt>
                <c:pt idx="12">
                  <c:v>4066.4539007092199</c:v>
                </c:pt>
                <c:pt idx="13">
                  <c:v>5033.1195913368265</c:v>
                </c:pt>
                <c:pt idx="14">
                  <c:v>4414.2780293347932</c:v>
                </c:pt>
              </c:numCache>
            </c:numRef>
          </c:val>
        </c:ser>
        <c:dLbls>
          <c:showVal val="1"/>
        </c:dLbls>
        <c:marker val="1"/>
        <c:axId val="62212736"/>
        <c:axId val="62214528"/>
      </c:lineChart>
      <c:catAx>
        <c:axId val="62200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3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210816"/>
        <c:crossesAt val="0"/>
        <c:lblAlgn val="ctr"/>
        <c:lblOffset val="100"/>
        <c:tickLblSkip val="1"/>
        <c:tickMarkSkip val="1"/>
      </c:catAx>
      <c:valAx>
        <c:axId val="62210816"/>
        <c:scaling>
          <c:orientation val="minMax"/>
          <c:max val="6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200448"/>
        <c:crosses val="autoZero"/>
        <c:crossBetween val="between"/>
        <c:majorUnit val="1000"/>
        <c:minorUnit val="500"/>
      </c:valAx>
      <c:catAx>
        <c:axId val="62212736"/>
        <c:scaling>
          <c:orientation val="minMax"/>
        </c:scaling>
        <c:delete val="1"/>
        <c:axPos val="b"/>
        <c:tickLblPos val="nextTo"/>
        <c:crossAx val="62214528"/>
        <c:crosses val="autoZero"/>
        <c:lblAlgn val="ctr"/>
        <c:lblOffset val="100"/>
      </c:catAx>
      <c:valAx>
        <c:axId val="62214528"/>
        <c:scaling>
          <c:orientation val="minMax"/>
        </c:scaling>
        <c:delete val="1"/>
        <c:axPos val="l"/>
        <c:numFmt formatCode="#,##0" sourceLinked="1"/>
        <c:tickLblPos val="nextTo"/>
        <c:crossAx val="62212736"/>
        <c:crosses val="autoZero"/>
        <c:crossBetween val="between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400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ZUŠ - Výtvarný obor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'5- Výtvarný'!$A$13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'5- Výtvarný'!$B$7:$P$7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'5- Výtvarný'!$B$13:$P$13</c:f>
              <c:numCache>
                <c:formatCode>#,##0</c:formatCode>
                <c:ptCount val="15"/>
                <c:pt idx="0">
                  <c:v>3645.7358490566039</c:v>
                </c:pt>
                <c:pt idx="1">
                  <c:v>4471.2174524982411</c:v>
                </c:pt>
                <c:pt idx="2">
                  <c:v>3976.7999999999997</c:v>
                </c:pt>
                <c:pt idx="3">
                  <c:v>3345.7142857142853</c:v>
                </c:pt>
                <c:pt idx="4">
                  <c:v>4137.313432835821</c:v>
                </c:pt>
                <c:pt idx="5">
                  <c:v>5242.0363636363636</c:v>
                </c:pt>
                <c:pt idx="6">
                  <c:v>3682.3618242222883</c:v>
                </c:pt>
                <c:pt idx="7">
                  <c:v>3707.5335746422652</c:v>
                </c:pt>
                <c:pt idx="8">
                  <c:v>3697.1428571428578</c:v>
                </c:pt>
                <c:pt idx="9">
                  <c:v>3757.6666666666661</c:v>
                </c:pt>
                <c:pt idx="10">
                  <c:v>3721.6377368490794</c:v>
                </c:pt>
                <c:pt idx="11">
                  <c:v>3958.6666666666661</c:v>
                </c:pt>
                <c:pt idx="12">
                  <c:v>3623.4807771806531</c:v>
                </c:pt>
                <c:pt idx="13">
                  <c:v>3866.59494351802</c:v>
                </c:pt>
                <c:pt idx="14">
                  <c:v>3916.7073164735571</c:v>
                </c:pt>
              </c:numCache>
            </c:numRef>
          </c:val>
        </c:ser>
        <c:gapWidth val="60"/>
        <c:axId val="62241408"/>
        <c:axId val="62247680"/>
      </c:barChart>
      <c:lineChart>
        <c:grouping val="standard"/>
        <c:ser>
          <c:idx val="1"/>
          <c:order val="1"/>
          <c:tx>
            <c:strRef>
              <c:f>'5- Výtvarný'!$A$16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'5- Výtvarný'!$B$7:$P$7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'5- Výtvarný'!$B$21:$P$21</c:f>
              <c:numCache>
                <c:formatCode>#,##0</c:formatCode>
                <c:ptCount val="15"/>
                <c:pt idx="0">
                  <c:v>3645.7358490566039</c:v>
                </c:pt>
                <c:pt idx="1">
                  <c:v>4608.0375293197812</c:v>
                </c:pt>
                <c:pt idx="2">
                  <c:v>3976.8577596115224</c:v>
                </c:pt>
                <c:pt idx="3">
                  <c:v>3485.7142857142858</c:v>
                </c:pt>
                <c:pt idx="4">
                  <c:v>4155.2238805970155</c:v>
                </c:pt>
                <c:pt idx="5">
                  <c:v>4459.8244213886665</c:v>
                </c:pt>
                <c:pt idx="6">
                  <c:v>3782.2692931038173</c:v>
                </c:pt>
                <c:pt idx="7">
                  <c:v>3802.6522327469547</c:v>
                </c:pt>
                <c:pt idx="8">
                  <c:v>3928.9999999999995</c:v>
                </c:pt>
                <c:pt idx="9">
                  <c:v>3831.833333333333</c:v>
                </c:pt>
                <c:pt idx="10">
                  <c:v>3828.4095507891548</c:v>
                </c:pt>
                <c:pt idx="11">
                  <c:v>4035.1666666666661</c:v>
                </c:pt>
                <c:pt idx="12">
                  <c:v>3716.666666666667</c:v>
                </c:pt>
                <c:pt idx="13">
                  <c:v>3885.9601936525014</c:v>
                </c:pt>
                <c:pt idx="14">
                  <c:v>3938.8108330462119</c:v>
                </c:pt>
              </c:numCache>
            </c:numRef>
          </c:val>
        </c:ser>
        <c:marker val="1"/>
        <c:axId val="62241408"/>
        <c:axId val="62247680"/>
      </c:lineChart>
      <c:catAx>
        <c:axId val="62241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47680"/>
        <c:crossesAt val="0"/>
        <c:auto val="1"/>
        <c:lblAlgn val="ctr"/>
        <c:lblOffset val="100"/>
      </c:catAx>
      <c:valAx>
        <c:axId val="62247680"/>
        <c:scaling>
          <c:orientation val="minMax"/>
          <c:max val="6000"/>
          <c:min val="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  <c:layout/>
        </c:title>
        <c:numFmt formatCode="#,##0" sourceLinked="0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4140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482444140446985E-2"/>
          <c:h val="3.28771259083944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ZUŠ - Výtvarný obor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layout/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'5- Výtvarný'!$A$14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'5- Výtvarný'!$B$7:$P$7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'5- Výtvarný'!$B$14:$P$14</c:f>
              <c:numCache>
                <c:formatCode>#,##0</c:formatCode>
                <c:ptCount val="15"/>
                <c:pt idx="0">
                  <c:v>423.57209302325577</c:v>
                </c:pt>
                <c:pt idx="1">
                  <c:v>374.93402553352666</c:v>
                </c:pt>
                <c:pt idx="2">
                  <c:v>351.82103979982463</c:v>
                </c:pt>
                <c:pt idx="3">
                  <c:v>356.65116279069764</c:v>
                </c:pt>
                <c:pt idx="4">
                  <c:v>720.00000000000011</c:v>
                </c:pt>
                <c:pt idx="5">
                  <c:v>446.19428571428574</c:v>
                </c:pt>
                <c:pt idx="6">
                  <c:v>373.72542560677982</c:v>
                </c:pt>
                <c:pt idx="7">
                  <c:v>414.23683006037356</c:v>
                </c:pt>
                <c:pt idx="8">
                  <c:v>399.77872340425529</c:v>
                </c:pt>
                <c:pt idx="9">
                  <c:v>384.45456725005994</c:v>
                </c:pt>
                <c:pt idx="10">
                  <c:v>402.45751633986936</c:v>
                </c:pt>
                <c:pt idx="11">
                  <c:v>391.02127659574467</c:v>
                </c:pt>
                <c:pt idx="12">
                  <c:v>335.97777777777782</c:v>
                </c:pt>
                <c:pt idx="13">
                  <c:v>1038.1666566680665</c:v>
                </c:pt>
                <c:pt idx="14">
                  <c:v>458.07081289746554</c:v>
                </c:pt>
              </c:numCache>
            </c:numRef>
          </c:val>
        </c:ser>
        <c:gapWidth val="60"/>
        <c:axId val="62262272"/>
        <c:axId val="62276736"/>
      </c:barChart>
      <c:lineChart>
        <c:grouping val="standard"/>
        <c:ser>
          <c:idx val="1"/>
          <c:order val="1"/>
          <c:tx>
            <c:strRef>
              <c:f>'5- Výtvarný'!$A$16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'5- Výtvarný'!$B$7:$P$7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'5- Výtvarný'!$B$22:$P$22</c:f>
              <c:numCache>
                <c:formatCode>#,##0</c:formatCode>
                <c:ptCount val="15"/>
                <c:pt idx="0">
                  <c:v>452.53953488372093</c:v>
                </c:pt>
                <c:pt idx="1">
                  <c:v>397.94709830240822</c:v>
                </c:pt>
                <c:pt idx="2">
                  <c:v>374.27066361556069</c:v>
                </c:pt>
                <c:pt idx="3">
                  <c:v>396.27906976744191</c:v>
                </c:pt>
                <c:pt idx="4">
                  <c:v>742.85714285714289</c:v>
                </c:pt>
                <c:pt idx="5">
                  <c:v>406.76849642004771</c:v>
                </c:pt>
                <c:pt idx="6">
                  <c:v>383.78726398850085</c:v>
                </c:pt>
                <c:pt idx="7">
                  <c:v>409.00590658442496</c:v>
                </c:pt>
                <c:pt idx="8">
                  <c:v>409.71063829787238</c:v>
                </c:pt>
                <c:pt idx="9">
                  <c:v>411.41213138336127</c:v>
                </c:pt>
                <c:pt idx="10">
                  <c:v>390.48</c:v>
                </c:pt>
                <c:pt idx="11">
                  <c:v>384.53617021276597</c:v>
                </c:pt>
                <c:pt idx="12">
                  <c:v>349.78723404255322</c:v>
                </c:pt>
                <c:pt idx="13">
                  <c:v>1147.1593976843242</c:v>
                </c:pt>
                <c:pt idx="14">
                  <c:v>475.46719628858034</c:v>
                </c:pt>
              </c:numCache>
            </c:numRef>
          </c:val>
        </c:ser>
        <c:marker val="1"/>
        <c:axId val="62262272"/>
        <c:axId val="62276736"/>
      </c:lineChart>
      <c:catAx>
        <c:axId val="62262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76736"/>
        <c:crossesAt val="0"/>
        <c:auto val="1"/>
        <c:lblAlgn val="ctr"/>
        <c:lblOffset val="100"/>
      </c:catAx>
      <c:valAx>
        <c:axId val="62276736"/>
        <c:scaling>
          <c:orientation val="minMax"/>
          <c:max val="6000"/>
          <c:min val="0"/>
        </c:scaling>
        <c:axPos val="l"/>
        <c:majorGridlines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6227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133301736735757E-2"/>
          <c:h val="3.260115606936419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sz="1750" u="sng"/>
              <a:t>Průměrná hodnota krajských normativů MP v roce 2011 v oborech základních uměleckých škol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Souhrn!$A$21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strRef>
              <c:f>Souhrn!$B$10:$C$14</c:f>
              <c:strCache>
                <c:ptCount val="5"/>
                <c:pt idx="0">
                  <c:v>Hudební obor s výukou individuální nebo skupinovou</c:v>
                </c:pt>
                <c:pt idx="1">
                  <c:v>Hudební obor s výukou kolektivní</c:v>
                </c:pt>
                <c:pt idx="2">
                  <c:v>Literárně dramatický obor</c:v>
                </c:pt>
                <c:pt idx="3">
                  <c:v>Taneční obor</c:v>
                </c:pt>
                <c:pt idx="4">
                  <c:v>Výtvarný obor</c:v>
                </c:pt>
              </c:strCache>
            </c:strRef>
          </c:cat>
          <c:val>
            <c:numRef>
              <c:f>Souhrn!$D$22:$D$26</c:f>
              <c:numCache>
                <c:formatCode>#,##0</c:formatCode>
                <c:ptCount val="5"/>
                <c:pt idx="0">
                  <c:v>1071.4010462888962</c:v>
                </c:pt>
                <c:pt idx="1">
                  <c:v>458.07081289746554</c:v>
                </c:pt>
                <c:pt idx="2">
                  <c:v>458.07081289746554</c:v>
                </c:pt>
                <c:pt idx="3">
                  <c:v>458.07081289746554</c:v>
                </c:pt>
                <c:pt idx="4">
                  <c:v>458.07081289746554</c:v>
                </c:pt>
              </c:numCache>
            </c:numRef>
          </c:val>
        </c:ser>
        <c:ser>
          <c:idx val="1"/>
          <c:order val="1"/>
          <c:tx>
            <c:strRef>
              <c:f>Souhrn!$A$15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Souhrn!$B$10:$C$14</c:f>
              <c:strCache>
                <c:ptCount val="5"/>
                <c:pt idx="0">
                  <c:v>Hudební obor s výukou individuální nebo skupinovou</c:v>
                </c:pt>
                <c:pt idx="1">
                  <c:v>Hudební obor s výukou kolektivní</c:v>
                </c:pt>
                <c:pt idx="2">
                  <c:v>Literárně dramatický obor</c:v>
                </c:pt>
                <c:pt idx="3">
                  <c:v>Taneční obor</c:v>
                </c:pt>
                <c:pt idx="4">
                  <c:v>Výtvarný obor</c:v>
                </c:pt>
              </c:strCache>
            </c:strRef>
          </c:cat>
          <c:val>
            <c:numRef>
              <c:f>Souhrn!$D$16:$D$20</c:f>
              <c:numCache>
                <c:formatCode>#,##0</c:formatCode>
                <c:ptCount val="5"/>
                <c:pt idx="0">
                  <c:v>13519.056101407759</c:v>
                </c:pt>
                <c:pt idx="1">
                  <c:v>3277.7395928514266</c:v>
                </c:pt>
                <c:pt idx="2">
                  <c:v>5965.8833756907825</c:v>
                </c:pt>
                <c:pt idx="3">
                  <c:v>4893.7794761437162</c:v>
                </c:pt>
                <c:pt idx="4">
                  <c:v>3916.7073164735571</c:v>
                </c:pt>
              </c:numCache>
            </c:numRef>
          </c:val>
        </c:ser>
        <c:dLbls>
          <c:showVal val="1"/>
        </c:dLbls>
        <c:gapWidth val="100"/>
        <c:overlap val="100"/>
        <c:axId val="62411904"/>
        <c:axId val="62413440"/>
      </c:barChart>
      <c:lineChart>
        <c:grouping val="standard"/>
        <c:ser>
          <c:idx val="0"/>
          <c:order val="2"/>
          <c:tx>
            <c:v>MP celkem</c:v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strRef>
              <c:f>Souhrn!$B$10:$C$14</c:f>
              <c:strCache>
                <c:ptCount val="5"/>
                <c:pt idx="0">
                  <c:v>Hudební obor s výukou individuální nebo skupinovou</c:v>
                </c:pt>
                <c:pt idx="1">
                  <c:v>Hudební obor s výukou kolektivní</c:v>
                </c:pt>
                <c:pt idx="2">
                  <c:v>Literárně dramatický obor</c:v>
                </c:pt>
                <c:pt idx="3">
                  <c:v>Taneční obor</c:v>
                </c:pt>
                <c:pt idx="4">
                  <c:v>Výtvarný obor</c:v>
                </c:pt>
              </c:strCache>
            </c:strRef>
          </c:cat>
          <c:val>
            <c:numRef>
              <c:f>Souhrn!$D$10:$D$14</c:f>
              <c:numCache>
                <c:formatCode>#,##0;[Red]\-\ #,##0;" --- "</c:formatCode>
                <c:ptCount val="5"/>
                <c:pt idx="0">
                  <c:v>14590.457147696656</c:v>
                </c:pt>
                <c:pt idx="1">
                  <c:v>3735.8104057488922</c:v>
                </c:pt>
                <c:pt idx="2">
                  <c:v>6423.9541885882481</c:v>
                </c:pt>
                <c:pt idx="3">
                  <c:v>5351.8502890411819</c:v>
                </c:pt>
                <c:pt idx="4">
                  <c:v>4374.7781293710223</c:v>
                </c:pt>
              </c:numCache>
            </c:numRef>
          </c:val>
        </c:ser>
        <c:dLbls>
          <c:showVal val="1"/>
        </c:dLbls>
        <c:marker val="1"/>
        <c:axId val="62411904"/>
        <c:axId val="62413440"/>
      </c:lineChart>
      <c:catAx>
        <c:axId val="6241190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62413440"/>
        <c:crosses val="autoZero"/>
        <c:auto val="1"/>
        <c:lblAlgn val="ctr"/>
        <c:lblOffset val="100"/>
        <c:noMultiLvlLbl val="1"/>
      </c:catAx>
      <c:valAx>
        <c:axId val="62413440"/>
        <c:scaling>
          <c:orientation val="minMax"/>
          <c:max val="16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62411904"/>
        <c:crosses val="autoZero"/>
        <c:crossBetween val="between"/>
        <c:majorUnit val="1000"/>
        <c:minorUnit val="500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ZUŠ - Hudební obor (individuální výuka)</a:t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'1- Hudební-individ.'!$A$13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'1- Hudební-individ.'!$B$7:$P$7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 Hudební-individ.'!$B$13:$P$13</c:f>
              <c:numCache>
                <c:formatCode>#,##0</c:formatCode>
                <c:ptCount val="15"/>
                <c:pt idx="0">
                  <c:v>13867.751196172248</c:v>
                </c:pt>
                <c:pt idx="1">
                  <c:v>13413.65235749472</c:v>
                </c:pt>
                <c:pt idx="2">
                  <c:v>13713.103448275862</c:v>
                </c:pt>
                <c:pt idx="3">
                  <c:v>12975.069252077561</c:v>
                </c:pt>
                <c:pt idx="4">
                  <c:v>13860</c:v>
                </c:pt>
                <c:pt idx="5">
                  <c:v>13729.142857142857</c:v>
                </c:pt>
                <c:pt idx="6">
                  <c:v>13800</c:v>
                </c:pt>
                <c:pt idx="7">
                  <c:v>13662.842012356576</c:v>
                </c:pt>
                <c:pt idx="8">
                  <c:v>13109.943714821762</c:v>
                </c:pt>
                <c:pt idx="9">
                  <c:v>13007.307692307691</c:v>
                </c:pt>
                <c:pt idx="10">
                  <c:v>13063.813953488374</c:v>
                </c:pt>
                <c:pt idx="11">
                  <c:v>14251.2</c:v>
                </c:pt>
                <c:pt idx="12">
                  <c:v>13101.943198804185</c:v>
                </c:pt>
                <c:pt idx="13">
                  <c:v>13711.015736766811</c:v>
                </c:pt>
                <c:pt idx="14">
                  <c:v>13519.056101407759</c:v>
                </c:pt>
              </c:numCache>
            </c:numRef>
          </c:val>
        </c:ser>
        <c:gapWidth val="60"/>
        <c:axId val="83595648"/>
        <c:axId val="83597952"/>
      </c:barChart>
      <c:lineChart>
        <c:grouping val="standard"/>
        <c:ser>
          <c:idx val="1"/>
          <c:order val="1"/>
          <c:tx>
            <c:strRef>
              <c:f>'1- Hudební-individ.'!$A$16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'1- Hudební-individ.'!$B$7:$P$7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 Hudební-individ.'!$B$21:$P$21</c:f>
              <c:numCache>
                <c:formatCode>#,##0</c:formatCode>
                <c:ptCount val="15"/>
                <c:pt idx="0">
                  <c:v>13867.751196172248</c:v>
                </c:pt>
                <c:pt idx="1">
                  <c:v>13821.951219512193</c:v>
                </c:pt>
                <c:pt idx="2">
                  <c:v>13713.302619350077</c:v>
                </c:pt>
                <c:pt idx="3">
                  <c:v>13518.005540166203</c:v>
                </c:pt>
                <c:pt idx="4">
                  <c:v>13920</c:v>
                </c:pt>
                <c:pt idx="5">
                  <c:v>14183.147208121827</c:v>
                </c:pt>
                <c:pt idx="6">
                  <c:v>14091.428571428571</c:v>
                </c:pt>
                <c:pt idx="7">
                  <c:v>14015.760598503739</c:v>
                </c:pt>
                <c:pt idx="8">
                  <c:v>13470.857142857141</c:v>
                </c:pt>
                <c:pt idx="9">
                  <c:v>13264.038461538461</c:v>
                </c:pt>
                <c:pt idx="10">
                  <c:v>13439.599937490235</c:v>
                </c:pt>
                <c:pt idx="11">
                  <c:v>14526.599999999999</c:v>
                </c:pt>
                <c:pt idx="12">
                  <c:v>13380</c:v>
                </c:pt>
                <c:pt idx="13">
                  <c:v>13779.685264663807</c:v>
                </c:pt>
                <c:pt idx="14">
                  <c:v>13785.151982843179</c:v>
                </c:pt>
              </c:numCache>
            </c:numRef>
          </c:val>
        </c:ser>
        <c:marker val="1"/>
        <c:axId val="83595648"/>
        <c:axId val="83597952"/>
      </c:lineChart>
      <c:catAx>
        <c:axId val="83595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597952"/>
        <c:crossesAt val="0"/>
        <c:auto val="1"/>
        <c:lblAlgn val="ctr"/>
        <c:lblOffset val="100"/>
      </c:catAx>
      <c:valAx>
        <c:axId val="83597952"/>
        <c:scaling>
          <c:orientation val="minMax"/>
          <c:max val="1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595648"/>
        <c:crosses val="autoZero"/>
        <c:crossBetween val="between"/>
        <c:majorUnit val="1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133301736735757E-2"/>
          <c:h val="3.260115606936419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ZUŠ - Hudební obor (individuální výuka)</a:t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'1- Hudební-individ.'!$A$14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'1- Hudební-individ.'!$B$7:$P$7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 Hudební-individ.'!$B$14:$P$14</c:f>
              <c:numCache>
                <c:formatCode>#,##0</c:formatCode>
                <c:ptCount val="15"/>
                <c:pt idx="0">
                  <c:v>1011.8666666666667</c:v>
                </c:pt>
                <c:pt idx="1">
                  <c:v>1102.6020356150423</c:v>
                </c:pt>
                <c:pt idx="2">
                  <c:v>1106.0848517447725</c:v>
                </c:pt>
                <c:pt idx="3">
                  <c:v>1095.4285714285713</c:v>
                </c:pt>
                <c:pt idx="4">
                  <c:v>720.00000000000011</c:v>
                </c:pt>
                <c:pt idx="5">
                  <c:v>1156.8000000000002</c:v>
                </c:pt>
                <c:pt idx="6">
                  <c:v>1097.8184377199154</c:v>
                </c:pt>
                <c:pt idx="7">
                  <c:v>1228.4264615583488</c:v>
                </c:pt>
                <c:pt idx="8">
                  <c:v>1118.4285714285713</c:v>
                </c:pt>
                <c:pt idx="9">
                  <c:v>1020.9206086458267</c:v>
                </c:pt>
                <c:pt idx="10">
                  <c:v>1168.4250474383302</c:v>
                </c:pt>
                <c:pt idx="11">
                  <c:v>1148.625</c:v>
                </c:pt>
                <c:pt idx="12">
                  <c:v>986.02173913043475</c:v>
                </c:pt>
                <c:pt idx="13">
                  <c:v>1038.1666566680665</c:v>
                </c:pt>
                <c:pt idx="14">
                  <c:v>1071.4010462888962</c:v>
                </c:pt>
              </c:numCache>
            </c:numRef>
          </c:val>
        </c:ser>
        <c:gapWidth val="60"/>
        <c:axId val="87085056"/>
        <c:axId val="87087360"/>
      </c:barChart>
      <c:lineChart>
        <c:grouping val="standard"/>
        <c:ser>
          <c:idx val="1"/>
          <c:order val="1"/>
          <c:tx>
            <c:strRef>
              <c:f>'1- Hudební-individ.'!$A$16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'1- Hudební-individ.'!$B$7:$P$7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 Hudební-individ.'!$B$22:$P$22</c:f>
              <c:numCache>
                <c:formatCode>#,##0</c:formatCode>
                <c:ptCount val="15"/>
                <c:pt idx="0">
                  <c:v>1081.0666666666666</c:v>
                </c:pt>
                <c:pt idx="1">
                  <c:v>1170.2786377708978</c:v>
                </c:pt>
                <c:pt idx="2">
                  <c:v>1176.6638848920866</c:v>
                </c:pt>
                <c:pt idx="3">
                  <c:v>1217.1428571428571</c:v>
                </c:pt>
                <c:pt idx="4">
                  <c:v>742.85714285714289</c:v>
                </c:pt>
                <c:pt idx="5">
                  <c:v>1262.4888888888891</c:v>
                </c:pt>
                <c:pt idx="6">
                  <c:v>1127.3750879662211</c:v>
                </c:pt>
                <c:pt idx="7">
                  <c:v>1212.8748707342295</c:v>
                </c:pt>
                <c:pt idx="8">
                  <c:v>1203.5250000000001</c:v>
                </c:pt>
                <c:pt idx="9">
                  <c:v>1092.506525752849</c:v>
                </c:pt>
                <c:pt idx="10">
                  <c:v>1133.6516129032257</c:v>
                </c:pt>
                <c:pt idx="11">
                  <c:v>1129.575</c:v>
                </c:pt>
                <c:pt idx="12">
                  <c:v>1027.5</c:v>
                </c:pt>
                <c:pt idx="13">
                  <c:v>1147.1593976843242</c:v>
                </c:pt>
                <c:pt idx="14">
                  <c:v>1123.1903980899565</c:v>
                </c:pt>
              </c:numCache>
            </c:numRef>
          </c:val>
        </c:ser>
        <c:marker val="1"/>
        <c:axId val="87085056"/>
        <c:axId val="87087360"/>
      </c:lineChart>
      <c:catAx>
        <c:axId val="87085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087360"/>
        <c:crosses val="autoZero"/>
        <c:auto val="1"/>
        <c:lblAlgn val="ctr"/>
        <c:lblOffset val="100"/>
      </c:catAx>
      <c:valAx>
        <c:axId val="87087360"/>
        <c:scaling>
          <c:orientation val="minMax"/>
          <c:max val="1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085056"/>
        <c:crosses val="autoZero"/>
        <c:crossBetween val="between"/>
        <c:majorUnit val="1000"/>
        <c:minorUnit val="4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133301736735757E-2"/>
          <c:h val="3.260115606936419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ZUŠ - Hudební obor (kolektivní výuka)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'2- Hudební-kolekt.'!$A$8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'2- Hudební-kolekt.'!$B$7:$P$7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 Hudební-kolekt.'!$B$15:$P$15</c:f>
              <c:numCache>
                <c:formatCode>#,##0</c:formatCode>
                <c:ptCount val="15"/>
                <c:pt idx="0">
                  <c:v>3265.1015047879619</c:v>
                </c:pt>
                <c:pt idx="1">
                  <c:v>3355.7456605323537</c:v>
                </c:pt>
                <c:pt idx="2">
                  <c:v>3665.8210397998246</c:v>
                </c:pt>
                <c:pt idx="3">
                  <c:v>3308.1319441391533</c:v>
                </c:pt>
                <c:pt idx="4">
                  <c:v>6495</c:v>
                </c:pt>
                <c:pt idx="5">
                  <c:v>5096.3878341013824</c:v>
                </c:pt>
                <c:pt idx="6">
                  <c:v>3481.8266993820862</c:v>
                </c:pt>
                <c:pt idx="7">
                  <c:v>3297.8740547821353</c:v>
                </c:pt>
                <c:pt idx="8">
                  <c:v>3256.2324791528499</c:v>
                </c:pt>
                <c:pt idx="9">
                  <c:v>3232.370356723744</c:v>
                </c:pt>
                <c:pt idx="10">
                  <c:v>3224.7243973688082</c:v>
                </c:pt>
                <c:pt idx="11">
                  <c:v>3391.2739081746918</c:v>
                </c:pt>
                <c:pt idx="12">
                  <c:v>3089.7320976018436</c:v>
                </c:pt>
                <c:pt idx="13">
                  <c:v>4141.1237039376547</c:v>
                </c:pt>
                <c:pt idx="14">
                  <c:v>3735.8104057488931</c:v>
                </c:pt>
              </c:numCache>
            </c:numRef>
          </c:val>
        </c:ser>
        <c:dLbls>
          <c:showVal val="1"/>
        </c:dLbls>
        <c:gapWidth val="60"/>
        <c:axId val="168995072"/>
        <c:axId val="170623744"/>
      </c:barChart>
      <c:lineChart>
        <c:grouping val="standard"/>
        <c:ser>
          <c:idx val="0"/>
          <c:order val="1"/>
          <c:tx>
            <c:strRef>
              <c:f>'2- Hudební-kolekt.'!$A$16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layout>
                <c:manualLayout>
                  <c:x val="9.07382211607677E-4"/>
                  <c:y val="-2.6481716321043229E-2"/>
                </c:manualLayout>
              </c:layout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6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'2- Hudební-kolekt.'!$B$7:$P$7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 Hudební-kolekt.'!$B$23:$P$23</c:f>
              <c:numCache>
                <c:formatCode>#,##0</c:formatCode>
                <c:ptCount val="15"/>
                <c:pt idx="0">
                  <c:v>3294.0689466484268</c:v>
                </c:pt>
                <c:pt idx="1">
                  <c:v>3470.1322525976539</c:v>
                </c:pt>
                <c:pt idx="2">
                  <c:v>3688.318796625163</c:v>
                </c:pt>
                <c:pt idx="3">
                  <c:v>3471.2633167743725</c:v>
                </c:pt>
                <c:pt idx="4">
                  <c:v>6542.8571428571422</c:v>
                </c:pt>
                <c:pt idx="5">
                  <c:v>4866.5929178087144</c:v>
                </c:pt>
                <c:pt idx="6">
                  <c:v>3557.5254590733484</c:v>
                </c:pt>
                <c:pt idx="7">
                  <c:v>3366.4464454183544</c:v>
                </c:pt>
                <c:pt idx="8">
                  <c:v>3387.479059350504</c:v>
                </c:pt>
                <c:pt idx="9">
                  <c:v>3315.5384471728348</c:v>
                </c:pt>
                <c:pt idx="10">
                  <c:v>3293.6563081172317</c:v>
                </c:pt>
                <c:pt idx="11">
                  <c:v>3442.7677491601344</c:v>
                </c:pt>
                <c:pt idx="12">
                  <c:v>3166.6293393057108</c:v>
                </c:pt>
                <c:pt idx="13">
                  <c:v>4265.6571313342274</c:v>
                </c:pt>
                <c:pt idx="14">
                  <c:v>3794.9238080174159</c:v>
                </c:pt>
              </c:numCache>
            </c:numRef>
          </c:val>
        </c:ser>
        <c:dLbls>
          <c:showVal val="1"/>
        </c:dLbls>
        <c:marker val="1"/>
        <c:axId val="170626048"/>
        <c:axId val="173298816"/>
      </c:lineChart>
      <c:catAx>
        <c:axId val="168995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3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0623744"/>
        <c:crossesAt val="0"/>
        <c:lblAlgn val="ctr"/>
        <c:lblOffset val="100"/>
        <c:tickLblSkip val="1"/>
        <c:tickMarkSkip val="1"/>
      </c:catAx>
      <c:valAx>
        <c:axId val="170623744"/>
        <c:scaling>
          <c:orientation val="minMax"/>
          <c:max val="7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8995072"/>
        <c:crosses val="autoZero"/>
        <c:crossBetween val="between"/>
        <c:majorUnit val="1000"/>
        <c:minorUnit val="500"/>
      </c:valAx>
      <c:catAx>
        <c:axId val="170626048"/>
        <c:scaling>
          <c:orientation val="minMax"/>
        </c:scaling>
        <c:delete val="1"/>
        <c:axPos val="b"/>
        <c:tickLblPos val="nextTo"/>
        <c:crossAx val="173298816"/>
        <c:crosses val="autoZero"/>
        <c:lblAlgn val="ctr"/>
        <c:lblOffset val="100"/>
      </c:catAx>
      <c:valAx>
        <c:axId val="173298816"/>
        <c:scaling>
          <c:orientation val="minMax"/>
        </c:scaling>
        <c:delete val="1"/>
        <c:axPos val="l"/>
        <c:numFmt formatCode="#,##0" sourceLinked="1"/>
        <c:tickLblPos val="nextTo"/>
        <c:crossAx val="170626048"/>
        <c:crosses val="autoZero"/>
        <c:crossBetween val="between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400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ZUŠ - Hudební obor (kolektivní výuka)</a:t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'2- Hudební-kolekt.'!$A$13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'2- Hudební-kolekt.'!$B$7:$P$7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 Hudební-kolekt.'!$B$13:$P$13</c:f>
              <c:numCache>
                <c:formatCode>#,##0</c:formatCode>
                <c:ptCount val="15"/>
                <c:pt idx="0">
                  <c:v>2841.5294117647059</c:v>
                </c:pt>
                <c:pt idx="1">
                  <c:v>2980.8116349988272</c:v>
                </c:pt>
                <c:pt idx="2">
                  <c:v>3313.9999999999995</c:v>
                </c:pt>
                <c:pt idx="3">
                  <c:v>2951.4807813484558</c:v>
                </c:pt>
                <c:pt idx="4">
                  <c:v>5775</c:v>
                </c:pt>
                <c:pt idx="5">
                  <c:v>4650.1935483870966</c:v>
                </c:pt>
                <c:pt idx="6">
                  <c:v>3108.1012737753067</c:v>
                </c:pt>
                <c:pt idx="7">
                  <c:v>2883.6372247217619</c:v>
                </c:pt>
                <c:pt idx="8">
                  <c:v>2856.4537557485946</c:v>
                </c:pt>
                <c:pt idx="9">
                  <c:v>2847.9157894736841</c:v>
                </c:pt>
                <c:pt idx="10">
                  <c:v>2822.2668810289388</c:v>
                </c:pt>
                <c:pt idx="11">
                  <c:v>3000.2526315789473</c:v>
                </c:pt>
                <c:pt idx="12">
                  <c:v>2753.7543198240655</c:v>
                </c:pt>
                <c:pt idx="13">
                  <c:v>3102.9570472695877</c:v>
                </c:pt>
                <c:pt idx="14">
                  <c:v>3277.7395928514266</c:v>
                </c:pt>
              </c:numCache>
            </c:numRef>
          </c:val>
        </c:ser>
        <c:gapWidth val="60"/>
        <c:axId val="56974720"/>
        <c:axId val="56985088"/>
      </c:barChart>
      <c:lineChart>
        <c:grouping val="standard"/>
        <c:ser>
          <c:idx val="1"/>
          <c:order val="1"/>
          <c:tx>
            <c:strRef>
              <c:f>'2- Hudební-kolekt.'!$A$16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4.5307443827510121E-3"/>
                  <c:y val="-1.1463664771150163E-2"/>
                </c:manualLayout>
              </c:layout>
              <c:dLblPos val="r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'2- Hudební-kolekt.'!$B$7:$P$7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 Hudební-kolekt.'!$B$21:$P$21</c:f>
              <c:numCache>
                <c:formatCode>#,##0</c:formatCode>
                <c:ptCount val="15"/>
                <c:pt idx="0">
                  <c:v>2841.5294117647059</c:v>
                </c:pt>
                <c:pt idx="1">
                  <c:v>3072.1851542952454</c:v>
                </c:pt>
                <c:pt idx="2">
                  <c:v>3314.0481330096018</c:v>
                </c:pt>
                <c:pt idx="3">
                  <c:v>3074.9842470069307</c:v>
                </c:pt>
                <c:pt idx="4">
                  <c:v>5800</c:v>
                </c:pt>
                <c:pt idx="5">
                  <c:v>4459.8244213886665</c:v>
                </c:pt>
                <c:pt idx="6">
                  <c:v>3173.7381950848476</c:v>
                </c:pt>
                <c:pt idx="7">
                  <c:v>2957.4405388339296</c:v>
                </c:pt>
                <c:pt idx="8">
                  <c:v>2977.7684210526313</c:v>
                </c:pt>
                <c:pt idx="9">
                  <c:v>2904.1263157894737</c:v>
                </c:pt>
                <c:pt idx="10">
                  <c:v>2903.1763081172317</c:v>
                </c:pt>
                <c:pt idx="11">
                  <c:v>3058.2315789473682</c:v>
                </c:pt>
                <c:pt idx="12">
                  <c:v>2816.8421052631579</c:v>
                </c:pt>
                <c:pt idx="13">
                  <c:v>3118.4977336499032</c:v>
                </c:pt>
                <c:pt idx="14">
                  <c:v>3319.456611728835</c:v>
                </c:pt>
              </c:numCache>
            </c:numRef>
          </c:val>
        </c:ser>
        <c:marker val="1"/>
        <c:axId val="56974720"/>
        <c:axId val="56985088"/>
      </c:lineChart>
      <c:catAx>
        <c:axId val="56974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985088"/>
        <c:crossesAt val="0"/>
        <c:auto val="1"/>
        <c:lblAlgn val="ctr"/>
        <c:lblOffset val="100"/>
      </c:catAx>
      <c:valAx>
        <c:axId val="56985088"/>
        <c:scaling>
          <c:orientation val="minMax"/>
          <c:max val="7000"/>
          <c:min val="0"/>
        </c:scaling>
        <c:axPos val="l"/>
        <c:majorGridlines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974720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133301736735757E-2"/>
          <c:h val="3.260115606936419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ZUŠ - Hudební obor (kolektivní výuka)</a:t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2D3E8"/>
            </a:gs>
            <a:gs pos="50000">
              <a:srgbClr val="95B3D7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'2- Hudební-kolekt.'!$A$14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'2- Hudební-kolekt.'!$B$7:$P$7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 Hudební-kolekt.'!$B$14:$P$14</c:f>
              <c:numCache>
                <c:formatCode>#,##0</c:formatCode>
                <c:ptCount val="15"/>
                <c:pt idx="0">
                  <c:v>423.57209302325577</c:v>
                </c:pt>
                <c:pt idx="1">
                  <c:v>374.93402553352666</c:v>
                </c:pt>
                <c:pt idx="2">
                  <c:v>351.82103979982463</c:v>
                </c:pt>
                <c:pt idx="3">
                  <c:v>356.65116279069764</c:v>
                </c:pt>
                <c:pt idx="4">
                  <c:v>720.00000000000011</c:v>
                </c:pt>
                <c:pt idx="5">
                  <c:v>446.19428571428574</c:v>
                </c:pt>
                <c:pt idx="6">
                  <c:v>373.72542560677982</c:v>
                </c:pt>
                <c:pt idx="7">
                  <c:v>414.23683006037356</c:v>
                </c:pt>
                <c:pt idx="8">
                  <c:v>399.77872340425529</c:v>
                </c:pt>
                <c:pt idx="9">
                  <c:v>384.45456725005994</c:v>
                </c:pt>
                <c:pt idx="10">
                  <c:v>402.45751633986936</c:v>
                </c:pt>
                <c:pt idx="11">
                  <c:v>391.02127659574467</c:v>
                </c:pt>
                <c:pt idx="12">
                  <c:v>335.97777777777782</c:v>
                </c:pt>
                <c:pt idx="13">
                  <c:v>1038.1666566680665</c:v>
                </c:pt>
                <c:pt idx="14">
                  <c:v>458.07081289746554</c:v>
                </c:pt>
              </c:numCache>
            </c:numRef>
          </c:val>
        </c:ser>
        <c:gapWidth val="60"/>
        <c:axId val="57000320"/>
        <c:axId val="57002240"/>
      </c:barChart>
      <c:lineChart>
        <c:grouping val="standard"/>
        <c:ser>
          <c:idx val="1"/>
          <c:order val="1"/>
          <c:tx>
            <c:strRef>
              <c:f>'2- Hudební-kolekt.'!$A$16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'2- Hudební-kolekt.'!$B$7:$P$7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 Hudební-kolekt.'!$B$22:$P$22</c:f>
              <c:numCache>
                <c:formatCode>#,##0</c:formatCode>
                <c:ptCount val="15"/>
                <c:pt idx="0">
                  <c:v>452.53953488372093</c:v>
                </c:pt>
                <c:pt idx="1">
                  <c:v>397.94709830240822</c:v>
                </c:pt>
                <c:pt idx="2">
                  <c:v>374.27066361556069</c:v>
                </c:pt>
                <c:pt idx="3">
                  <c:v>396.27906976744191</c:v>
                </c:pt>
                <c:pt idx="4">
                  <c:v>742.85714285714289</c:v>
                </c:pt>
                <c:pt idx="5">
                  <c:v>406.76849642004771</c:v>
                </c:pt>
                <c:pt idx="6">
                  <c:v>383.78726398850085</c:v>
                </c:pt>
                <c:pt idx="7">
                  <c:v>409.00590658442496</c:v>
                </c:pt>
                <c:pt idx="8">
                  <c:v>409.71063829787238</c:v>
                </c:pt>
                <c:pt idx="9">
                  <c:v>411.41213138336127</c:v>
                </c:pt>
                <c:pt idx="10">
                  <c:v>390.48</c:v>
                </c:pt>
                <c:pt idx="11">
                  <c:v>384.53617021276597</c:v>
                </c:pt>
                <c:pt idx="12">
                  <c:v>349.78723404255322</c:v>
                </c:pt>
                <c:pt idx="13">
                  <c:v>1147.1593976843242</c:v>
                </c:pt>
                <c:pt idx="14">
                  <c:v>475.46719628858034</c:v>
                </c:pt>
              </c:numCache>
            </c:numRef>
          </c:val>
        </c:ser>
        <c:marker val="1"/>
        <c:axId val="57000320"/>
        <c:axId val="57002240"/>
      </c:lineChart>
      <c:catAx>
        <c:axId val="57000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7002240"/>
        <c:crosses val="autoZero"/>
        <c:auto val="1"/>
        <c:lblAlgn val="ctr"/>
        <c:lblOffset val="100"/>
      </c:catAx>
      <c:valAx>
        <c:axId val="57002240"/>
        <c:scaling>
          <c:orientation val="minMax"/>
          <c:max val="7000"/>
          <c:min val="0"/>
        </c:scaling>
        <c:axPos val="l"/>
        <c:majorGridlines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7000320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133301736735757E-2"/>
          <c:h val="3.260115606936419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ZUŠ - Literárně - dramatický obor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'3- Literárně-dramatický'!$A$8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'3- Literárně-dramatický'!$B$7:$P$7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 Literárně-dramatický'!$B$15:$P$15</c:f>
              <c:numCache>
                <c:formatCode>#,##0</c:formatCode>
                <c:ptCount val="15"/>
                <c:pt idx="0">
                  <c:v>6424.3174346381629</c:v>
                </c:pt>
                <c:pt idx="1">
                  <c:v>6336.55729553118</c:v>
                </c:pt>
                <c:pt idx="2">
                  <c:v>6403.4732137128685</c:v>
                </c:pt>
                <c:pt idx="3">
                  <c:v>6147.7082408867209</c:v>
                </c:pt>
                <c:pt idx="4">
                  <c:v>6264</c:v>
                </c:pt>
                <c:pt idx="5">
                  <c:v>6713.8464596273298</c:v>
                </c:pt>
                <c:pt idx="6">
                  <c:v>6659.5282425081878</c:v>
                </c:pt>
                <c:pt idx="7">
                  <c:v>6593.4594544641495</c:v>
                </c:pt>
                <c:pt idx="8">
                  <c:v>6186.6110215409008</c:v>
                </c:pt>
                <c:pt idx="9">
                  <c:v>6266.0197846413648</c:v>
                </c:pt>
                <c:pt idx="10">
                  <c:v>6228.4687173355132</c:v>
                </c:pt>
                <c:pt idx="11">
                  <c:v>6587.195189639222</c:v>
                </c:pt>
                <c:pt idx="12">
                  <c:v>6022.7424836601313</c:v>
                </c:pt>
                <c:pt idx="13">
                  <c:v>7101.4311020497616</c:v>
                </c:pt>
                <c:pt idx="14">
                  <c:v>6423.95418858825</c:v>
                </c:pt>
              </c:numCache>
            </c:numRef>
          </c:val>
        </c:ser>
        <c:dLbls>
          <c:showVal val="1"/>
        </c:dLbls>
        <c:gapWidth val="60"/>
        <c:axId val="61602048"/>
        <c:axId val="61800832"/>
      </c:barChart>
      <c:lineChart>
        <c:grouping val="standard"/>
        <c:ser>
          <c:idx val="0"/>
          <c:order val="1"/>
          <c:tx>
            <c:strRef>
              <c:f>'3- Literárně-dramatický'!$A$16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layout>
                <c:manualLayout>
                  <c:x val="-1.8147644232153533E-3"/>
                  <c:y val="-1.7654477547362147E-2"/>
                </c:manualLayout>
              </c:layout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6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'3- Literárně-dramatický'!$B$7:$P$7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 Literárně-dramatický'!$B$23:$P$23</c:f>
              <c:numCache>
                <c:formatCode>#,##0</c:formatCode>
                <c:ptCount val="15"/>
                <c:pt idx="0">
                  <c:v>6453.2848764986275</c:v>
                </c:pt>
                <c:pt idx="1">
                  <c:v>6542.3174068929002</c:v>
                </c:pt>
                <c:pt idx="2">
                  <c:v>6426.0107325896161</c:v>
                </c:pt>
                <c:pt idx="3">
                  <c:v>6429.6604833260653</c:v>
                </c:pt>
                <c:pt idx="4">
                  <c:v>6310.8571428571431</c:v>
                </c:pt>
                <c:pt idx="5">
                  <c:v>6480.855452941787</c:v>
                </c:pt>
                <c:pt idx="6">
                  <c:v>6802.3337428617397</c:v>
                </c:pt>
                <c:pt idx="7">
                  <c:v>6746.7596278293513</c:v>
                </c:pt>
                <c:pt idx="8">
                  <c:v>6559.4497687326548</c:v>
                </c:pt>
                <c:pt idx="9">
                  <c:v>6409.0643052964042</c:v>
                </c:pt>
                <c:pt idx="10">
                  <c:v>6383.5113588850181</c:v>
                </c:pt>
                <c:pt idx="11">
                  <c:v>6700.4492136910267</c:v>
                </c:pt>
                <c:pt idx="12">
                  <c:v>6167.1785383903789</c:v>
                </c:pt>
                <c:pt idx="13">
                  <c:v>7240.7907768492323</c:v>
                </c:pt>
                <c:pt idx="14">
                  <c:v>6546.6088162601382</c:v>
                </c:pt>
              </c:numCache>
            </c:numRef>
          </c:val>
        </c:ser>
        <c:dLbls>
          <c:showVal val="1"/>
        </c:dLbls>
        <c:marker val="1"/>
        <c:axId val="61802752"/>
        <c:axId val="61804544"/>
      </c:lineChart>
      <c:catAx>
        <c:axId val="61602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3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800832"/>
        <c:crossesAt val="0"/>
        <c:lblAlgn val="ctr"/>
        <c:lblOffset val="100"/>
        <c:tickLblSkip val="1"/>
        <c:tickMarkSkip val="1"/>
      </c:catAx>
      <c:valAx>
        <c:axId val="61800832"/>
        <c:scaling>
          <c:orientation val="minMax"/>
          <c:max val="8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602048"/>
        <c:crosses val="autoZero"/>
        <c:crossBetween val="between"/>
        <c:majorUnit val="1000"/>
        <c:minorUnit val="500"/>
      </c:valAx>
      <c:catAx>
        <c:axId val="61802752"/>
        <c:scaling>
          <c:orientation val="minMax"/>
        </c:scaling>
        <c:delete val="1"/>
        <c:axPos val="b"/>
        <c:tickLblPos val="nextTo"/>
        <c:crossAx val="61804544"/>
        <c:crosses val="autoZero"/>
        <c:lblAlgn val="ctr"/>
        <c:lblOffset val="100"/>
      </c:catAx>
      <c:valAx>
        <c:axId val="61804544"/>
        <c:scaling>
          <c:orientation val="minMax"/>
        </c:scaling>
        <c:delete val="1"/>
        <c:axPos val="l"/>
        <c:numFmt formatCode="#,##0" sourceLinked="1"/>
        <c:tickLblPos val="nextTo"/>
        <c:crossAx val="61802752"/>
        <c:crosses val="autoZero"/>
        <c:crossBetween val="between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400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ZUŠ - Literárně - dramatický obor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'3- Literárně-dramatický'!$A$13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'3- Literárně-dramatický'!$B$7:$P$7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 Literárně-dramatický'!$B$13:$P$13</c:f>
              <c:numCache>
                <c:formatCode>#,##0</c:formatCode>
                <c:ptCount val="15"/>
                <c:pt idx="0">
                  <c:v>6000.7453416149065</c:v>
                </c:pt>
                <c:pt idx="1">
                  <c:v>5961.6232699976545</c:v>
                </c:pt>
                <c:pt idx="2">
                  <c:v>6051.652173913043</c:v>
                </c:pt>
                <c:pt idx="3">
                  <c:v>5791.0570780960234</c:v>
                </c:pt>
                <c:pt idx="4">
                  <c:v>5544</c:v>
                </c:pt>
                <c:pt idx="5">
                  <c:v>6267.652173913044</c:v>
                </c:pt>
                <c:pt idx="6">
                  <c:v>6285.8028169014087</c:v>
                </c:pt>
                <c:pt idx="7">
                  <c:v>6179.2226244037756</c:v>
                </c:pt>
                <c:pt idx="8">
                  <c:v>5786.8322981366455</c:v>
                </c:pt>
                <c:pt idx="9">
                  <c:v>5881.565217391304</c:v>
                </c:pt>
                <c:pt idx="10">
                  <c:v>5826.0112009956429</c:v>
                </c:pt>
                <c:pt idx="11">
                  <c:v>6196.173913043478</c:v>
                </c:pt>
                <c:pt idx="12">
                  <c:v>5686.7647058823532</c:v>
                </c:pt>
                <c:pt idx="13">
                  <c:v>6063.2644453816947</c:v>
                </c:pt>
                <c:pt idx="14">
                  <c:v>5965.8833756907825</c:v>
                </c:pt>
              </c:numCache>
            </c:numRef>
          </c:val>
        </c:ser>
        <c:gapWidth val="60"/>
        <c:axId val="61815040"/>
        <c:axId val="61825408"/>
      </c:barChart>
      <c:lineChart>
        <c:grouping val="standard"/>
        <c:ser>
          <c:idx val="1"/>
          <c:order val="1"/>
          <c:tx>
            <c:strRef>
              <c:f>'3- Literárně-dramatický'!$A$16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2.4466019666855441E-2"/>
                  <c:y val="-4.3951536392771925E-2"/>
                </c:manualLayout>
              </c:layout>
              <c:dLblPos val="r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'3- Literárně-dramatický'!$B$7:$P$7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 Literárně-dramatický'!$B$21:$P$21</c:f>
              <c:numCache>
                <c:formatCode>#,##0</c:formatCode>
                <c:ptCount val="15"/>
                <c:pt idx="0">
                  <c:v>6000.7453416149065</c:v>
                </c:pt>
                <c:pt idx="1">
                  <c:v>6144.3703085904908</c:v>
                </c:pt>
                <c:pt idx="2">
                  <c:v>6051.7400689740552</c:v>
                </c:pt>
                <c:pt idx="3">
                  <c:v>6033.3814135586235</c:v>
                </c:pt>
                <c:pt idx="4">
                  <c:v>5568</c:v>
                </c:pt>
                <c:pt idx="5">
                  <c:v>6074.086956521739</c:v>
                </c:pt>
                <c:pt idx="6">
                  <c:v>6418.5464788732397</c:v>
                </c:pt>
                <c:pt idx="7">
                  <c:v>6337.7537212449261</c:v>
                </c:pt>
                <c:pt idx="8">
                  <c:v>6149.739130434783</c:v>
                </c:pt>
                <c:pt idx="9">
                  <c:v>5997.652173913043</c:v>
                </c:pt>
                <c:pt idx="10">
                  <c:v>5993.0313588850177</c:v>
                </c:pt>
                <c:pt idx="11">
                  <c:v>6315.913043478261</c:v>
                </c:pt>
                <c:pt idx="12">
                  <c:v>5817.391304347826</c:v>
                </c:pt>
                <c:pt idx="13">
                  <c:v>6093.6313791649081</c:v>
                </c:pt>
                <c:pt idx="14">
                  <c:v>6071.1416199715586</c:v>
                </c:pt>
              </c:numCache>
            </c:numRef>
          </c:val>
        </c:ser>
        <c:marker val="1"/>
        <c:axId val="61815040"/>
        <c:axId val="61825408"/>
      </c:lineChart>
      <c:catAx>
        <c:axId val="61815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825408"/>
        <c:crossesAt val="0"/>
        <c:auto val="1"/>
        <c:lblAlgn val="ctr"/>
        <c:lblOffset val="100"/>
      </c:catAx>
      <c:valAx>
        <c:axId val="61825408"/>
        <c:scaling>
          <c:orientation val="minMax"/>
          <c:max val="8000"/>
          <c:min val="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815040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482444140446985E-2"/>
          <c:h val="3.28771259083944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ZUŠ - Literárně - dramatický obor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'3- Literárně-dramatický'!$A$14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'3- Literárně-dramatický'!$B$7:$P$7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 Literárně-dramatický'!$B$14:$P$14</c:f>
              <c:numCache>
                <c:formatCode>#,##0</c:formatCode>
                <c:ptCount val="15"/>
                <c:pt idx="0">
                  <c:v>423.57209302325577</c:v>
                </c:pt>
                <c:pt idx="1">
                  <c:v>374.93402553352666</c:v>
                </c:pt>
                <c:pt idx="2">
                  <c:v>351.82103979982463</c:v>
                </c:pt>
                <c:pt idx="3">
                  <c:v>356.65116279069764</c:v>
                </c:pt>
                <c:pt idx="4">
                  <c:v>720.00000000000011</c:v>
                </c:pt>
                <c:pt idx="5">
                  <c:v>446.19428571428574</c:v>
                </c:pt>
                <c:pt idx="6">
                  <c:v>373.72542560677982</c:v>
                </c:pt>
                <c:pt idx="7">
                  <c:v>414.23683006037356</c:v>
                </c:pt>
                <c:pt idx="8">
                  <c:v>399.77872340425529</c:v>
                </c:pt>
                <c:pt idx="9">
                  <c:v>384.45456725005994</c:v>
                </c:pt>
                <c:pt idx="10">
                  <c:v>402.45751633986936</c:v>
                </c:pt>
                <c:pt idx="11">
                  <c:v>391.02127659574467</c:v>
                </c:pt>
                <c:pt idx="12">
                  <c:v>335.97777777777782</c:v>
                </c:pt>
                <c:pt idx="13">
                  <c:v>1038.1666566680665</c:v>
                </c:pt>
                <c:pt idx="14">
                  <c:v>458.07081289746554</c:v>
                </c:pt>
              </c:numCache>
            </c:numRef>
          </c:val>
        </c:ser>
        <c:gapWidth val="60"/>
        <c:axId val="61844096"/>
        <c:axId val="61854464"/>
      </c:barChart>
      <c:lineChart>
        <c:grouping val="standard"/>
        <c:ser>
          <c:idx val="1"/>
          <c:order val="1"/>
          <c:tx>
            <c:strRef>
              <c:f>'3- Literárně-dramatický'!$A$16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'3- Literárně-dramatický'!$B$7:$P$7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 Literárně-dramatický'!$B$22:$P$22</c:f>
              <c:numCache>
                <c:formatCode>#,##0</c:formatCode>
                <c:ptCount val="15"/>
                <c:pt idx="0">
                  <c:v>452.53953488372093</c:v>
                </c:pt>
                <c:pt idx="1">
                  <c:v>397.94709830240822</c:v>
                </c:pt>
                <c:pt idx="2">
                  <c:v>374.27066361556069</c:v>
                </c:pt>
                <c:pt idx="3">
                  <c:v>396.27906976744191</c:v>
                </c:pt>
                <c:pt idx="4">
                  <c:v>742.85714285714289</c:v>
                </c:pt>
                <c:pt idx="5">
                  <c:v>406.76849642004771</c:v>
                </c:pt>
                <c:pt idx="6">
                  <c:v>383.78726398850085</c:v>
                </c:pt>
                <c:pt idx="7">
                  <c:v>409.00590658442496</c:v>
                </c:pt>
                <c:pt idx="8">
                  <c:v>409.71063829787238</c:v>
                </c:pt>
                <c:pt idx="9">
                  <c:v>411.41213138336127</c:v>
                </c:pt>
                <c:pt idx="10">
                  <c:v>390.48</c:v>
                </c:pt>
                <c:pt idx="11">
                  <c:v>384.53617021276597</c:v>
                </c:pt>
                <c:pt idx="12">
                  <c:v>349.78723404255322</c:v>
                </c:pt>
                <c:pt idx="13">
                  <c:v>1147.1593976843242</c:v>
                </c:pt>
                <c:pt idx="14">
                  <c:v>475.46719628858034</c:v>
                </c:pt>
              </c:numCache>
            </c:numRef>
          </c:val>
        </c:ser>
        <c:marker val="1"/>
        <c:axId val="61844096"/>
        <c:axId val="61854464"/>
      </c:lineChart>
      <c:catAx>
        <c:axId val="61844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854464"/>
        <c:crossesAt val="0"/>
        <c:auto val="1"/>
        <c:lblAlgn val="ctr"/>
        <c:lblOffset val="100"/>
      </c:catAx>
      <c:valAx>
        <c:axId val="61854464"/>
        <c:scaling>
          <c:orientation val="minMax"/>
          <c:max val="8000"/>
          <c:min val="0"/>
        </c:scaling>
        <c:axPos val="l"/>
        <c:majorGridlines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84409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39"/>
          <c:y val="0.31927055360854489"/>
          <c:w val="5.4133301736735757E-2"/>
          <c:h val="3.260115606936419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626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626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626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35944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59447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359448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39834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98347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398348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4208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420872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2087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4393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439301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39302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29</xdr:row>
      <xdr:rowOff>38099</xdr:rowOff>
    </xdr:from>
    <xdr:to>
      <xdr:col>11</xdr:col>
      <xdr:colOff>598714</xdr:colOff>
      <xdr:row>67</xdr:row>
      <xdr:rowOff>54427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tabSelected="1" zoomScaleNormal="100" zoomScaleSheetLayoutView="75" workbookViewId="0">
      <selection activeCell="B23" sqref="B23"/>
    </sheetView>
  </sheetViews>
  <sheetFormatPr defaultRowHeight="12.75"/>
  <cols>
    <col min="1" max="1" width="14.7109375" customWidth="1"/>
    <col min="2" max="2" width="15.7109375" customWidth="1"/>
    <col min="3" max="3" width="30.42578125" customWidth="1"/>
    <col min="4" max="4" width="9" customWidth="1"/>
    <col min="5" max="5" width="17" customWidth="1"/>
  </cols>
  <sheetData>
    <row r="1" spans="1:7" ht="15.75">
      <c r="E1" s="13" t="s">
        <v>32</v>
      </c>
    </row>
    <row r="2" spans="1:7" ht="15.75">
      <c r="A2" s="11"/>
      <c r="B2" s="11"/>
      <c r="C2" s="11"/>
      <c r="D2" s="11"/>
      <c r="E2" s="11"/>
      <c r="F2" s="11"/>
      <c r="G2" s="11"/>
    </row>
    <row r="3" spans="1:7" ht="15.75">
      <c r="A3" s="11"/>
      <c r="B3" s="11"/>
      <c r="C3" s="11"/>
      <c r="D3" s="11"/>
      <c r="E3" s="11"/>
      <c r="F3" s="11"/>
      <c r="G3" s="11"/>
    </row>
    <row r="4" spans="1:7" ht="15.75">
      <c r="A4" s="11"/>
      <c r="B4" s="11"/>
      <c r="C4" s="11"/>
      <c r="D4" s="11"/>
      <c r="E4" s="11"/>
      <c r="F4" s="11"/>
      <c r="G4" s="11"/>
    </row>
    <row r="5" spans="1:7" ht="15.75">
      <c r="A5" s="11"/>
      <c r="B5" s="11"/>
      <c r="C5" s="11"/>
      <c r="D5" s="11"/>
      <c r="E5" s="11"/>
      <c r="G5" s="11"/>
    </row>
    <row r="6" spans="1:7" ht="15.75">
      <c r="A6" s="11"/>
      <c r="B6" s="11"/>
      <c r="C6" s="11"/>
      <c r="D6" s="11"/>
      <c r="E6" s="11"/>
      <c r="F6" s="11"/>
      <c r="G6" s="11"/>
    </row>
    <row r="7" spans="1:7" ht="20.25">
      <c r="A7" s="191" t="s">
        <v>6</v>
      </c>
      <c r="B7" s="191"/>
      <c r="C7" s="191"/>
      <c r="D7" s="191"/>
      <c r="E7" s="191"/>
      <c r="F7" s="191"/>
      <c r="G7" s="14"/>
    </row>
    <row r="8" spans="1:7" ht="15.75">
      <c r="A8" s="14"/>
      <c r="B8" s="14"/>
      <c r="C8" s="14"/>
      <c r="D8" s="14"/>
      <c r="E8" s="14"/>
      <c r="F8" s="14"/>
      <c r="G8" s="14"/>
    </row>
    <row r="9" spans="1:7" ht="15.75">
      <c r="A9" s="11"/>
      <c r="B9" s="11"/>
      <c r="C9" s="11"/>
      <c r="D9" s="11"/>
      <c r="E9" s="11"/>
      <c r="F9" s="11"/>
      <c r="G9" s="11"/>
    </row>
    <row r="10" spans="1:7" ht="15.75">
      <c r="A10" s="11"/>
      <c r="B10" s="11"/>
      <c r="C10" s="11"/>
      <c r="D10" s="11"/>
      <c r="E10" s="11"/>
      <c r="F10" s="11"/>
      <c r="G10" s="11"/>
    </row>
    <row r="11" spans="1:7" ht="15.75">
      <c r="A11" s="11"/>
      <c r="B11" s="11"/>
      <c r="C11" s="11"/>
      <c r="D11" s="11"/>
      <c r="E11" s="11"/>
      <c r="F11" s="11"/>
      <c r="G11" s="11"/>
    </row>
    <row r="12" spans="1:7" ht="15.75">
      <c r="A12" s="11"/>
      <c r="B12" s="11"/>
      <c r="C12" s="11"/>
      <c r="D12" s="11"/>
      <c r="E12" s="11"/>
      <c r="F12" s="11"/>
      <c r="G12" s="11"/>
    </row>
    <row r="13" spans="1:7" ht="15.75">
      <c r="A13" s="11"/>
      <c r="B13" s="11"/>
      <c r="C13" s="11"/>
      <c r="D13" s="11"/>
      <c r="E13" s="11"/>
      <c r="F13" s="11"/>
      <c r="G13" s="11"/>
    </row>
    <row r="14" spans="1:7" ht="15.75">
      <c r="A14" s="11"/>
      <c r="B14" s="11" t="s">
        <v>0</v>
      </c>
      <c r="C14" s="11"/>
      <c r="D14" s="11"/>
      <c r="E14" s="11"/>
      <c r="F14" s="11"/>
      <c r="G14" s="11"/>
    </row>
    <row r="15" spans="1:7" ht="15.75">
      <c r="A15" s="11"/>
      <c r="B15" s="11"/>
      <c r="C15" s="11"/>
      <c r="D15" s="11"/>
      <c r="E15" s="11"/>
      <c r="F15" s="11"/>
      <c r="G15" s="11"/>
    </row>
    <row r="16" spans="1:7" ht="15.75">
      <c r="A16" s="12" t="s">
        <v>1</v>
      </c>
      <c r="B16" s="15" t="s">
        <v>7</v>
      </c>
      <c r="C16" s="11"/>
      <c r="D16" s="11"/>
      <c r="E16" s="11"/>
      <c r="F16" s="11"/>
      <c r="G16" s="11"/>
    </row>
    <row r="17" spans="1:7" ht="15.75">
      <c r="A17" s="12" t="s">
        <v>2</v>
      </c>
      <c r="B17" s="15" t="s">
        <v>28</v>
      </c>
      <c r="C17" s="11"/>
      <c r="D17" s="11"/>
      <c r="E17" s="11"/>
      <c r="F17" s="11"/>
      <c r="G17" s="11"/>
    </row>
    <row r="18" spans="1:7" ht="15.75">
      <c r="A18" s="12" t="s">
        <v>3</v>
      </c>
      <c r="B18" s="15" t="s">
        <v>29</v>
      </c>
      <c r="C18" s="11"/>
      <c r="D18" s="11"/>
      <c r="E18" s="11"/>
      <c r="F18" s="11"/>
      <c r="G18" s="11"/>
    </row>
    <row r="19" spans="1:7" ht="15.75">
      <c r="A19" s="12" t="s">
        <v>4</v>
      </c>
      <c r="B19" s="15" t="s">
        <v>30</v>
      </c>
      <c r="C19" s="11"/>
      <c r="D19" s="11"/>
      <c r="E19" s="11"/>
      <c r="F19" s="11"/>
      <c r="G19" s="11"/>
    </row>
    <row r="20" spans="1:7" ht="15.75">
      <c r="A20" s="12" t="s">
        <v>5</v>
      </c>
      <c r="B20" s="15" t="s">
        <v>31</v>
      </c>
      <c r="C20" s="11"/>
      <c r="D20" s="11"/>
      <c r="E20" s="11"/>
      <c r="F20" s="11"/>
      <c r="G20" s="11"/>
    </row>
    <row r="21" spans="1:7" ht="15.75">
      <c r="A21" s="12"/>
      <c r="B21" s="11"/>
      <c r="C21" s="11"/>
      <c r="D21" s="11"/>
      <c r="E21" s="11"/>
      <c r="F21" s="11"/>
      <c r="G21" s="11"/>
    </row>
    <row r="22" spans="1:7" ht="15.75">
      <c r="A22" s="12"/>
      <c r="B22" s="11"/>
      <c r="C22" s="11"/>
      <c r="D22" s="11"/>
      <c r="E22" s="11"/>
      <c r="F22" s="11"/>
      <c r="G22" s="11"/>
    </row>
    <row r="23" spans="1:7" ht="15.75">
      <c r="A23" s="12"/>
      <c r="B23" s="15"/>
      <c r="C23" s="11"/>
      <c r="D23" s="11"/>
      <c r="E23" s="11"/>
      <c r="F23" s="11"/>
      <c r="G23" s="11"/>
    </row>
    <row r="24" spans="1:7" ht="15.75">
      <c r="A24" s="12"/>
      <c r="B24" s="15"/>
      <c r="C24" s="11"/>
      <c r="D24" s="11"/>
      <c r="E24" s="11"/>
      <c r="F24" s="11"/>
      <c r="G24" s="11"/>
    </row>
    <row r="25" spans="1:7" ht="15.75">
      <c r="A25" s="12"/>
      <c r="B25" s="15"/>
      <c r="C25" s="11"/>
      <c r="D25" s="11"/>
      <c r="E25" s="11"/>
      <c r="F25" s="11"/>
      <c r="G25" s="11"/>
    </row>
    <row r="26" spans="1:7" ht="15.75">
      <c r="A26" s="12"/>
      <c r="B26" s="15"/>
      <c r="C26" s="11"/>
      <c r="D26" s="11"/>
      <c r="E26" s="11"/>
      <c r="F26" s="11"/>
      <c r="G26" s="11"/>
    </row>
    <row r="27" spans="1:7" ht="15.75">
      <c r="A27" s="12"/>
      <c r="B27" s="15"/>
      <c r="C27" s="11"/>
      <c r="D27" s="11"/>
      <c r="E27" s="11"/>
      <c r="F27" s="11"/>
      <c r="G27" s="11"/>
    </row>
    <row r="28" spans="1:7" ht="15.75">
      <c r="A28" s="12"/>
      <c r="B28" s="11"/>
      <c r="C28" s="11"/>
      <c r="D28" s="11"/>
      <c r="E28" s="11"/>
      <c r="F28" s="11"/>
      <c r="G28" s="11"/>
    </row>
    <row r="29" spans="1:7" ht="15.75">
      <c r="A29" s="12"/>
      <c r="B29" s="11"/>
      <c r="C29" s="11"/>
      <c r="D29" s="11"/>
      <c r="E29" s="11"/>
      <c r="F29" s="11"/>
      <c r="G29" s="11"/>
    </row>
    <row r="30" spans="1:7" ht="15.75">
      <c r="A30" s="12"/>
      <c r="B30" s="11"/>
      <c r="C30" s="11"/>
      <c r="D30" s="11"/>
      <c r="E30" s="11"/>
      <c r="F30" s="11"/>
      <c r="G30" s="11"/>
    </row>
    <row r="31" spans="1:7" ht="15.75">
      <c r="A31" s="12"/>
      <c r="B31" s="11"/>
      <c r="C31" s="11"/>
      <c r="D31" s="11"/>
      <c r="E31" s="11"/>
      <c r="F31" s="11"/>
      <c r="G31" s="11"/>
    </row>
    <row r="32" spans="1:7" ht="15.75">
      <c r="A32" s="12"/>
      <c r="B32" s="11"/>
      <c r="C32" s="11"/>
      <c r="D32" s="11"/>
      <c r="E32" s="11"/>
      <c r="F32" s="11"/>
      <c r="G32" s="11"/>
    </row>
    <row r="33" spans="1:7" ht="15.75">
      <c r="A33" s="12"/>
      <c r="B33" s="11"/>
      <c r="C33" s="11"/>
      <c r="D33" s="11"/>
      <c r="E33" s="11"/>
      <c r="F33" s="11"/>
      <c r="G33" s="11"/>
    </row>
    <row r="34" spans="1:7" ht="15.75">
      <c r="A34" s="12"/>
      <c r="B34" s="11"/>
      <c r="C34" s="11"/>
      <c r="D34" s="11"/>
      <c r="E34" s="11"/>
      <c r="F34" s="11"/>
      <c r="G34" s="11"/>
    </row>
    <row r="35" spans="1:7" ht="15.75">
      <c r="A35" s="12"/>
      <c r="B35" s="11"/>
      <c r="C35" s="11"/>
      <c r="D35" s="11"/>
      <c r="E35" s="11"/>
      <c r="F35" s="11"/>
      <c r="G35" s="11"/>
    </row>
    <row r="36" spans="1:7" ht="15.75">
      <c r="A36" s="12"/>
      <c r="B36" s="11"/>
      <c r="C36" s="11"/>
      <c r="D36" s="11"/>
      <c r="E36" s="11"/>
      <c r="F36" s="11"/>
      <c r="G36" s="11"/>
    </row>
    <row r="37" spans="1:7" ht="15.75">
      <c r="A37" s="12"/>
      <c r="B37" s="11"/>
      <c r="C37" s="11"/>
      <c r="D37" s="11"/>
      <c r="E37" s="11"/>
      <c r="F37" s="11"/>
      <c r="G37" s="11"/>
    </row>
    <row r="38" spans="1:7" ht="15.75">
      <c r="A38" s="12"/>
      <c r="B38" s="11"/>
      <c r="C38" s="11"/>
      <c r="D38" s="11"/>
      <c r="E38" s="11"/>
      <c r="F38" s="11"/>
      <c r="G38" s="11"/>
    </row>
    <row r="39" spans="1:7" ht="15.75">
      <c r="A39" s="12"/>
      <c r="B39" s="11"/>
      <c r="C39" s="11"/>
      <c r="D39" s="11"/>
      <c r="E39" s="11"/>
      <c r="F39" s="11"/>
      <c r="G39" s="11"/>
    </row>
    <row r="40" spans="1:7" ht="15.75">
      <c r="A40" s="12"/>
      <c r="B40" s="11"/>
      <c r="C40" s="11"/>
      <c r="D40" s="11"/>
      <c r="E40" s="11"/>
      <c r="F40" s="11"/>
      <c r="G40" s="11"/>
    </row>
    <row r="41" spans="1:7" ht="29.25" customHeight="1">
      <c r="A41" s="2"/>
      <c r="B41" s="1"/>
    </row>
    <row r="42" spans="1:7" ht="23.25" customHeight="1">
      <c r="A42" s="2"/>
      <c r="B42" s="1"/>
    </row>
    <row r="43" spans="1:7" ht="15" customHeight="1">
      <c r="A43" s="59"/>
      <c r="B43" s="59"/>
      <c r="C43" s="59"/>
      <c r="D43" s="59"/>
      <c r="E43" s="59"/>
    </row>
    <row r="44" spans="1:7" ht="12.75" customHeight="1">
      <c r="A44" s="192" t="s">
        <v>51</v>
      </c>
      <c r="B44" s="192"/>
      <c r="C44" s="192"/>
      <c r="D44" s="192"/>
      <c r="E44" s="192"/>
    </row>
    <row r="45" spans="1:7">
      <c r="A45" s="192"/>
      <c r="B45" s="192"/>
      <c r="C45" s="192"/>
      <c r="D45" s="192"/>
      <c r="E45" s="192"/>
    </row>
    <row r="46" spans="1:7" ht="21" customHeight="1">
      <c r="A46" s="192"/>
      <c r="B46" s="192"/>
      <c r="C46" s="192"/>
      <c r="D46" s="192"/>
      <c r="E46" s="192"/>
    </row>
    <row r="47" spans="1:7" ht="27.75" customHeight="1"/>
    <row r="48" spans="1:7" ht="15">
      <c r="A48" s="1"/>
      <c r="B48" s="1"/>
      <c r="C48" s="1"/>
    </row>
  </sheetData>
  <mergeCells count="2">
    <mergeCell ref="A7:F7"/>
    <mergeCell ref="A44:E46"/>
  </mergeCells>
  <phoneticPr fontId="0" type="noConversion"/>
  <hyperlinks>
    <hyperlink ref="B16" location="'1- Hudební-individ.'!A4" display="'1- Hudební-individ.'!A4"/>
    <hyperlink ref="B18" location="'3- Literárně-dramatický'!A1" display="Literárně - dramatický obor"/>
    <hyperlink ref="B19" location="'4- Taneční'!A1" display="Taneční obor"/>
    <hyperlink ref="B20" location="'5- Výtvarný'!A1" display="Výtvarný obor"/>
    <hyperlink ref="B17" location="'2- Hudební-kolekt.'!A4" display="Hudební obor - kolektivní výuka"/>
  </hyperlinks>
  <pageMargins left="0.78740157480314965" right="0.39370078740157483" top="0.78740157480314965" bottom="0.78740157480314965" header="0.51181102362204722" footer="0.51181102362204722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29" activeCellId="2" sqref="P13:P15 P21:P23 P29:P31"/>
    </sheetView>
  </sheetViews>
  <sheetFormatPr defaultRowHeight="12.75"/>
  <cols>
    <col min="1" max="1" width="48.8554687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92" t="s">
        <v>37</v>
      </c>
    </row>
    <row r="2" spans="1:33" ht="29.25" customHeight="1">
      <c r="A2" s="197" t="s">
        <v>49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</row>
    <row r="3" spans="1:33" ht="19.5" customHeight="1">
      <c r="A3" s="18"/>
      <c r="P3" s="17"/>
    </row>
    <row r="4" spans="1:33" ht="29.25" customHeight="1">
      <c r="A4" s="3" t="s">
        <v>7</v>
      </c>
      <c r="B4" s="4"/>
      <c r="C4" s="4"/>
      <c r="D4" s="4"/>
      <c r="E4" s="4"/>
      <c r="F4" s="5"/>
      <c r="G4" s="4"/>
      <c r="H4" s="4"/>
      <c r="I4" s="4"/>
      <c r="J4" s="4"/>
      <c r="K4" s="4"/>
      <c r="L4" s="4"/>
      <c r="M4" s="4"/>
      <c r="N4" s="4"/>
      <c r="O4" s="68"/>
      <c r="P4" s="6" t="s">
        <v>8</v>
      </c>
    </row>
    <row r="5" spans="1:33" ht="23.25" customHeight="1" thickBot="1">
      <c r="P5" s="19" t="s">
        <v>36</v>
      </c>
    </row>
    <row r="6" spans="1:33" ht="16.5" customHeight="1" thickBot="1">
      <c r="A6" s="193" t="s">
        <v>64</v>
      </c>
      <c r="B6" s="195" t="s">
        <v>9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95"/>
    </row>
    <row r="7" spans="1:33" s="18" customFormat="1" ht="114" customHeight="1" thickBot="1">
      <c r="A7" s="194"/>
      <c r="B7" s="20" t="s">
        <v>10</v>
      </c>
      <c r="C7" s="21" t="s">
        <v>11</v>
      </c>
      <c r="D7" s="21" t="s">
        <v>12</v>
      </c>
      <c r="E7" s="21" t="s">
        <v>13</v>
      </c>
      <c r="F7" s="21" t="s">
        <v>14</v>
      </c>
      <c r="G7" s="21" t="s">
        <v>15</v>
      </c>
      <c r="H7" s="21" t="s">
        <v>16</v>
      </c>
      <c r="I7" s="21" t="s">
        <v>17</v>
      </c>
      <c r="J7" s="21" t="s">
        <v>18</v>
      </c>
      <c r="K7" s="21" t="s">
        <v>19</v>
      </c>
      <c r="L7" s="21" t="s">
        <v>20</v>
      </c>
      <c r="M7" s="21" t="s">
        <v>21</v>
      </c>
      <c r="N7" s="21" t="s">
        <v>23</v>
      </c>
      <c r="O7" s="93" t="s">
        <v>22</v>
      </c>
      <c r="P7" s="96" t="s">
        <v>44</v>
      </c>
      <c r="Q7" s="22"/>
      <c r="R7" s="22"/>
      <c r="S7" s="22"/>
      <c r="T7" s="23"/>
      <c r="U7" s="23"/>
      <c r="V7" s="23"/>
      <c r="W7" s="23"/>
    </row>
    <row r="8" spans="1:33" s="18" customFormat="1" ht="30" customHeight="1" thickBot="1">
      <c r="A8" s="24">
        <v>2011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94"/>
      <c r="Q8" s="22"/>
      <c r="R8" s="22"/>
      <c r="S8" s="22"/>
      <c r="T8" s="23"/>
      <c r="U8" s="23"/>
      <c r="V8" s="23"/>
      <c r="W8" s="23"/>
    </row>
    <row r="9" spans="1:33" s="27" customFormat="1" ht="30" customHeight="1">
      <c r="A9" s="26" t="s">
        <v>24</v>
      </c>
      <c r="B9" s="97">
        <v>20.9</v>
      </c>
      <c r="C9" s="98">
        <v>21.315000000000001</v>
      </c>
      <c r="D9" s="98">
        <v>20.3</v>
      </c>
      <c r="E9" s="98">
        <v>21.66</v>
      </c>
      <c r="F9" s="98">
        <v>20</v>
      </c>
      <c r="G9" s="98">
        <v>21</v>
      </c>
      <c r="H9" s="98">
        <v>21</v>
      </c>
      <c r="I9" s="98">
        <v>20.054099999999998</v>
      </c>
      <c r="J9" s="98">
        <v>21.32</v>
      </c>
      <c r="K9" s="98">
        <v>20.8</v>
      </c>
      <c r="L9" s="98">
        <v>21.5</v>
      </c>
      <c r="M9" s="98">
        <v>20</v>
      </c>
      <c r="N9" s="98">
        <v>20.07</v>
      </c>
      <c r="O9" s="111">
        <v>20.97</v>
      </c>
      <c r="P9" s="117">
        <f t="shared" ref="P9:P15" si="0">SUM(B9:O9)/COUNTIF(B9:O9,"&gt;0")</f>
        <v>20.777792857142856</v>
      </c>
    </row>
    <row r="10" spans="1:33" s="29" customFormat="1" ht="30" customHeight="1">
      <c r="A10" s="28" t="s">
        <v>26</v>
      </c>
      <c r="B10" s="100">
        <v>180</v>
      </c>
      <c r="C10" s="101">
        <v>155.04</v>
      </c>
      <c r="D10" s="101">
        <v>148.72999999999999</v>
      </c>
      <c r="E10" s="101">
        <v>140</v>
      </c>
      <c r="F10" s="101">
        <v>210</v>
      </c>
      <c r="G10" s="101">
        <v>135</v>
      </c>
      <c r="H10" s="101">
        <v>170.52</v>
      </c>
      <c r="I10" s="101">
        <v>154.71500000000003</v>
      </c>
      <c r="J10" s="101">
        <v>168</v>
      </c>
      <c r="K10" s="101">
        <v>157.07</v>
      </c>
      <c r="L10" s="101">
        <v>158.1</v>
      </c>
      <c r="M10" s="101">
        <v>160</v>
      </c>
      <c r="N10" s="101">
        <v>184</v>
      </c>
      <c r="O10" s="112">
        <v>166.69</v>
      </c>
      <c r="P10" s="118">
        <f t="shared" si="0"/>
        <v>163.41892857142858</v>
      </c>
    </row>
    <row r="11" spans="1:33" s="27" customFormat="1" ht="30" customHeight="1">
      <c r="A11" s="30" t="s">
        <v>25</v>
      </c>
      <c r="B11" s="103">
        <v>24153</v>
      </c>
      <c r="C11" s="104">
        <v>23826</v>
      </c>
      <c r="D11" s="104">
        <v>23198</v>
      </c>
      <c r="E11" s="104">
        <v>23420</v>
      </c>
      <c r="F11" s="104">
        <v>23100</v>
      </c>
      <c r="G11" s="104">
        <v>24026</v>
      </c>
      <c r="H11" s="104">
        <v>24150</v>
      </c>
      <c r="I11" s="104">
        <v>22833</v>
      </c>
      <c r="J11" s="104">
        <v>23292</v>
      </c>
      <c r="K11" s="104">
        <v>22546</v>
      </c>
      <c r="L11" s="104">
        <v>23406</v>
      </c>
      <c r="M11" s="104">
        <v>23752</v>
      </c>
      <c r="N11" s="104">
        <v>21913</v>
      </c>
      <c r="O11" s="113">
        <v>23960</v>
      </c>
      <c r="P11" s="119">
        <f t="shared" si="0"/>
        <v>23398.214285714286</v>
      </c>
    </row>
    <row r="12" spans="1:33" s="31" customFormat="1" ht="30" customHeight="1" thickBot="1">
      <c r="A12" s="40" t="s">
        <v>27</v>
      </c>
      <c r="B12" s="106">
        <v>15178</v>
      </c>
      <c r="C12" s="107">
        <v>14245.618300146345</v>
      </c>
      <c r="D12" s="107">
        <v>13709</v>
      </c>
      <c r="E12" s="107">
        <v>12780</v>
      </c>
      <c r="F12" s="107">
        <v>12600</v>
      </c>
      <c r="G12" s="107">
        <v>13014</v>
      </c>
      <c r="H12" s="107">
        <v>15600</v>
      </c>
      <c r="I12" s="107">
        <v>15838</v>
      </c>
      <c r="J12" s="107">
        <v>15658</v>
      </c>
      <c r="K12" s="107">
        <v>13363</v>
      </c>
      <c r="L12" s="107">
        <v>15394</v>
      </c>
      <c r="M12" s="107">
        <v>15315</v>
      </c>
      <c r="N12" s="107">
        <v>15119</v>
      </c>
      <c r="O12" s="114">
        <v>14421</v>
      </c>
      <c r="P12" s="120">
        <f t="shared" si="0"/>
        <v>14445.329878581881</v>
      </c>
    </row>
    <row r="13" spans="1:33" s="27" customFormat="1" ht="30" customHeight="1" thickBot="1">
      <c r="A13" s="43" t="s">
        <v>47</v>
      </c>
      <c r="B13" s="44">
        <f>12*(1/B9*B11)</f>
        <v>13867.751196172248</v>
      </c>
      <c r="C13" s="44">
        <f t="shared" ref="C13:O13" si="1">12*(1/C9*C11)</f>
        <v>13413.65235749472</v>
      </c>
      <c r="D13" s="44">
        <f t="shared" si="1"/>
        <v>13713.103448275862</v>
      </c>
      <c r="E13" s="44">
        <f t="shared" si="1"/>
        <v>12975.069252077561</v>
      </c>
      <c r="F13" s="44">
        <f t="shared" si="1"/>
        <v>13860</v>
      </c>
      <c r="G13" s="44">
        <f t="shared" si="1"/>
        <v>13729.142857142857</v>
      </c>
      <c r="H13" s="44">
        <f t="shared" si="1"/>
        <v>13800</v>
      </c>
      <c r="I13" s="44">
        <f t="shared" si="1"/>
        <v>13662.842012356576</v>
      </c>
      <c r="J13" s="44">
        <f t="shared" si="1"/>
        <v>13109.943714821762</v>
      </c>
      <c r="K13" s="44">
        <f t="shared" si="1"/>
        <v>13007.307692307691</v>
      </c>
      <c r="L13" s="44">
        <f t="shared" si="1"/>
        <v>13063.813953488374</v>
      </c>
      <c r="M13" s="44">
        <f t="shared" si="1"/>
        <v>14251.2</v>
      </c>
      <c r="N13" s="44">
        <f t="shared" si="1"/>
        <v>13101.943198804185</v>
      </c>
      <c r="O13" s="115">
        <f t="shared" si="1"/>
        <v>13711.015736766811</v>
      </c>
      <c r="P13" s="121">
        <f t="shared" si="0"/>
        <v>13519.056101407759</v>
      </c>
      <c r="Q13" s="4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46"/>
    </row>
    <row r="14" spans="1:33" s="27" customFormat="1" ht="30" customHeight="1" thickBot="1">
      <c r="A14" s="43" t="s">
        <v>48</v>
      </c>
      <c r="B14" s="109">
        <f>12*(1/B10*B12)</f>
        <v>1011.8666666666667</v>
      </c>
      <c r="C14" s="109">
        <f t="shared" ref="C14:O14" si="2">12*(1/C10*C12)</f>
        <v>1102.6020356150423</v>
      </c>
      <c r="D14" s="109">
        <f t="shared" si="2"/>
        <v>1106.0848517447725</v>
      </c>
      <c r="E14" s="109">
        <f t="shared" si="2"/>
        <v>1095.4285714285713</v>
      </c>
      <c r="F14" s="109">
        <f t="shared" si="2"/>
        <v>720.00000000000011</v>
      </c>
      <c r="G14" s="109">
        <f t="shared" si="2"/>
        <v>1156.8000000000002</v>
      </c>
      <c r="H14" s="109">
        <f t="shared" si="2"/>
        <v>1097.8184377199154</v>
      </c>
      <c r="I14" s="109">
        <f t="shared" si="2"/>
        <v>1228.4264615583488</v>
      </c>
      <c r="J14" s="109">
        <f t="shared" si="2"/>
        <v>1118.4285714285713</v>
      </c>
      <c r="K14" s="109">
        <f t="shared" si="2"/>
        <v>1020.9206086458267</v>
      </c>
      <c r="L14" s="109">
        <f t="shared" si="2"/>
        <v>1168.4250474383302</v>
      </c>
      <c r="M14" s="109">
        <f t="shared" si="2"/>
        <v>1148.625</v>
      </c>
      <c r="N14" s="109">
        <f t="shared" si="2"/>
        <v>986.02173913043475</v>
      </c>
      <c r="O14" s="116">
        <f t="shared" si="2"/>
        <v>1038.1666566680665</v>
      </c>
      <c r="P14" s="121">
        <f t="shared" si="0"/>
        <v>1071.4010462888962</v>
      </c>
      <c r="Q14" s="46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</row>
    <row r="15" spans="1:33" s="27" customFormat="1" ht="30" customHeight="1" thickBot="1">
      <c r="A15" s="43" t="s">
        <v>50</v>
      </c>
      <c r="B15" s="109">
        <f t="shared" ref="B15:O15" si="3">12*((1/B9*B11)+(1/B10*B12))</f>
        <v>14879.617862838917</v>
      </c>
      <c r="C15" s="109">
        <f t="shared" si="3"/>
        <v>14516.254393109761</v>
      </c>
      <c r="D15" s="109">
        <f t="shared" si="3"/>
        <v>14819.188300020634</v>
      </c>
      <c r="E15" s="109">
        <f t="shared" si="3"/>
        <v>14070.497823506132</v>
      </c>
      <c r="F15" s="109">
        <f t="shared" si="3"/>
        <v>14580</v>
      </c>
      <c r="G15" s="109">
        <f t="shared" si="3"/>
        <v>14885.942857142858</v>
      </c>
      <c r="H15" s="109">
        <f t="shared" si="3"/>
        <v>14897.818437719914</v>
      </c>
      <c r="I15" s="109">
        <f t="shared" si="3"/>
        <v>14891.268473914923</v>
      </c>
      <c r="J15" s="109">
        <f t="shared" si="3"/>
        <v>14228.372286250335</v>
      </c>
      <c r="K15" s="109">
        <f t="shared" si="3"/>
        <v>14028.228300953519</v>
      </c>
      <c r="L15" s="109">
        <f t="shared" si="3"/>
        <v>14232.239000926702</v>
      </c>
      <c r="M15" s="109">
        <f t="shared" si="3"/>
        <v>15399.825000000001</v>
      </c>
      <c r="N15" s="109">
        <f t="shared" si="3"/>
        <v>14087.964937934619</v>
      </c>
      <c r="O15" s="116">
        <f t="shared" si="3"/>
        <v>14749.182393434876</v>
      </c>
      <c r="P15" s="121">
        <f t="shared" si="0"/>
        <v>14590.457147696656</v>
      </c>
      <c r="Q15" s="4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</row>
    <row r="16" spans="1:33" s="18" customFormat="1" ht="30" customHeight="1" thickBot="1">
      <c r="A16" s="24">
        <v>2010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  <c r="Q16" s="22"/>
      <c r="R16" s="22"/>
      <c r="S16" s="22"/>
      <c r="T16" s="23"/>
      <c r="U16" s="23"/>
      <c r="V16" s="23"/>
      <c r="W16" s="23"/>
    </row>
    <row r="17" spans="1:23" s="27" customFormat="1" ht="30" customHeight="1">
      <c r="A17" s="26" t="s">
        <v>24</v>
      </c>
      <c r="B17" s="130">
        <v>20.9</v>
      </c>
      <c r="C17" s="98">
        <v>21.32</v>
      </c>
      <c r="D17" s="98">
        <v>20.3</v>
      </c>
      <c r="E17" s="98">
        <v>21.66</v>
      </c>
      <c r="F17" s="98">
        <v>20</v>
      </c>
      <c r="G17" s="98">
        <v>19.7</v>
      </c>
      <c r="H17" s="98">
        <v>21</v>
      </c>
      <c r="I17" s="98">
        <v>20.05</v>
      </c>
      <c r="J17" s="98">
        <v>21</v>
      </c>
      <c r="K17" s="98">
        <v>20.8</v>
      </c>
      <c r="L17" s="98">
        <v>21.116699999999998</v>
      </c>
      <c r="M17" s="98">
        <v>20</v>
      </c>
      <c r="N17" s="98">
        <v>20</v>
      </c>
      <c r="O17" s="111">
        <v>20.97</v>
      </c>
      <c r="P17" s="117">
        <f t="shared" ref="P17:P23" si="4">SUM(B17:O17)/COUNTIF(B17:O17,"&gt;0")</f>
        <v>20.629764285714291</v>
      </c>
    </row>
    <row r="18" spans="1:23" s="29" customFormat="1" ht="30" customHeight="1">
      <c r="A18" s="28" t="s">
        <v>26</v>
      </c>
      <c r="B18" s="131">
        <v>180</v>
      </c>
      <c r="C18" s="101">
        <v>155.04</v>
      </c>
      <c r="D18" s="101">
        <v>148.72999999999999</v>
      </c>
      <c r="E18" s="101">
        <v>140</v>
      </c>
      <c r="F18" s="101">
        <v>210</v>
      </c>
      <c r="G18" s="101">
        <v>135</v>
      </c>
      <c r="H18" s="101">
        <v>170.52</v>
      </c>
      <c r="I18" s="101">
        <v>154.72</v>
      </c>
      <c r="J18" s="101">
        <v>160</v>
      </c>
      <c r="K18" s="101">
        <v>157.07</v>
      </c>
      <c r="L18" s="101">
        <v>155</v>
      </c>
      <c r="M18" s="101">
        <v>160</v>
      </c>
      <c r="N18" s="101">
        <v>160</v>
      </c>
      <c r="O18" s="112">
        <v>166.69</v>
      </c>
      <c r="P18" s="118">
        <f t="shared" si="4"/>
        <v>160.91214285714287</v>
      </c>
    </row>
    <row r="19" spans="1:23" s="27" customFormat="1" ht="30" customHeight="1">
      <c r="A19" s="30" t="s">
        <v>25</v>
      </c>
      <c r="B19" s="132">
        <v>24153</v>
      </c>
      <c r="C19" s="104">
        <v>24557</v>
      </c>
      <c r="D19" s="104">
        <v>23198.336931067213</v>
      </c>
      <c r="E19" s="104">
        <v>24400</v>
      </c>
      <c r="F19" s="104">
        <v>23200</v>
      </c>
      <c r="G19" s="104">
        <v>23284</v>
      </c>
      <c r="H19" s="104">
        <v>24660</v>
      </c>
      <c r="I19" s="104">
        <v>23418</v>
      </c>
      <c r="J19" s="104">
        <v>23574</v>
      </c>
      <c r="K19" s="104">
        <v>22991</v>
      </c>
      <c r="L19" s="104">
        <v>23650</v>
      </c>
      <c r="M19" s="104">
        <v>24211</v>
      </c>
      <c r="N19" s="104">
        <v>22300</v>
      </c>
      <c r="O19" s="113">
        <v>24080</v>
      </c>
      <c r="P19" s="119">
        <f t="shared" si="4"/>
        <v>23691.166923647659</v>
      </c>
    </row>
    <row r="20" spans="1:23" s="31" customFormat="1" ht="30" customHeight="1" thickBot="1">
      <c r="A20" s="40" t="s">
        <v>27</v>
      </c>
      <c r="B20" s="133">
        <v>16216</v>
      </c>
      <c r="C20" s="107">
        <v>15120</v>
      </c>
      <c r="D20" s="107">
        <v>14583.768300000002</v>
      </c>
      <c r="E20" s="107">
        <v>14200</v>
      </c>
      <c r="F20" s="107">
        <v>13000</v>
      </c>
      <c r="G20" s="107">
        <v>14203</v>
      </c>
      <c r="H20" s="107">
        <v>16020</v>
      </c>
      <c r="I20" s="107">
        <v>15638</v>
      </c>
      <c r="J20" s="107">
        <v>16047</v>
      </c>
      <c r="K20" s="107">
        <v>14300</v>
      </c>
      <c r="L20" s="107">
        <v>14643</v>
      </c>
      <c r="M20" s="107">
        <v>15061</v>
      </c>
      <c r="N20" s="107">
        <v>13700</v>
      </c>
      <c r="O20" s="114">
        <v>15935</v>
      </c>
      <c r="P20" s="120">
        <f t="shared" si="4"/>
        <v>14904.769164285713</v>
      </c>
    </row>
    <row r="21" spans="1:23" s="31" customFormat="1" ht="30" customHeight="1" thickBot="1">
      <c r="A21" s="43" t="s">
        <v>47</v>
      </c>
      <c r="B21" s="44">
        <f>12*(1/B17*B19)</f>
        <v>13867.751196172248</v>
      </c>
      <c r="C21" s="44">
        <f t="shared" ref="C21:O21" si="5">12*(1/C17*C19)</f>
        <v>13821.951219512193</v>
      </c>
      <c r="D21" s="44">
        <f t="shared" si="5"/>
        <v>13713.302619350077</v>
      </c>
      <c r="E21" s="44">
        <f t="shared" si="5"/>
        <v>13518.005540166203</v>
      </c>
      <c r="F21" s="44">
        <f t="shared" si="5"/>
        <v>13920</v>
      </c>
      <c r="G21" s="44">
        <f t="shared" si="5"/>
        <v>14183.147208121827</v>
      </c>
      <c r="H21" s="44">
        <f t="shared" si="5"/>
        <v>14091.428571428571</v>
      </c>
      <c r="I21" s="44">
        <f t="shared" si="5"/>
        <v>14015.760598503739</v>
      </c>
      <c r="J21" s="44">
        <f t="shared" si="5"/>
        <v>13470.857142857141</v>
      </c>
      <c r="K21" s="44">
        <f t="shared" si="5"/>
        <v>13264.038461538461</v>
      </c>
      <c r="L21" s="44">
        <f t="shared" si="5"/>
        <v>13439.599937490235</v>
      </c>
      <c r="M21" s="44">
        <f t="shared" si="5"/>
        <v>14526.599999999999</v>
      </c>
      <c r="N21" s="44">
        <f t="shared" si="5"/>
        <v>13380</v>
      </c>
      <c r="O21" s="115">
        <f t="shared" si="5"/>
        <v>13779.685264663807</v>
      </c>
      <c r="P21" s="121">
        <f t="shared" si="4"/>
        <v>13785.151982843179</v>
      </c>
      <c r="Q21" s="134"/>
    </row>
    <row r="22" spans="1:23" s="31" customFormat="1" ht="30" customHeight="1" thickBot="1">
      <c r="A22" s="43" t="s">
        <v>48</v>
      </c>
      <c r="B22" s="109">
        <f>12*(1/B18*B20)</f>
        <v>1081.0666666666666</v>
      </c>
      <c r="C22" s="109">
        <f t="shared" ref="C22:O22" si="6">12*(1/C18*C20)</f>
        <v>1170.2786377708978</v>
      </c>
      <c r="D22" s="109">
        <f t="shared" si="6"/>
        <v>1176.6638848920866</v>
      </c>
      <c r="E22" s="109">
        <f t="shared" si="6"/>
        <v>1217.1428571428571</v>
      </c>
      <c r="F22" s="109">
        <f t="shared" si="6"/>
        <v>742.85714285714289</v>
      </c>
      <c r="G22" s="109">
        <f t="shared" si="6"/>
        <v>1262.4888888888891</v>
      </c>
      <c r="H22" s="109">
        <f t="shared" si="6"/>
        <v>1127.3750879662211</v>
      </c>
      <c r="I22" s="109">
        <f t="shared" si="6"/>
        <v>1212.8748707342295</v>
      </c>
      <c r="J22" s="109">
        <f t="shared" si="6"/>
        <v>1203.5250000000001</v>
      </c>
      <c r="K22" s="109">
        <f t="shared" si="6"/>
        <v>1092.506525752849</v>
      </c>
      <c r="L22" s="109">
        <f t="shared" si="6"/>
        <v>1133.6516129032257</v>
      </c>
      <c r="M22" s="109">
        <f t="shared" si="6"/>
        <v>1129.575</v>
      </c>
      <c r="N22" s="109">
        <f t="shared" si="6"/>
        <v>1027.5</v>
      </c>
      <c r="O22" s="116">
        <f t="shared" si="6"/>
        <v>1147.1593976843242</v>
      </c>
      <c r="P22" s="121">
        <f t="shared" si="4"/>
        <v>1123.1903980899565</v>
      </c>
      <c r="Q22" s="134"/>
    </row>
    <row r="23" spans="1:23" s="27" customFormat="1" ht="30" customHeight="1" thickBot="1">
      <c r="A23" s="43" t="s">
        <v>50</v>
      </c>
      <c r="B23" s="44">
        <f t="shared" ref="B23:O23" si="7">12*((1/B17*B19)+(1/B18*B20))</f>
        <v>14948.817862838918</v>
      </c>
      <c r="C23" s="44">
        <f t="shared" si="7"/>
        <v>14992.229857283091</v>
      </c>
      <c r="D23" s="44">
        <f t="shared" si="7"/>
        <v>14889.966504242162</v>
      </c>
      <c r="E23" s="44">
        <f t="shared" si="7"/>
        <v>14735.14839730906</v>
      </c>
      <c r="F23" s="44">
        <f t="shared" si="7"/>
        <v>14662.857142857143</v>
      </c>
      <c r="G23" s="44">
        <f t="shared" si="7"/>
        <v>15445.636097010716</v>
      </c>
      <c r="H23" s="44">
        <f t="shared" si="7"/>
        <v>15218.803659394793</v>
      </c>
      <c r="I23" s="44">
        <f t="shared" si="7"/>
        <v>15228.635469237968</v>
      </c>
      <c r="J23" s="44">
        <f t="shared" si="7"/>
        <v>14674.382142857143</v>
      </c>
      <c r="K23" s="44">
        <f t="shared" si="7"/>
        <v>14356.544987291309</v>
      </c>
      <c r="L23" s="44">
        <f t="shared" si="7"/>
        <v>14573.251550393463</v>
      </c>
      <c r="M23" s="44">
        <f t="shared" si="7"/>
        <v>15656.174999999999</v>
      </c>
      <c r="N23" s="44">
        <f t="shared" si="7"/>
        <v>14407.5</v>
      </c>
      <c r="O23" s="115">
        <f t="shared" si="7"/>
        <v>14926.844662348132</v>
      </c>
      <c r="P23" s="121">
        <f t="shared" si="4"/>
        <v>14908.342380933134</v>
      </c>
    </row>
    <row r="24" spans="1:23" s="18" customFormat="1" ht="30" customHeight="1" thickBot="1">
      <c r="A24" s="24">
        <v>2009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69"/>
      <c r="Q24" s="22"/>
      <c r="R24" s="22"/>
      <c r="S24" s="22"/>
      <c r="T24" s="23"/>
      <c r="U24" s="23"/>
      <c r="V24" s="23"/>
      <c r="W24" s="23"/>
    </row>
    <row r="25" spans="1:23" s="27" customFormat="1" ht="30" customHeight="1">
      <c r="A25" s="26" t="s">
        <v>24</v>
      </c>
      <c r="B25" s="60">
        <v>21.5</v>
      </c>
      <c r="C25" s="61">
        <v>21</v>
      </c>
      <c r="D25" s="61">
        <v>20.3</v>
      </c>
      <c r="E25" s="61">
        <v>21.66</v>
      </c>
      <c r="F25" s="61">
        <v>20</v>
      </c>
      <c r="G25" s="61">
        <v>19.7</v>
      </c>
      <c r="H25" s="61">
        <v>21</v>
      </c>
      <c r="I25" s="62">
        <v>19.47</v>
      </c>
      <c r="J25" s="61">
        <v>21</v>
      </c>
      <c r="K25" s="61">
        <v>20.54</v>
      </c>
      <c r="L25" s="61">
        <v>21.116699999999998</v>
      </c>
      <c r="M25" s="61">
        <v>20</v>
      </c>
      <c r="N25" s="61">
        <v>19.88</v>
      </c>
      <c r="O25" s="122">
        <v>20.72</v>
      </c>
      <c r="P25" s="117">
        <f t="shared" ref="P25:P31" si="8">SUM(B25:O25)/COUNTIF(B25:O25,"&gt;0")</f>
        <v>20.563335714285717</v>
      </c>
    </row>
    <row r="26" spans="1:23" s="29" customFormat="1" ht="30" customHeight="1">
      <c r="A26" s="28" t="s">
        <v>26</v>
      </c>
      <c r="B26" s="33">
        <v>180</v>
      </c>
      <c r="C26" s="34">
        <v>152</v>
      </c>
      <c r="D26" s="35">
        <v>139</v>
      </c>
      <c r="E26" s="35">
        <v>140</v>
      </c>
      <c r="F26" s="35">
        <v>210</v>
      </c>
      <c r="G26" s="35">
        <v>135</v>
      </c>
      <c r="H26" s="35">
        <v>168</v>
      </c>
      <c r="I26" s="34">
        <v>140.65</v>
      </c>
      <c r="J26" s="35">
        <v>160</v>
      </c>
      <c r="K26" s="35">
        <v>140.65</v>
      </c>
      <c r="L26" s="35">
        <v>155</v>
      </c>
      <c r="M26" s="35">
        <v>160</v>
      </c>
      <c r="N26" s="35">
        <v>152</v>
      </c>
      <c r="O26" s="123">
        <v>166.69</v>
      </c>
      <c r="P26" s="118">
        <f t="shared" si="8"/>
        <v>157.0707142857143</v>
      </c>
    </row>
    <row r="27" spans="1:23" s="27" customFormat="1" ht="30" customHeight="1">
      <c r="A27" s="30" t="s">
        <v>25</v>
      </c>
      <c r="B27" s="37">
        <v>23852.5</v>
      </c>
      <c r="C27" s="38">
        <v>22950</v>
      </c>
      <c r="D27" s="38">
        <v>22201</v>
      </c>
      <c r="E27" s="38">
        <v>23450</v>
      </c>
      <c r="F27" s="38">
        <v>22350</v>
      </c>
      <c r="G27" s="38">
        <v>22340</v>
      </c>
      <c r="H27" s="38">
        <v>23820</v>
      </c>
      <c r="I27" s="38">
        <v>22270</v>
      </c>
      <c r="J27" s="38">
        <v>23195</v>
      </c>
      <c r="K27" s="38">
        <v>22318</v>
      </c>
      <c r="L27" s="38">
        <v>22759</v>
      </c>
      <c r="M27" s="38">
        <v>22870</v>
      </c>
      <c r="N27" s="38">
        <v>21300</v>
      </c>
      <c r="O27" s="124">
        <v>23470</v>
      </c>
      <c r="P27" s="119">
        <f t="shared" si="8"/>
        <v>22796.107142857141</v>
      </c>
    </row>
    <row r="28" spans="1:23" s="31" customFormat="1" ht="30" customHeight="1" thickBot="1">
      <c r="A28" s="40" t="s">
        <v>27</v>
      </c>
      <c r="B28" s="64">
        <v>14616</v>
      </c>
      <c r="C28" s="65">
        <v>13534</v>
      </c>
      <c r="D28" s="65">
        <v>12279</v>
      </c>
      <c r="E28" s="65">
        <v>12000</v>
      </c>
      <c r="F28" s="65">
        <v>11800</v>
      </c>
      <c r="G28" s="65">
        <v>11776</v>
      </c>
      <c r="H28" s="65">
        <v>11150</v>
      </c>
      <c r="I28" s="65">
        <v>13277</v>
      </c>
      <c r="J28" s="65">
        <v>13262</v>
      </c>
      <c r="K28" s="65">
        <v>12582</v>
      </c>
      <c r="L28" s="65">
        <v>13374</v>
      </c>
      <c r="M28" s="65">
        <v>12840</v>
      </c>
      <c r="N28" s="65">
        <v>12294</v>
      </c>
      <c r="O28" s="125">
        <v>13480</v>
      </c>
      <c r="P28" s="120">
        <f t="shared" si="8"/>
        <v>12733.142857142857</v>
      </c>
    </row>
    <row r="29" spans="1:23" s="31" customFormat="1" ht="30" customHeight="1" thickBot="1">
      <c r="A29" s="43" t="s">
        <v>47</v>
      </c>
      <c r="B29" s="44">
        <f>12*(1/B25*B27)</f>
        <v>13313.023255813952</v>
      </c>
      <c r="C29" s="44">
        <f t="shared" ref="C29:O29" si="9">12*(1/C25*C27)</f>
        <v>13114.285714285714</v>
      </c>
      <c r="D29" s="44">
        <f t="shared" si="9"/>
        <v>13123.743842364529</v>
      </c>
      <c r="E29" s="44">
        <f t="shared" si="9"/>
        <v>12991.68975069252</v>
      </c>
      <c r="F29" s="44">
        <f t="shared" si="9"/>
        <v>13410</v>
      </c>
      <c r="G29" s="44">
        <f t="shared" si="9"/>
        <v>13608.121827411167</v>
      </c>
      <c r="H29" s="44">
        <f t="shared" si="9"/>
        <v>13611.428571428571</v>
      </c>
      <c r="I29" s="44">
        <f t="shared" si="9"/>
        <v>13725.731895223424</v>
      </c>
      <c r="J29" s="44">
        <f t="shared" si="9"/>
        <v>13254.285714285714</v>
      </c>
      <c r="K29" s="44">
        <f t="shared" si="9"/>
        <v>13038.75365141188</v>
      </c>
      <c r="L29" s="44">
        <f t="shared" si="9"/>
        <v>12933.270823566183</v>
      </c>
      <c r="M29" s="44">
        <f t="shared" si="9"/>
        <v>13722</v>
      </c>
      <c r="N29" s="44">
        <f t="shared" si="9"/>
        <v>12857.142857142859</v>
      </c>
      <c r="O29" s="115">
        <f t="shared" si="9"/>
        <v>13592.664092664092</v>
      </c>
      <c r="P29" s="121">
        <f t="shared" si="8"/>
        <v>13306.867285449329</v>
      </c>
    </row>
    <row r="30" spans="1:23" s="31" customFormat="1" ht="30" customHeight="1" thickBot="1">
      <c r="A30" s="43" t="s">
        <v>48</v>
      </c>
      <c r="B30" s="109">
        <f>12*(1/B26*B28)</f>
        <v>974.40000000000009</v>
      </c>
      <c r="C30" s="109">
        <f t="shared" ref="C30:O30" si="10">12*(1/C26*C28)</f>
        <v>1068.4736842105262</v>
      </c>
      <c r="D30" s="109">
        <f t="shared" si="10"/>
        <v>1060.0575539568347</v>
      </c>
      <c r="E30" s="109">
        <f t="shared" si="10"/>
        <v>1028.5714285714284</v>
      </c>
      <c r="F30" s="109">
        <f t="shared" si="10"/>
        <v>674.28571428571433</v>
      </c>
      <c r="G30" s="109">
        <f t="shared" si="10"/>
        <v>1046.7555555555555</v>
      </c>
      <c r="H30" s="109">
        <f t="shared" si="10"/>
        <v>796.42857142857144</v>
      </c>
      <c r="I30" s="109">
        <f t="shared" si="10"/>
        <v>1132.7692854603624</v>
      </c>
      <c r="J30" s="109">
        <f t="shared" si="10"/>
        <v>994.65000000000009</v>
      </c>
      <c r="K30" s="109">
        <f t="shared" si="10"/>
        <v>1073.4731603270529</v>
      </c>
      <c r="L30" s="109">
        <f t="shared" si="10"/>
        <v>1035.4064516129033</v>
      </c>
      <c r="M30" s="109">
        <f t="shared" si="10"/>
        <v>963</v>
      </c>
      <c r="N30" s="109">
        <f t="shared" si="10"/>
        <v>970.57894736842093</v>
      </c>
      <c r="O30" s="116">
        <f t="shared" si="10"/>
        <v>970.42414062031321</v>
      </c>
      <c r="P30" s="121">
        <f t="shared" si="8"/>
        <v>984.94817809983454</v>
      </c>
    </row>
    <row r="31" spans="1:23" s="27" customFormat="1" ht="30" customHeight="1" thickBot="1">
      <c r="A31" s="43" t="s">
        <v>50</v>
      </c>
      <c r="B31" s="44">
        <f t="shared" ref="B31:O31" si="11">12*((1/B25*B27)+(1/B26*B28))</f>
        <v>14287.423255813952</v>
      </c>
      <c r="C31" s="44">
        <f t="shared" si="11"/>
        <v>14182.759398496242</v>
      </c>
      <c r="D31" s="44">
        <f t="shared" si="11"/>
        <v>14183.801396321363</v>
      </c>
      <c r="E31" s="44">
        <f t="shared" si="11"/>
        <v>14020.261179263949</v>
      </c>
      <c r="F31" s="44">
        <f t="shared" si="11"/>
        <v>14084.285714285714</v>
      </c>
      <c r="G31" s="44">
        <f t="shared" si="11"/>
        <v>14654.877382966724</v>
      </c>
      <c r="H31" s="44">
        <f t="shared" si="11"/>
        <v>14407.857142857143</v>
      </c>
      <c r="I31" s="44">
        <f t="shared" si="11"/>
        <v>14858.501180683787</v>
      </c>
      <c r="J31" s="44">
        <f t="shared" si="11"/>
        <v>14248.935714285713</v>
      </c>
      <c r="K31" s="44">
        <f t="shared" si="11"/>
        <v>14112.226811738936</v>
      </c>
      <c r="L31" s="44">
        <f t="shared" si="11"/>
        <v>13968.677275179085</v>
      </c>
      <c r="M31" s="44">
        <f t="shared" si="11"/>
        <v>14685</v>
      </c>
      <c r="N31" s="44">
        <f t="shared" si="11"/>
        <v>13827.721804511279</v>
      </c>
      <c r="O31" s="115">
        <f t="shared" si="11"/>
        <v>14563.088233284407</v>
      </c>
      <c r="P31" s="121">
        <f t="shared" si="8"/>
        <v>14291.815463549163</v>
      </c>
    </row>
    <row r="32" spans="1:23" s="27" customFormat="1" ht="15" customHeight="1" thickBot="1">
      <c r="C32" s="46"/>
      <c r="D32" s="47"/>
      <c r="E32" s="46"/>
      <c r="F32" s="46"/>
      <c r="G32" s="48"/>
      <c r="H32" s="48"/>
    </row>
    <row r="33" spans="1:17" s="51" customFormat="1" ht="30" customHeight="1" thickBot="1">
      <c r="A33" s="67" t="s">
        <v>52</v>
      </c>
      <c r="B33" s="50">
        <f>B15/B23*100-100</f>
        <v>-0.46291285795932424</v>
      </c>
      <c r="C33" s="82">
        <f t="shared" ref="C33:O33" si="12">C15/C23*100-100</f>
        <v>-3.1748143451929849</v>
      </c>
      <c r="D33" s="82">
        <f t="shared" si="12"/>
        <v>-0.47534159463261005</v>
      </c>
      <c r="E33" s="82">
        <f t="shared" si="12"/>
        <v>-4.5106473031809315</v>
      </c>
      <c r="F33" s="82">
        <f t="shared" si="12"/>
        <v>-0.56508183943881818</v>
      </c>
      <c r="G33" s="82">
        <f t="shared" si="12"/>
        <v>-3.6236334738986784</v>
      </c>
      <c r="H33" s="82">
        <f t="shared" si="12"/>
        <v>-2.1091357038220906</v>
      </c>
      <c r="I33" s="82">
        <f t="shared" si="12"/>
        <v>-2.2153461878086915</v>
      </c>
      <c r="J33" s="82">
        <f t="shared" si="12"/>
        <v>-3.0393774147684098</v>
      </c>
      <c r="K33" s="82">
        <f t="shared" si="12"/>
        <v>-2.286878121640143</v>
      </c>
      <c r="L33" s="82">
        <f t="shared" si="12"/>
        <v>-2.3399894545672169</v>
      </c>
      <c r="M33" s="82">
        <f t="shared" si="12"/>
        <v>-1.6373731131646139</v>
      </c>
      <c r="N33" s="82">
        <f t="shared" si="12"/>
        <v>-2.2178383624180498</v>
      </c>
      <c r="O33" s="84">
        <f t="shared" si="12"/>
        <v>-1.1902198551137673</v>
      </c>
      <c r="P33" s="86">
        <f>P15/P23*100-100</f>
        <v>-2.1322641049821556</v>
      </c>
      <c r="Q33" s="77"/>
    </row>
    <row r="34" spans="1:17" s="51" customFormat="1" ht="30" customHeight="1" thickBot="1">
      <c r="A34" s="67" t="s">
        <v>45</v>
      </c>
      <c r="B34" s="78">
        <f>B23/B31*100-100</f>
        <v>4.62920846665493</v>
      </c>
      <c r="C34" s="79">
        <f t="shared" ref="C34:O34" si="13">C23/C31*100-100</f>
        <v>5.7074257275539395</v>
      </c>
      <c r="D34" s="79">
        <f t="shared" si="13"/>
        <v>4.9786731228762591</v>
      </c>
      <c r="E34" s="79">
        <f t="shared" si="13"/>
        <v>5.0989579217142875</v>
      </c>
      <c r="F34" s="79">
        <f t="shared" si="13"/>
        <v>4.107921695912367</v>
      </c>
      <c r="G34" s="79">
        <f t="shared" si="13"/>
        <v>5.3958739700073153</v>
      </c>
      <c r="H34" s="79">
        <f t="shared" si="13"/>
        <v>5.6285019243106831</v>
      </c>
      <c r="I34" s="79">
        <f t="shared" si="13"/>
        <v>2.491060733873752</v>
      </c>
      <c r="J34" s="79">
        <f t="shared" si="13"/>
        <v>2.9858119729242958</v>
      </c>
      <c r="K34" s="79">
        <f t="shared" si="13"/>
        <v>1.731251763535596</v>
      </c>
      <c r="L34" s="79">
        <f t="shared" si="13"/>
        <v>4.3280710356781213</v>
      </c>
      <c r="M34" s="79">
        <f t="shared" si="13"/>
        <v>6.6133810010214518</v>
      </c>
      <c r="N34" s="79">
        <f t="shared" si="13"/>
        <v>4.1928685266112922</v>
      </c>
      <c r="O34" s="88">
        <f t="shared" si="13"/>
        <v>2.4977973300494654</v>
      </c>
      <c r="P34" s="89">
        <f>P23/P31*100-100</f>
        <v>4.3138460537529539</v>
      </c>
      <c r="Q34" s="77"/>
    </row>
    <row r="35" spans="1:17" s="51" customFormat="1" ht="15" customHeight="1" thickBot="1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</row>
    <row r="36" spans="1:17" s="51" customFormat="1" ht="30" customHeight="1" thickBot="1">
      <c r="A36" s="49" t="s">
        <v>53</v>
      </c>
      <c r="B36" s="58">
        <f>B15-B23</f>
        <v>-69.200000000000728</v>
      </c>
      <c r="C36" s="83">
        <f t="shared" ref="C36:O36" si="14">C15-C23</f>
        <v>-475.97546417333069</v>
      </c>
      <c r="D36" s="83">
        <f t="shared" si="14"/>
        <v>-70.778204221527631</v>
      </c>
      <c r="E36" s="83">
        <f t="shared" si="14"/>
        <v>-664.65057380292819</v>
      </c>
      <c r="F36" s="83">
        <f t="shared" si="14"/>
        <v>-82.857142857143117</v>
      </c>
      <c r="G36" s="83">
        <f t="shared" si="14"/>
        <v>-559.69323986785821</v>
      </c>
      <c r="H36" s="83">
        <f t="shared" si="14"/>
        <v>-320.98522167487863</v>
      </c>
      <c r="I36" s="83">
        <f t="shared" si="14"/>
        <v>-337.36699532304556</v>
      </c>
      <c r="J36" s="83">
        <f t="shared" si="14"/>
        <v>-446.00985660680817</v>
      </c>
      <c r="K36" s="83">
        <f t="shared" si="14"/>
        <v>-328.31668633779009</v>
      </c>
      <c r="L36" s="83">
        <f t="shared" si="14"/>
        <v>-341.0125494667609</v>
      </c>
      <c r="M36" s="83">
        <f t="shared" si="14"/>
        <v>-256.34999999999854</v>
      </c>
      <c r="N36" s="83">
        <f t="shared" si="14"/>
        <v>-319.53506206538077</v>
      </c>
      <c r="O36" s="85">
        <f t="shared" si="14"/>
        <v>-177.66226891325641</v>
      </c>
      <c r="P36" s="87">
        <f>P15-P23</f>
        <v>-317.8852332364786</v>
      </c>
    </row>
    <row r="37" spans="1:17" s="51" customFormat="1" ht="30" customHeight="1" thickBot="1">
      <c r="A37" s="49" t="s">
        <v>46</v>
      </c>
      <c r="B37" s="80">
        <f>B23-B31</f>
        <v>661.39460702496581</v>
      </c>
      <c r="C37" s="81">
        <f t="shared" ref="C37:O37" si="15">C23-C31</f>
        <v>809.47045878684912</v>
      </c>
      <c r="D37" s="81">
        <f t="shared" si="15"/>
        <v>706.16510792079862</v>
      </c>
      <c r="E37" s="81">
        <f t="shared" si="15"/>
        <v>714.88721804511079</v>
      </c>
      <c r="F37" s="81">
        <f t="shared" si="15"/>
        <v>578.57142857142935</v>
      </c>
      <c r="G37" s="81">
        <f t="shared" si="15"/>
        <v>790.75871404399186</v>
      </c>
      <c r="H37" s="81">
        <f t="shared" si="15"/>
        <v>810.94651653764959</v>
      </c>
      <c r="I37" s="81">
        <f t="shared" si="15"/>
        <v>370.13428855418169</v>
      </c>
      <c r="J37" s="81">
        <f t="shared" si="15"/>
        <v>425.44642857142935</v>
      </c>
      <c r="K37" s="81">
        <f t="shared" si="15"/>
        <v>244.31817555237285</v>
      </c>
      <c r="L37" s="81">
        <f t="shared" si="15"/>
        <v>604.57427521437785</v>
      </c>
      <c r="M37" s="81">
        <f t="shared" si="15"/>
        <v>971.17499999999927</v>
      </c>
      <c r="N37" s="81">
        <f t="shared" si="15"/>
        <v>579.77819548872139</v>
      </c>
      <c r="O37" s="91">
        <f t="shared" si="15"/>
        <v>363.75642906372559</v>
      </c>
      <c r="P37" s="90">
        <f>P23-P31</f>
        <v>616.52691738397152</v>
      </c>
    </row>
    <row r="38" spans="1:17" s="27" customFormat="1" ht="4.5" customHeight="1">
      <c r="C38" s="52"/>
      <c r="D38" s="53"/>
      <c r="F38" s="54"/>
      <c r="I38" s="46"/>
    </row>
    <row r="39" spans="1:17" s="27" customFormat="1" ht="21" customHeight="1">
      <c r="C39" s="52"/>
      <c r="D39" s="53"/>
      <c r="P39" s="19" t="s">
        <v>35</v>
      </c>
    </row>
    <row r="41" spans="1:17" ht="15">
      <c r="C41" s="52"/>
      <c r="D41" s="53"/>
    </row>
    <row r="42" spans="1:17" ht="15.75" thickBot="1">
      <c r="C42" s="52"/>
      <c r="D42" s="53"/>
    </row>
    <row r="43" spans="1:17" ht="16.5" thickBot="1">
      <c r="B43" s="55"/>
      <c r="C43" s="52"/>
      <c r="D43" s="53"/>
    </row>
    <row r="44" spans="1:17" ht="15">
      <c r="C44" s="52"/>
      <c r="D44" s="53"/>
    </row>
    <row r="45" spans="1:17" ht="15">
      <c r="C45" s="52"/>
      <c r="D45" s="53"/>
    </row>
    <row r="46" spans="1:17" ht="15">
      <c r="C46" s="53"/>
      <c r="D46" s="53"/>
    </row>
    <row r="94" spans="1:16" ht="13.5" thickBot="1">
      <c r="P94" s="19" t="s">
        <v>59</v>
      </c>
    </row>
    <row r="95" spans="1:16" ht="16.5" thickBot="1">
      <c r="A95" s="193" t="s">
        <v>58</v>
      </c>
      <c r="B95" s="195" t="s">
        <v>9</v>
      </c>
      <c r="C95" s="196"/>
      <c r="D95" s="196"/>
      <c r="E95" s="196"/>
      <c r="F95" s="196"/>
      <c r="G95" s="196"/>
      <c r="H95" s="196"/>
      <c r="I95" s="196"/>
      <c r="J95" s="196"/>
      <c r="K95" s="196"/>
      <c r="L95" s="196"/>
      <c r="M95" s="196"/>
      <c r="N95" s="196"/>
      <c r="O95" s="196"/>
      <c r="P95" s="95"/>
    </row>
    <row r="96" spans="1:16" ht="114" customHeight="1" thickBot="1">
      <c r="A96" s="194"/>
      <c r="B96" s="20" t="s">
        <v>10</v>
      </c>
      <c r="C96" s="21" t="s">
        <v>11</v>
      </c>
      <c r="D96" s="21" t="s">
        <v>12</v>
      </c>
      <c r="E96" s="21" t="s">
        <v>13</v>
      </c>
      <c r="F96" s="21" t="s">
        <v>14</v>
      </c>
      <c r="G96" s="21" t="s">
        <v>15</v>
      </c>
      <c r="H96" s="21" t="s">
        <v>16</v>
      </c>
      <c r="I96" s="21" t="s">
        <v>17</v>
      </c>
      <c r="J96" s="21" t="s">
        <v>18</v>
      </c>
      <c r="K96" s="21" t="s">
        <v>19</v>
      </c>
      <c r="L96" s="21" t="s">
        <v>20</v>
      </c>
      <c r="M96" s="21" t="s">
        <v>21</v>
      </c>
      <c r="N96" s="21" t="s">
        <v>23</v>
      </c>
      <c r="O96" s="93" t="s">
        <v>22</v>
      </c>
      <c r="P96" s="96" t="s">
        <v>44</v>
      </c>
    </row>
    <row r="97" spans="1:16" ht="30" customHeight="1" thickBot="1">
      <c r="A97" s="67" t="s">
        <v>54</v>
      </c>
      <c r="B97" s="50">
        <f>B13/B21*100-100</f>
        <v>0</v>
      </c>
      <c r="C97" s="82">
        <f t="shared" ref="C97:P97" si="16">C13/C21*100-100</f>
        <v>-2.9539885905622754</v>
      </c>
      <c r="D97" s="82">
        <f t="shared" si="16"/>
        <v>-1.4523931961747394E-3</v>
      </c>
      <c r="E97" s="82">
        <f t="shared" si="16"/>
        <v>-4.0163934426229417</v>
      </c>
      <c r="F97" s="82">
        <f t="shared" si="16"/>
        <v>-0.43103448275861922</v>
      </c>
      <c r="G97" s="82">
        <f t="shared" si="16"/>
        <v>-3.2010127534951494</v>
      </c>
      <c r="H97" s="82">
        <f t="shared" si="16"/>
        <v>-2.0681265206812611</v>
      </c>
      <c r="I97" s="82">
        <f t="shared" si="16"/>
        <v>-2.5180123737618629</v>
      </c>
      <c r="J97" s="82">
        <f t="shared" si="16"/>
        <v>-2.6792165057347574</v>
      </c>
      <c r="K97" s="82">
        <f t="shared" si="16"/>
        <v>-1.9355399939106661</v>
      </c>
      <c r="L97" s="82">
        <f t="shared" si="16"/>
        <v>-2.7961098972417489</v>
      </c>
      <c r="M97" s="82">
        <f t="shared" si="16"/>
        <v>-1.8958324728429119</v>
      </c>
      <c r="N97" s="82">
        <f t="shared" si="16"/>
        <v>-2.0781524753050462</v>
      </c>
      <c r="O97" s="84">
        <f t="shared" si="16"/>
        <v>-0.49833887043190828</v>
      </c>
      <c r="P97" s="86">
        <f t="shared" si="16"/>
        <v>-1.93030792672144</v>
      </c>
    </row>
    <row r="98" spans="1:16" ht="30" customHeight="1" thickBot="1">
      <c r="A98" s="67" t="s">
        <v>55</v>
      </c>
      <c r="B98" s="78">
        <f>B21/B29*100-100</f>
        <v>4.1668066651655522</v>
      </c>
      <c r="C98" s="79">
        <f t="shared" ref="C98:P98" si="17">C21/C29*100-100</f>
        <v>5.3961421967160703</v>
      </c>
      <c r="D98" s="79">
        <f t="shared" si="17"/>
        <v>4.4923063423594414</v>
      </c>
      <c r="E98" s="79">
        <f t="shared" si="17"/>
        <v>4.0511727078891226</v>
      </c>
      <c r="F98" s="79">
        <f t="shared" si="17"/>
        <v>3.8031319910514441</v>
      </c>
      <c r="G98" s="79">
        <f t="shared" si="17"/>
        <v>4.2256042972247201</v>
      </c>
      <c r="H98" s="79">
        <f t="shared" si="17"/>
        <v>3.5264483627204015</v>
      </c>
      <c r="I98" s="79">
        <f t="shared" si="17"/>
        <v>2.1130290573520938</v>
      </c>
      <c r="J98" s="79">
        <f t="shared" si="17"/>
        <v>1.6339728389739037</v>
      </c>
      <c r="K98" s="79">
        <f t="shared" si="17"/>
        <v>1.727809391522527</v>
      </c>
      <c r="L98" s="79">
        <f t="shared" si="17"/>
        <v>3.9149347510874861</v>
      </c>
      <c r="M98" s="79">
        <f t="shared" si="17"/>
        <v>5.8635767380848165</v>
      </c>
      <c r="N98" s="79">
        <f t="shared" si="17"/>
        <v>4.0666666666666629</v>
      </c>
      <c r="O98" s="88">
        <f t="shared" si="17"/>
        <v>1.3758978425770749</v>
      </c>
      <c r="P98" s="89">
        <f t="shared" si="17"/>
        <v>3.5942696889811288</v>
      </c>
    </row>
    <row r="99" spans="1:16" ht="15" customHeight="1" thickBot="1">
      <c r="A99" s="135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136"/>
    </row>
    <row r="100" spans="1:16" ht="30" customHeight="1" thickBot="1">
      <c r="A100" s="49" t="s">
        <v>56</v>
      </c>
      <c r="B100" s="58">
        <f>B13-B21</f>
        <v>0</v>
      </c>
      <c r="C100" s="83">
        <f t="shared" ref="C100:P100" si="18">C13-C21</f>
        <v>-408.29886201747286</v>
      </c>
      <c r="D100" s="83">
        <f t="shared" si="18"/>
        <v>-0.19917107421497349</v>
      </c>
      <c r="E100" s="83">
        <f t="shared" si="18"/>
        <v>-542.93628808864196</v>
      </c>
      <c r="F100" s="83">
        <f t="shared" si="18"/>
        <v>-60</v>
      </c>
      <c r="G100" s="83">
        <f t="shared" si="18"/>
        <v>-454.00435097897025</v>
      </c>
      <c r="H100" s="83">
        <f t="shared" si="18"/>
        <v>-291.42857142857065</v>
      </c>
      <c r="I100" s="83">
        <f t="shared" si="18"/>
        <v>-352.9185861471633</v>
      </c>
      <c r="J100" s="83">
        <f t="shared" si="18"/>
        <v>-360.91342803537918</v>
      </c>
      <c r="K100" s="83">
        <f t="shared" si="18"/>
        <v>-256.73076923076951</v>
      </c>
      <c r="L100" s="83">
        <f t="shared" si="18"/>
        <v>-375.78598400186092</v>
      </c>
      <c r="M100" s="83">
        <f t="shared" si="18"/>
        <v>-275.39999999999782</v>
      </c>
      <c r="N100" s="83">
        <f t="shared" si="18"/>
        <v>-278.05680119581484</v>
      </c>
      <c r="O100" s="85">
        <f t="shared" si="18"/>
        <v>-68.669527896996442</v>
      </c>
      <c r="P100" s="87">
        <f t="shared" si="18"/>
        <v>-266.09588143541987</v>
      </c>
    </row>
    <row r="101" spans="1:16" ht="30" customHeight="1" thickBot="1">
      <c r="A101" s="49" t="s">
        <v>57</v>
      </c>
      <c r="B101" s="80">
        <f>B21-B29</f>
        <v>554.72794035829611</v>
      </c>
      <c r="C101" s="81">
        <f t="shared" ref="C101:P101" si="19">C21-C29</f>
        <v>707.66550522647958</v>
      </c>
      <c r="D101" s="81">
        <f t="shared" si="19"/>
        <v>589.55877698554832</v>
      </c>
      <c r="E101" s="81">
        <f t="shared" si="19"/>
        <v>526.31578947368325</v>
      </c>
      <c r="F101" s="81">
        <f t="shared" si="19"/>
        <v>510</v>
      </c>
      <c r="G101" s="81">
        <f t="shared" si="19"/>
        <v>575.0253807106601</v>
      </c>
      <c r="H101" s="81">
        <f t="shared" si="19"/>
        <v>480</v>
      </c>
      <c r="I101" s="81">
        <f t="shared" si="19"/>
        <v>290.02870328031531</v>
      </c>
      <c r="J101" s="81">
        <f t="shared" si="19"/>
        <v>216.57142857142753</v>
      </c>
      <c r="K101" s="81">
        <f t="shared" si="19"/>
        <v>225.28481012658085</v>
      </c>
      <c r="L101" s="81">
        <f t="shared" si="19"/>
        <v>506.32911392405185</v>
      </c>
      <c r="M101" s="81">
        <f t="shared" si="19"/>
        <v>804.59999999999854</v>
      </c>
      <c r="N101" s="81">
        <f t="shared" si="19"/>
        <v>522.8571428571413</v>
      </c>
      <c r="O101" s="91">
        <f t="shared" si="19"/>
        <v>187.02117199971508</v>
      </c>
      <c r="P101" s="90">
        <f t="shared" si="19"/>
        <v>478.28469739385037</v>
      </c>
    </row>
    <row r="103" spans="1:16">
      <c r="P103" s="19" t="s">
        <v>60</v>
      </c>
    </row>
    <row r="147" spans="1:16" ht="13.5" thickBot="1">
      <c r="P147" s="19" t="s">
        <v>62</v>
      </c>
    </row>
    <row r="148" spans="1:16" ht="16.5" thickBot="1">
      <c r="A148" s="193" t="s">
        <v>61</v>
      </c>
      <c r="B148" s="195" t="s">
        <v>9</v>
      </c>
      <c r="C148" s="196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  <c r="P148" s="95"/>
    </row>
    <row r="149" spans="1:16" ht="114" customHeight="1" thickBot="1">
      <c r="A149" s="194"/>
      <c r="B149" s="20" t="s">
        <v>10</v>
      </c>
      <c r="C149" s="21" t="s">
        <v>11</v>
      </c>
      <c r="D149" s="21" t="s">
        <v>12</v>
      </c>
      <c r="E149" s="21" t="s">
        <v>13</v>
      </c>
      <c r="F149" s="21" t="s">
        <v>14</v>
      </c>
      <c r="G149" s="21" t="s">
        <v>15</v>
      </c>
      <c r="H149" s="21" t="s">
        <v>16</v>
      </c>
      <c r="I149" s="21" t="s">
        <v>17</v>
      </c>
      <c r="J149" s="21" t="s">
        <v>18</v>
      </c>
      <c r="K149" s="21" t="s">
        <v>19</v>
      </c>
      <c r="L149" s="21" t="s">
        <v>20</v>
      </c>
      <c r="M149" s="21" t="s">
        <v>21</v>
      </c>
      <c r="N149" s="21" t="s">
        <v>23</v>
      </c>
      <c r="O149" s="93" t="s">
        <v>22</v>
      </c>
      <c r="P149" s="96" t="s">
        <v>44</v>
      </c>
    </row>
    <row r="150" spans="1:16" ht="30" customHeight="1" thickBot="1">
      <c r="A150" s="67" t="s">
        <v>65</v>
      </c>
      <c r="B150" s="50">
        <f>B14/B22*100-100</f>
        <v>-6.4010853478046386</v>
      </c>
      <c r="C150" s="82">
        <f t="shared" ref="C150:P150" si="20">C14/C22*100-100</f>
        <v>-5.7829477503548503</v>
      </c>
      <c r="D150" s="82">
        <f t="shared" si="20"/>
        <v>-5.9982322950097995</v>
      </c>
      <c r="E150" s="82">
        <f t="shared" si="20"/>
        <v>-10.000000000000014</v>
      </c>
      <c r="F150" s="82">
        <f t="shared" si="20"/>
        <v>-3.076923076923066</v>
      </c>
      <c r="G150" s="82">
        <f t="shared" si="20"/>
        <v>-8.3714708160247824</v>
      </c>
      <c r="H150" s="82">
        <f t="shared" si="20"/>
        <v>-2.6217228464419691</v>
      </c>
      <c r="I150" s="82">
        <f t="shared" si="20"/>
        <v>1.2822090060044644</v>
      </c>
      <c r="J150" s="82">
        <f t="shared" si="20"/>
        <v>-7.0705991625789864</v>
      </c>
      <c r="K150" s="82">
        <f t="shared" si="20"/>
        <v>-6.5524475524475463</v>
      </c>
      <c r="L150" s="82">
        <f t="shared" si="20"/>
        <v>3.0673827955002508</v>
      </c>
      <c r="M150" s="82">
        <f t="shared" si="20"/>
        <v>1.6864750016599004</v>
      </c>
      <c r="N150" s="82">
        <f t="shared" si="20"/>
        <v>-4.0368137099333694</v>
      </c>
      <c r="O150" s="84">
        <f t="shared" si="20"/>
        <v>-9.5010982114841482</v>
      </c>
      <c r="P150" s="86">
        <f t="shared" si="20"/>
        <v>-4.6109147557823462</v>
      </c>
    </row>
    <row r="151" spans="1:16" ht="30" customHeight="1" thickBot="1">
      <c r="A151" s="67" t="s">
        <v>66</v>
      </c>
      <c r="B151" s="78">
        <f>B22/B30*100-100</f>
        <v>10.946907498631631</v>
      </c>
      <c r="C151" s="79">
        <f t="shared" ref="C151:P151" si="21">C22/C30*100-100</f>
        <v>9.528073088257031</v>
      </c>
      <c r="D151" s="79">
        <f t="shared" si="21"/>
        <v>11.000000000000014</v>
      </c>
      <c r="E151" s="79">
        <f t="shared" si="21"/>
        <v>18.333333333333329</v>
      </c>
      <c r="F151" s="79">
        <f t="shared" si="21"/>
        <v>10.169491525423723</v>
      </c>
      <c r="G151" s="79">
        <f t="shared" si="21"/>
        <v>20.609714673913061</v>
      </c>
      <c r="H151" s="79">
        <f t="shared" si="21"/>
        <v>41.553822704278872</v>
      </c>
      <c r="I151" s="79">
        <f t="shared" si="21"/>
        <v>7.0716593663035212</v>
      </c>
      <c r="J151" s="79">
        <f t="shared" si="21"/>
        <v>20.999849193183536</v>
      </c>
      <c r="K151" s="79">
        <f t="shared" si="21"/>
        <v>1.7730639320313628</v>
      </c>
      <c r="L151" s="79">
        <f t="shared" si="21"/>
        <v>9.4885598923283681</v>
      </c>
      <c r="M151" s="79">
        <f t="shared" si="21"/>
        <v>17.297507788161994</v>
      </c>
      <c r="N151" s="79">
        <f t="shared" si="21"/>
        <v>5.864649422482529</v>
      </c>
      <c r="O151" s="88">
        <f t="shared" si="21"/>
        <v>18.212166172106819</v>
      </c>
      <c r="P151" s="89">
        <f t="shared" si="21"/>
        <v>14.035481567854589</v>
      </c>
    </row>
    <row r="152" spans="1:16" ht="15" customHeight="1" thickBot="1">
      <c r="A152" s="135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136"/>
    </row>
    <row r="153" spans="1:16" ht="30" customHeight="1" thickBot="1">
      <c r="A153" s="49" t="s">
        <v>67</v>
      </c>
      <c r="B153" s="58">
        <f>B14-B22</f>
        <v>-69.199999999999932</v>
      </c>
      <c r="C153" s="83">
        <f t="shared" ref="C153:P153" si="22">C14-C22</f>
        <v>-67.676602155855562</v>
      </c>
      <c r="D153" s="83">
        <f t="shared" si="22"/>
        <v>-70.579033147314021</v>
      </c>
      <c r="E153" s="83">
        <f t="shared" si="22"/>
        <v>-121.71428571428578</v>
      </c>
      <c r="F153" s="83">
        <f t="shared" si="22"/>
        <v>-22.857142857142776</v>
      </c>
      <c r="G153" s="83">
        <f t="shared" si="22"/>
        <v>-105.68888888888887</v>
      </c>
      <c r="H153" s="83">
        <f t="shared" si="22"/>
        <v>-29.556650246305708</v>
      </c>
      <c r="I153" s="83">
        <f t="shared" si="22"/>
        <v>15.55159082411933</v>
      </c>
      <c r="J153" s="83">
        <f t="shared" si="22"/>
        <v>-85.09642857142876</v>
      </c>
      <c r="K153" s="83">
        <f t="shared" si="22"/>
        <v>-71.585917107022283</v>
      </c>
      <c r="L153" s="83">
        <f t="shared" si="22"/>
        <v>34.77343453510457</v>
      </c>
      <c r="M153" s="83">
        <f t="shared" si="22"/>
        <v>19.049999999999955</v>
      </c>
      <c r="N153" s="83">
        <f t="shared" si="22"/>
        <v>-41.478260869565247</v>
      </c>
      <c r="O153" s="85">
        <f t="shared" si="22"/>
        <v>-108.9927410162577</v>
      </c>
      <c r="P153" s="87">
        <f t="shared" si="22"/>
        <v>-51.78935180106032</v>
      </c>
    </row>
    <row r="154" spans="1:16" ht="30" customHeight="1" thickBot="1">
      <c r="A154" s="49" t="s">
        <v>68</v>
      </c>
      <c r="B154" s="80">
        <f>B22-B30</f>
        <v>106.66666666666652</v>
      </c>
      <c r="C154" s="81">
        <f t="shared" ref="C154:P154" si="23">C22-C30</f>
        <v>101.80495356037159</v>
      </c>
      <c r="D154" s="81">
        <f t="shared" si="23"/>
        <v>116.60633093525189</v>
      </c>
      <c r="E154" s="81">
        <f t="shared" si="23"/>
        <v>188.57142857142867</v>
      </c>
      <c r="F154" s="81">
        <f t="shared" si="23"/>
        <v>68.571428571428555</v>
      </c>
      <c r="G154" s="81">
        <f t="shared" si="23"/>
        <v>215.73333333333358</v>
      </c>
      <c r="H154" s="81">
        <f t="shared" si="23"/>
        <v>330.9465165376497</v>
      </c>
      <c r="I154" s="81">
        <f t="shared" si="23"/>
        <v>80.105585273867064</v>
      </c>
      <c r="J154" s="81">
        <f t="shared" si="23"/>
        <v>208.875</v>
      </c>
      <c r="K154" s="81">
        <f t="shared" si="23"/>
        <v>19.033365425796092</v>
      </c>
      <c r="L154" s="81">
        <f t="shared" si="23"/>
        <v>98.245161290322358</v>
      </c>
      <c r="M154" s="81">
        <f t="shared" si="23"/>
        <v>166.57500000000005</v>
      </c>
      <c r="N154" s="81">
        <f t="shared" si="23"/>
        <v>56.921052631579073</v>
      </c>
      <c r="O154" s="91">
        <f t="shared" si="23"/>
        <v>176.73525706401097</v>
      </c>
      <c r="P154" s="90">
        <f t="shared" si="23"/>
        <v>138.24221999012195</v>
      </c>
    </row>
    <row r="156" spans="1:16">
      <c r="P156" s="19" t="s">
        <v>63</v>
      </c>
    </row>
  </sheetData>
  <mergeCells count="7">
    <mergeCell ref="A148:A149"/>
    <mergeCell ref="B148:O148"/>
    <mergeCell ref="A6:A7"/>
    <mergeCell ref="A2:P2"/>
    <mergeCell ref="B6:O6"/>
    <mergeCell ref="A95:A96"/>
    <mergeCell ref="B95:O95"/>
  </mergeCells>
  <phoneticPr fontId="6" type="noConversion"/>
  <conditionalFormatting sqref="B9">
    <cfRule type="expression" dxfId="119" priority="9" stopIfTrue="1">
      <formula>B9&gt;B17</formula>
    </cfRule>
    <cfRule type="expression" dxfId="118" priority="10" stopIfTrue="1">
      <formula>B9&lt;B17</formula>
    </cfRule>
  </conditionalFormatting>
  <conditionalFormatting sqref="C9:E9">
    <cfRule type="expression" dxfId="117" priority="7" stopIfTrue="1">
      <formula>C9&gt;C17</formula>
    </cfRule>
    <cfRule type="expression" dxfId="116" priority="8" stopIfTrue="1">
      <formula>C9&lt;C17</formula>
    </cfRule>
  </conditionalFormatting>
  <conditionalFormatting sqref="B10">
    <cfRule type="expression" dxfId="115" priority="5" stopIfTrue="1">
      <formula>B10&gt;B18</formula>
    </cfRule>
    <cfRule type="expression" dxfId="114" priority="6" stopIfTrue="1">
      <formula>B10&lt;B18</formula>
    </cfRule>
  </conditionalFormatting>
  <conditionalFormatting sqref="C9:O9">
    <cfRule type="expression" dxfId="113" priority="3" stopIfTrue="1">
      <formula>C9&gt;C17</formula>
    </cfRule>
    <cfRule type="expression" dxfId="112" priority="4" stopIfTrue="1">
      <formula>C9&lt;C17</formula>
    </cfRule>
  </conditionalFormatting>
  <conditionalFormatting sqref="C10:O10">
    <cfRule type="expression" dxfId="111" priority="1" stopIfTrue="1">
      <formula>C10&gt;C18</formula>
    </cfRule>
    <cfRule type="expression" dxfId="11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29" activeCellId="2" sqref="P13:P15 P21:P23 P29:P31"/>
    </sheetView>
  </sheetViews>
  <sheetFormatPr defaultRowHeight="12.75"/>
  <cols>
    <col min="1" max="1" width="48.8554687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92" t="s">
        <v>37</v>
      </c>
    </row>
    <row r="2" spans="1:33" ht="29.25" customHeight="1">
      <c r="A2" s="197" t="s">
        <v>49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</row>
    <row r="3" spans="1:33" ht="19.5" customHeight="1">
      <c r="A3" s="18"/>
      <c r="P3" s="17"/>
    </row>
    <row r="4" spans="1:33" ht="29.25" customHeight="1">
      <c r="A4" s="7" t="s">
        <v>28</v>
      </c>
      <c r="B4" s="4"/>
      <c r="C4" s="4"/>
      <c r="D4" s="4"/>
      <c r="E4" s="4"/>
      <c r="F4" s="5"/>
      <c r="G4" s="4"/>
      <c r="H4" s="4"/>
      <c r="I4" s="4"/>
      <c r="J4" s="4"/>
      <c r="K4" s="4"/>
      <c r="L4" s="4"/>
      <c r="M4" s="4"/>
      <c r="N4" s="4"/>
      <c r="O4" s="68"/>
      <c r="P4" s="6" t="s">
        <v>8</v>
      </c>
    </row>
    <row r="5" spans="1:33" ht="23.25" customHeight="1" thickBot="1">
      <c r="P5" s="19" t="s">
        <v>38</v>
      </c>
    </row>
    <row r="6" spans="1:33" ht="16.5" customHeight="1" thickBot="1">
      <c r="A6" s="193" t="s">
        <v>64</v>
      </c>
      <c r="B6" s="195" t="s">
        <v>9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95"/>
    </row>
    <row r="7" spans="1:33" s="18" customFormat="1" ht="114" customHeight="1" thickBot="1">
      <c r="A7" s="194"/>
      <c r="B7" s="20" t="s">
        <v>10</v>
      </c>
      <c r="C7" s="21" t="s">
        <v>11</v>
      </c>
      <c r="D7" s="21" t="s">
        <v>12</v>
      </c>
      <c r="E7" s="21" t="s">
        <v>13</v>
      </c>
      <c r="F7" s="21" t="s">
        <v>14</v>
      </c>
      <c r="G7" s="21" t="s">
        <v>15</v>
      </c>
      <c r="H7" s="21" t="s">
        <v>16</v>
      </c>
      <c r="I7" s="21" t="s">
        <v>17</v>
      </c>
      <c r="J7" s="21" t="s">
        <v>18</v>
      </c>
      <c r="K7" s="21" t="s">
        <v>19</v>
      </c>
      <c r="L7" s="21" t="s">
        <v>20</v>
      </c>
      <c r="M7" s="21" t="s">
        <v>21</v>
      </c>
      <c r="N7" s="21" t="s">
        <v>23</v>
      </c>
      <c r="O7" s="93" t="s">
        <v>22</v>
      </c>
      <c r="P7" s="96" t="s">
        <v>44</v>
      </c>
      <c r="Q7" s="22"/>
      <c r="R7" s="22"/>
      <c r="S7" s="22"/>
      <c r="T7" s="23"/>
      <c r="U7" s="23"/>
      <c r="V7" s="23"/>
      <c r="W7" s="23"/>
    </row>
    <row r="8" spans="1:33" s="18" customFormat="1" ht="30" customHeight="1" thickBot="1">
      <c r="A8" s="24">
        <v>2011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94"/>
      <c r="Q8" s="22"/>
      <c r="R8" s="22"/>
      <c r="S8" s="22"/>
      <c r="T8" s="23"/>
      <c r="U8" s="23"/>
      <c r="V8" s="23"/>
      <c r="W8" s="23"/>
    </row>
    <row r="9" spans="1:33" s="27" customFormat="1" ht="30" customHeight="1">
      <c r="A9" s="26" t="s">
        <v>24</v>
      </c>
      <c r="B9" s="97">
        <v>102</v>
      </c>
      <c r="C9" s="98">
        <v>95.917500000000004</v>
      </c>
      <c r="D9" s="98">
        <v>84</v>
      </c>
      <c r="E9" s="98">
        <v>95.22</v>
      </c>
      <c r="F9" s="98">
        <v>48</v>
      </c>
      <c r="G9" s="98">
        <v>62</v>
      </c>
      <c r="H9" s="98">
        <v>93.240205023303375</v>
      </c>
      <c r="I9" s="98">
        <v>95.017499999999998</v>
      </c>
      <c r="J9" s="98">
        <v>97.85</v>
      </c>
      <c r="K9" s="98">
        <v>95</v>
      </c>
      <c r="L9" s="98">
        <v>99.52</v>
      </c>
      <c r="M9" s="98">
        <v>95</v>
      </c>
      <c r="N9" s="98">
        <v>95.49</v>
      </c>
      <c r="O9" s="99">
        <v>92.66</v>
      </c>
      <c r="P9" s="74">
        <f t="shared" ref="P9:P15" si="0">SUM(B9:O9)/COUNTIF(B9:O9,"&gt;0")</f>
        <v>89.351086073093114</v>
      </c>
    </row>
    <row r="10" spans="1:33" s="29" customFormat="1" ht="30" customHeight="1">
      <c r="A10" s="28" t="s">
        <v>26</v>
      </c>
      <c r="B10" s="100">
        <v>430</v>
      </c>
      <c r="C10" s="101">
        <v>455.94</v>
      </c>
      <c r="D10" s="101">
        <v>467.59</v>
      </c>
      <c r="E10" s="101">
        <v>430</v>
      </c>
      <c r="F10" s="101">
        <v>210</v>
      </c>
      <c r="G10" s="101">
        <v>350</v>
      </c>
      <c r="H10" s="101">
        <v>500.90249999999997</v>
      </c>
      <c r="I10" s="101">
        <v>458.81000000000006</v>
      </c>
      <c r="J10" s="101">
        <v>470</v>
      </c>
      <c r="K10" s="101">
        <v>417.1</v>
      </c>
      <c r="L10" s="101">
        <v>459</v>
      </c>
      <c r="M10" s="101">
        <v>470</v>
      </c>
      <c r="N10" s="101">
        <v>540</v>
      </c>
      <c r="O10" s="102">
        <v>166.69</v>
      </c>
      <c r="P10" s="71">
        <f t="shared" si="0"/>
        <v>416.14517857142852</v>
      </c>
    </row>
    <row r="11" spans="1:33" s="27" customFormat="1" ht="30" customHeight="1">
      <c r="A11" s="30" t="s">
        <v>25</v>
      </c>
      <c r="B11" s="103">
        <v>24153</v>
      </c>
      <c r="C11" s="104">
        <v>23826</v>
      </c>
      <c r="D11" s="104">
        <v>23198</v>
      </c>
      <c r="E11" s="104">
        <v>23420</v>
      </c>
      <c r="F11" s="104">
        <v>23100</v>
      </c>
      <c r="G11" s="104">
        <v>24026</v>
      </c>
      <c r="H11" s="104">
        <v>24150</v>
      </c>
      <c r="I11" s="104">
        <v>22833</v>
      </c>
      <c r="J11" s="104">
        <v>23292</v>
      </c>
      <c r="K11" s="104">
        <v>22546</v>
      </c>
      <c r="L11" s="104">
        <v>23406</v>
      </c>
      <c r="M11" s="104">
        <v>23752</v>
      </c>
      <c r="N11" s="104">
        <v>21913</v>
      </c>
      <c r="O11" s="105">
        <v>23960</v>
      </c>
      <c r="P11" s="72">
        <f t="shared" si="0"/>
        <v>23398.214285714286</v>
      </c>
    </row>
    <row r="12" spans="1:33" s="31" customFormat="1" ht="30" customHeight="1" thickBot="1">
      <c r="A12" s="28" t="s">
        <v>27</v>
      </c>
      <c r="B12" s="106">
        <v>15178</v>
      </c>
      <c r="C12" s="107">
        <v>14245.618300146345</v>
      </c>
      <c r="D12" s="107">
        <v>13709</v>
      </c>
      <c r="E12" s="107">
        <v>12780</v>
      </c>
      <c r="F12" s="107">
        <v>12600</v>
      </c>
      <c r="G12" s="107">
        <v>13014</v>
      </c>
      <c r="H12" s="107">
        <v>15600</v>
      </c>
      <c r="I12" s="107">
        <v>15838</v>
      </c>
      <c r="J12" s="107">
        <v>15658</v>
      </c>
      <c r="K12" s="107">
        <v>13363</v>
      </c>
      <c r="L12" s="107">
        <v>15394</v>
      </c>
      <c r="M12" s="107">
        <v>15315</v>
      </c>
      <c r="N12" s="107">
        <v>15119</v>
      </c>
      <c r="O12" s="108">
        <v>14421</v>
      </c>
      <c r="P12" s="72">
        <f t="shared" si="0"/>
        <v>14445.329878581881</v>
      </c>
    </row>
    <row r="13" spans="1:33" s="27" customFormat="1" ht="30" customHeight="1" thickBot="1">
      <c r="A13" s="43" t="s">
        <v>47</v>
      </c>
      <c r="B13" s="44">
        <f>12*(1/B9*B11)</f>
        <v>2841.5294117647059</v>
      </c>
      <c r="C13" s="44">
        <f t="shared" ref="C13:O14" si="1">12*(1/C9*C11)</f>
        <v>2980.8116349988272</v>
      </c>
      <c r="D13" s="44">
        <f t="shared" si="1"/>
        <v>3313.9999999999995</v>
      </c>
      <c r="E13" s="44">
        <f t="shared" si="1"/>
        <v>2951.4807813484558</v>
      </c>
      <c r="F13" s="44">
        <f t="shared" si="1"/>
        <v>5775</v>
      </c>
      <c r="G13" s="44">
        <f t="shared" si="1"/>
        <v>4650.1935483870966</v>
      </c>
      <c r="H13" s="44">
        <f t="shared" si="1"/>
        <v>3108.1012737753067</v>
      </c>
      <c r="I13" s="44">
        <f t="shared" si="1"/>
        <v>2883.6372247217619</v>
      </c>
      <c r="J13" s="44">
        <f t="shared" si="1"/>
        <v>2856.4537557485946</v>
      </c>
      <c r="K13" s="44">
        <f t="shared" si="1"/>
        <v>2847.9157894736841</v>
      </c>
      <c r="L13" s="44">
        <f t="shared" si="1"/>
        <v>2822.2668810289388</v>
      </c>
      <c r="M13" s="44">
        <f t="shared" si="1"/>
        <v>3000.2526315789473</v>
      </c>
      <c r="N13" s="44">
        <f t="shared" si="1"/>
        <v>2753.7543198240655</v>
      </c>
      <c r="O13" s="115">
        <f t="shared" si="1"/>
        <v>3102.9570472695877</v>
      </c>
      <c r="P13" s="121">
        <f t="shared" si="0"/>
        <v>3277.7395928514266</v>
      </c>
      <c r="Q13" s="4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46"/>
    </row>
    <row r="14" spans="1:33" s="27" customFormat="1" ht="30" customHeight="1" thickBot="1">
      <c r="A14" s="43" t="s">
        <v>48</v>
      </c>
      <c r="B14" s="109">
        <f>12*(1/B10*B12)</f>
        <v>423.57209302325577</v>
      </c>
      <c r="C14" s="109">
        <f t="shared" si="1"/>
        <v>374.93402553352666</v>
      </c>
      <c r="D14" s="109">
        <f t="shared" si="1"/>
        <v>351.82103979982463</v>
      </c>
      <c r="E14" s="109">
        <f t="shared" si="1"/>
        <v>356.65116279069764</v>
      </c>
      <c r="F14" s="109">
        <f t="shared" si="1"/>
        <v>720.00000000000011</v>
      </c>
      <c r="G14" s="109">
        <f t="shared" si="1"/>
        <v>446.19428571428574</v>
      </c>
      <c r="H14" s="109">
        <f t="shared" si="1"/>
        <v>373.72542560677982</v>
      </c>
      <c r="I14" s="109">
        <f t="shared" si="1"/>
        <v>414.23683006037356</v>
      </c>
      <c r="J14" s="109">
        <f t="shared" si="1"/>
        <v>399.77872340425529</v>
      </c>
      <c r="K14" s="109">
        <f t="shared" si="1"/>
        <v>384.45456725005994</v>
      </c>
      <c r="L14" s="109">
        <f t="shared" si="1"/>
        <v>402.45751633986936</v>
      </c>
      <c r="M14" s="109">
        <f t="shared" si="1"/>
        <v>391.02127659574467</v>
      </c>
      <c r="N14" s="109">
        <f t="shared" si="1"/>
        <v>335.97777777777782</v>
      </c>
      <c r="O14" s="116">
        <f t="shared" si="1"/>
        <v>1038.1666566680665</v>
      </c>
      <c r="P14" s="121">
        <f t="shared" si="0"/>
        <v>458.07081289746554</v>
      </c>
      <c r="Q14" s="46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</row>
    <row r="15" spans="1:33" s="27" customFormat="1" ht="30" customHeight="1" thickBot="1">
      <c r="A15" s="32" t="s">
        <v>50</v>
      </c>
      <c r="B15" s="109">
        <f>12*((1/B9*B11)+(1/B10*B12))</f>
        <v>3265.1015047879619</v>
      </c>
      <c r="C15" s="109">
        <f t="shared" ref="C15:O15" si="2">12*((1/C9*C11)+(1/C10*C12))</f>
        <v>3355.7456605323537</v>
      </c>
      <c r="D15" s="109">
        <f t="shared" si="2"/>
        <v>3665.8210397998246</v>
      </c>
      <c r="E15" s="109">
        <f t="shared" si="2"/>
        <v>3308.1319441391533</v>
      </c>
      <c r="F15" s="109">
        <f t="shared" si="2"/>
        <v>6495</v>
      </c>
      <c r="G15" s="109">
        <f t="shared" si="2"/>
        <v>5096.3878341013824</v>
      </c>
      <c r="H15" s="109">
        <f t="shared" si="2"/>
        <v>3481.8266993820862</v>
      </c>
      <c r="I15" s="109">
        <f t="shared" si="2"/>
        <v>3297.8740547821353</v>
      </c>
      <c r="J15" s="109">
        <f t="shared" si="2"/>
        <v>3256.2324791528499</v>
      </c>
      <c r="K15" s="109">
        <f t="shared" si="2"/>
        <v>3232.370356723744</v>
      </c>
      <c r="L15" s="109">
        <f t="shared" si="2"/>
        <v>3224.7243973688082</v>
      </c>
      <c r="M15" s="109">
        <f t="shared" si="2"/>
        <v>3391.2739081746918</v>
      </c>
      <c r="N15" s="109">
        <f t="shared" si="2"/>
        <v>3089.7320976018436</v>
      </c>
      <c r="O15" s="110">
        <f t="shared" si="2"/>
        <v>4141.1237039376547</v>
      </c>
      <c r="P15" s="70">
        <f t="shared" si="0"/>
        <v>3735.8104057488931</v>
      </c>
      <c r="Q15" s="4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</row>
    <row r="16" spans="1:33" s="18" customFormat="1" ht="30" customHeight="1" thickBot="1">
      <c r="A16" s="24">
        <v>2010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  <c r="Q16" s="22"/>
      <c r="R16" s="22"/>
      <c r="S16" s="22"/>
      <c r="T16" s="23"/>
      <c r="U16" s="23"/>
      <c r="V16" s="23"/>
      <c r="W16" s="23"/>
    </row>
    <row r="17" spans="1:23" s="27" customFormat="1" ht="30" customHeight="1">
      <c r="A17" s="26" t="s">
        <v>24</v>
      </c>
      <c r="B17" s="130">
        <v>102</v>
      </c>
      <c r="C17" s="98">
        <v>95.92</v>
      </c>
      <c r="D17" s="98">
        <v>84</v>
      </c>
      <c r="E17" s="98">
        <v>95.22</v>
      </c>
      <c r="F17" s="98">
        <v>48</v>
      </c>
      <c r="G17" s="98">
        <v>62.65</v>
      </c>
      <c r="H17" s="98">
        <v>93.240205023303375</v>
      </c>
      <c r="I17" s="98">
        <v>95.02</v>
      </c>
      <c r="J17" s="98">
        <v>95</v>
      </c>
      <c r="K17" s="98">
        <v>95</v>
      </c>
      <c r="L17" s="98">
        <v>97.75500000000001</v>
      </c>
      <c r="M17" s="98">
        <v>95</v>
      </c>
      <c r="N17" s="98">
        <v>95</v>
      </c>
      <c r="O17" s="99">
        <v>92.66</v>
      </c>
      <c r="P17" s="74">
        <f t="shared" ref="P17:P23" si="3">SUM(B17:O17)/COUNTIF(B17:O17,"&gt;0")</f>
        <v>89.03322893023595</v>
      </c>
    </row>
    <row r="18" spans="1:23" s="29" customFormat="1" ht="30" customHeight="1">
      <c r="A18" s="28" t="s">
        <v>26</v>
      </c>
      <c r="B18" s="131">
        <v>430</v>
      </c>
      <c r="C18" s="101">
        <v>455.94</v>
      </c>
      <c r="D18" s="101">
        <v>467.59</v>
      </c>
      <c r="E18" s="101">
        <v>430</v>
      </c>
      <c r="F18" s="101">
        <v>210</v>
      </c>
      <c r="G18" s="101">
        <v>419</v>
      </c>
      <c r="H18" s="101">
        <v>500.90249999999997</v>
      </c>
      <c r="I18" s="101">
        <v>458.81</v>
      </c>
      <c r="J18" s="101">
        <v>470</v>
      </c>
      <c r="K18" s="101">
        <v>417.1</v>
      </c>
      <c r="L18" s="101">
        <v>450</v>
      </c>
      <c r="M18" s="101">
        <v>470</v>
      </c>
      <c r="N18" s="101">
        <v>470</v>
      </c>
      <c r="O18" s="102">
        <v>166.69</v>
      </c>
      <c r="P18" s="71">
        <f t="shared" si="3"/>
        <v>415.43089285714279</v>
      </c>
    </row>
    <row r="19" spans="1:23" s="27" customFormat="1" ht="30" customHeight="1">
      <c r="A19" s="30" t="s">
        <v>25</v>
      </c>
      <c r="B19" s="132">
        <v>24153</v>
      </c>
      <c r="C19" s="104">
        <v>24557</v>
      </c>
      <c r="D19" s="104">
        <v>23198.336931067213</v>
      </c>
      <c r="E19" s="104">
        <v>24400</v>
      </c>
      <c r="F19" s="104">
        <v>23200</v>
      </c>
      <c r="G19" s="104">
        <v>23284</v>
      </c>
      <c r="H19" s="104">
        <v>24660</v>
      </c>
      <c r="I19" s="104">
        <v>23418</v>
      </c>
      <c r="J19" s="104">
        <v>23574</v>
      </c>
      <c r="K19" s="104">
        <v>22991</v>
      </c>
      <c r="L19" s="104">
        <v>23650</v>
      </c>
      <c r="M19" s="104">
        <v>24211</v>
      </c>
      <c r="N19" s="104">
        <v>22300</v>
      </c>
      <c r="O19" s="105">
        <v>24080</v>
      </c>
      <c r="P19" s="72">
        <f t="shared" si="3"/>
        <v>23691.166923647659</v>
      </c>
    </row>
    <row r="20" spans="1:23" s="31" customFormat="1" ht="30" customHeight="1" thickBot="1">
      <c r="A20" s="40" t="s">
        <v>27</v>
      </c>
      <c r="B20" s="133">
        <v>16216</v>
      </c>
      <c r="C20" s="107">
        <v>15120</v>
      </c>
      <c r="D20" s="107">
        <v>14583.768300000002</v>
      </c>
      <c r="E20" s="107">
        <v>14200</v>
      </c>
      <c r="F20" s="107">
        <v>13000</v>
      </c>
      <c r="G20" s="107">
        <v>14203</v>
      </c>
      <c r="H20" s="107">
        <v>16020</v>
      </c>
      <c r="I20" s="107">
        <v>15638</v>
      </c>
      <c r="J20" s="107">
        <v>16047</v>
      </c>
      <c r="K20" s="107">
        <v>14300</v>
      </c>
      <c r="L20" s="107">
        <v>14643</v>
      </c>
      <c r="M20" s="107">
        <v>15061</v>
      </c>
      <c r="N20" s="107">
        <v>13700</v>
      </c>
      <c r="O20" s="108">
        <v>15935</v>
      </c>
      <c r="P20" s="75">
        <f t="shared" si="3"/>
        <v>14904.769164285713</v>
      </c>
    </row>
    <row r="21" spans="1:23" s="31" customFormat="1" ht="30" customHeight="1" thickBot="1">
      <c r="A21" s="43" t="s">
        <v>47</v>
      </c>
      <c r="B21" s="44">
        <f>12*(1/B17*B19)</f>
        <v>2841.5294117647059</v>
      </c>
      <c r="C21" s="44">
        <f t="shared" ref="C21:O22" si="4">12*(1/C17*C19)</f>
        <v>3072.1851542952454</v>
      </c>
      <c r="D21" s="44">
        <f t="shared" si="4"/>
        <v>3314.0481330096018</v>
      </c>
      <c r="E21" s="44">
        <f t="shared" si="4"/>
        <v>3074.9842470069307</v>
      </c>
      <c r="F21" s="44">
        <f t="shared" si="4"/>
        <v>5800</v>
      </c>
      <c r="G21" s="44">
        <f t="shared" si="4"/>
        <v>4459.8244213886665</v>
      </c>
      <c r="H21" s="44">
        <f t="shared" si="4"/>
        <v>3173.7381950848476</v>
      </c>
      <c r="I21" s="44">
        <f t="shared" si="4"/>
        <v>2957.4405388339296</v>
      </c>
      <c r="J21" s="44">
        <f t="shared" si="4"/>
        <v>2977.7684210526313</v>
      </c>
      <c r="K21" s="44">
        <f t="shared" si="4"/>
        <v>2904.1263157894737</v>
      </c>
      <c r="L21" s="44">
        <f t="shared" si="4"/>
        <v>2903.1763081172317</v>
      </c>
      <c r="M21" s="44">
        <f t="shared" si="4"/>
        <v>3058.2315789473682</v>
      </c>
      <c r="N21" s="44">
        <f t="shared" si="4"/>
        <v>2816.8421052631579</v>
      </c>
      <c r="O21" s="115">
        <f t="shared" si="4"/>
        <v>3118.4977336499032</v>
      </c>
      <c r="P21" s="121">
        <f t="shared" si="3"/>
        <v>3319.456611728835</v>
      </c>
      <c r="Q21" s="134"/>
    </row>
    <row r="22" spans="1:23" s="31" customFormat="1" ht="30" customHeight="1" thickBot="1">
      <c r="A22" s="43" t="s">
        <v>48</v>
      </c>
      <c r="B22" s="109">
        <f>12*(1/B18*B20)</f>
        <v>452.53953488372093</v>
      </c>
      <c r="C22" s="109">
        <f t="shared" si="4"/>
        <v>397.94709830240822</v>
      </c>
      <c r="D22" s="109">
        <f t="shared" si="4"/>
        <v>374.27066361556069</v>
      </c>
      <c r="E22" s="109">
        <f t="shared" si="4"/>
        <v>396.27906976744191</v>
      </c>
      <c r="F22" s="109">
        <f t="shared" si="4"/>
        <v>742.85714285714289</v>
      </c>
      <c r="G22" s="109">
        <f t="shared" si="4"/>
        <v>406.76849642004771</v>
      </c>
      <c r="H22" s="109">
        <f t="shared" si="4"/>
        <v>383.78726398850085</v>
      </c>
      <c r="I22" s="109">
        <f t="shared" si="4"/>
        <v>409.00590658442496</v>
      </c>
      <c r="J22" s="109">
        <f t="shared" si="4"/>
        <v>409.71063829787238</v>
      </c>
      <c r="K22" s="109">
        <f t="shared" si="4"/>
        <v>411.41213138336127</v>
      </c>
      <c r="L22" s="109">
        <f t="shared" si="4"/>
        <v>390.48</v>
      </c>
      <c r="M22" s="109">
        <f t="shared" si="4"/>
        <v>384.53617021276597</v>
      </c>
      <c r="N22" s="109">
        <f t="shared" si="4"/>
        <v>349.78723404255322</v>
      </c>
      <c r="O22" s="116">
        <f t="shared" si="4"/>
        <v>1147.1593976843242</v>
      </c>
      <c r="P22" s="121">
        <f t="shared" si="3"/>
        <v>475.46719628858034</v>
      </c>
      <c r="Q22" s="134"/>
    </row>
    <row r="23" spans="1:23" s="27" customFormat="1" ht="30" customHeight="1" thickBot="1">
      <c r="A23" s="32" t="s">
        <v>50</v>
      </c>
      <c r="B23" s="41">
        <f t="shared" ref="B23:O23" si="5">12*((1/B17*B19)+(1/B18*B20))</f>
        <v>3294.0689466484268</v>
      </c>
      <c r="C23" s="41">
        <f t="shared" si="5"/>
        <v>3470.1322525976539</v>
      </c>
      <c r="D23" s="41">
        <f t="shared" si="5"/>
        <v>3688.318796625163</v>
      </c>
      <c r="E23" s="41">
        <f t="shared" si="5"/>
        <v>3471.2633167743725</v>
      </c>
      <c r="F23" s="41">
        <f t="shared" si="5"/>
        <v>6542.8571428571422</v>
      </c>
      <c r="G23" s="41">
        <f t="shared" si="5"/>
        <v>4866.5929178087144</v>
      </c>
      <c r="H23" s="41">
        <f t="shared" si="5"/>
        <v>3557.5254590733484</v>
      </c>
      <c r="I23" s="41">
        <f t="shared" si="5"/>
        <v>3366.4464454183544</v>
      </c>
      <c r="J23" s="41">
        <f t="shared" si="5"/>
        <v>3387.479059350504</v>
      </c>
      <c r="K23" s="41">
        <f t="shared" si="5"/>
        <v>3315.5384471728348</v>
      </c>
      <c r="L23" s="41">
        <f t="shared" si="5"/>
        <v>3293.6563081172317</v>
      </c>
      <c r="M23" s="41">
        <f t="shared" si="5"/>
        <v>3442.7677491601344</v>
      </c>
      <c r="N23" s="41">
        <f t="shared" si="5"/>
        <v>3166.6293393057108</v>
      </c>
      <c r="O23" s="42">
        <f t="shared" si="5"/>
        <v>4265.6571313342274</v>
      </c>
      <c r="P23" s="73">
        <f t="shared" si="3"/>
        <v>3794.9238080174159</v>
      </c>
    </row>
    <row r="24" spans="1:23" s="18" customFormat="1" ht="30" customHeight="1" thickBot="1">
      <c r="A24" s="24">
        <v>2009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69"/>
      <c r="Q24" s="22"/>
      <c r="R24" s="22"/>
      <c r="S24" s="22"/>
      <c r="T24" s="23"/>
      <c r="U24" s="23"/>
      <c r="V24" s="23"/>
      <c r="W24" s="23"/>
    </row>
    <row r="25" spans="1:23" s="27" customFormat="1" ht="30" customHeight="1">
      <c r="A25" s="26" t="s">
        <v>24</v>
      </c>
      <c r="B25" s="60">
        <v>102</v>
      </c>
      <c r="C25" s="61">
        <v>94.5</v>
      </c>
      <c r="D25" s="61">
        <v>95</v>
      </c>
      <c r="E25" s="61">
        <v>95.22</v>
      </c>
      <c r="F25" s="61">
        <v>48</v>
      </c>
      <c r="G25" s="61">
        <v>62.65</v>
      </c>
      <c r="H25" s="61">
        <v>92.057133114556564</v>
      </c>
      <c r="I25" s="62">
        <v>92.25</v>
      </c>
      <c r="J25" s="61">
        <v>95</v>
      </c>
      <c r="K25" s="61">
        <v>95</v>
      </c>
      <c r="L25" s="61">
        <v>97.75500000000001</v>
      </c>
      <c r="M25" s="61">
        <v>95</v>
      </c>
      <c r="N25" s="61">
        <v>95</v>
      </c>
      <c r="O25" s="63">
        <v>92.66</v>
      </c>
      <c r="P25" s="74">
        <f t="shared" ref="P25:P31" si="6">SUM(B25:O25)/COUNTIF(B25:O25,"&gt;0")</f>
        <v>89.435152365325479</v>
      </c>
    </row>
    <row r="26" spans="1:23" s="29" customFormat="1" ht="30" customHeight="1">
      <c r="A26" s="28" t="s">
        <v>26</v>
      </c>
      <c r="B26" s="33">
        <v>430</v>
      </c>
      <c r="C26" s="34">
        <v>447</v>
      </c>
      <c r="D26" s="35">
        <v>437</v>
      </c>
      <c r="E26" s="35">
        <v>430</v>
      </c>
      <c r="F26" s="35">
        <v>210</v>
      </c>
      <c r="G26" s="35">
        <v>419</v>
      </c>
      <c r="H26" s="35">
        <v>493.5</v>
      </c>
      <c r="I26" s="34">
        <v>417</v>
      </c>
      <c r="J26" s="35">
        <v>470</v>
      </c>
      <c r="K26" s="35">
        <v>417.1</v>
      </c>
      <c r="L26" s="35">
        <v>450</v>
      </c>
      <c r="M26" s="35">
        <v>470</v>
      </c>
      <c r="N26" s="35">
        <v>437</v>
      </c>
      <c r="O26" s="36">
        <v>166.69</v>
      </c>
      <c r="P26" s="71">
        <f t="shared" si="6"/>
        <v>406.73500000000001</v>
      </c>
    </row>
    <row r="27" spans="1:23" s="27" customFormat="1" ht="30" customHeight="1">
      <c r="A27" s="30" t="s">
        <v>25</v>
      </c>
      <c r="B27" s="37">
        <v>23852.5</v>
      </c>
      <c r="C27" s="38">
        <v>22950</v>
      </c>
      <c r="D27" s="38">
        <v>22201</v>
      </c>
      <c r="E27" s="38">
        <v>23450</v>
      </c>
      <c r="F27" s="38">
        <v>22350</v>
      </c>
      <c r="G27" s="38">
        <v>22340</v>
      </c>
      <c r="H27" s="38">
        <v>23820</v>
      </c>
      <c r="I27" s="38">
        <v>22270</v>
      </c>
      <c r="J27" s="38">
        <v>23195</v>
      </c>
      <c r="K27" s="38">
        <v>22318</v>
      </c>
      <c r="L27" s="38">
        <v>22759</v>
      </c>
      <c r="M27" s="38">
        <v>22870</v>
      </c>
      <c r="N27" s="38">
        <v>21300</v>
      </c>
      <c r="O27" s="39">
        <v>23470</v>
      </c>
      <c r="P27" s="72">
        <f t="shared" si="6"/>
        <v>22796.107142857141</v>
      </c>
    </row>
    <row r="28" spans="1:23" s="31" customFormat="1" ht="30" customHeight="1" thickBot="1">
      <c r="A28" s="40" t="s">
        <v>27</v>
      </c>
      <c r="B28" s="64">
        <v>14616</v>
      </c>
      <c r="C28" s="65">
        <v>13534</v>
      </c>
      <c r="D28" s="65">
        <v>12279</v>
      </c>
      <c r="E28" s="65">
        <v>12000</v>
      </c>
      <c r="F28" s="65">
        <v>11800</v>
      </c>
      <c r="G28" s="65">
        <v>11776</v>
      </c>
      <c r="H28" s="65">
        <v>11150</v>
      </c>
      <c r="I28" s="65">
        <v>13277</v>
      </c>
      <c r="J28" s="65">
        <v>13262</v>
      </c>
      <c r="K28" s="65">
        <v>12582</v>
      </c>
      <c r="L28" s="65">
        <v>13374</v>
      </c>
      <c r="M28" s="65">
        <v>12840</v>
      </c>
      <c r="N28" s="65">
        <v>12294</v>
      </c>
      <c r="O28" s="66">
        <v>13480</v>
      </c>
      <c r="P28" s="75">
        <f t="shared" si="6"/>
        <v>12733.142857142857</v>
      </c>
    </row>
    <row r="29" spans="1:23" s="31" customFormat="1" ht="30" customHeight="1" thickBot="1">
      <c r="A29" s="43" t="s">
        <v>47</v>
      </c>
      <c r="B29" s="44">
        <f>12*(1/B25*B27)</f>
        <v>2806.1764705882351</v>
      </c>
      <c r="C29" s="44">
        <f t="shared" ref="C29:O30" si="7">12*(1/C25*C27)</f>
        <v>2914.2857142857138</v>
      </c>
      <c r="D29" s="44">
        <f t="shared" si="7"/>
        <v>2804.3368421052633</v>
      </c>
      <c r="E29" s="44">
        <f t="shared" si="7"/>
        <v>2955.2614996849397</v>
      </c>
      <c r="F29" s="44">
        <f t="shared" si="7"/>
        <v>5587.5</v>
      </c>
      <c r="G29" s="44">
        <f t="shared" si="7"/>
        <v>4279.0103750997605</v>
      </c>
      <c r="H29" s="44">
        <f t="shared" si="7"/>
        <v>3105.0282615720675</v>
      </c>
      <c r="I29" s="44">
        <f t="shared" si="7"/>
        <v>2896.9105691056911</v>
      </c>
      <c r="J29" s="44">
        <f t="shared" si="7"/>
        <v>2929.8947368421054</v>
      </c>
      <c r="K29" s="44">
        <f t="shared" si="7"/>
        <v>2819.1157894736843</v>
      </c>
      <c r="L29" s="44">
        <f t="shared" si="7"/>
        <v>2793.8008286021168</v>
      </c>
      <c r="M29" s="44">
        <f t="shared" si="7"/>
        <v>2888.8421052631579</v>
      </c>
      <c r="N29" s="44">
        <f t="shared" si="7"/>
        <v>2690.5263157894738</v>
      </c>
      <c r="O29" s="115">
        <f t="shared" si="7"/>
        <v>3039.4992445499679</v>
      </c>
      <c r="P29" s="121">
        <f t="shared" si="6"/>
        <v>3179.2991966401555</v>
      </c>
    </row>
    <row r="30" spans="1:23" s="31" customFormat="1" ht="30" customHeight="1" thickBot="1">
      <c r="A30" s="43" t="s">
        <v>48</v>
      </c>
      <c r="B30" s="109">
        <f>12*(1/B26*B28)</f>
        <v>407.88837209302324</v>
      </c>
      <c r="C30" s="109">
        <f t="shared" si="7"/>
        <v>363.32885906040269</v>
      </c>
      <c r="D30" s="109">
        <f t="shared" si="7"/>
        <v>337.18077803203664</v>
      </c>
      <c r="E30" s="109">
        <f t="shared" si="7"/>
        <v>334.88372093023258</v>
      </c>
      <c r="F30" s="109">
        <f t="shared" si="7"/>
        <v>674.28571428571433</v>
      </c>
      <c r="G30" s="109">
        <f t="shared" si="7"/>
        <v>337.2601431980907</v>
      </c>
      <c r="H30" s="109">
        <f t="shared" si="7"/>
        <v>271.12462006079033</v>
      </c>
      <c r="I30" s="109">
        <f t="shared" si="7"/>
        <v>382.07194244604312</v>
      </c>
      <c r="J30" s="109">
        <f t="shared" si="7"/>
        <v>338.60425531914893</v>
      </c>
      <c r="K30" s="109">
        <f t="shared" si="7"/>
        <v>361.98513545912249</v>
      </c>
      <c r="L30" s="109">
        <f t="shared" si="7"/>
        <v>356.64</v>
      </c>
      <c r="M30" s="109">
        <f t="shared" si="7"/>
        <v>327.82978723404256</v>
      </c>
      <c r="N30" s="109">
        <f t="shared" si="7"/>
        <v>337.59267734553777</v>
      </c>
      <c r="O30" s="116">
        <f t="shared" si="7"/>
        <v>970.42414062031321</v>
      </c>
      <c r="P30" s="121">
        <f t="shared" si="6"/>
        <v>414.36429614889272</v>
      </c>
    </row>
    <row r="31" spans="1:23" s="27" customFormat="1" ht="30" customHeight="1" thickBot="1">
      <c r="A31" s="137" t="s">
        <v>50</v>
      </c>
      <c r="B31" s="44">
        <f t="shared" ref="B31:O31" si="8">12*((1/B25*B27)+(1/B26*B28))</f>
        <v>3214.0648426812586</v>
      </c>
      <c r="C31" s="44">
        <f t="shared" si="8"/>
        <v>3277.6145733461167</v>
      </c>
      <c r="D31" s="44">
        <f t="shared" si="8"/>
        <v>3141.5176201373001</v>
      </c>
      <c r="E31" s="44">
        <f t="shared" si="8"/>
        <v>3290.1452206151725</v>
      </c>
      <c r="F31" s="44">
        <f t="shared" si="8"/>
        <v>6261.7857142857138</v>
      </c>
      <c r="G31" s="44">
        <f t="shared" si="8"/>
        <v>4616.2705182978516</v>
      </c>
      <c r="H31" s="44">
        <f t="shared" si="8"/>
        <v>3376.1528816328578</v>
      </c>
      <c r="I31" s="44">
        <f t="shared" si="8"/>
        <v>3278.9825115517342</v>
      </c>
      <c r="J31" s="44">
        <f t="shared" si="8"/>
        <v>3268.4989921612546</v>
      </c>
      <c r="K31" s="44">
        <f t="shared" si="8"/>
        <v>3181.1009249328067</v>
      </c>
      <c r="L31" s="44">
        <f t="shared" si="8"/>
        <v>3150.4408286021167</v>
      </c>
      <c r="M31" s="44">
        <f t="shared" si="8"/>
        <v>3216.6718924972001</v>
      </c>
      <c r="N31" s="44">
        <f t="shared" si="8"/>
        <v>3028.1189931350114</v>
      </c>
      <c r="O31" s="45">
        <f t="shared" si="8"/>
        <v>4009.9233851702816</v>
      </c>
      <c r="P31" s="76">
        <f t="shared" si="6"/>
        <v>3593.6634927890477</v>
      </c>
    </row>
    <row r="32" spans="1:23" s="27" customFormat="1" ht="15" customHeight="1" thickBot="1">
      <c r="C32" s="46"/>
      <c r="D32" s="47"/>
      <c r="E32" s="46"/>
      <c r="F32" s="46"/>
      <c r="G32" s="48"/>
      <c r="H32" s="48"/>
    </row>
    <row r="33" spans="1:17" s="51" customFormat="1" ht="30" customHeight="1" thickBot="1">
      <c r="A33" s="67" t="s">
        <v>52</v>
      </c>
      <c r="B33" s="50">
        <f>B15/B23*100-100</f>
        <v>-0.87938177159097108</v>
      </c>
      <c r="C33" s="82">
        <f t="shared" ref="C33:O33" si="9">C15/C23*100-100</f>
        <v>-3.2963179423398969</v>
      </c>
      <c r="D33" s="82">
        <f t="shared" si="9"/>
        <v>-0.60997321722634013</v>
      </c>
      <c r="E33" s="82">
        <f t="shared" si="9"/>
        <v>-4.699481363079272</v>
      </c>
      <c r="F33" s="82">
        <f t="shared" si="9"/>
        <v>-0.73144104803492382</v>
      </c>
      <c r="G33" s="82">
        <f t="shared" si="9"/>
        <v>4.7218849033326933</v>
      </c>
      <c r="H33" s="82">
        <f t="shared" si="9"/>
        <v>-2.1278487128797678</v>
      </c>
      <c r="I33" s="82">
        <f t="shared" si="9"/>
        <v>-2.0369369228951939</v>
      </c>
      <c r="J33" s="82">
        <f t="shared" si="9"/>
        <v>-3.8744617427338</v>
      </c>
      <c r="K33" s="82">
        <f t="shared" si="9"/>
        <v>-2.5084339021919249</v>
      </c>
      <c r="L33" s="82">
        <f t="shared" si="9"/>
        <v>-2.0928689668846374</v>
      </c>
      <c r="M33" s="82">
        <f t="shared" si="9"/>
        <v>-1.495710565953928</v>
      </c>
      <c r="N33" s="82">
        <f t="shared" si="9"/>
        <v>-2.4283625730798946</v>
      </c>
      <c r="O33" s="84">
        <f t="shared" si="9"/>
        <v>-2.9194429735523642</v>
      </c>
      <c r="P33" s="86">
        <f>P15/P23*100-100</f>
        <v>-1.5576966827011347</v>
      </c>
      <c r="Q33" s="77"/>
    </row>
    <row r="34" spans="1:17" s="51" customFormat="1" ht="30" customHeight="1" thickBot="1">
      <c r="A34" s="67" t="s">
        <v>45</v>
      </c>
      <c r="B34" s="78">
        <f>B23/B31*100-100</f>
        <v>2.4891876139134297</v>
      </c>
      <c r="C34" s="79">
        <f t="shared" ref="C34:O34" si="10">C23/C31*100-100</f>
        <v>5.8737131820534927</v>
      </c>
      <c r="D34" s="79">
        <f t="shared" si="10"/>
        <v>17.405637739633775</v>
      </c>
      <c r="E34" s="79">
        <f t="shared" si="10"/>
        <v>5.5048663209259701</v>
      </c>
      <c r="F34" s="79">
        <f t="shared" si="10"/>
        <v>4.4886784919865335</v>
      </c>
      <c r="G34" s="79">
        <f t="shared" si="10"/>
        <v>5.4226111428834542</v>
      </c>
      <c r="H34" s="79">
        <f t="shared" si="10"/>
        <v>5.3721671914564126</v>
      </c>
      <c r="I34" s="79">
        <f t="shared" si="10"/>
        <v>2.6674108068124127</v>
      </c>
      <c r="J34" s="79">
        <f t="shared" si="10"/>
        <v>3.6402051056033855</v>
      </c>
      <c r="K34" s="79">
        <f t="shared" si="10"/>
        <v>4.2261319402454376</v>
      </c>
      <c r="L34" s="79">
        <f t="shared" si="10"/>
        <v>4.5458869823833794</v>
      </c>
      <c r="M34" s="79">
        <f t="shared" si="10"/>
        <v>7.0288753164504243</v>
      </c>
      <c r="N34" s="79">
        <f t="shared" si="10"/>
        <v>4.5741381525862437</v>
      </c>
      <c r="O34" s="88">
        <f t="shared" si="10"/>
        <v>6.3775220022834986</v>
      </c>
      <c r="P34" s="89">
        <f>P23/P31*100-100</f>
        <v>5.6004218433977542</v>
      </c>
      <c r="Q34" s="77"/>
    </row>
    <row r="35" spans="1:17" s="51" customFormat="1" ht="15" customHeight="1" thickBot="1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</row>
    <row r="36" spans="1:17" s="51" customFormat="1" ht="30" customHeight="1" thickBot="1">
      <c r="A36" s="49" t="s">
        <v>53</v>
      </c>
      <c r="B36" s="58">
        <f>B15-B23</f>
        <v>-28.967441860464987</v>
      </c>
      <c r="C36" s="83">
        <f t="shared" ref="C36:O36" si="11">C15-C23</f>
        <v>-114.38659206530019</v>
      </c>
      <c r="D36" s="83">
        <f t="shared" si="11"/>
        <v>-22.497756825338456</v>
      </c>
      <c r="E36" s="83">
        <f t="shared" si="11"/>
        <v>-163.13137263521912</v>
      </c>
      <c r="F36" s="83">
        <f t="shared" si="11"/>
        <v>-47.857142857142208</v>
      </c>
      <c r="G36" s="83">
        <f t="shared" si="11"/>
        <v>229.79491629266795</v>
      </c>
      <c r="H36" s="83">
        <f t="shared" si="11"/>
        <v>-75.698759691262239</v>
      </c>
      <c r="I36" s="83">
        <f t="shared" si="11"/>
        <v>-68.572390636219097</v>
      </c>
      <c r="J36" s="83">
        <f t="shared" si="11"/>
        <v>-131.24658019765411</v>
      </c>
      <c r="K36" s="83">
        <f t="shared" si="11"/>
        <v>-83.168090449090869</v>
      </c>
      <c r="L36" s="83">
        <f t="shared" si="11"/>
        <v>-68.931910748423434</v>
      </c>
      <c r="M36" s="83">
        <f t="shared" si="11"/>
        <v>-51.493840985442603</v>
      </c>
      <c r="N36" s="83">
        <f t="shared" si="11"/>
        <v>-76.897241703867167</v>
      </c>
      <c r="O36" s="85">
        <f t="shared" si="11"/>
        <v>-124.53342739657273</v>
      </c>
      <c r="P36" s="87">
        <f>P15-P23</f>
        <v>-59.113402268522805</v>
      </c>
    </row>
    <row r="37" spans="1:17" s="51" customFormat="1" ht="30" customHeight="1" thickBot="1">
      <c r="A37" s="49" t="s">
        <v>46</v>
      </c>
      <c r="B37" s="80">
        <f>B23-B31</f>
        <v>80.004103967168248</v>
      </c>
      <c r="C37" s="81">
        <f t="shared" ref="C37:O37" si="12">C23-C31</f>
        <v>192.51767925153717</v>
      </c>
      <c r="D37" s="81">
        <f t="shared" si="12"/>
        <v>546.8011764878629</v>
      </c>
      <c r="E37" s="81">
        <f t="shared" si="12"/>
        <v>181.11809615919992</v>
      </c>
      <c r="F37" s="81">
        <f t="shared" si="12"/>
        <v>281.07142857142844</v>
      </c>
      <c r="G37" s="81">
        <f t="shared" si="12"/>
        <v>250.32239951086285</v>
      </c>
      <c r="H37" s="81">
        <f t="shared" si="12"/>
        <v>181.37257744049066</v>
      </c>
      <c r="I37" s="81">
        <f t="shared" si="12"/>
        <v>87.463933866620209</v>
      </c>
      <c r="J37" s="81">
        <f t="shared" si="12"/>
        <v>118.98006718924944</v>
      </c>
      <c r="K37" s="81">
        <f t="shared" si="12"/>
        <v>134.4375222400281</v>
      </c>
      <c r="L37" s="81">
        <f t="shared" si="12"/>
        <v>143.21547951511502</v>
      </c>
      <c r="M37" s="81">
        <f t="shared" si="12"/>
        <v>226.09585666293424</v>
      </c>
      <c r="N37" s="81">
        <f t="shared" si="12"/>
        <v>138.51034617069945</v>
      </c>
      <c r="O37" s="91">
        <f t="shared" si="12"/>
        <v>255.73374616394585</v>
      </c>
      <c r="P37" s="90">
        <f>P23-P31</f>
        <v>201.2603152283682</v>
      </c>
    </row>
    <row r="38" spans="1:17" s="27" customFormat="1" ht="4.5" customHeight="1">
      <c r="C38" s="52"/>
      <c r="D38" s="53"/>
      <c r="F38" s="54"/>
      <c r="I38" s="46"/>
    </row>
    <row r="39" spans="1:17" s="27" customFormat="1" ht="21" customHeight="1">
      <c r="C39" s="52"/>
      <c r="D39" s="53"/>
      <c r="P39" s="19" t="s">
        <v>39</v>
      </c>
    </row>
    <row r="41" spans="1:17" ht="15">
      <c r="C41" s="52"/>
      <c r="D41" s="53"/>
    </row>
    <row r="42" spans="1:17" ht="15.75" thickBot="1">
      <c r="C42" s="52"/>
      <c r="D42" s="53"/>
    </row>
    <row r="43" spans="1:17" ht="16.5" thickBot="1">
      <c r="B43" s="55"/>
      <c r="C43" s="52"/>
      <c r="D43" s="53"/>
    </row>
    <row r="44" spans="1:17" ht="15">
      <c r="C44" s="52"/>
      <c r="D44" s="53"/>
    </row>
    <row r="45" spans="1:17" ht="15">
      <c r="C45" s="52"/>
      <c r="D45" s="53"/>
    </row>
    <row r="46" spans="1:17" ht="15">
      <c r="C46" s="53"/>
      <c r="D46" s="53"/>
    </row>
    <row r="94" spans="1:16" ht="13.5" thickBot="1">
      <c r="P94" s="19" t="s">
        <v>69</v>
      </c>
    </row>
    <row r="95" spans="1:16" ht="16.5" thickBot="1">
      <c r="A95" s="193" t="s">
        <v>58</v>
      </c>
      <c r="B95" s="195" t="s">
        <v>9</v>
      </c>
      <c r="C95" s="196"/>
      <c r="D95" s="196"/>
      <c r="E95" s="196"/>
      <c r="F95" s="196"/>
      <c r="G95" s="196"/>
      <c r="H95" s="196"/>
      <c r="I95" s="196"/>
      <c r="J95" s="196"/>
      <c r="K95" s="196"/>
      <c r="L95" s="196"/>
      <c r="M95" s="196"/>
      <c r="N95" s="196"/>
      <c r="O95" s="196"/>
      <c r="P95" s="95"/>
    </row>
    <row r="96" spans="1:16" ht="114" customHeight="1" thickBot="1">
      <c r="A96" s="194"/>
      <c r="B96" s="20" t="s">
        <v>10</v>
      </c>
      <c r="C96" s="21" t="s">
        <v>11</v>
      </c>
      <c r="D96" s="21" t="s">
        <v>12</v>
      </c>
      <c r="E96" s="21" t="s">
        <v>13</v>
      </c>
      <c r="F96" s="21" t="s">
        <v>14</v>
      </c>
      <c r="G96" s="21" t="s">
        <v>15</v>
      </c>
      <c r="H96" s="21" t="s">
        <v>16</v>
      </c>
      <c r="I96" s="21" t="s">
        <v>17</v>
      </c>
      <c r="J96" s="21" t="s">
        <v>18</v>
      </c>
      <c r="K96" s="21" t="s">
        <v>19</v>
      </c>
      <c r="L96" s="21" t="s">
        <v>20</v>
      </c>
      <c r="M96" s="21" t="s">
        <v>21</v>
      </c>
      <c r="N96" s="21" t="s">
        <v>23</v>
      </c>
      <c r="O96" s="93" t="s">
        <v>22</v>
      </c>
      <c r="P96" s="96" t="s">
        <v>44</v>
      </c>
    </row>
    <row r="97" spans="1:16" ht="30" customHeight="1" thickBot="1">
      <c r="A97" s="67" t="s">
        <v>54</v>
      </c>
      <c r="B97" s="50">
        <f>B13/B21*100-100</f>
        <v>0</v>
      </c>
      <c r="C97" s="82">
        <f t="shared" ref="C97:P97" si="13">C13/C21*100-100</f>
        <v>-2.9742191537078497</v>
      </c>
      <c r="D97" s="82">
        <f t="shared" si="13"/>
        <v>-1.4523931961889502E-3</v>
      </c>
      <c r="E97" s="82">
        <f t="shared" si="13"/>
        <v>-4.0163934426229417</v>
      </c>
      <c r="F97" s="82">
        <f t="shared" si="13"/>
        <v>-0.43103448275861922</v>
      </c>
      <c r="G97" s="82">
        <f t="shared" si="13"/>
        <v>4.2685341172950189</v>
      </c>
      <c r="H97" s="82">
        <f t="shared" si="13"/>
        <v>-2.0681265206812611</v>
      </c>
      <c r="I97" s="82">
        <f t="shared" si="13"/>
        <v>-2.4955130337554294</v>
      </c>
      <c r="J97" s="82">
        <f t="shared" si="13"/>
        <v>-4.074012755536998</v>
      </c>
      <c r="K97" s="82">
        <f t="shared" si="13"/>
        <v>-1.9355399939106661</v>
      </c>
      <c r="L97" s="82">
        <f t="shared" si="13"/>
        <v>-2.7869277818943203</v>
      </c>
      <c r="M97" s="82">
        <f t="shared" si="13"/>
        <v>-1.8958324728429119</v>
      </c>
      <c r="N97" s="82">
        <f t="shared" si="13"/>
        <v>-2.2396635338990194</v>
      </c>
      <c r="O97" s="84">
        <f t="shared" si="13"/>
        <v>-0.49833887043190828</v>
      </c>
      <c r="P97" s="86">
        <f t="shared" si="13"/>
        <v>-1.2567424056698684</v>
      </c>
    </row>
    <row r="98" spans="1:16" ht="30" customHeight="1" thickBot="1">
      <c r="A98" s="67" t="s">
        <v>55</v>
      </c>
      <c r="B98" s="78">
        <f>B21/B29*100-100</f>
        <v>1.2598260140446627</v>
      </c>
      <c r="C98" s="79">
        <f t="shared" ref="C98:P98" si="14">C21/C29*100-100</f>
        <v>5.4181180395427475</v>
      </c>
      <c r="D98" s="79">
        <f t="shared" si="14"/>
        <v>18.175822649096943</v>
      </c>
      <c r="E98" s="79">
        <f t="shared" si="14"/>
        <v>4.0511727078891226</v>
      </c>
      <c r="F98" s="79">
        <f t="shared" si="14"/>
        <v>3.8031319910514441</v>
      </c>
      <c r="G98" s="79">
        <f t="shared" si="14"/>
        <v>4.2256042972246917</v>
      </c>
      <c r="H98" s="79">
        <f t="shared" si="14"/>
        <v>2.2128601650148028</v>
      </c>
      <c r="I98" s="79">
        <f t="shared" si="14"/>
        <v>2.0894662877675643</v>
      </c>
      <c r="J98" s="79">
        <f t="shared" si="14"/>
        <v>1.6339728389739037</v>
      </c>
      <c r="K98" s="79">
        <f t="shared" si="14"/>
        <v>3.0155031812886506</v>
      </c>
      <c r="L98" s="79">
        <f t="shared" si="14"/>
        <v>3.9149347510875003</v>
      </c>
      <c r="M98" s="79">
        <f t="shared" si="14"/>
        <v>5.8635767380848165</v>
      </c>
      <c r="N98" s="79">
        <f t="shared" si="14"/>
        <v>4.6948356807511686</v>
      </c>
      <c r="O98" s="88">
        <f t="shared" si="14"/>
        <v>2.599062633148705</v>
      </c>
      <c r="P98" s="89">
        <f t="shared" si="14"/>
        <v>4.4084374077405499</v>
      </c>
    </row>
    <row r="99" spans="1:16" ht="15" customHeight="1" thickBot="1">
      <c r="A99" s="135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136"/>
    </row>
    <row r="100" spans="1:16" ht="30" customHeight="1" thickBot="1">
      <c r="A100" s="49" t="s">
        <v>56</v>
      </c>
      <c r="B100" s="58">
        <f>B13-B21</f>
        <v>0</v>
      </c>
      <c r="C100" s="83">
        <f t="shared" ref="C100:P100" si="15">C13-C21</f>
        <v>-91.373519296418181</v>
      </c>
      <c r="D100" s="83">
        <f t="shared" si="15"/>
        <v>-4.8133009602224774E-2</v>
      </c>
      <c r="E100" s="83">
        <f t="shared" si="15"/>
        <v>-123.50346565847485</v>
      </c>
      <c r="F100" s="83">
        <f t="shared" si="15"/>
        <v>-25</v>
      </c>
      <c r="G100" s="83">
        <f t="shared" si="15"/>
        <v>190.36912699843015</v>
      </c>
      <c r="H100" s="83">
        <f t="shared" si="15"/>
        <v>-65.636921309540867</v>
      </c>
      <c r="I100" s="83">
        <f t="shared" si="15"/>
        <v>-73.803314112167755</v>
      </c>
      <c r="J100" s="83">
        <f t="shared" si="15"/>
        <v>-121.31466530403668</v>
      </c>
      <c r="K100" s="83">
        <f t="shared" si="15"/>
        <v>-56.210526315789593</v>
      </c>
      <c r="L100" s="83">
        <f t="shared" si="15"/>
        <v>-80.909427088292887</v>
      </c>
      <c r="M100" s="83">
        <f t="shared" si="15"/>
        <v>-57.978947368420904</v>
      </c>
      <c r="N100" s="83">
        <f t="shared" si="15"/>
        <v>-63.087785439092386</v>
      </c>
      <c r="O100" s="85">
        <f t="shared" si="15"/>
        <v>-15.540686380315492</v>
      </c>
      <c r="P100" s="87">
        <f t="shared" si="15"/>
        <v>-41.717018877408464</v>
      </c>
    </row>
    <row r="101" spans="1:16" ht="30" customHeight="1" thickBot="1">
      <c r="A101" s="49" t="s">
        <v>57</v>
      </c>
      <c r="B101" s="80">
        <f>B21-B29</f>
        <v>35.352941176470722</v>
      </c>
      <c r="C101" s="81">
        <f t="shared" ref="C101:P101" si="16">C21-C29</f>
        <v>157.89944000953165</v>
      </c>
      <c r="D101" s="81">
        <f t="shared" si="16"/>
        <v>509.71129090433851</v>
      </c>
      <c r="E101" s="81">
        <f t="shared" si="16"/>
        <v>119.72274732199094</v>
      </c>
      <c r="F101" s="81">
        <f t="shared" si="16"/>
        <v>212.5</v>
      </c>
      <c r="G101" s="81">
        <f t="shared" si="16"/>
        <v>180.81404628890596</v>
      </c>
      <c r="H101" s="81">
        <f t="shared" si="16"/>
        <v>68.709933512780026</v>
      </c>
      <c r="I101" s="81">
        <f t="shared" si="16"/>
        <v>60.529969728238484</v>
      </c>
      <c r="J101" s="81">
        <f t="shared" si="16"/>
        <v>47.87368421052588</v>
      </c>
      <c r="K101" s="81">
        <f t="shared" si="16"/>
        <v>85.010526315789321</v>
      </c>
      <c r="L101" s="81">
        <f t="shared" si="16"/>
        <v>109.37547951511488</v>
      </c>
      <c r="M101" s="81">
        <f t="shared" si="16"/>
        <v>169.38947368421032</v>
      </c>
      <c r="N101" s="81">
        <f t="shared" si="16"/>
        <v>126.31578947368416</v>
      </c>
      <c r="O101" s="91">
        <f t="shared" si="16"/>
        <v>78.998489099935341</v>
      </c>
      <c r="P101" s="90">
        <f t="shared" si="16"/>
        <v>140.1574150886795</v>
      </c>
    </row>
    <row r="103" spans="1:16">
      <c r="P103" s="19" t="s">
        <v>70</v>
      </c>
    </row>
    <row r="147" spans="1:16" ht="13.5" thickBot="1">
      <c r="P147" s="19" t="s">
        <v>71</v>
      </c>
    </row>
    <row r="148" spans="1:16" ht="16.5" thickBot="1">
      <c r="A148" s="193" t="s">
        <v>61</v>
      </c>
      <c r="B148" s="195" t="s">
        <v>9</v>
      </c>
      <c r="C148" s="196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  <c r="P148" s="95"/>
    </row>
    <row r="149" spans="1:16" ht="114" customHeight="1" thickBot="1">
      <c r="A149" s="194"/>
      <c r="B149" s="20" t="s">
        <v>10</v>
      </c>
      <c r="C149" s="21" t="s">
        <v>11</v>
      </c>
      <c r="D149" s="21" t="s">
        <v>12</v>
      </c>
      <c r="E149" s="21" t="s">
        <v>13</v>
      </c>
      <c r="F149" s="21" t="s">
        <v>14</v>
      </c>
      <c r="G149" s="21" t="s">
        <v>15</v>
      </c>
      <c r="H149" s="21" t="s">
        <v>16</v>
      </c>
      <c r="I149" s="21" t="s">
        <v>17</v>
      </c>
      <c r="J149" s="21" t="s">
        <v>18</v>
      </c>
      <c r="K149" s="21" t="s">
        <v>19</v>
      </c>
      <c r="L149" s="21" t="s">
        <v>20</v>
      </c>
      <c r="M149" s="21" t="s">
        <v>21</v>
      </c>
      <c r="N149" s="21" t="s">
        <v>23</v>
      </c>
      <c r="O149" s="93" t="s">
        <v>22</v>
      </c>
      <c r="P149" s="96" t="s">
        <v>44</v>
      </c>
    </row>
    <row r="150" spans="1:16" ht="30" customHeight="1" thickBot="1">
      <c r="A150" s="67" t="s">
        <v>65</v>
      </c>
      <c r="B150" s="50">
        <f>B14/B22*100-100</f>
        <v>-6.4010853478046528</v>
      </c>
      <c r="C150" s="82">
        <f t="shared" ref="C150:P150" si="17">C14/C22*100-100</f>
        <v>-5.7829477503548645</v>
      </c>
      <c r="D150" s="82">
        <f t="shared" si="17"/>
        <v>-5.9982322950097995</v>
      </c>
      <c r="E150" s="82">
        <f t="shared" si="17"/>
        <v>-10.000000000000014</v>
      </c>
      <c r="F150" s="82">
        <f t="shared" si="17"/>
        <v>-3.076923076923066</v>
      </c>
      <c r="G150" s="82">
        <f t="shared" si="17"/>
        <v>9.692439223101772</v>
      </c>
      <c r="H150" s="82">
        <f t="shared" si="17"/>
        <v>-2.6217228464419549</v>
      </c>
      <c r="I150" s="82">
        <f t="shared" si="17"/>
        <v>1.2789359253101225</v>
      </c>
      <c r="J150" s="82">
        <f t="shared" si="17"/>
        <v>-2.4241291207079456</v>
      </c>
      <c r="K150" s="82">
        <f t="shared" si="17"/>
        <v>-6.5524475524475463</v>
      </c>
      <c r="L150" s="82">
        <f t="shared" si="17"/>
        <v>3.0673827955002508</v>
      </c>
      <c r="M150" s="82">
        <f t="shared" si="17"/>
        <v>1.6864750016599004</v>
      </c>
      <c r="N150" s="82">
        <f t="shared" si="17"/>
        <v>-3.947958907812918</v>
      </c>
      <c r="O150" s="84">
        <f t="shared" si="17"/>
        <v>-9.5010982114841482</v>
      </c>
      <c r="P150" s="86">
        <f t="shared" si="17"/>
        <v>-3.6587978154766745</v>
      </c>
    </row>
    <row r="151" spans="1:16" ht="30" customHeight="1" thickBot="1">
      <c r="A151" s="67" t="s">
        <v>66</v>
      </c>
      <c r="B151" s="78">
        <f>B22/B30*100-100</f>
        <v>10.946907498631646</v>
      </c>
      <c r="C151" s="79">
        <f t="shared" ref="C151:P151" si="18">C22/C30*100-100</f>
        <v>9.528073088257031</v>
      </c>
      <c r="D151" s="79">
        <f t="shared" si="18"/>
        <v>11.000000000000014</v>
      </c>
      <c r="E151" s="79">
        <f t="shared" si="18"/>
        <v>18.333333333333329</v>
      </c>
      <c r="F151" s="79">
        <f t="shared" si="18"/>
        <v>10.169491525423723</v>
      </c>
      <c r="G151" s="79">
        <f t="shared" si="18"/>
        <v>20.609714673913032</v>
      </c>
      <c r="H151" s="79">
        <f t="shared" si="18"/>
        <v>41.553822704278872</v>
      </c>
      <c r="I151" s="79">
        <f t="shared" si="18"/>
        <v>7.0494483227292903</v>
      </c>
      <c r="J151" s="79">
        <f t="shared" si="18"/>
        <v>20.999849193183536</v>
      </c>
      <c r="K151" s="79">
        <f t="shared" si="18"/>
        <v>13.654426959147983</v>
      </c>
      <c r="L151" s="79">
        <f t="shared" si="18"/>
        <v>9.4885598923284249</v>
      </c>
      <c r="M151" s="79">
        <f t="shared" si="18"/>
        <v>17.297507788161994</v>
      </c>
      <c r="N151" s="79">
        <f t="shared" si="18"/>
        <v>3.6122100730679989</v>
      </c>
      <c r="O151" s="88">
        <f t="shared" si="18"/>
        <v>18.212166172106819</v>
      </c>
      <c r="P151" s="89">
        <f t="shared" si="18"/>
        <v>14.746178835285463</v>
      </c>
    </row>
    <row r="152" spans="1:16" ht="15" customHeight="1" thickBot="1">
      <c r="A152" s="135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136"/>
    </row>
    <row r="153" spans="1:16" ht="30" customHeight="1" thickBot="1">
      <c r="A153" s="49" t="s">
        <v>67</v>
      </c>
      <c r="B153" s="58">
        <f>B14-B22</f>
        <v>-28.967441860465158</v>
      </c>
      <c r="C153" s="83">
        <f t="shared" ref="C153:P153" si="19">C14-C22</f>
        <v>-23.013072768881557</v>
      </c>
      <c r="D153" s="83">
        <f t="shared" si="19"/>
        <v>-22.449623815736061</v>
      </c>
      <c r="E153" s="83">
        <f t="shared" si="19"/>
        <v>-39.627906976744271</v>
      </c>
      <c r="F153" s="83">
        <f t="shared" si="19"/>
        <v>-22.857142857142776</v>
      </c>
      <c r="G153" s="83">
        <f t="shared" si="19"/>
        <v>39.425789294238029</v>
      </c>
      <c r="H153" s="83">
        <f t="shared" si="19"/>
        <v>-10.061838381721032</v>
      </c>
      <c r="I153" s="83">
        <f t="shared" si="19"/>
        <v>5.2309234759486003</v>
      </c>
      <c r="J153" s="83">
        <f t="shared" si="19"/>
        <v>-9.9319148936170905</v>
      </c>
      <c r="K153" s="83">
        <f t="shared" si="19"/>
        <v>-26.957564133301332</v>
      </c>
      <c r="L153" s="83">
        <f t="shared" si="19"/>
        <v>11.977516339869339</v>
      </c>
      <c r="M153" s="83">
        <f t="shared" si="19"/>
        <v>6.4851063829786995</v>
      </c>
      <c r="N153" s="83">
        <f t="shared" si="19"/>
        <v>-13.809456264775406</v>
      </c>
      <c r="O153" s="85">
        <f t="shared" si="19"/>
        <v>-108.9927410162577</v>
      </c>
      <c r="P153" s="87">
        <f t="shared" si="19"/>
        <v>-17.396383391114796</v>
      </c>
    </row>
    <row r="154" spans="1:16" ht="30" customHeight="1" thickBot="1">
      <c r="A154" s="49" t="s">
        <v>68</v>
      </c>
      <c r="B154" s="80">
        <f>B22-B30</f>
        <v>44.651162790697697</v>
      </c>
      <c r="C154" s="81">
        <f t="shared" ref="C154:P154" si="20">C22-C30</f>
        <v>34.618239242005529</v>
      </c>
      <c r="D154" s="81">
        <f t="shared" si="20"/>
        <v>37.089885583524051</v>
      </c>
      <c r="E154" s="81">
        <f t="shared" si="20"/>
        <v>61.395348837209326</v>
      </c>
      <c r="F154" s="81">
        <f t="shared" si="20"/>
        <v>68.571428571428555</v>
      </c>
      <c r="G154" s="81">
        <f t="shared" si="20"/>
        <v>69.508353221957009</v>
      </c>
      <c r="H154" s="81">
        <f t="shared" si="20"/>
        <v>112.66264392771052</v>
      </c>
      <c r="I154" s="81">
        <f t="shared" si="20"/>
        <v>26.933964138381839</v>
      </c>
      <c r="J154" s="81">
        <f t="shared" si="20"/>
        <v>71.106382978723445</v>
      </c>
      <c r="K154" s="81">
        <f t="shared" si="20"/>
        <v>49.426995924238781</v>
      </c>
      <c r="L154" s="81">
        <f t="shared" si="20"/>
        <v>33.840000000000032</v>
      </c>
      <c r="M154" s="81">
        <f t="shared" si="20"/>
        <v>56.706382978723411</v>
      </c>
      <c r="N154" s="81">
        <f t="shared" si="20"/>
        <v>12.194556697015457</v>
      </c>
      <c r="O154" s="91">
        <f t="shared" si="20"/>
        <v>176.73525706401097</v>
      </c>
      <c r="P154" s="90">
        <f t="shared" si="20"/>
        <v>61.10290013968762</v>
      </c>
    </row>
    <row r="156" spans="1:16">
      <c r="P156" s="19" t="s">
        <v>72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09" priority="19" stopIfTrue="1">
      <formula>B9&gt;B17</formula>
    </cfRule>
    <cfRule type="expression" dxfId="108" priority="20" stopIfTrue="1">
      <formula>B9&lt;B17</formula>
    </cfRule>
  </conditionalFormatting>
  <conditionalFormatting sqref="C9:E9">
    <cfRule type="expression" dxfId="107" priority="17" stopIfTrue="1">
      <formula>C9&gt;C17</formula>
    </cfRule>
    <cfRule type="expression" dxfId="106" priority="18" stopIfTrue="1">
      <formula>C9&lt;C17</formula>
    </cfRule>
  </conditionalFormatting>
  <conditionalFormatting sqref="B10">
    <cfRule type="expression" dxfId="105" priority="15" stopIfTrue="1">
      <formula>B10&gt;B18</formula>
    </cfRule>
    <cfRule type="expression" dxfId="104" priority="16" stopIfTrue="1">
      <formula>B10&lt;B18</formula>
    </cfRule>
  </conditionalFormatting>
  <conditionalFormatting sqref="C9:O9">
    <cfRule type="expression" dxfId="103" priority="13" stopIfTrue="1">
      <formula>C9&gt;C17</formula>
    </cfRule>
    <cfRule type="expression" dxfId="102" priority="14" stopIfTrue="1">
      <formula>C9&lt;C17</formula>
    </cfRule>
  </conditionalFormatting>
  <conditionalFormatting sqref="C10:O10">
    <cfRule type="expression" dxfId="101" priority="11" stopIfTrue="1">
      <formula>C10&gt;C18</formula>
    </cfRule>
    <cfRule type="expression" dxfId="100" priority="12" stopIfTrue="1">
      <formula>C10&lt;C18</formula>
    </cfRule>
  </conditionalFormatting>
  <conditionalFormatting sqref="B9">
    <cfRule type="expression" dxfId="99" priority="9" stopIfTrue="1">
      <formula>B9&gt;B17</formula>
    </cfRule>
    <cfRule type="expression" dxfId="98" priority="10" stopIfTrue="1">
      <formula>B9&lt;B17</formula>
    </cfRule>
  </conditionalFormatting>
  <conditionalFormatting sqref="C9:E9">
    <cfRule type="expression" dxfId="97" priority="7" stopIfTrue="1">
      <formula>C9&gt;C17</formula>
    </cfRule>
    <cfRule type="expression" dxfId="96" priority="8" stopIfTrue="1">
      <formula>C9&lt;C17</formula>
    </cfRule>
  </conditionalFormatting>
  <conditionalFormatting sqref="B10">
    <cfRule type="expression" dxfId="95" priority="5" stopIfTrue="1">
      <formula>B10&gt;B18</formula>
    </cfRule>
    <cfRule type="expression" dxfId="94" priority="6" stopIfTrue="1">
      <formula>B10&lt;B18</formula>
    </cfRule>
  </conditionalFormatting>
  <conditionalFormatting sqref="C9:O9">
    <cfRule type="expression" dxfId="93" priority="3" stopIfTrue="1">
      <formula>C9&gt;C17</formula>
    </cfRule>
    <cfRule type="expression" dxfId="92" priority="4" stopIfTrue="1">
      <formula>C9&lt;C17</formula>
    </cfRule>
  </conditionalFormatting>
  <conditionalFormatting sqref="C10:O10">
    <cfRule type="expression" dxfId="91" priority="1" stopIfTrue="1">
      <formula>C10&gt;C18</formula>
    </cfRule>
    <cfRule type="expression" dxfId="9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29" activeCellId="2" sqref="P13:P15 P21:P23 P29:P31"/>
    </sheetView>
  </sheetViews>
  <sheetFormatPr defaultRowHeight="12.75"/>
  <cols>
    <col min="1" max="1" width="48.8554687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92" t="s">
        <v>37</v>
      </c>
    </row>
    <row r="2" spans="1:33" ht="29.25" customHeight="1">
      <c r="A2" s="197" t="s">
        <v>49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</row>
    <row r="3" spans="1:33" ht="19.5" customHeight="1">
      <c r="A3" s="18"/>
      <c r="P3" s="17"/>
    </row>
    <row r="4" spans="1:33" ht="29.25" customHeight="1">
      <c r="A4" s="8" t="s">
        <v>29</v>
      </c>
      <c r="B4" s="4"/>
      <c r="C4" s="4"/>
      <c r="D4" s="4"/>
      <c r="E4" s="4"/>
      <c r="F4" s="5"/>
      <c r="G4" s="4"/>
      <c r="H4" s="4"/>
      <c r="I4" s="4"/>
      <c r="J4" s="4"/>
      <c r="K4" s="4"/>
      <c r="L4" s="4"/>
      <c r="M4" s="4"/>
      <c r="N4" s="4"/>
      <c r="O4" s="68"/>
      <c r="P4" s="6" t="s">
        <v>8</v>
      </c>
    </row>
    <row r="5" spans="1:33" ht="23.25" customHeight="1" thickBot="1">
      <c r="P5" s="19" t="s">
        <v>40</v>
      </c>
    </row>
    <row r="6" spans="1:33" ht="16.5" customHeight="1" thickBot="1">
      <c r="A6" s="198"/>
      <c r="B6" s="195" t="s">
        <v>9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95"/>
    </row>
    <row r="7" spans="1:33" s="18" customFormat="1" ht="114" customHeight="1" thickBot="1">
      <c r="A7" s="199"/>
      <c r="B7" s="20" t="s">
        <v>10</v>
      </c>
      <c r="C7" s="21" t="s">
        <v>11</v>
      </c>
      <c r="D7" s="21" t="s">
        <v>12</v>
      </c>
      <c r="E7" s="21" t="s">
        <v>13</v>
      </c>
      <c r="F7" s="21" t="s">
        <v>14</v>
      </c>
      <c r="G7" s="21" t="s">
        <v>15</v>
      </c>
      <c r="H7" s="21" t="s">
        <v>16</v>
      </c>
      <c r="I7" s="21" t="s">
        <v>17</v>
      </c>
      <c r="J7" s="21" t="s">
        <v>18</v>
      </c>
      <c r="K7" s="21" t="s">
        <v>19</v>
      </c>
      <c r="L7" s="21" t="s">
        <v>20</v>
      </c>
      <c r="M7" s="21" t="s">
        <v>21</v>
      </c>
      <c r="N7" s="21" t="s">
        <v>23</v>
      </c>
      <c r="O7" s="93" t="s">
        <v>22</v>
      </c>
      <c r="P7" s="96" t="s">
        <v>44</v>
      </c>
      <c r="Q7" s="22"/>
      <c r="R7" s="22"/>
      <c r="S7" s="22"/>
      <c r="T7" s="23"/>
      <c r="U7" s="23"/>
      <c r="V7" s="23"/>
      <c r="W7" s="23"/>
    </row>
    <row r="8" spans="1:33" s="18" customFormat="1" ht="30" customHeight="1" thickBot="1">
      <c r="A8" s="24">
        <v>2011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94"/>
      <c r="Q8" s="22"/>
      <c r="R8" s="22"/>
      <c r="S8" s="22"/>
      <c r="T8" s="23"/>
      <c r="U8" s="23"/>
      <c r="V8" s="23"/>
      <c r="W8" s="23"/>
    </row>
    <row r="9" spans="1:33" s="27" customFormat="1" ht="30" customHeight="1">
      <c r="A9" s="26" t="s">
        <v>24</v>
      </c>
      <c r="B9" s="97">
        <v>48.3</v>
      </c>
      <c r="C9" s="98">
        <v>47.958750000000002</v>
      </c>
      <c r="D9" s="98">
        <v>46</v>
      </c>
      <c r="E9" s="98">
        <v>48.53</v>
      </c>
      <c r="F9" s="98">
        <v>50</v>
      </c>
      <c r="G9" s="98">
        <v>46</v>
      </c>
      <c r="H9" s="98">
        <v>46.103896103896105</v>
      </c>
      <c r="I9" s="98">
        <v>44.341499999999996</v>
      </c>
      <c r="J9" s="98">
        <v>48.3</v>
      </c>
      <c r="K9" s="98">
        <v>46</v>
      </c>
      <c r="L9" s="98">
        <v>48.21</v>
      </c>
      <c r="M9" s="98">
        <v>46</v>
      </c>
      <c r="N9" s="98">
        <v>46.24</v>
      </c>
      <c r="O9" s="99">
        <v>47.42</v>
      </c>
      <c r="P9" s="74">
        <f t="shared" ref="P9:P15" si="0">SUM(B9:O9)/COUNTIF(B9:O9,"&gt;0")</f>
        <v>47.10029615027829</v>
      </c>
    </row>
    <row r="10" spans="1:33" s="29" customFormat="1" ht="30" customHeight="1">
      <c r="A10" s="28" t="s">
        <v>26</v>
      </c>
      <c r="B10" s="100">
        <v>430</v>
      </c>
      <c r="C10" s="101">
        <v>455.94</v>
      </c>
      <c r="D10" s="101">
        <v>467.59</v>
      </c>
      <c r="E10" s="101">
        <v>430</v>
      </c>
      <c r="F10" s="101">
        <v>210</v>
      </c>
      <c r="G10" s="101">
        <v>350</v>
      </c>
      <c r="H10" s="101">
        <v>500.90249999999997</v>
      </c>
      <c r="I10" s="101">
        <v>458.81000000000006</v>
      </c>
      <c r="J10" s="101">
        <v>470</v>
      </c>
      <c r="K10" s="101">
        <v>417.1</v>
      </c>
      <c r="L10" s="101">
        <v>459</v>
      </c>
      <c r="M10" s="101">
        <v>470</v>
      </c>
      <c r="N10" s="101">
        <v>540</v>
      </c>
      <c r="O10" s="102">
        <v>166.69</v>
      </c>
      <c r="P10" s="71">
        <f t="shared" si="0"/>
        <v>416.14517857142852</v>
      </c>
    </row>
    <row r="11" spans="1:33" s="27" customFormat="1" ht="30" customHeight="1">
      <c r="A11" s="30" t="s">
        <v>25</v>
      </c>
      <c r="B11" s="103">
        <v>24153</v>
      </c>
      <c r="C11" s="104">
        <v>23826</v>
      </c>
      <c r="D11" s="104">
        <v>23198</v>
      </c>
      <c r="E11" s="104">
        <v>23420</v>
      </c>
      <c r="F11" s="104">
        <v>23100</v>
      </c>
      <c r="G11" s="104">
        <v>24026</v>
      </c>
      <c r="H11" s="104">
        <v>24150</v>
      </c>
      <c r="I11" s="104">
        <v>22833</v>
      </c>
      <c r="J11" s="104">
        <v>23292</v>
      </c>
      <c r="K11" s="104">
        <v>22546</v>
      </c>
      <c r="L11" s="104">
        <v>23406</v>
      </c>
      <c r="M11" s="104">
        <v>23752</v>
      </c>
      <c r="N11" s="104">
        <v>21913</v>
      </c>
      <c r="O11" s="105">
        <v>23960</v>
      </c>
      <c r="P11" s="72">
        <f t="shared" si="0"/>
        <v>23398.214285714286</v>
      </c>
    </row>
    <row r="12" spans="1:33" s="31" customFormat="1" ht="30" customHeight="1" thickBot="1">
      <c r="A12" s="28" t="s">
        <v>27</v>
      </c>
      <c r="B12" s="106">
        <v>15178</v>
      </c>
      <c r="C12" s="107">
        <v>14245.618300146345</v>
      </c>
      <c r="D12" s="107">
        <v>13709</v>
      </c>
      <c r="E12" s="107">
        <v>12780</v>
      </c>
      <c r="F12" s="107">
        <v>12600</v>
      </c>
      <c r="G12" s="107">
        <v>13014</v>
      </c>
      <c r="H12" s="107">
        <v>15600</v>
      </c>
      <c r="I12" s="107">
        <v>15838</v>
      </c>
      <c r="J12" s="107">
        <v>15658</v>
      </c>
      <c r="K12" s="107">
        <v>13363</v>
      </c>
      <c r="L12" s="107">
        <v>15394</v>
      </c>
      <c r="M12" s="107">
        <v>15315</v>
      </c>
      <c r="N12" s="107">
        <v>15119</v>
      </c>
      <c r="O12" s="108">
        <v>14421</v>
      </c>
      <c r="P12" s="72">
        <f t="shared" si="0"/>
        <v>14445.329878581881</v>
      </c>
    </row>
    <row r="13" spans="1:33" s="27" customFormat="1" ht="30" customHeight="1" thickBot="1">
      <c r="A13" s="43" t="s">
        <v>47</v>
      </c>
      <c r="B13" s="44">
        <f>12*(1/B9*B11)</f>
        <v>6000.7453416149065</v>
      </c>
      <c r="C13" s="44">
        <f t="shared" ref="C13:O14" si="1">12*(1/C9*C11)</f>
        <v>5961.6232699976545</v>
      </c>
      <c r="D13" s="44">
        <f t="shared" si="1"/>
        <v>6051.652173913043</v>
      </c>
      <c r="E13" s="44">
        <f t="shared" si="1"/>
        <v>5791.0570780960234</v>
      </c>
      <c r="F13" s="44">
        <f t="shared" si="1"/>
        <v>5544</v>
      </c>
      <c r="G13" s="44">
        <f t="shared" si="1"/>
        <v>6267.652173913044</v>
      </c>
      <c r="H13" s="44">
        <f t="shared" si="1"/>
        <v>6285.8028169014087</v>
      </c>
      <c r="I13" s="44">
        <f t="shared" si="1"/>
        <v>6179.2226244037756</v>
      </c>
      <c r="J13" s="44">
        <f t="shared" si="1"/>
        <v>5786.8322981366455</v>
      </c>
      <c r="K13" s="44">
        <f t="shared" si="1"/>
        <v>5881.565217391304</v>
      </c>
      <c r="L13" s="44">
        <f t="shared" si="1"/>
        <v>5826.0112009956429</v>
      </c>
      <c r="M13" s="44">
        <f t="shared" si="1"/>
        <v>6196.173913043478</v>
      </c>
      <c r="N13" s="44">
        <f t="shared" si="1"/>
        <v>5686.7647058823532</v>
      </c>
      <c r="O13" s="115">
        <f t="shared" si="1"/>
        <v>6063.2644453816947</v>
      </c>
      <c r="P13" s="121">
        <f t="shared" si="0"/>
        <v>5965.8833756907825</v>
      </c>
      <c r="Q13" s="4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46"/>
    </row>
    <row r="14" spans="1:33" s="27" customFormat="1" ht="30" customHeight="1" thickBot="1">
      <c r="A14" s="43" t="s">
        <v>48</v>
      </c>
      <c r="B14" s="109">
        <f>12*(1/B10*B12)</f>
        <v>423.57209302325577</v>
      </c>
      <c r="C14" s="109">
        <f t="shared" si="1"/>
        <v>374.93402553352666</v>
      </c>
      <c r="D14" s="109">
        <f t="shared" si="1"/>
        <v>351.82103979982463</v>
      </c>
      <c r="E14" s="109">
        <f t="shared" si="1"/>
        <v>356.65116279069764</v>
      </c>
      <c r="F14" s="109">
        <f t="shared" si="1"/>
        <v>720.00000000000011</v>
      </c>
      <c r="G14" s="109">
        <f t="shared" si="1"/>
        <v>446.19428571428574</v>
      </c>
      <c r="H14" s="109">
        <f t="shared" si="1"/>
        <v>373.72542560677982</v>
      </c>
      <c r="I14" s="109">
        <f t="shared" si="1"/>
        <v>414.23683006037356</v>
      </c>
      <c r="J14" s="109">
        <f t="shared" si="1"/>
        <v>399.77872340425529</v>
      </c>
      <c r="K14" s="109">
        <f t="shared" si="1"/>
        <v>384.45456725005994</v>
      </c>
      <c r="L14" s="109">
        <f t="shared" si="1"/>
        <v>402.45751633986936</v>
      </c>
      <c r="M14" s="109">
        <f t="shared" si="1"/>
        <v>391.02127659574467</v>
      </c>
      <c r="N14" s="109">
        <f t="shared" si="1"/>
        <v>335.97777777777782</v>
      </c>
      <c r="O14" s="116">
        <f t="shared" si="1"/>
        <v>1038.1666566680665</v>
      </c>
      <c r="P14" s="121">
        <f t="shared" si="0"/>
        <v>458.07081289746554</v>
      </c>
      <c r="Q14" s="46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</row>
    <row r="15" spans="1:33" s="27" customFormat="1" ht="30" customHeight="1" thickBot="1">
      <c r="A15" s="32" t="s">
        <v>50</v>
      </c>
      <c r="B15" s="109">
        <f t="shared" ref="B15:O15" si="2">12*((1/B9*B11)+(1/B10*B12))</f>
        <v>6424.3174346381629</v>
      </c>
      <c r="C15" s="109">
        <f t="shared" si="2"/>
        <v>6336.55729553118</v>
      </c>
      <c r="D15" s="109">
        <f t="shared" si="2"/>
        <v>6403.4732137128685</v>
      </c>
      <c r="E15" s="109">
        <f t="shared" si="2"/>
        <v>6147.7082408867209</v>
      </c>
      <c r="F15" s="109">
        <f t="shared" si="2"/>
        <v>6264</v>
      </c>
      <c r="G15" s="109">
        <f t="shared" si="2"/>
        <v>6713.8464596273298</v>
      </c>
      <c r="H15" s="109">
        <f t="shared" si="2"/>
        <v>6659.5282425081878</v>
      </c>
      <c r="I15" s="109">
        <f t="shared" si="2"/>
        <v>6593.4594544641495</v>
      </c>
      <c r="J15" s="109">
        <f t="shared" si="2"/>
        <v>6186.6110215409008</v>
      </c>
      <c r="K15" s="109">
        <f t="shared" si="2"/>
        <v>6266.0197846413648</v>
      </c>
      <c r="L15" s="109">
        <f t="shared" si="2"/>
        <v>6228.4687173355132</v>
      </c>
      <c r="M15" s="109">
        <f t="shared" si="2"/>
        <v>6587.195189639222</v>
      </c>
      <c r="N15" s="109">
        <f t="shared" si="2"/>
        <v>6022.7424836601313</v>
      </c>
      <c r="O15" s="110">
        <f t="shared" si="2"/>
        <v>7101.4311020497616</v>
      </c>
      <c r="P15" s="70">
        <f t="shared" si="0"/>
        <v>6423.95418858825</v>
      </c>
      <c r="Q15" s="4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</row>
    <row r="16" spans="1:33" s="18" customFormat="1" ht="30" customHeight="1" thickBot="1">
      <c r="A16" s="24">
        <v>2010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  <c r="Q16" s="22"/>
      <c r="R16" s="22"/>
      <c r="S16" s="22"/>
      <c r="T16" s="23"/>
      <c r="U16" s="23"/>
      <c r="V16" s="23"/>
      <c r="W16" s="23"/>
    </row>
    <row r="17" spans="1:23" s="27" customFormat="1" ht="30" customHeight="1">
      <c r="A17" s="26" t="s">
        <v>24</v>
      </c>
      <c r="B17" s="130">
        <v>48.3</v>
      </c>
      <c r="C17" s="98">
        <v>47.96</v>
      </c>
      <c r="D17" s="98">
        <v>46</v>
      </c>
      <c r="E17" s="98">
        <v>48.53</v>
      </c>
      <c r="F17" s="98">
        <v>50</v>
      </c>
      <c r="G17" s="98">
        <v>46</v>
      </c>
      <c r="H17" s="98">
        <v>46.103896103896105</v>
      </c>
      <c r="I17" s="98">
        <v>44.34</v>
      </c>
      <c r="J17" s="98">
        <v>46</v>
      </c>
      <c r="K17" s="98">
        <v>46</v>
      </c>
      <c r="L17" s="98">
        <v>47.354999999999997</v>
      </c>
      <c r="M17" s="98">
        <v>46</v>
      </c>
      <c r="N17" s="98">
        <v>46</v>
      </c>
      <c r="O17" s="99">
        <v>47.42</v>
      </c>
      <c r="P17" s="74">
        <f t="shared" ref="P17:P23" si="3">SUM(B17:O17)/COUNTIF(B17:O17,"&gt;0")</f>
        <v>46.857778293135432</v>
      </c>
    </row>
    <row r="18" spans="1:23" s="29" customFormat="1" ht="30" customHeight="1">
      <c r="A18" s="28" t="s">
        <v>26</v>
      </c>
      <c r="B18" s="131">
        <v>430</v>
      </c>
      <c r="C18" s="101">
        <v>455.94</v>
      </c>
      <c r="D18" s="101">
        <v>467.59</v>
      </c>
      <c r="E18" s="101">
        <v>430</v>
      </c>
      <c r="F18" s="101">
        <v>210</v>
      </c>
      <c r="G18" s="101">
        <v>419</v>
      </c>
      <c r="H18" s="101">
        <v>500.90249999999997</v>
      </c>
      <c r="I18" s="101">
        <v>458.81</v>
      </c>
      <c r="J18" s="101">
        <v>470</v>
      </c>
      <c r="K18" s="101">
        <v>417.1</v>
      </c>
      <c r="L18" s="101">
        <v>450</v>
      </c>
      <c r="M18" s="101">
        <v>470</v>
      </c>
      <c r="N18" s="101">
        <v>470</v>
      </c>
      <c r="O18" s="102">
        <v>166.69</v>
      </c>
      <c r="P18" s="71">
        <f t="shared" si="3"/>
        <v>415.43089285714279</v>
      </c>
    </row>
    <row r="19" spans="1:23" s="27" customFormat="1" ht="30" customHeight="1">
      <c r="A19" s="30" t="s">
        <v>25</v>
      </c>
      <c r="B19" s="132">
        <v>24153</v>
      </c>
      <c r="C19" s="104">
        <v>24557</v>
      </c>
      <c r="D19" s="104">
        <v>23198.336931067213</v>
      </c>
      <c r="E19" s="104">
        <v>24400</v>
      </c>
      <c r="F19" s="104">
        <v>23200</v>
      </c>
      <c r="G19" s="104">
        <v>23284</v>
      </c>
      <c r="H19" s="104">
        <v>24660</v>
      </c>
      <c r="I19" s="104">
        <v>23418</v>
      </c>
      <c r="J19" s="104">
        <v>23574</v>
      </c>
      <c r="K19" s="104">
        <v>22991</v>
      </c>
      <c r="L19" s="104">
        <v>23650</v>
      </c>
      <c r="M19" s="104">
        <v>24211</v>
      </c>
      <c r="N19" s="104">
        <v>22300</v>
      </c>
      <c r="O19" s="105">
        <v>24080</v>
      </c>
      <c r="P19" s="72">
        <f t="shared" si="3"/>
        <v>23691.166923647659</v>
      </c>
    </row>
    <row r="20" spans="1:23" s="31" customFormat="1" ht="30" customHeight="1" thickBot="1">
      <c r="A20" s="40" t="s">
        <v>27</v>
      </c>
      <c r="B20" s="133">
        <v>16216</v>
      </c>
      <c r="C20" s="107">
        <v>15120</v>
      </c>
      <c r="D20" s="107">
        <v>14583.768300000002</v>
      </c>
      <c r="E20" s="107">
        <v>14200</v>
      </c>
      <c r="F20" s="107">
        <v>13000</v>
      </c>
      <c r="G20" s="107">
        <v>14203</v>
      </c>
      <c r="H20" s="107">
        <v>16020</v>
      </c>
      <c r="I20" s="107">
        <v>15638</v>
      </c>
      <c r="J20" s="107">
        <v>16047</v>
      </c>
      <c r="K20" s="107">
        <v>14300</v>
      </c>
      <c r="L20" s="107">
        <v>14643</v>
      </c>
      <c r="M20" s="107">
        <v>15061</v>
      </c>
      <c r="N20" s="107">
        <v>13700</v>
      </c>
      <c r="O20" s="108">
        <v>15935</v>
      </c>
      <c r="P20" s="75">
        <f t="shared" si="3"/>
        <v>14904.769164285713</v>
      </c>
    </row>
    <row r="21" spans="1:23" s="31" customFormat="1" ht="30" customHeight="1" thickBot="1">
      <c r="A21" s="43" t="s">
        <v>47</v>
      </c>
      <c r="B21" s="44">
        <f>12*(1/B17*B19)</f>
        <v>6000.7453416149065</v>
      </c>
      <c r="C21" s="44">
        <f t="shared" ref="C21:O22" si="4">12*(1/C17*C19)</f>
        <v>6144.3703085904908</v>
      </c>
      <c r="D21" s="44">
        <f t="shared" si="4"/>
        <v>6051.7400689740552</v>
      </c>
      <c r="E21" s="44">
        <f t="shared" si="4"/>
        <v>6033.3814135586235</v>
      </c>
      <c r="F21" s="44">
        <f t="shared" si="4"/>
        <v>5568</v>
      </c>
      <c r="G21" s="44">
        <f t="shared" si="4"/>
        <v>6074.086956521739</v>
      </c>
      <c r="H21" s="44">
        <f t="shared" si="4"/>
        <v>6418.5464788732397</v>
      </c>
      <c r="I21" s="44">
        <f t="shared" si="4"/>
        <v>6337.7537212449261</v>
      </c>
      <c r="J21" s="44">
        <f t="shared" si="4"/>
        <v>6149.739130434783</v>
      </c>
      <c r="K21" s="44">
        <f t="shared" si="4"/>
        <v>5997.652173913043</v>
      </c>
      <c r="L21" s="44">
        <f t="shared" si="4"/>
        <v>5993.0313588850177</v>
      </c>
      <c r="M21" s="44">
        <f t="shared" si="4"/>
        <v>6315.913043478261</v>
      </c>
      <c r="N21" s="44">
        <f t="shared" si="4"/>
        <v>5817.391304347826</v>
      </c>
      <c r="O21" s="115">
        <f t="shared" si="4"/>
        <v>6093.6313791649081</v>
      </c>
      <c r="P21" s="121">
        <f t="shared" si="3"/>
        <v>6071.1416199715586</v>
      </c>
      <c r="Q21" s="134"/>
    </row>
    <row r="22" spans="1:23" s="31" customFormat="1" ht="30" customHeight="1" thickBot="1">
      <c r="A22" s="43" t="s">
        <v>48</v>
      </c>
      <c r="B22" s="109">
        <f>12*(1/B18*B20)</f>
        <v>452.53953488372093</v>
      </c>
      <c r="C22" s="109">
        <f t="shared" si="4"/>
        <v>397.94709830240822</v>
      </c>
      <c r="D22" s="109">
        <f t="shared" si="4"/>
        <v>374.27066361556069</v>
      </c>
      <c r="E22" s="109">
        <f t="shared" si="4"/>
        <v>396.27906976744191</v>
      </c>
      <c r="F22" s="109">
        <f t="shared" si="4"/>
        <v>742.85714285714289</v>
      </c>
      <c r="G22" s="109">
        <f t="shared" si="4"/>
        <v>406.76849642004771</v>
      </c>
      <c r="H22" s="109">
        <f t="shared" si="4"/>
        <v>383.78726398850085</v>
      </c>
      <c r="I22" s="109">
        <f t="shared" si="4"/>
        <v>409.00590658442496</v>
      </c>
      <c r="J22" s="109">
        <f t="shared" si="4"/>
        <v>409.71063829787238</v>
      </c>
      <c r="K22" s="109">
        <f t="shared" si="4"/>
        <v>411.41213138336127</v>
      </c>
      <c r="L22" s="109">
        <f t="shared" si="4"/>
        <v>390.48</v>
      </c>
      <c r="M22" s="109">
        <f t="shared" si="4"/>
        <v>384.53617021276597</v>
      </c>
      <c r="N22" s="109">
        <f t="shared" si="4"/>
        <v>349.78723404255322</v>
      </c>
      <c r="O22" s="116">
        <f t="shared" si="4"/>
        <v>1147.1593976843242</v>
      </c>
      <c r="P22" s="121">
        <f t="shared" si="3"/>
        <v>475.46719628858034</v>
      </c>
      <c r="Q22" s="134"/>
    </row>
    <row r="23" spans="1:23" s="27" customFormat="1" ht="30" customHeight="1" thickBot="1">
      <c r="A23" s="32" t="s">
        <v>50</v>
      </c>
      <c r="B23" s="41">
        <f t="shared" ref="B23:O23" si="5">12*((1/B17*B19)+(1/B18*B20))</f>
        <v>6453.2848764986275</v>
      </c>
      <c r="C23" s="41">
        <f t="shared" si="5"/>
        <v>6542.3174068929002</v>
      </c>
      <c r="D23" s="41">
        <f t="shared" si="5"/>
        <v>6426.0107325896161</v>
      </c>
      <c r="E23" s="41">
        <f t="shared" si="5"/>
        <v>6429.6604833260653</v>
      </c>
      <c r="F23" s="41">
        <f t="shared" si="5"/>
        <v>6310.8571428571431</v>
      </c>
      <c r="G23" s="41">
        <f t="shared" si="5"/>
        <v>6480.855452941787</v>
      </c>
      <c r="H23" s="41">
        <f t="shared" si="5"/>
        <v>6802.3337428617397</v>
      </c>
      <c r="I23" s="41">
        <f t="shared" si="5"/>
        <v>6746.7596278293513</v>
      </c>
      <c r="J23" s="41">
        <f t="shared" si="5"/>
        <v>6559.4497687326548</v>
      </c>
      <c r="K23" s="41">
        <f t="shared" si="5"/>
        <v>6409.0643052964042</v>
      </c>
      <c r="L23" s="41">
        <f t="shared" si="5"/>
        <v>6383.5113588850181</v>
      </c>
      <c r="M23" s="41">
        <f t="shared" si="5"/>
        <v>6700.4492136910267</v>
      </c>
      <c r="N23" s="41">
        <f t="shared" si="5"/>
        <v>6167.1785383903789</v>
      </c>
      <c r="O23" s="42">
        <f t="shared" si="5"/>
        <v>7240.7907768492323</v>
      </c>
      <c r="P23" s="73">
        <f t="shared" si="3"/>
        <v>6546.6088162601382</v>
      </c>
    </row>
    <row r="24" spans="1:23" s="18" customFormat="1" ht="30" customHeight="1" thickBot="1">
      <c r="A24" s="24">
        <v>2009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69"/>
      <c r="Q24" s="22"/>
      <c r="R24" s="22"/>
      <c r="S24" s="22"/>
      <c r="T24" s="23"/>
      <c r="U24" s="23"/>
      <c r="V24" s="23"/>
      <c r="W24" s="23"/>
    </row>
    <row r="25" spans="1:23" s="27" customFormat="1" ht="30" customHeight="1">
      <c r="A25" s="26" t="s">
        <v>24</v>
      </c>
      <c r="B25" s="60">
        <v>48.3</v>
      </c>
      <c r="C25" s="61">
        <v>47.25</v>
      </c>
      <c r="D25" s="61">
        <v>46</v>
      </c>
      <c r="E25" s="61">
        <v>48.53</v>
      </c>
      <c r="F25" s="61">
        <v>50</v>
      </c>
      <c r="G25" s="61">
        <v>46</v>
      </c>
      <c r="H25" s="61">
        <v>45.826635669212884</v>
      </c>
      <c r="I25" s="62">
        <v>43.05</v>
      </c>
      <c r="J25" s="61">
        <v>46</v>
      </c>
      <c r="K25" s="61">
        <v>46</v>
      </c>
      <c r="L25" s="61">
        <v>47.354999999999997</v>
      </c>
      <c r="M25" s="61">
        <v>46</v>
      </c>
      <c r="N25" s="61">
        <v>47.6</v>
      </c>
      <c r="O25" s="63">
        <v>46.54</v>
      </c>
      <c r="P25" s="74">
        <f t="shared" ref="P25:P31" si="6">SUM(B25:O25)/COUNTIF(B25:O25,"&gt;0")</f>
        <v>46.746545404943781</v>
      </c>
    </row>
    <row r="26" spans="1:23" s="29" customFormat="1" ht="30" customHeight="1">
      <c r="A26" s="28" t="s">
        <v>26</v>
      </c>
      <c r="B26" s="33">
        <v>430</v>
      </c>
      <c r="C26" s="34">
        <v>447</v>
      </c>
      <c r="D26" s="35">
        <v>437</v>
      </c>
      <c r="E26" s="35">
        <v>430</v>
      </c>
      <c r="F26" s="35">
        <v>210</v>
      </c>
      <c r="G26" s="35">
        <v>419</v>
      </c>
      <c r="H26" s="35">
        <v>493.5</v>
      </c>
      <c r="I26" s="34">
        <v>417</v>
      </c>
      <c r="J26" s="35">
        <v>470</v>
      </c>
      <c r="K26" s="35">
        <v>417.1</v>
      </c>
      <c r="L26" s="35">
        <v>450</v>
      </c>
      <c r="M26" s="35">
        <v>470</v>
      </c>
      <c r="N26" s="35">
        <v>437</v>
      </c>
      <c r="O26" s="36">
        <v>166.69</v>
      </c>
      <c r="P26" s="71">
        <f t="shared" si="6"/>
        <v>406.73500000000001</v>
      </c>
    </row>
    <row r="27" spans="1:23" s="27" customFormat="1" ht="30" customHeight="1">
      <c r="A27" s="30" t="s">
        <v>25</v>
      </c>
      <c r="B27" s="37">
        <v>23852.5</v>
      </c>
      <c r="C27" s="38">
        <v>22950</v>
      </c>
      <c r="D27" s="38">
        <v>22201</v>
      </c>
      <c r="E27" s="38">
        <v>23450</v>
      </c>
      <c r="F27" s="38">
        <v>22350</v>
      </c>
      <c r="G27" s="38">
        <v>22340</v>
      </c>
      <c r="H27" s="38">
        <v>23820</v>
      </c>
      <c r="I27" s="38">
        <v>22270</v>
      </c>
      <c r="J27" s="38">
        <v>23195</v>
      </c>
      <c r="K27" s="38">
        <v>22318</v>
      </c>
      <c r="L27" s="38">
        <v>22759</v>
      </c>
      <c r="M27" s="38">
        <v>22870</v>
      </c>
      <c r="N27" s="38">
        <v>21300</v>
      </c>
      <c r="O27" s="39">
        <v>23470</v>
      </c>
      <c r="P27" s="72">
        <f t="shared" si="6"/>
        <v>22796.107142857141</v>
      </c>
    </row>
    <row r="28" spans="1:23" s="31" customFormat="1" ht="30" customHeight="1" thickBot="1">
      <c r="A28" s="40" t="s">
        <v>27</v>
      </c>
      <c r="B28" s="64">
        <v>14616</v>
      </c>
      <c r="C28" s="65">
        <v>13534</v>
      </c>
      <c r="D28" s="65">
        <v>12279</v>
      </c>
      <c r="E28" s="65">
        <v>12000</v>
      </c>
      <c r="F28" s="65">
        <v>11800</v>
      </c>
      <c r="G28" s="65">
        <v>11776</v>
      </c>
      <c r="H28" s="65">
        <v>11150</v>
      </c>
      <c r="I28" s="65">
        <v>13277</v>
      </c>
      <c r="J28" s="65">
        <v>13262</v>
      </c>
      <c r="K28" s="65">
        <v>12582</v>
      </c>
      <c r="L28" s="65">
        <v>13374</v>
      </c>
      <c r="M28" s="65">
        <v>12840</v>
      </c>
      <c r="N28" s="65">
        <v>12294</v>
      </c>
      <c r="O28" s="66">
        <v>13480</v>
      </c>
      <c r="P28" s="75">
        <f t="shared" si="6"/>
        <v>12733.142857142857</v>
      </c>
    </row>
    <row r="29" spans="1:23" s="31" customFormat="1" ht="30" customHeight="1" thickBot="1">
      <c r="A29" s="43" t="s">
        <v>47</v>
      </c>
      <c r="B29" s="44">
        <f>12*(1/B25*B27)</f>
        <v>5926.086956521739</v>
      </c>
      <c r="C29" s="44">
        <f t="shared" ref="C29:O30" si="7">12*(1/C25*C27)</f>
        <v>5828.5714285714275</v>
      </c>
      <c r="D29" s="44">
        <f t="shared" si="7"/>
        <v>5791.565217391304</v>
      </c>
      <c r="E29" s="44">
        <f t="shared" si="7"/>
        <v>5798.4751699979388</v>
      </c>
      <c r="F29" s="44">
        <f t="shared" si="7"/>
        <v>5364</v>
      </c>
      <c r="G29" s="44">
        <f t="shared" si="7"/>
        <v>5827.8260869565211</v>
      </c>
      <c r="H29" s="44">
        <f t="shared" si="7"/>
        <v>6237.4205705009281</v>
      </c>
      <c r="I29" s="44">
        <f t="shared" si="7"/>
        <v>6207.6655052264814</v>
      </c>
      <c r="J29" s="44">
        <f t="shared" si="7"/>
        <v>6050.869565217391</v>
      </c>
      <c r="K29" s="44">
        <f t="shared" si="7"/>
        <v>5822.086956521739</v>
      </c>
      <c r="L29" s="44">
        <f t="shared" si="7"/>
        <v>5767.2473867595818</v>
      </c>
      <c r="M29" s="44">
        <f t="shared" si="7"/>
        <v>5966.086956521739</v>
      </c>
      <c r="N29" s="44">
        <f t="shared" si="7"/>
        <v>5369.7478991596636</v>
      </c>
      <c r="O29" s="115">
        <f t="shared" si="7"/>
        <v>6051.5685431886559</v>
      </c>
      <c r="P29" s="121">
        <f t="shared" si="6"/>
        <v>5857.8013030382217</v>
      </c>
    </row>
    <row r="30" spans="1:23" s="31" customFormat="1" ht="30" customHeight="1" thickBot="1">
      <c r="A30" s="43" t="s">
        <v>48</v>
      </c>
      <c r="B30" s="109">
        <f>12*(1/B26*B28)</f>
        <v>407.88837209302324</v>
      </c>
      <c r="C30" s="109">
        <f t="shared" si="7"/>
        <v>363.32885906040269</v>
      </c>
      <c r="D30" s="109">
        <f t="shared" si="7"/>
        <v>337.18077803203664</v>
      </c>
      <c r="E30" s="109">
        <f t="shared" si="7"/>
        <v>334.88372093023258</v>
      </c>
      <c r="F30" s="109">
        <f t="shared" si="7"/>
        <v>674.28571428571433</v>
      </c>
      <c r="G30" s="109">
        <f t="shared" si="7"/>
        <v>337.2601431980907</v>
      </c>
      <c r="H30" s="109">
        <f t="shared" si="7"/>
        <v>271.12462006079033</v>
      </c>
      <c r="I30" s="109">
        <f t="shared" si="7"/>
        <v>382.07194244604312</v>
      </c>
      <c r="J30" s="109">
        <f t="shared" si="7"/>
        <v>338.60425531914893</v>
      </c>
      <c r="K30" s="109">
        <f t="shared" si="7"/>
        <v>361.98513545912249</v>
      </c>
      <c r="L30" s="109">
        <f t="shared" si="7"/>
        <v>356.64</v>
      </c>
      <c r="M30" s="109">
        <f t="shared" si="7"/>
        <v>327.82978723404256</v>
      </c>
      <c r="N30" s="109">
        <f t="shared" si="7"/>
        <v>337.59267734553777</v>
      </c>
      <c r="O30" s="116">
        <f t="shared" si="7"/>
        <v>970.42414062031321</v>
      </c>
      <c r="P30" s="121">
        <f t="shared" si="6"/>
        <v>414.36429614889272</v>
      </c>
    </row>
    <row r="31" spans="1:23" s="27" customFormat="1" ht="30" customHeight="1" thickBot="1">
      <c r="A31" s="32" t="s">
        <v>50</v>
      </c>
      <c r="B31" s="44">
        <f t="shared" ref="B31:O31" si="8">12*((1/B25*B27)+(1/B26*B28))</f>
        <v>6333.9753286147625</v>
      </c>
      <c r="C31" s="44">
        <f t="shared" si="8"/>
        <v>6191.90028763183</v>
      </c>
      <c r="D31" s="44">
        <f t="shared" si="8"/>
        <v>6128.7459954233409</v>
      </c>
      <c r="E31" s="44">
        <f t="shared" si="8"/>
        <v>6133.3588909281716</v>
      </c>
      <c r="F31" s="44">
        <f t="shared" si="8"/>
        <v>6038.2857142857147</v>
      </c>
      <c r="G31" s="44">
        <f t="shared" si="8"/>
        <v>6165.0862301546122</v>
      </c>
      <c r="H31" s="44">
        <f t="shared" si="8"/>
        <v>6508.5451905617183</v>
      </c>
      <c r="I31" s="44">
        <f t="shared" si="8"/>
        <v>6589.7374476725236</v>
      </c>
      <c r="J31" s="44">
        <f t="shared" si="8"/>
        <v>6389.4738205365393</v>
      </c>
      <c r="K31" s="44">
        <f t="shared" si="8"/>
        <v>6184.0720919808609</v>
      </c>
      <c r="L31" s="44">
        <f t="shared" si="8"/>
        <v>6123.8873867595812</v>
      </c>
      <c r="M31" s="44">
        <f t="shared" si="8"/>
        <v>6293.9167437557817</v>
      </c>
      <c r="N31" s="44">
        <f t="shared" si="8"/>
        <v>5707.3405765052012</v>
      </c>
      <c r="O31" s="45">
        <f t="shared" si="8"/>
        <v>7021.9926838089696</v>
      </c>
      <c r="P31" s="76">
        <f t="shared" si="6"/>
        <v>6272.1655991871139</v>
      </c>
    </row>
    <row r="32" spans="1:23" s="27" customFormat="1" ht="15" customHeight="1" thickBot="1">
      <c r="C32" s="46"/>
      <c r="D32" s="47"/>
      <c r="E32" s="46"/>
      <c r="F32" s="46"/>
      <c r="G32" s="48"/>
      <c r="H32" s="48"/>
    </row>
    <row r="33" spans="1:17" s="51" customFormat="1" ht="30" customHeight="1" thickBot="1">
      <c r="A33" s="49" t="s">
        <v>52</v>
      </c>
      <c r="B33" s="50">
        <f t="shared" ref="B33:O33" si="9">B15/B23*100-100</f>
        <v>-0.44887901921015327</v>
      </c>
      <c r="C33" s="82">
        <f t="shared" si="9"/>
        <v>-3.1450646394033726</v>
      </c>
      <c r="D33" s="82">
        <f t="shared" si="9"/>
        <v>-0.35072333076644213</v>
      </c>
      <c r="E33" s="82">
        <f t="shared" si="9"/>
        <v>-4.385180884286612</v>
      </c>
      <c r="F33" s="82">
        <f t="shared" si="9"/>
        <v>-0.74248460702644081</v>
      </c>
      <c r="G33" s="82">
        <f t="shared" si="9"/>
        <v>3.5950656264025014</v>
      </c>
      <c r="H33" s="82">
        <f t="shared" si="9"/>
        <v>-2.0993603923566582</v>
      </c>
      <c r="I33" s="82">
        <f t="shared" si="9"/>
        <v>-2.2722044629078226</v>
      </c>
      <c r="J33" s="82">
        <f t="shared" si="9"/>
        <v>-5.6839942424589935</v>
      </c>
      <c r="K33" s="82">
        <f t="shared" si="9"/>
        <v>-2.2319095868148509</v>
      </c>
      <c r="L33" s="82">
        <f t="shared" si="9"/>
        <v>-2.4287987101911455</v>
      </c>
      <c r="M33" s="82">
        <f t="shared" si="9"/>
        <v>-1.6902452423696133</v>
      </c>
      <c r="N33" s="82">
        <f t="shared" si="9"/>
        <v>-2.3420118913558383</v>
      </c>
      <c r="O33" s="84">
        <f t="shared" si="9"/>
        <v>-1.924647170375934</v>
      </c>
      <c r="P33" s="86">
        <f>P15/P23*100-100</f>
        <v>-1.87355974847992</v>
      </c>
      <c r="Q33" s="77"/>
    </row>
    <row r="34" spans="1:17" s="51" customFormat="1" ht="30" customHeight="1" thickBot="1">
      <c r="A34" s="49" t="s">
        <v>45</v>
      </c>
      <c r="B34" s="50">
        <f t="shared" ref="B34:O34" si="10">B23/B31*100-100</f>
        <v>1.8836440259699856</v>
      </c>
      <c r="C34" s="82">
        <f t="shared" si="10"/>
        <v>5.6592823363292837</v>
      </c>
      <c r="D34" s="82">
        <f t="shared" si="10"/>
        <v>4.8503354093685402</v>
      </c>
      <c r="E34" s="82">
        <f t="shared" si="10"/>
        <v>4.8309840931720487</v>
      </c>
      <c r="F34" s="82">
        <f t="shared" si="10"/>
        <v>4.5140531844421332</v>
      </c>
      <c r="G34" s="82">
        <f t="shared" si="10"/>
        <v>5.1218946661716984</v>
      </c>
      <c r="H34" s="82">
        <f t="shared" si="10"/>
        <v>4.513889720333438</v>
      </c>
      <c r="I34" s="82">
        <f t="shared" si="10"/>
        <v>2.382829079363205</v>
      </c>
      <c r="J34" s="82">
        <f t="shared" si="10"/>
        <v>2.6602495443332543</v>
      </c>
      <c r="K34" s="82">
        <f t="shared" si="10"/>
        <v>3.6382534027586786</v>
      </c>
      <c r="L34" s="82">
        <f t="shared" si="10"/>
        <v>4.2395288438315788</v>
      </c>
      <c r="M34" s="82">
        <f t="shared" si="10"/>
        <v>6.4591332629013039</v>
      </c>
      <c r="N34" s="82">
        <f t="shared" si="10"/>
        <v>8.0569567510679718</v>
      </c>
      <c r="O34" s="84">
        <f t="shared" si="10"/>
        <v>3.1158974794257404</v>
      </c>
      <c r="P34" s="86">
        <f>P23/P31*100-100</f>
        <v>4.3755735197519812</v>
      </c>
      <c r="Q34" s="77"/>
    </row>
    <row r="35" spans="1:17" s="51" customFormat="1" ht="15" customHeight="1" thickBot="1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</row>
    <row r="36" spans="1:17" s="51" customFormat="1" ht="30" customHeight="1" thickBot="1">
      <c r="A36" s="49" t="s">
        <v>53</v>
      </c>
      <c r="B36" s="58">
        <f t="shared" ref="B36:O36" si="11">B15-B23</f>
        <v>-28.967441860464533</v>
      </c>
      <c r="C36" s="83">
        <f t="shared" si="11"/>
        <v>-205.76011136172019</v>
      </c>
      <c r="D36" s="83">
        <f t="shared" si="11"/>
        <v>-22.537518876747527</v>
      </c>
      <c r="E36" s="83">
        <f t="shared" si="11"/>
        <v>-281.95224243934445</v>
      </c>
      <c r="F36" s="83">
        <f t="shared" si="11"/>
        <v>-46.857142857143117</v>
      </c>
      <c r="G36" s="83">
        <f t="shared" si="11"/>
        <v>232.99100668554274</v>
      </c>
      <c r="H36" s="83">
        <f t="shared" si="11"/>
        <v>-142.80550035355191</v>
      </c>
      <c r="I36" s="83">
        <f t="shared" si="11"/>
        <v>-153.30017336520177</v>
      </c>
      <c r="J36" s="83">
        <f t="shared" si="11"/>
        <v>-372.83874719175401</v>
      </c>
      <c r="K36" s="83">
        <f t="shared" si="11"/>
        <v>-143.04452065503938</v>
      </c>
      <c r="L36" s="83">
        <f t="shared" si="11"/>
        <v>-155.04264154950488</v>
      </c>
      <c r="M36" s="83">
        <f t="shared" si="11"/>
        <v>-113.25402405180466</v>
      </c>
      <c r="N36" s="83">
        <f t="shared" si="11"/>
        <v>-144.43605473024763</v>
      </c>
      <c r="O36" s="85">
        <f t="shared" si="11"/>
        <v>-139.35967479947067</v>
      </c>
      <c r="P36" s="87">
        <f>P15-P23</f>
        <v>-122.65462767188819</v>
      </c>
    </row>
    <row r="37" spans="1:17" s="51" customFormat="1" ht="30" customHeight="1" thickBot="1">
      <c r="A37" s="49" t="s">
        <v>46</v>
      </c>
      <c r="B37" s="58">
        <f t="shared" ref="B37:O37" si="12">B23-B31</f>
        <v>119.30954788386498</v>
      </c>
      <c r="C37" s="83">
        <f t="shared" si="12"/>
        <v>350.41711926107018</v>
      </c>
      <c r="D37" s="83">
        <f t="shared" si="12"/>
        <v>297.26473716627515</v>
      </c>
      <c r="E37" s="83">
        <f t="shared" si="12"/>
        <v>296.30159239789373</v>
      </c>
      <c r="F37" s="83">
        <f t="shared" si="12"/>
        <v>272.57142857142844</v>
      </c>
      <c r="G37" s="83">
        <f t="shared" si="12"/>
        <v>315.76922278717484</v>
      </c>
      <c r="H37" s="83">
        <f t="shared" si="12"/>
        <v>293.78855230002137</v>
      </c>
      <c r="I37" s="83">
        <f t="shared" si="12"/>
        <v>157.02218015682774</v>
      </c>
      <c r="J37" s="83">
        <f t="shared" si="12"/>
        <v>169.9759481961155</v>
      </c>
      <c r="K37" s="83">
        <f t="shared" si="12"/>
        <v>224.99221331554327</v>
      </c>
      <c r="L37" s="83">
        <f t="shared" si="12"/>
        <v>259.62397212543692</v>
      </c>
      <c r="M37" s="83">
        <f t="shared" si="12"/>
        <v>406.53246993524499</v>
      </c>
      <c r="N37" s="83">
        <f t="shared" si="12"/>
        <v>459.83796188517772</v>
      </c>
      <c r="O37" s="85">
        <f t="shared" si="12"/>
        <v>218.79809304026276</v>
      </c>
      <c r="P37" s="87">
        <f>P23-P31</f>
        <v>274.44321707302424</v>
      </c>
    </row>
    <row r="38" spans="1:17" s="27" customFormat="1" ht="4.5" customHeight="1">
      <c r="C38" s="52"/>
      <c r="D38" s="53"/>
      <c r="F38" s="54"/>
      <c r="I38" s="46"/>
    </row>
    <row r="39" spans="1:17" s="27" customFormat="1" ht="21" customHeight="1">
      <c r="C39" s="52"/>
      <c r="D39" s="53"/>
      <c r="P39" s="19" t="s">
        <v>41</v>
      </c>
    </row>
    <row r="41" spans="1:17" ht="15">
      <c r="C41" s="52"/>
      <c r="D41" s="53"/>
    </row>
    <row r="42" spans="1:17" ht="15.75" thickBot="1">
      <c r="C42" s="52"/>
      <c r="D42" s="53"/>
    </row>
    <row r="43" spans="1:17" ht="16.5" thickBot="1">
      <c r="B43" s="55"/>
      <c r="C43" s="52"/>
      <c r="D43" s="53"/>
    </row>
    <row r="44" spans="1:17" ht="15">
      <c r="C44" s="52"/>
      <c r="D44" s="53"/>
    </row>
    <row r="45" spans="1:17" ht="15">
      <c r="C45" s="52"/>
      <c r="D45" s="53"/>
    </row>
    <row r="46" spans="1:17" ht="15">
      <c r="C46" s="53"/>
      <c r="D46" s="53"/>
    </row>
    <row r="94" spans="1:16" ht="13.5" thickBot="1">
      <c r="P94" s="19" t="s">
        <v>75</v>
      </c>
    </row>
    <row r="95" spans="1:16" ht="16.5" thickBot="1">
      <c r="A95" s="193" t="s">
        <v>58</v>
      </c>
      <c r="B95" s="195" t="s">
        <v>9</v>
      </c>
      <c r="C95" s="196"/>
      <c r="D95" s="196"/>
      <c r="E95" s="196"/>
      <c r="F95" s="196"/>
      <c r="G95" s="196"/>
      <c r="H95" s="196"/>
      <c r="I95" s="196"/>
      <c r="J95" s="196"/>
      <c r="K95" s="196"/>
      <c r="L95" s="196"/>
      <c r="M95" s="196"/>
      <c r="N95" s="196"/>
      <c r="O95" s="196"/>
      <c r="P95" s="95"/>
    </row>
    <row r="96" spans="1:16" ht="114" customHeight="1" thickBot="1">
      <c r="A96" s="194"/>
      <c r="B96" s="20" t="s">
        <v>10</v>
      </c>
      <c r="C96" s="21" t="s">
        <v>11</v>
      </c>
      <c r="D96" s="21" t="s">
        <v>12</v>
      </c>
      <c r="E96" s="21" t="s">
        <v>13</v>
      </c>
      <c r="F96" s="21" t="s">
        <v>14</v>
      </c>
      <c r="G96" s="21" t="s">
        <v>15</v>
      </c>
      <c r="H96" s="21" t="s">
        <v>16</v>
      </c>
      <c r="I96" s="21" t="s">
        <v>17</v>
      </c>
      <c r="J96" s="21" t="s">
        <v>18</v>
      </c>
      <c r="K96" s="21" t="s">
        <v>19</v>
      </c>
      <c r="L96" s="21" t="s">
        <v>20</v>
      </c>
      <c r="M96" s="21" t="s">
        <v>21</v>
      </c>
      <c r="N96" s="21" t="s">
        <v>23</v>
      </c>
      <c r="O96" s="93" t="s">
        <v>22</v>
      </c>
      <c r="P96" s="96" t="s">
        <v>44</v>
      </c>
    </row>
    <row r="97" spans="1:16" ht="30" customHeight="1" thickBot="1">
      <c r="A97" s="67" t="s">
        <v>54</v>
      </c>
      <c r="B97" s="50">
        <f>B13/B21*100-100</f>
        <v>0</v>
      </c>
      <c r="C97" s="82">
        <f t="shared" ref="C97:P97" si="13">C13/C21*100-100</f>
        <v>-2.9742191537078497</v>
      </c>
      <c r="D97" s="82">
        <f t="shared" si="13"/>
        <v>-1.4523931961747394E-3</v>
      </c>
      <c r="E97" s="82">
        <f t="shared" si="13"/>
        <v>-4.0163934426229417</v>
      </c>
      <c r="F97" s="82">
        <f t="shared" si="13"/>
        <v>-0.43103448275861922</v>
      </c>
      <c r="G97" s="82">
        <f t="shared" si="13"/>
        <v>3.1867376739392057</v>
      </c>
      <c r="H97" s="82">
        <f t="shared" si="13"/>
        <v>-2.0681265206812611</v>
      </c>
      <c r="I97" s="82">
        <f t="shared" si="13"/>
        <v>-2.5013767308397377</v>
      </c>
      <c r="J97" s="82">
        <f t="shared" si="13"/>
        <v>-5.901174417336307</v>
      </c>
      <c r="K97" s="82">
        <f t="shared" si="13"/>
        <v>-1.9355399939106661</v>
      </c>
      <c r="L97" s="82">
        <f t="shared" si="13"/>
        <v>-2.7869061229215362</v>
      </c>
      <c r="M97" s="82">
        <f t="shared" si="13"/>
        <v>-1.8958324728429261</v>
      </c>
      <c r="N97" s="82">
        <f t="shared" si="13"/>
        <v>-2.2454497494064753</v>
      </c>
      <c r="O97" s="84">
        <f t="shared" si="13"/>
        <v>-0.49833887043189407</v>
      </c>
      <c r="P97" s="86">
        <f t="shared" si="13"/>
        <v>-1.7337471413040362</v>
      </c>
    </row>
    <row r="98" spans="1:16" ht="30" customHeight="1" thickBot="1">
      <c r="A98" s="67" t="s">
        <v>55</v>
      </c>
      <c r="B98" s="78">
        <f>B21/B29*100-100</f>
        <v>1.2598260140446342</v>
      </c>
      <c r="C98" s="79">
        <f t="shared" ref="C98:P98" si="14">C21/C29*100-100</f>
        <v>5.4181180395427475</v>
      </c>
      <c r="D98" s="79">
        <f t="shared" si="14"/>
        <v>4.4923063423594272</v>
      </c>
      <c r="E98" s="79">
        <f t="shared" si="14"/>
        <v>4.0511727078891226</v>
      </c>
      <c r="F98" s="79">
        <f t="shared" si="14"/>
        <v>3.8031319910514441</v>
      </c>
      <c r="G98" s="79">
        <f t="shared" si="14"/>
        <v>4.2256042972247201</v>
      </c>
      <c r="H98" s="79">
        <f t="shared" si="14"/>
        <v>2.9038591566026923</v>
      </c>
      <c r="I98" s="79">
        <f t="shared" si="14"/>
        <v>2.095606084266592</v>
      </c>
      <c r="J98" s="79">
        <f t="shared" si="14"/>
        <v>1.6339728389739321</v>
      </c>
      <c r="K98" s="79">
        <f t="shared" si="14"/>
        <v>3.0155031812886506</v>
      </c>
      <c r="L98" s="79">
        <f t="shared" si="14"/>
        <v>3.9149347510874861</v>
      </c>
      <c r="M98" s="79">
        <f t="shared" si="14"/>
        <v>5.8635767380848449</v>
      </c>
      <c r="N98" s="79">
        <f t="shared" si="14"/>
        <v>8.3363951826903531</v>
      </c>
      <c r="O98" s="88">
        <f t="shared" si="14"/>
        <v>0.69507328019271597</v>
      </c>
      <c r="P98" s="89">
        <f t="shared" si="14"/>
        <v>3.6419862316375458</v>
      </c>
    </row>
    <row r="99" spans="1:16" ht="15" customHeight="1" thickBot="1">
      <c r="A99" s="135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136"/>
    </row>
    <row r="100" spans="1:16" ht="30" customHeight="1" thickBot="1">
      <c r="A100" s="49" t="s">
        <v>56</v>
      </c>
      <c r="B100" s="58">
        <f>B13-B21</f>
        <v>0</v>
      </c>
      <c r="C100" s="83">
        <f t="shared" ref="C100:P100" si="15">C13-C21</f>
        <v>-182.74703859283636</v>
      </c>
      <c r="D100" s="83">
        <f t="shared" si="15"/>
        <v>-8.7895061012204678E-2</v>
      </c>
      <c r="E100" s="83">
        <f t="shared" si="15"/>
        <v>-242.32433546260017</v>
      </c>
      <c r="F100" s="83">
        <f t="shared" si="15"/>
        <v>-24</v>
      </c>
      <c r="G100" s="83">
        <f t="shared" si="15"/>
        <v>193.56521739130494</v>
      </c>
      <c r="H100" s="83">
        <f t="shared" si="15"/>
        <v>-132.74366197183099</v>
      </c>
      <c r="I100" s="83">
        <f t="shared" si="15"/>
        <v>-158.53109684115043</v>
      </c>
      <c r="J100" s="83">
        <f t="shared" si="15"/>
        <v>-362.90683229813749</v>
      </c>
      <c r="K100" s="83">
        <f t="shared" si="15"/>
        <v>-116.08695652173901</v>
      </c>
      <c r="L100" s="83">
        <f t="shared" si="15"/>
        <v>-167.02015788937479</v>
      </c>
      <c r="M100" s="83">
        <f t="shared" si="15"/>
        <v>-119.73913043478296</v>
      </c>
      <c r="N100" s="83">
        <f t="shared" si="15"/>
        <v>-130.62659846547285</v>
      </c>
      <c r="O100" s="85">
        <f t="shared" si="15"/>
        <v>-30.366933783213426</v>
      </c>
      <c r="P100" s="87">
        <f t="shared" si="15"/>
        <v>-105.25824428077613</v>
      </c>
    </row>
    <row r="101" spans="1:16" ht="30" customHeight="1" thickBot="1">
      <c r="A101" s="49" t="s">
        <v>57</v>
      </c>
      <c r="B101" s="80">
        <f>B21-B29</f>
        <v>74.658385093167453</v>
      </c>
      <c r="C101" s="81">
        <f t="shared" ref="C101:P101" si="16">C21-C29</f>
        <v>315.79888001906329</v>
      </c>
      <c r="D101" s="81">
        <f t="shared" si="16"/>
        <v>260.17485158275122</v>
      </c>
      <c r="E101" s="81">
        <f t="shared" si="16"/>
        <v>234.90624356068474</v>
      </c>
      <c r="F101" s="81">
        <f t="shared" si="16"/>
        <v>204</v>
      </c>
      <c r="G101" s="81">
        <f t="shared" si="16"/>
        <v>246.26086956521794</v>
      </c>
      <c r="H101" s="81">
        <f t="shared" si="16"/>
        <v>181.12590837231164</v>
      </c>
      <c r="I101" s="81">
        <f t="shared" si="16"/>
        <v>130.08821601844465</v>
      </c>
      <c r="J101" s="81">
        <f t="shared" si="16"/>
        <v>98.869565217391937</v>
      </c>
      <c r="K101" s="81">
        <f t="shared" si="16"/>
        <v>175.56521739130403</v>
      </c>
      <c r="L101" s="81">
        <f t="shared" si="16"/>
        <v>225.78397212543587</v>
      </c>
      <c r="M101" s="81">
        <f t="shared" si="16"/>
        <v>349.82608695652198</v>
      </c>
      <c r="N101" s="81">
        <f t="shared" si="16"/>
        <v>447.64340518816243</v>
      </c>
      <c r="O101" s="91">
        <f t="shared" si="16"/>
        <v>42.062835976252245</v>
      </c>
      <c r="P101" s="90">
        <f t="shared" si="16"/>
        <v>213.34031693333691</v>
      </c>
    </row>
    <row r="103" spans="1:16">
      <c r="P103" s="19" t="s">
        <v>76</v>
      </c>
    </row>
    <row r="147" spans="1:16" ht="13.5" thickBot="1">
      <c r="P147" s="19" t="s">
        <v>74</v>
      </c>
    </row>
    <row r="148" spans="1:16" ht="16.5" thickBot="1">
      <c r="A148" s="193" t="s">
        <v>61</v>
      </c>
      <c r="B148" s="195" t="s">
        <v>9</v>
      </c>
      <c r="C148" s="196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  <c r="P148" s="95"/>
    </row>
    <row r="149" spans="1:16" ht="114" customHeight="1" thickBot="1">
      <c r="A149" s="194"/>
      <c r="B149" s="20" t="s">
        <v>10</v>
      </c>
      <c r="C149" s="21" t="s">
        <v>11</v>
      </c>
      <c r="D149" s="21" t="s">
        <v>12</v>
      </c>
      <c r="E149" s="21" t="s">
        <v>13</v>
      </c>
      <c r="F149" s="21" t="s">
        <v>14</v>
      </c>
      <c r="G149" s="21" t="s">
        <v>15</v>
      </c>
      <c r="H149" s="21" t="s">
        <v>16</v>
      </c>
      <c r="I149" s="21" t="s">
        <v>17</v>
      </c>
      <c r="J149" s="21" t="s">
        <v>18</v>
      </c>
      <c r="K149" s="21" t="s">
        <v>19</v>
      </c>
      <c r="L149" s="21" t="s">
        <v>20</v>
      </c>
      <c r="M149" s="21" t="s">
        <v>21</v>
      </c>
      <c r="N149" s="21" t="s">
        <v>23</v>
      </c>
      <c r="O149" s="93" t="s">
        <v>22</v>
      </c>
      <c r="P149" s="96" t="s">
        <v>44</v>
      </c>
    </row>
    <row r="150" spans="1:16" ht="30" customHeight="1" thickBot="1">
      <c r="A150" s="67" t="s">
        <v>65</v>
      </c>
      <c r="B150" s="50">
        <f>B14/B22*100-100</f>
        <v>-6.4010853478046528</v>
      </c>
      <c r="C150" s="82">
        <f t="shared" ref="C150:P150" si="17">C14/C22*100-100</f>
        <v>-5.7829477503548645</v>
      </c>
      <c r="D150" s="82">
        <f t="shared" si="17"/>
        <v>-5.9982322950097995</v>
      </c>
      <c r="E150" s="82">
        <f t="shared" si="17"/>
        <v>-10.000000000000014</v>
      </c>
      <c r="F150" s="82">
        <f t="shared" si="17"/>
        <v>-3.076923076923066</v>
      </c>
      <c r="G150" s="82">
        <f t="shared" si="17"/>
        <v>9.692439223101772</v>
      </c>
      <c r="H150" s="82">
        <f t="shared" si="17"/>
        <v>-2.6217228464419549</v>
      </c>
      <c r="I150" s="82">
        <f t="shared" si="17"/>
        <v>1.2789359253101225</v>
      </c>
      <c r="J150" s="82">
        <f t="shared" si="17"/>
        <v>-2.4241291207079456</v>
      </c>
      <c r="K150" s="82">
        <f t="shared" si="17"/>
        <v>-6.5524475524475463</v>
      </c>
      <c r="L150" s="82">
        <f t="shared" si="17"/>
        <v>3.0673827955002508</v>
      </c>
      <c r="M150" s="82">
        <f t="shared" si="17"/>
        <v>1.6864750016599004</v>
      </c>
      <c r="N150" s="82">
        <f t="shared" si="17"/>
        <v>-3.947958907812918</v>
      </c>
      <c r="O150" s="84">
        <f t="shared" si="17"/>
        <v>-9.5010982114841482</v>
      </c>
      <c r="P150" s="86">
        <f t="shared" si="17"/>
        <v>-3.6587978154766745</v>
      </c>
    </row>
    <row r="151" spans="1:16" ht="30" customHeight="1" thickBot="1">
      <c r="A151" s="67" t="s">
        <v>66</v>
      </c>
      <c r="B151" s="78">
        <f>B22/B30*100-100</f>
        <v>10.946907498631646</v>
      </c>
      <c r="C151" s="79">
        <f t="shared" ref="C151:P151" si="18">C22/C30*100-100</f>
        <v>9.528073088257031</v>
      </c>
      <c r="D151" s="79">
        <f t="shared" si="18"/>
        <v>11.000000000000014</v>
      </c>
      <c r="E151" s="79">
        <f t="shared" si="18"/>
        <v>18.333333333333329</v>
      </c>
      <c r="F151" s="79">
        <f t="shared" si="18"/>
        <v>10.169491525423723</v>
      </c>
      <c r="G151" s="79">
        <f t="shared" si="18"/>
        <v>20.609714673913032</v>
      </c>
      <c r="H151" s="79">
        <f t="shared" si="18"/>
        <v>41.553822704278872</v>
      </c>
      <c r="I151" s="79">
        <f t="shared" si="18"/>
        <v>7.0494483227292903</v>
      </c>
      <c r="J151" s="79">
        <f t="shared" si="18"/>
        <v>20.999849193183536</v>
      </c>
      <c r="K151" s="79">
        <f t="shared" si="18"/>
        <v>13.654426959147983</v>
      </c>
      <c r="L151" s="79">
        <f t="shared" si="18"/>
        <v>9.4885598923284249</v>
      </c>
      <c r="M151" s="79">
        <f t="shared" si="18"/>
        <v>17.297507788161994</v>
      </c>
      <c r="N151" s="79">
        <f t="shared" si="18"/>
        <v>3.6122100730679989</v>
      </c>
      <c r="O151" s="88">
        <f t="shared" si="18"/>
        <v>18.212166172106819</v>
      </c>
      <c r="P151" s="89">
        <f t="shared" si="18"/>
        <v>14.746178835285463</v>
      </c>
    </row>
    <row r="152" spans="1:16" ht="15" customHeight="1" thickBot="1">
      <c r="A152" s="135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136"/>
    </row>
    <row r="153" spans="1:16" ht="30" customHeight="1" thickBot="1">
      <c r="A153" s="49" t="s">
        <v>67</v>
      </c>
      <c r="B153" s="58">
        <f>B14-B22</f>
        <v>-28.967441860465158</v>
      </c>
      <c r="C153" s="83">
        <f t="shared" ref="C153:P153" si="19">C14-C22</f>
        <v>-23.013072768881557</v>
      </c>
      <c r="D153" s="83">
        <f t="shared" si="19"/>
        <v>-22.449623815736061</v>
      </c>
      <c r="E153" s="83">
        <f t="shared" si="19"/>
        <v>-39.627906976744271</v>
      </c>
      <c r="F153" s="83">
        <f t="shared" si="19"/>
        <v>-22.857142857142776</v>
      </c>
      <c r="G153" s="83">
        <f t="shared" si="19"/>
        <v>39.425789294238029</v>
      </c>
      <c r="H153" s="83">
        <f t="shared" si="19"/>
        <v>-10.061838381721032</v>
      </c>
      <c r="I153" s="83">
        <f t="shared" si="19"/>
        <v>5.2309234759486003</v>
      </c>
      <c r="J153" s="83">
        <f t="shared" si="19"/>
        <v>-9.9319148936170905</v>
      </c>
      <c r="K153" s="83">
        <f t="shared" si="19"/>
        <v>-26.957564133301332</v>
      </c>
      <c r="L153" s="83">
        <f t="shared" si="19"/>
        <v>11.977516339869339</v>
      </c>
      <c r="M153" s="83">
        <f t="shared" si="19"/>
        <v>6.4851063829786995</v>
      </c>
      <c r="N153" s="83">
        <f t="shared" si="19"/>
        <v>-13.809456264775406</v>
      </c>
      <c r="O153" s="85">
        <f t="shared" si="19"/>
        <v>-108.9927410162577</v>
      </c>
      <c r="P153" s="87">
        <f t="shared" si="19"/>
        <v>-17.396383391114796</v>
      </c>
    </row>
    <row r="154" spans="1:16" ht="30" customHeight="1" thickBot="1">
      <c r="A154" s="49" t="s">
        <v>68</v>
      </c>
      <c r="B154" s="80">
        <f>B22-B30</f>
        <v>44.651162790697697</v>
      </c>
      <c r="C154" s="81">
        <f t="shared" ref="C154:P154" si="20">C22-C30</f>
        <v>34.618239242005529</v>
      </c>
      <c r="D154" s="81">
        <f t="shared" si="20"/>
        <v>37.089885583524051</v>
      </c>
      <c r="E154" s="81">
        <f t="shared" si="20"/>
        <v>61.395348837209326</v>
      </c>
      <c r="F154" s="81">
        <f t="shared" si="20"/>
        <v>68.571428571428555</v>
      </c>
      <c r="G154" s="81">
        <f t="shared" si="20"/>
        <v>69.508353221957009</v>
      </c>
      <c r="H154" s="81">
        <f t="shared" si="20"/>
        <v>112.66264392771052</v>
      </c>
      <c r="I154" s="81">
        <f t="shared" si="20"/>
        <v>26.933964138381839</v>
      </c>
      <c r="J154" s="81">
        <f t="shared" si="20"/>
        <v>71.106382978723445</v>
      </c>
      <c r="K154" s="81">
        <f t="shared" si="20"/>
        <v>49.426995924238781</v>
      </c>
      <c r="L154" s="81">
        <f t="shared" si="20"/>
        <v>33.840000000000032</v>
      </c>
      <c r="M154" s="81">
        <f t="shared" si="20"/>
        <v>56.706382978723411</v>
      </c>
      <c r="N154" s="81">
        <f t="shared" si="20"/>
        <v>12.194556697015457</v>
      </c>
      <c r="O154" s="91">
        <f t="shared" si="20"/>
        <v>176.73525706401097</v>
      </c>
      <c r="P154" s="90">
        <f t="shared" si="20"/>
        <v>61.10290013968762</v>
      </c>
    </row>
    <row r="156" spans="1:16">
      <c r="P156" s="19" t="s">
        <v>73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89" priority="19" stopIfTrue="1">
      <formula>B9&gt;B17</formula>
    </cfRule>
    <cfRule type="expression" dxfId="88" priority="20" stopIfTrue="1">
      <formula>B9&lt;B17</formula>
    </cfRule>
  </conditionalFormatting>
  <conditionalFormatting sqref="C9:E9">
    <cfRule type="expression" dxfId="87" priority="17" stopIfTrue="1">
      <formula>C9&gt;C17</formula>
    </cfRule>
    <cfRule type="expression" dxfId="86" priority="18" stopIfTrue="1">
      <formula>C9&lt;C17</formula>
    </cfRule>
  </conditionalFormatting>
  <conditionalFormatting sqref="B10">
    <cfRule type="expression" dxfId="85" priority="15" stopIfTrue="1">
      <formula>B10&gt;B18</formula>
    </cfRule>
    <cfRule type="expression" dxfId="84" priority="16" stopIfTrue="1">
      <formula>B10&lt;B18</formula>
    </cfRule>
  </conditionalFormatting>
  <conditionalFormatting sqref="C9:O9">
    <cfRule type="expression" dxfId="83" priority="13" stopIfTrue="1">
      <formula>C9&gt;C17</formula>
    </cfRule>
    <cfRule type="expression" dxfId="82" priority="14" stopIfTrue="1">
      <formula>C9&lt;C17</formula>
    </cfRule>
  </conditionalFormatting>
  <conditionalFormatting sqref="C10:O10">
    <cfRule type="expression" dxfId="81" priority="11" stopIfTrue="1">
      <formula>C10&gt;C18</formula>
    </cfRule>
    <cfRule type="expression" dxfId="80" priority="12" stopIfTrue="1">
      <formula>C10&lt;C18</formula>
    </cfRule>
  </conditionalFormatting>
  <conditionalFormatting sqref="B9">
    <cfRule type="expression" dxfId="79" priority="9" stopIfTrue="1">
      <formula>B9&gt;B17</formula>
    </cfRule>
    <cfRule type="expression" dxfId="78" priority="10" stopIfTrue="1">
      <formula>B9&lt;B17</formula>
    </cfRule>
  </conditionalFormatting>
  <conditionalFormatting sqref="C9:E9">
    <cfRule type="expression" dxfId="77" priority="7" stopIfTrue="1">
      <formula>C9&gt;C17</formula>
    </cfRule>
    <cfRule type="expression" dxfId="76" priority="8" stopIfTrue="1">
      <formula>C9&lt;C17</formula>
    </cfRule>
  </conditionalFormatting>
  <conditionalFormatting sqref="B10">
    <cfRule type="expression" dxfId="75" priority="5" stopIfTrue="1">
      <formula>B10&gt;B18</formula>
    </cfRule>
    <cfRule type="expression" dxfId="74" priority="6" stopIfTrue="1">
      <formula>B10&lt;B18</formula>
    </cfRule>
  </conditionalFormatting>
  <conditionalFormatting sqref="C9:O9">
    <cfRule type="expression" dxfId="73" priority="3" stopIfTrue="1">
      <formula>C9&gt;C17</formula>
    </cfRule>
    <cfRule type="expression" dxfId="72" priority="4" stopIfTrue="1">
      <formula>C9&lt;C17</formula>
    </cfRule>
  </conditionalFormatting>
  <conditionalFormatting sqref="C10:O10">
    <cfRule type="expression" dxfId="71" priority="1" stopIfTrue="1">
      <formula>C10&gt;C18</formula>
    </cfRule>
    <cfRule type="expression" dxfId="7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29" activeCellId="2" sqref="P13:P15 P21:P23 P29:P31"/>
    </sheetView>
  </sheetViews>
  <sheetFormatPr defaultRowHeight="12.75"/>
  <cols>
    <col min="1" max="1" width="48.8554687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92" t="s">
        <v>37</v>
      </c>
    </row>
    <row r="2" spans="1:33" ht="29.25" customHeight="1">
      <c r="A2" s="197" t="s">
        <v>49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</row>
    <row r="3" spans="1:33" ht="19.5" customHeight="1">
      <c r="A3" s="18"/>
      <c r="P3" s="17"/>
    </row>
    <row r="4" spans="1:33" ht="29.25" customHeight="1">
      <c r="A4" s="9" t="s">
        <v>30</v>
      </c>
      <c r="B4" s="4"/>
      <c r="C4" s="4"/>
      <c r="D4" s="4"/>
      <c r="E4" s="4"/>
      <c r="F4" s="5"/>
      <c r="G4" s="4"/>
      <c r="H4" s="4"/>
      <c r="I4" s="4"/>
      <c r="J4" s="4"/>
      <c r="K4" s="4"/>
      <c r="L4" s="4"/>
      <c r="M4" s="4"/>
      <c r="N4" s="4"/>
      <c r="O4" s="68"/>
      <c r="P4" s="6" t="s">
        <v>8</v>
      </c>
    </row>
    <row r="5" spans="1:33" ht="23.25" customHeight="1" thickBot="1">
      <c r="P5" s="19" t="s">
        <v>33</v>
      </c>
    </row>
    <row r="6" spans="1:33" ht="16.5" customHeight="1" thickBot="1">
      <c r="A6" s="198"/>
      <c r="B6" s="195" t="s">
        <v>9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95"/>
    </row>
    <row r="7" spans="1:33" s="18" customFormat="1" ht="114" customHeight="1" thickBot="1">
      <c r="A7" s="199"/>
      <c r="B7" s="20" t="s">
        <v>10</v>
      </c>
      <c r="C7" s="21" t="s">
        <v>11</v>
      </c>
      <c r="D7" s="21" t="s">
        <v>12</v>
      </c>
      <c r="E7" s="21" t="s">
        <v>13</v>
      </c>
      <c r="F7" s="21" t="s">
        <v>14</v>
      </c>
      <c r="G7" s="21" t="s">
        <v>15</v>
      </c>
      <c r="H7" s="21" t="s">
        <v>16</v>
      </c>
      <c r="I7" s="21" t="s">
        <v>17</v>
      </c>
      <c r="J7" s="21" t="s">
        <v>18</v>
      </c>
      <c r="K7" s="21" t="s">
        <v>19</v>
      </c>
      <c r="L7" s="21" t="s">
        <v>20</v>
      </c>
      <c r="M7" s="21" t="s">
        <v>21</v>
      </c>
      <c r="N7" s="21" t="s">
        <v>23</v>
      </c>
      <c r="O7" s="93" t="s">
        <v>22</v>
      </c>
      <c r="P7" s="96" t="s">
        <v>44</v>
      </c>
      <c r="Q7" s="22"/>
      <c r="R7" s="22"/>
      <c r="S7" s="22"/>
      <c r="T7" s="23"/>
      <c r="U7" s="23"/>
      <c r="V7" s="23"/>
      <c r="W7" s="23"/>
    </row>
    <row r="8" spans="1:33" s="18" customFormat="1" ht="30" customHeight="1" thickBot="1">
      <c r="A8" s="24">
        <v>2011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94"/>
      <c r="Q8" s="22"/>
      <c r="R8" s="22"/>
      <c r="S8" s="22"/>
      <c r="T8" s="23"/>
      <c r="U8" s="23"/>
      <c r="V8" s="23"/>
      <c r="W8" s="23"/>
    </row>
    <row r="9" spans="1:33" s="27" customFormat="1" ht="30" customHeight="1">
      <c r="A9" s="26" t="s">
        <v>24</v>
      </c>
      <c r="B9" s="97">
        <v>57</v>
      </c>
      <c r="C9" s="98">
        <v>58.616250000000001</v>
      </c>
      <c r="D9" s="98">
        <v>55</v>
      </c>
      <c r="E9" s="98">
        <v>66</v>
      </c>
      <c r="F9" s="98">
        <v>60</v>
      </c>
      <c r="G9" s="98">
        <v>55</v>
      </c>
      <c r="H9" s="98">
        <v>72.505132560372203</v>
      </c>
      <c r="I9" s="98">
        <v>53.487900000000003</v>
      </c>
      <c r="J9" s="98">
        <v>57.75</v>
      </c>
      <c r="K9" s="98">
        <v>55</v>
      </c>
      <c r="L9" s="98">
        <v>57.62</v>
      </c>
      <c r="M9" s="98">
        <v>55</v>
      </c>
      <c r="N9" s="98">
        <v>55.28</v>
      </c>
      <c r="O9" s="99">
        <v>50.65</v>
      </c>
      <c r="P9" s="74">
        <f t="shared" ref="P9:P15" si="0">SUM(B9:O9)/COUNTIF(B9:O9,"&gt;0")</f>
        <v>57.77923446859802</v>
      </c>
    </row>
    <row r="10" spans="1:33" s="29" customFormat="1" ht="30" customHeight="1">
      <c r="A10" s="28" t="s">
        <v>26</v>
      </c>
      <c r="B10" s="100">
        <v>430</v>
      </c>
      <c r="C10" s="101">
        <v>455.94</v>
      </c>
      <c r="D10" s="101">
        <v>467.59</v>
      </c>
      <c r="E10" s="101">
        <v>430</v>
      </c>
      <c r="F10" s="101">
        <v>210</v>
      </c>
      <c r="G10" s="101">
        <v>350</v>
      </c>
      <c r="H10" s="101">
        <v>500.90249999999997</v>
      </c>
      <c r="I10" s="101">
        <v>458.81000000000006</v>
      </c>
      <c r="J10" s="101">
        <v>470</v>
      </c>
      <c r="K10" s="101">
        <v>417.1</v>
      </c>
      <c r="L10" s="101">
        <v>459</v>
      </c>
      <c r="M10" s="101">
        <v>470</v>
      </c>
      <c r="N10" s="101">
        <v>540</v>
      </c>
      <c r="O10" s="102">
        <v>166.69</v>
      </c>
      <c r="P10" s="71">
        <f t="shared" si="0"/>
        <v>416.14517857142852</v>
      </c>
    </row>
    <row r="11" spans="1:33" s="27" customFormat="1" ht="30" customHeight="1">
      <c r="A11" s="30" t="s">
        <v>25</v>
      </c>
      <c r="B11" s="103">
        <v>24153</v>
      </c>
      <c r="C11" s="104">
        <v>23826</v>
      </c>
      <c r="D11" s="104">
        <v>23198</v>
      </c>
      <c r="E11" s="104">
        <v>23420</v>
      </c>
      <c r="F11" s="104">
        <v>23100</v>
      </c>
      <c r="G11" s="104">
        <v>24026</v>
      </c>
      <c r="H11" s="104">
        <v>24150</v>
      </c>
      <c r="I11" s="104">
        <v>22833</v>
      </c>
      <c r="J11" s="104">
        <v>23292</v>
      </c>
      <c r="K11" s="104">
        <v>22546</v>
      </c>
      <c r="L11" s="104">
        <v>23406</v>
      </c>
      <c r="M11" s="104">
        <v>23752</v>
      </c>
      <c r="N11" s="104">
        <v>21913</v>
      </c>
      <c r="O11" s="105">
        <v>23960</v>
      </c>
      <c r="P11" s="72">
        <f t="shared" si="0"/>
        <v>23398.214285714286</v>
      </c>
    </row>
    <row r="12" spans="1:33" s="31" customFormat="1" ht="30" customHeight="1" thickBot="1">
      <c r="A12" s="28" t="s">
        <v>27</v>
      </c>
      <c r="B12" s="106">
        <v>15178</v>
      </c>
      <c r="C12" s="107">
        <v>14245.618300146345</v>
      </c>
      <c r="D12" s="107">
        <v>13709</v>
      </c>
      <c r="E12" s="107">
        <v>12780</v>
      </c>
      <c r="F12" s="107">
        <v>12600</v>
      </c>
      <c r="G12" s="107">
        <v>13014</v>
      </c>
      <c r="H12" s="107">
        <v>15600</v>
      </c>
      <c r="I12" s="107">
        <v>15838</v>
      </c>
      <c r="J12" s="107">
        <v>15658</v>
      </c>
      <c r="K12" s="107">
        <v>13363</v>
      </c>
      <c r="L12" s="107">
        <v>15394</v>
      </c>
      <c r="M12" s="107">
        <v>15315</v>
      </c>
      <c r="N12" s="107">
        <v>15119</v>
      </c>
      <c r="O12" s="108">
        <v>14421</v>
      </c>
      <c r="P12" s="72">
        <f t="shared" si="0"/>
        <v>14445.329878581881</v>
      </c>
    </row>
    <row r="13" spans="1:33" s="27" customFormat="1" ht="30" customHeight="1" thickBot="1">
      <c r="A13" s="43" t="s">
        <v>47</v>
      </c>
      <c r="B13" s="44">
        <f>12*(1/B9*B11)</f>
        <v>5084.8421052631575</v>
      </c>
      <c r="C13" s="44">
        <f t="shared" ref="C13:O14" si="1">12*(1/C9*C11)</f>
        <v>4877.6917663617169</v>
      </c>
      <c r="D13" s="44">
        <f t="shared" si="1"/>
        <v>5061.3818181818178</v>
      </c>
      <c r="E13" s="44">
        <f t="shared" si="1"/>
        <v>4258.181818181818</v>
      </c>
      <c r="F13" s="44">
        <f t="shared" si="1"/>
        <v>4620</v>
      </c>
      <c r="G13" s="44">
        <f t="shared" si="1"/>
        <v>5242.0363636363636</v>
      </c>
      <c r="H13" s="44">
        <f t="shared" si="1"/>
        <v>3996.9584188911704</v>
      </c>
      <c r="I13" s="44">
        <f t="shared" si="1"/>
        <v>5122.57912537228</v>
      </c>
      <c r="J13" s="44">
        <f t="shared" si="1"/>
        <v>4839.8961038961033</v>
      </c>
      <c r="K13" s="44">
        <f t="shared" si="1"/>
        <v>4919.1272727272717</v>
      </c>
      <c r="L13" s="44">
        <f t="shared" si="1"/>
        <v>4874.5574453314821</v>
      </c>
      <c r="M13" s="44">
        <f t="shared" si="1"/>
        <v>5182.2545454545452</v>
      </c>
      <c r="N13" s="44">
        <f t="shared" si="1"/>
        <v>4756.8017366136037</v>
      </c>
      <c r="O13" s="115">
        <f t="shared" si="1"/>
        <v>5676.6041461006917</v>
      </c>
      <c r="P13" s="121">
        <f t="shared" si="0"/>
        <v>4893.7794761437162</v>
      </c>
      <c r="Q13" s="4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46"/>
    </row>
    <row r="14" spans="1:33" s="27" customFormat="1" ht="30" customHeight="1" thickBot="1">
      <c r="A14" s="43" t="s">
        <v>48</v>
      </c>
      <c r="B14" s="109">
        <f>12*(1/B10*B12)</f>
        <v>423.57209302325577</v>
      </c>
      <c r="C14" s="109">
        <f t="shared" si="1"/>
        <v>374.93402553352666</v>
      </c>
      <c r="D14" s="109">
        <f t="shared" si="1"/>
        <v>351.82103979982463</v>
      </c>
      <c r="E14" s="109">
        <f t="shared" si="1"/>
        <v>356.65116279069764</v>
      </c>
      <c r="F14" s="109">
        <f t="shared" si="1"/>
        <v>720.00000000000011</v>
      </c>
      <c r="G14" s="109">
        <f t="shared" si="1"/>
        <v>446.19428571428574</v>
      </c>
      <c r="H14" s="109">
        <f t="shared" si="1"/>
        <v>373.72542560677982</v>
      </c>
      <c r="I14" s="109">
        <f t="shared" si="1"/>
        <v>414.23683006037356</v>
      </c>
      <c r="J14" s="109">
        <f t="shared" si="1"/>
        <v>399.77872340425529</v>
      </c>
      <c r="K14" s="109">
        <f t="shared" si="1"/>
        <v>384.45456725005994</v>
      </c>
      <c r="L14" s="109">
        <f t="shared" si="1"/>
        <v>402.45751633986936</v>
      </c>
      <c r="M14" s="109">
        <f t="shared" si="1"/>
        <v>391.02127659574467</v>
      </c>
      <c r="N14" s="109">
        <f t="shared" si="1"/>
        <v>335.97777777777782</v>
      </c>
      <c r="O14" s="116">
        <f t="shared" si="1"/>
        <v>1038.1666566680665</v>
      </c>
      <c r="P14" s="121">
        <f t="shared" si="0"/>
        <v>458.07081289746554</v>
      </c>
      <c r="Q14" s="46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</row>
    <row r="15" spans="1:33" s="27" customFormat="1" ht="30" customHeight="1" thickBot="1">
      <c r="A15" s="32" t="s">
        <v>50</v>
      </c>
      <c r="B15" s="109">
        <f t="shared" ref="B15:O15" si="2">12*((1/B9*B11)+(1/B10*B12))</f>
        <v>5508.414198286413</v>
      </c>
      <c r="C15" s="109">
        <f t="shared" si="2"/>
        <v>5252.6257918952442</v>
      </c>
      <c r="D15" s="109">
        <f t="shared" si="2"/>
        <v>5413.2028579816424</v>
      </c>
      <c r="E15" s="109">
        <f t="shared" si="2"/>
        <v>4614.8329809725165</v>
      </c>
      <c r="F15" s="109">
        <f t="shared" si="2"/>
        <v>5340</v>
      </c>
      <c r="G15" s="109">
        <f t="shared" si="2"/>
        <v>5688.2306493506494</v>
      </c>
      <c r="H15" s="109">
        <f t="shared" si="2"/>
        <v>4370.6838444979494</v>
      </c>
      <c r="I15" s="109">
        <f t="shared" si="2"/>
        <v>5536.8159554326539</v>
      </c>
      <c r="J15" s="109">
        <f t="shared" si="2"/>
        <v>5239.6748273003586</v>
      </c>
      <c r="K15" s="109">
        <f t="shared" si="2"/>
        <v>5303.5818399773325</v>
      </c>
      <c r="L15" s="109">
        <f t="shared" si="2"/>
        <v>5277.0149616713516</v>
      </c>
      <c r="M15" s="109">
        <f t="shared" si="2"/>
        <v>5573.2758220502892</v>
      </c>
      <c r="N15" s="109">
        <f t="shared" si="2"/>
        <v>5092.7795143913818</v>
      </c>
      <c r="O15" s="110">
        <f t="shared" si="2"/>
        <v>6714.7708027687568</v>
      </c>
      <c r="P15" s="70">
        <f t="shared" si="0"/>
        <v>5351.8502890411819</v>
      </c>
      <c r="Q15" s="4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</row>
    <row r="16" spans="1:33" s="18" customFormat="1" ht="30" customHeight="1" thickBot="1">
      <c r="A16" s="24">
        <v>2010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  <c r="Q16" s="22"/>
      <c r="R16" s="22"/>
      <c r="S16" s="22"/>
      <c r="T16" s="23"/>
      <c r="U16" s="23"/>
      <c r="V16" s="23"/>
      <c r="W16" s="23"/>
    </row>
    <row r="17" spans="1:23" s="27" customFormat="1" ht="30" customHeight="1">
      <c r="A17" s="26" t="s">
        <v>24</v>
      </c>
      <c r="B17" s="130">
        <v>57</v>
      </c>
      <c r="C17" s="98">
        <v>63.95</v>
      </c>
      <c r="D17" s="98">
        <v>55</v>
      </c>
      <c r="E17" s="98">
        <v>66</v>
      </c>
      <c r="F17" s="98">
        <v>60</v>
      </c>
      <c r="G17" s="98">
        <v>55</v>
      </c>
      <c r="H17" s="98">
        <v>72.505132560372203</v>
      </c>
      <c r="I17" s="98">
        <v>53.49</v>
      </c>
      <c r="J17" s="98">
        <v>55</v>
      </c>
      <c r="K17" s="98">
        <v>55</v>
      </c>
      <c r="L17" s="98">
        <v>56.594999999999999</v>
      </c>
      <c r="M17" s="98">
        <v>55</v>
      </c>
      <c r="N17" s="98">
        <v>55</v>
      </c>
      <c r="O17" s="99">
        <v>50.65</v>
      </c>
      <c r="P17" s="74">
        <f t="shared" ref="P17:P23" si="3">SUM(B17:O17)/COUNTIF(B17:O17,"&gt;0")</f>
        <v>57.870723754312301</v>
      </c>
    </row>
    <row r="18" spans="1:23" s="29" customFormat="1" ht="30" customHeight="1">
      <c r="A18" s="28" t="s">
        <v>26</v>
      </c>
      <c r="B18" s="131">
        <v>430</v>
      </c>
      <c r="C18" s="101">
        <v>455.94</v>
      </c>
      <c r="D18" s="101">
        <v>467.59</v>
      </c>
      <c r="E18" s="101">
        <v>430</v>
      </c>
      <c r="F18" s="101">
        <v>210</v>
      </c>
      <c r="G18" s="101">
        <v>419</v>
      </c>
      <c r="H18" s="101">
        <v>500.90249999999997</v>
      </c>
      <c r="I18" s="101">
        <v>458.81</v>
      </c>
      <c r="J18" s="101">
        <v>470</v>
      </c>
      <c r="K18" s="101">
        <v>417.1</v>
      </c>
      <c r="L18" s="101">
        <v>450</v>
      </c>
      <c r="M18" s="101">
        <v>470</v>
      </c>
      <c r="N18" s="101">
        <v>470</v>
      </c>
      <c r="O18" s="102">
        <v>166.69</v>
      </c>
      <c r="P18" s="71">
        <f t="shared" si="3"/>
        <v>415.43089285714279</v>
      </c>
    </row>
    <row r="19" spans="1:23" s="27" customFormat="1" ht="30" customHeight="1">
      <c r="A19" s="30" t="s">
        <v>25</v>
      </c>
      <c r="B19" s="132">
        <v>24153</v>
      </c>
      <c r="C19" s="104">
        <v>24557</v>
      </c>
      <c r="D19" s="104">
        <v>23198.336931067213</v>
      </c>
      <c r="E19" s="104">
        <v>24400</v>
      </c>
      <c r="F19" s="104">
        <v>23200</v>
      </c>
      <c r="G19" s="104">
        <v>23284</v>
      </c>
      <c r="H19" s="104">
        <v>24660</v>
      </c>
      <c r="I19" s="104">
        <v>23418</v>
      </c>
      <c r="J19" s="104">
        <v>23574</v>
      </c>
      <c r="K19" s="104">
        <v>22991</v>
      </c>
      <c r="L19" s="104">
        <v>23650</v>
      </c>
      <c r="M19" s="104">
        <v>24211</v>
      </c>
      <c r="N19" s="104">
        <v>22300</v>
      </c>
      <c r="O19" s="105">
        <v>24080</v>
      </c>
      <c r="P19" s="72">
        <f t="shared" si="3"/>
        <v>23691.166923647659</v>
      </c>
    </row>
    <row r="20" spans="1:23" s="31" customFormat="1" ht="30" customHeight="1" thickBot="1">
      <c r="A20" s="40" t="s">
        <v>27</v>
      </c>
      <c r="B20" s="133">
        <v>16216</v>
      </c>
      <c r="C20" s="107">
        <v>15120</v>
      </c>
      <c r="D20" s="107">
        <v>14583.768300000002</v>
      </c>
      <c r="E20" s="107">
        <v>14200</v>
      </c>
      <c r="F20" s="107">
        <v>13000</v>
      </c>
      <c r="G20" s="107">
        <v>14203</v>
      </c>
      <c r="H20" s="107">
        <v>16020</v>
      </c>
      <c r="I20" s="107">
        <v>15638</v>
      </c>
      <c r="J20" s="107">
        <v>16047</v>
      </c>
      <c r="K20" s="107">
        <v>14300</v>
      </c>
      <c r="L20" s="107">
        <v>14643</v>
      </c>
      <c r="M20" s="107">
        <v>15061</v>
      </c>
      <c r="N20" s="107">
        <v>13700</v>
      </c>
      <c r="O20" s="108">
        <v>15935</v>
      </c>
      <c r="P20" s="75">
        <f t="shared" si="3"/>
        <v>14904.769164285713</v>
      </c>
    </row>
    <row r="21" spans="1:23" s="31" customFormat="1" ht="30" customHeight="1" thickBot="1">
      <c r="A21" s="43" t="s">
        <v>47</v>
      </c>
      <c r="B21" s="44">
        <f>12*(1/B17*B19)</f>
        <v>5084.8421052631575</v>
      </c>
      <c r="C21" s="44">
        <f t="shared" ref="C21:O22" si="4">12*(1/C17*C19)</f>
        <v>4608.0375293197812</v>
      </c>
      <c r="D21" s="44">
        <f t="shared" si="4"/>
        <v>5061.4553304146648</v>
      </c>
      <c r="E21" s="44">
        <f t="shared" si="4"/>
        <v>4436.363636363636</v>
      </c>
      <c r="F21" s="44">
        <f t="shared" si="4"/>
        <v>4640</v>
      </c>
      <c r="G21" s="44">
        <f t="shared" si="4"/>
        <v>5080.1454545454544</v>
      </c>
      <c r="H21" s="44">
        <f t="shared" si="4"/>
        <v>4081.3662364329716</v>
      </c>
      <c r="I21" s="44">
        <f t="shared" si="4"/>
        <v>5253.6174985978687</v>
      </c>
      <c r="J21" s="44">
        <f t="shared" si="4"/>
        <v>5143.4181818181823</v>
      </c>
      <c r="K21" s="44">
        <f t="shared" si="4"/>
        <v>5016.2181818181816</v>
      </c>
      <c r="L21" s="44">
        <f t="shared" si="4"/>
        <v>5014.5772594752189</v>
      </c>
      <c r="M21" s="44">
        <f t="shared" si="4"/>
        <v>5282.4</v>
      </c>
      <c r="N21" s="44">
        <f t="shared" si="4"/>
        <v>4865.454545454545</v>
      </c>
      <c r="O21" s="115">
        <f t="shared" si="4"/>
        <v>5705.0345508390919</v>
      </c>
      <c r="P21" s="121">
        <f t="shared" si="3"/>
        <v>4948.0664650244826</v>
      </c>
      <c r="Q21" s="134"/>
    </row>
    <row r="22" spans="1:23" s="31" customFormat="1" ht="30" customHeight="1" thickBot="1">
      <c r="A22" s="43" t="s">
        <v>48</v>
      </c>
      <c r="B22" s="109">
        <f>12*(1/B18*B20)</f>
        <v>452.53953488372093</v>
      </c>
      <c r="C22" s="109">
        <f t="shared" si="4"/>
        <v>397.94709830240822</v>
      </c>
      <c r="D22" s="109">
        <f t="shared" si="4"/>
        <v>374.27066361556069</v>
      </c>
      <c r="E22" s="109">
        <f t="shared" si="4"/>
        <v>396.27906976744191</v>
      </c>
      <c r="F22" s="109">
        <f t="shared" si="4"/>
        <v>742.85714285714289</v>
      </c>
      <c r="G22" s="109">
        <f t="shared" si="4"/>
        <v>406.76849642004771</v>
      </c>
      <c r="H22" s="109">
        <f t="shared" si="4"/>
        <v>383.78726398850085</v>
      </c>
      <c r="I22" s="109">
        <f t="shared" si="4"/>
        <v>409.00590658442496</v>
      </c>
      <c r="J22" s="109">
        <f t="shared" si="4"/>
        <v>409.71063829787238</v>
      </c>
      <c r="K22" s="109">
        <f t="shared" si="4"/>
        <v>411.41213138336127</v>
      </c>
      <c r="L22" s="109">
        <f t="shared" si="4"/>
        <v>390.48</v>
      </c>
      <c r="M22" s="109">
        <f t="shared" si="4"/>
        <v>384.53617021276597</v>
      </c>
      <c r="N22" s="109">
        <f t="shared" si="4"/>
        <v>349.78723404255322</v>
      </c>
      <c r="O22" s="116">
        <f t="shared" si="4"/>
        <v>1147.1593976843242</v>
      </c>
      <c r="P22" s="121">
        <f t="shared" si="3"/>
        <v>475.46719628858034</v>
      </c>
      <c r="Q22" s="134"/>
    </row>
    <row r="23" spans="1:23" s="27" customFormat="1" ht="30" customHeight="1" thickBot="1">
      <c r="A23" s="32" t="s">
        <v>50</v>
      </c>
      <c r="B23" s="41">
        <f t="shared" ref="B23:O23" si="5">12*((1/B17*B19)+(1/B18*B20))</f>
        <v>5537.3816401468785</v>
      </c>
      <c r="C23" s="41">
        <f t="shared" si="5"/>
        <v>5005.9846276221888</v>
      </c>
      <c r="D23" s="41">
        <f t="shared" si="5"/>
        <v>5435.7259940302256</v>
      </c>
      <c r="E23" s="41">
        <f t="shared" si="5"/>
        <v>4832.6427061310778</v>
      </c>
      <c r="F23" s="41">
        <f t="shared" si="5"/>
        <v>5382.8571428571431</v>
      </c>
      <c r="G23" s="41">
        <f t="shared" si="5"/>
        <v>5486.9139509655015</v>
      </c>
      <c r="H23" s="41">
        <f t="shared" si="5"/>
        <v>4465.1535004214729</v>
      </c>
      <c r="I23" s="41">
        <f t="shared" si="5"/>
        <v>5662.623405182293</v>
      </c>
      <c r="J23" s="41">
        <f t="shared" si="5"/>
        <v>5553.1288201160542</v>
      </c>
      <c r="K23" s="41">
        <f t="shared" si="5"/>
        <v>5427.6303132015437</v>
      </c>
      <c r="L23" s="41">
        <f t="shared" si="5"/>
        <v>5405.0572594752193</v>
      </c>
      <c r="M23" s="41">
        <f t="shared" si="5"/>
        <v>5666.9361702127662</v>
      </c>
      <c r="N23" s="41">
        <f t="shared" si="5"/>
        <v>5215.2417794970988</v>
      </c>
      <c r="O23" s="42">
        <f t="shared" si="5"/>
        <v>6852.1939485234161</v>
      </c>
      <c r="P23" s="73">
        <f t="shared" si="3"/>
        <v>5423.533661313063</v>
      </c>
    </row>
    <row r="24" spans="1:23" s="18" customFormat="1" ht="30" customHeight="1" thickBot="1">
      <c r="A24" s="24">
        <v>2009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69"/>
      <c r="Q24" s="22"/>
      <c r="R24" s="22"/>
      <c r="S24" s="22"/>
      <c r="T24" s="23"/>
      <c r="U24" s="23"/>
      <c r="V24" s="23"/>
      <c r="W24" s="23"/>
    </row>
    <row r="25" spans="1:23" s="27" customFormat="1" ht="30" customHeight="1">
      <c r="A25" s="26" t="s">
        <v>24</v>
      </c>
      <c r="B25" s="60">
        <v>57</v>
      </c>
      <c r="C25" s="61">
        <v>63</v>
      </c>
      <c r="D25" s="61">
        <v>55</v>
      </c>
      <c r="E25" s="61">
        <v>66</v>
      </c>
      <c r="F25" s="61">
        <v>60</v>
      </c>
      <c r="G25" s="61">
        <v>55</v>
      </c>
      <c r="H25" s="61">
        <v>58.176221623701416</v>
      </c>
      <c r="I25" s="62">
        <v>51.93</v>
      </c>
      <c r="J25" s="61">
        <v>55</v>
      </c>
      <c r="K25" s="61">
        <v>55</v>
      </c>
      <c r="L25" s="61">
        <v>56.6</v>
      </c>
      <c r="M25" s="61">
        <v>55</v>
      </c>
      <c r="N25" s="61">
        <v>56</v>
      </c>
      <c r="O25" s="63">
        <v>50.65</v>
      </c>
      <c r="P25" s="74">
        <f t="shared" ref="P25:P31" si="6">SUM(B25:O25)/COUNTIF(B25:O25,"&gt;0")</f>
        <v>56.739730115978674</v>
      </c>
    </row>
    <row r="26" spans="1:23" s="29" customFormat="1" ht="30" customHeight="1">
      <c r="A26" s="28" t="s">
        <v>26</v>
      </c>
      <c r="B26" s="33">
        <v>430</v>
      </c>
      <c r="C26" s="34">
        <v>447</v>
      </c>
      <c r="D26" s="35">
        <v>437</v>
      </c>
      <c r="E26" s="35">
        <v>430</v>
      </c>
      <c r="F26" s="35">
        <v>210</v>
      </c>
      <c r="G26" s="35">
        <v>419</v>
      </c>
      <c r="H26" s="35">
        <v>493.5</v>
      </c>
      <c r="I26" s="34">
        <v>417</v>
      </c>
      <c r="J26" s="35">
        <v>470</v>
      </c>
      <c r="K26" s="35">
        <v>417.1</v>
      </c>
      <c r="L26" s="35">
        <v>450</v>
      </c>
      <c r="M26" s="35">
        <v>470</v>
      </c>
      <c r="N26" s="35">
        <v>437</v>
      </c>
      <c r="O26" s="36">
        <v>166.69</v>
      </c>
      <c r="P26" s="71">
        <f t="shared" si="6"/>
        <v>406.73500000000001</v>
      </c>
    </row>
    <row r="27" spans="1:23" s="27" customFormat="1" ht="30" customHeight="1">
      <c r="A27" s="30" t="s">
        <v>25</v>
      </c>
      <c r="B27" s="37">
        <v>23852.5</v>
      </c>
      <c r="C27" s="38">
        <v>22950</v>
      </c>
      <c r="D27" s="38">
        <v>22201</v>
      </c>
      <c r="E27" s="38">
        <v>23450</v>
      </c>
      <c r="F27" s="38">
        <v>22350</v>
      </c>
      <c r="G27" s="38">
        <v>22340</v>
      </c>
      <c r="H27" s="38">
        <v>23820</v>
      </c>
      <c r="I27" s="38">
        <v>22270</v>
      </c>
      <c r="J27" s="38">
        <v>23195</v>
      </c>
      <c r="K27" s="38">
        <v>22318</v>
      </c>
      <c r="L27" s="38">
        <v>22759</v>
      </c>
      <c r="M27" s="38">
        <v>22870</v>
      </c>
      <c r="N27" s="38">
        <v>21300</v>
      </c>
      <c r="O27" s="39">
        <v>23470</v>
      </c>
      <c r="P27" s="72">
        <f t="shared" si="6"/>
        <v>22796.107142857141</v>
      </c>
    </row>
    <row r="28" spans="1:23" s="31" customFormat="1" ht="30" customHeight="1" thickBot="1">
      <c r="A28" s="40" t="s">
        <v>27</v>
      </c>
      <c r="B28" s="64">
        <v>14616</v>
      </c>
      <c r="C28" s="65">
        <v>13534</v>
      </c>
      <c r="D28" s="65">
        <v>12279</v>
      </c>
      <c r="E28" s="65">
        <v>12000</v>
      </c>
      <c r="F28" s="65">
        <v>11800</v>
      </c>
      <c r="G28" s="65">
        <v>11776</v>
      </c>
      <c r="H28" s="65">
        <v>11150</v>
      </c>
      <c r="I28" s="65">
        <v>13277</v>
      </c>
      <c r="J28" s="65">
        <v>13262</v>
      </c>
      <c r="K28" s="65">
        <v>12582</v>
      </c>
      <c r="L28" s="65">
        <v>13374</v>
      </c>
      <c r="M28" s="65">
        <v>12840</v>
      </c>
      <c r="N28" s="65">
        <v>12294</v>
      </c>
      <c r="O28" s="66">
        <v>13480</v>
      </c>
      <c r="P28" s="75">
        <f t="shared" si="6"/>
        <v>12733.142857142857</v>
      </c>
    </row>
    <row r="29" spans="1:23" s="31" customFormat="1" ht="30" customHeight="1" thickBot="1">
      <c r="A29" s="43" t="s">
        <v>47</v>
      </c>
      <c r="B29" s="44">
        <f>12*(1/B25*B27)</f>
        <v>5021.5789473684208</v>
      </c>
      <c r="C29" s="44">
        <f t="shared" ref="C29:O30" si="7">12*(1/C25*C27)</f>
        <v>4371.4285714285716</v>
      </c>
      <c r="D29" s="44">
        <f t="shared" si="7"/>
        <v>4843.8545454545456</v>
      </c>
      <c r="E29" s="44">
        <f t="shared" si="7"/>
        <v>4263.636363636364</v>
      </c>
      <c r="F29" s="44">
        <f t="shared" si="7"/>
        <v>4470</v>
      </c>
      <c r="G29" s="44">
        <f t="shared" si="7"/>
        <v>4874.181818181818</v>
      </c>
      <c r="H29" s="44">
        <f t="shared" si="7"/>
        <v>4913.3476190476194</v>
      </c>
      <c r="I29" s="44">
        <f t="shared" si="7"/>
        <v>5146.1582900057765</v>
      </c>
      <c r="J29" s="44">
        <f t="shared" si="7"/>
        <v>5060.7272727272721</v>
      </c>
      <c r="K29" s="44">
        <f t="shared" si="7"/>
        <v>4869.3818181818178</v>
      </c>
      <c r="L29" s="44">
        <f t="shared" si="7"/>
        <v>4825.2296819787989</v>
      </c>
      <c r="M29" s="44">
        <f t="shared" si="7"/>
        <v>4989.818181818182</v>
      </c>
      <c r="N29" s="44">
        <f t="shared" si="7"/>
        <v>4564.2857142857138</v>
      </c>
      <c r="O29" s="115">
        <f t="shared" si="7"/>
        <v>5560.5133267522215</v>
      </c>
      <c r="P29" s="121">
        <f t="shared" si="6"/>
        <v>4841.0101536333668</v>
      </c>
    </row>
    <row r="30" spans="1:23" s="31" customFormat="1" ht="30" customHeight="1" thickBot="1">
      <c r="A30" s="43" t="s">
        <v>48</v>
      </c>
      <c r="B30" s="109">
        <f>12*(1/B26*B28)</f>
        <v>407.88837209302324</v>
      </c>
      <c r="C30" s="109">
        <f t="shared" si="7"/>
        <v>363.32885906040269</v>
      </c>
      <c r="D30" s="109">
        <f t="shared" si="7"/>
        <v>337.18077803203664</v>
      </c>
      <c r="E30" s="109">
        <f t="shared" si="7"/>
        <v>334.88372093023258</v>
      </c>
      <c r="F30" s="109">
        <f t="shared" si="7"/>
        <v>674.28571428571433</v>
      </c>
      <c r="G30" s="109">
        <f t="shared" si="7"/>
        <v>337.2601431980907</v>
      </c>
      <c r="H30" s="109">
        <f t="shared" si="7"/>
        <v>271.12462006079033</v>
      </c>
      <c r="I30" s="109">
        <f t="shared" si="7"/>
        <v>382.07194244604312</v>
      </c>
      <c r="J30" s="109">
        <f t="shared" si="7"/>
        <v>338.60425531914893</v>
      </c>
      <c r="K30" s="109">
        <f t="shared" si="7"/>
        <v>361.98513545912249</v>
      </c>
      <c r="L30" s="109">
        <f t="shared" si="7"/>
        <v>356.64</v>
      </c>
      <c r="M30" s="109">
        <f t="shared" si="7"/>
        <v>327.82978723404256</v>
      </c>
      <c r="N30" s="109">
        <f t="shared" si="7"/>
        <v>337.59267734553777</v>
      </c>
      <c r="O30" s="116">
        <f t="shared" si="7"/>
        <v>970.42414062031321</v>
      </c>
      <c r="P30" s="121">
        <f t="shared" si="6"/>
        <v>414.36429614889272</v>
      </c>
    </row>
    <row r="31" spans="1:23" s="27" customFormat="1" ht="30" customHeight="1" thickBot="1">
      <c r="A31" s="32" t="s">
        <v>50</v>
      </c>
      <c r="B31" s="44">
        <f t="shared" ref="B31:O31" si="8">12*((1/B25*B27)+(1/B26*B28))</f>
        <v>5429.4673194614443</v>
      </c>
      <c r="C31" s="44">
        <f t="shared" si="8"/>
        <v>4734.757430488974</v>
      </c>
      <c r="D31" s="44">
        <f t="shared" si="8"/>
        <v>5181.0353234865815</v>
      </c>
      <c r="E31" s="44">
        <f t="shared" si="8"/>
        <v>4598.5200845665968</v>
      </c>
      <c r="F31" s="44">
        <f t="shared" si="8"/>
        <v>5144.2857142857147</v>
      </c>
      <c r="G31" s="44">
        <f t="shared" si="8"/>
        <v>5211.4419613799091</v>
      </c>
      <c r="H31" s="44">
        <f t="shared" si="8"/>
        <v>5184.4722391084097</v>
      </c>
      <c r="I31" s="44">
        <f t="shared" si="8"/>
        <v>5528.2302324518205</v>
      </c>
      <c r="J31" s="44">
        <f t="shared" si="8"/>
        <v>5399.3315280464212</v>
      </c>
      <c r="K31" s="44">
        <f t="shared" si="8"/>
        <v>5231.3669536409407</v>
      </c>
      <c r="L31" s="44">
        <f t="shared" si="8"/>
        <v>5181.8696819787983</v>
      </c>
      <c r="M31" s="44">
        <f t="shared" si="8"/>
        <v>5317.6479690522247</v>
      </c>
      <c r="N31" s="44">
        <f t="shared" si="8"/>
        <v>4901.8783916312514</v>
      </c>
      <c r="O31" s="45">
        <f t="shared" si="8"/>
        <v>6530.9374673725342</v>
      </c>
      <c r="P31" s="76">
        <f t="shared" si="6"/>
        <v>5255.3744497822581</v>
      </c>
    </row>
    <row r="32" spans="1:23" s="27" customFormat="1" ht="15" customHeight="1" thickBot="1">
      <c r="C32" s="46"/>
      <c r="D32" s="47"/>
      <c r="E32" s="46"/>
      <c r="F32" s="46"/>
      <c r="G32" s="48"/>
      <c r="H32" s="48"/>
    </row>
    <row r="33" spans="1:17" s="51" customFormat="1" ht="30" customHeight="1" thickBot="1">
      <c r="A33" s="49" t="s">
        <v>52</v>
      </c>
      <c r="B33" s="50">
        <f t="shared" ref="B33:O33" si="9">B15/B23*100-100</f>
        <v>-0.52312525563429801</v>
      </c>
      <c r="C33" s="82">
        <f t="shared" si="9"/>
        <v>4.9269261218288847</v>
      </c>
      <c r="D33" s="82">
        <f t="shared" si="9"/>
        <v>-0.41435377856277</v>
      </c>
      <c r="E33" s="82">
        <f t="shared" si="9"/>
        <v>-4.5070521121338203</v>
      </c>
      <c r="F33" s="82">
        <f t="shared" si="9"/>
        <v>-0.79617834394905174</v>
      </c>
      <c r="G33" s="82">
        <f t="shared" si="9"/>
        <v>3.6690332705094306</v>
      </c>
      <c r="H33" s="82">
        <f t="shared" si="9"/>
        <v>-2.1157090325026076</v>
      </c>
      <c r="I33" s="82">
        <f t="shared" si="9"/>
        <v>-2.2217166982092351</v>
      </c>
      <c r="J33" s="82">
        <f t="shared" si="9"/>
        <v>-5.6446375182260766</v>
      </c>
      <c r="K33" s="82">
        <f t="shared" si="9"/>
        <v>-2.2854996760278539</v>
      </c>
      <c r="L33" s="82">
        <f t="shared" si="9"/>
        <v>-2.3689350853666866</v>
      </c>
      <c r="M33" s="82">
        <f t="shared" si="9"/>
        <v>-1.6527510695247543</v>
      </c>
      <c r="N33" s="82">
        <f t="shared" si="9"/>
        <v>-2.3481608386241675</v>
      </c>
      <c r="O33" s="84">
        <f t="shared" si="9"/>
        <v>-2.0055349686106467</v>
      </c>
      <c r="P33" s="86">
        <f>P15/P23*100-100</f>
        <v>-1.3217097329589791</v>
      </c>
      <c r="Q33" s="77"/>
    </row>
    <row r="34" spans="1:17" s="51" customFormat="1" ht="30" customHeight="1" thickBot="1">
      <c r="A34" s="49" t="s">
        <v>45</v>
      </c>
      <c r="B34" s="50">
        <f t="shared" ref="B34:O34" si="10">B23/B31*100-100</f>
        <v>1.9875673677715042</v>
      </c>
      <c r="C34" s="82">
        <f t="shared" si="10"/>
        <v>5.7284285650343065</v>
      </c>
      <c r="D34" s="82">
        <f t="shared" si="10"/>
        <v>4.9158257885076466</v>
      </c>
      <c r="E34" s="82">
        <f t="shared" si="10"/>
        <v>5.0912601719461037</v>
      </c>
      <c r="F34" s="82">
        <f t="shared" si="10"/>
        <v>4.6376006664815321</v>
      </c>
      <c r="G34" s="82">
        <f t="shared" si="10"/>
        <v>5.285907271480994</v>
      </c>
      <c r="H34" s="82">
        <f t="shared" si="10"/>
        <v>-13.874483370956199</v>
      </c>
      <c r="I34" s="82">
        <f t="shared" si="10"/>
        <v>2.4310342927028898</v>
      </c>
      <c r="J34" s="82">
        <f t="shared" si="10"/>
        <v>2.8484506141314796</v>
      </c>
      <c r="K34" s="82">
        <f t="shared" si="10"/>
        <v>3.7516649338469108</v>
      </c>
      <c r="L34" s="82">
        <f t="shared" si="10"/>
        <v>4.307085882005282</v>
      </c>
      <c r="M34" s="82">
        <f t="shared" si="10"/>
        <v>6.5684716851009455</v>
      </c>
      <c r="N34" s="82">
        <f t="shared" si="10"/>
        <v>6.392720561995958</v>
      </c>
      <c r="O34" s="84">
        <f t="shared" si="10"/>
        <v>4.9189949031946014</v>
      </c>
      <c r="P34" s="86">
        <f>P23/P31*100-100</f>
        <v>3.1997569942475224</v>
      </c>
      <c r="Q34" s="77"/>
    </row>
    <row r="35" spans="1:17" s="51" customFormat="1" ht="15" customHeight="1" thickBot="1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</row>
    <row r="36" spans="1:17" s="51" customFormat="1" ht="30" customHeight="1" thickBot="1">
      <c r="A36" s="49" t="s">
        <v>53</v>
      </c>
      <c r="B36" s="58">
        <f t="shared" ref="B36:O36" si="11">B15-B23</f>
        <v>-28.967441860465442</v>
      </c>
      <c r="C36" s="83">
        <f t="shared" si="11"/>
        <v>246.64116427305544</v>
      </c>
      <c r="D36" s="83">
        <f t="shared" si="11"/>
        <v>-22.523136048583183</v>
      </c>
      <c r="E36" s="83">
        <f t="shared" si="11"/>
        <v>-217.80972515856138</v>
      </c>
      <c r="F36" s="83">
        <f t="shared" si="11"/>
        <v>-42.857142857143117</v>
      </c>
      <c r="G36" s="83">
        <f t="shared" si="11"/>
        <v>201.3166983851479</v>
      </c>
      <c r="H36" s="83">
        <f t="shared" si="11"/>
        <v>-94.469655923523533</v>
      </c>
      <c r="I36" s="83">
        <f t="shared" si="11"/>
        <v>-125.80744974963909</v>
      </c>
      <c r="J36" s="83">
        <f t="shared" si="11"/>
        <v>-313.45399281569553</v>
      </c>
      <c r="K36" s="83">
        <f t="shared" si="11"/>
        <v>-124.04847322421119</v>
      </c>
      <c r="L36" s="83">
        <f t="shared" si="11"/>
        <v>-128.04229780386777</v>
      </c>
      <c r="M36" s="83">
        <f t="shared" si="11"/>
        <v>-93.660348162477021</v>
      </c>
      <c r="N36" s="83">
        <f t="shared" si="11"/>
        <v>-122.46226510571705</v>
      </c>
      <c r="O36" s="85">
        <f t="shared" si="11"/>
        <v>-137.42314575465934</v>
      </c>
      <c r="P36" s="87">
        <f>P15-P23</f>
        <v>-71.683372271881126</v>
      </c>
    </row>
    <row r="37" spans="1:17" s="51" customFormat="1" ht="30" customHeight="1" thickBot="1">
      <c r="A37" s="49" t="s">
        <v>46</v>
      </c>
      <c r="B37" s="58">
        <f t="shared" ref="B37:O37" si="12">B23-B31</f>
        <v>107.91432068543418</v>
      </c>
      <c r="C37" s="83">
        <f t="shared" si="12"/>
        <v>271.22719713321476</v>
      </c>
      <c r="D37" s="83">
        <f t="shared" si="12"/>
        <v>254.69067054364405</v>
      </c>
      <c r="E37" s="83">
        <f t="shared" si="12"/>
        <v>234.12262156448105</v>
      </c>
      <c r="F37" s="83">
        <f t="shared" si="12"/>
        <v>238.57142857142844</v>
      </c>
      <c r="G37" s="83">
        <f t="shared" si="12"/>
        <v>275.47198958559238</v>
      </c>
      <c r="H37" s="83">
        <f t="shared" si="12"/>
        <v>-719.31873868693674</v>
      </c>
      <c r="I37" s="83">
        <f t="shared" si="12"/>
        <v>134.39317273047254</v>
      </c>
      <c r="J37" s="83">
        <f t="shared" si="12"/>
        <v>153.79729206963293</v>
      </c>
      <c r="K37" s="83">
        <f t="shared" si="12"/>
        <v>196.26335956060302</v>
      </c>
      <c r="L37" s="83">
        <f t="shared" si="12"/>
        <v>223.187577496421</v>
      </c>
      <c r="M37" s="83">
        <f t="shared" si="12"/>
        <v>349.28820116054158</v>
      </c>
      <c r="N37" s="83">
        <f t="shared" si="12"/>
        <v>313.36338786584747</v>
      </c>
      <c r="O37" s="85">
        <f t="shared" si="12"/>
        <v>321.25648115088188</v>
      </c>
      <c r="P37" s="87">
        <f>P23-P31</f>
        <v>168.1592115308049</v>
      </c>
    </row>
    <row r="38" spans="1:17" s="27" customFormat="1" ht="4.5" customHeight="1">
      <c r="C38" s="52"/>
      <c r="D38" s="53"/>
      <c r="F38" s="54"/>
      <c r="I38" s="46"/>
    </row>
    <row r="39" spans="1:17" s="27" customFormat="1" ht="21" customHeight="1">
      <c r="C39" s="52"/>
      <c r="D39" s="53"/>
      <c r="P39" s="19" t="s">
        <v>34</v>
      </c>
    </row>
    <row r="41" spans="1:17" ht="15">
      <c r="C41" s="52"/>
      <c r="D41" s="53"/>
    </row>
    <row r="42" spans="1:17" ht="15.75" thickBot="1">
      <c r="C42" s="52"/>
      <c r="D42" s="53"/>
    </row>
    <row r="43" spans="1:17" ht="16.5" thickBot="1">
      <c r="B43" s="55"/>
      <c r="C43" s="52"/>
      <c r="D43" s="53"/>
    </row>
    <row r="44" spans="1:17" ht="15">
      <c r="C44" s="52"/>
      <c r="D44" s="53"/>
    </row>
    <row r="45" spans="1:17" ht="15">
      <c r="C45" s="52"/>
      <c r="D45" s="53"/>
    </row>
    <row r="46" spans="1:17" ht="15">
      <c r="C46" s="53"/>
      <c r="D46" s="53"/>
    </row>
    <row r="94" spans="1:16" ht="13.5" thickBot="1">
      <c r="P94" s="19" t="s">
        <v>77</v>
      </c>
    </row>
    <row r="95" spans="1:16" ht="16.5" thickBot="1">
      <c r="A95" s="193" t="s">
        <v>58</v>
      </c>
      <c r="B95" s="195" t="s">
        <v>9</v>
      </c>
      <c r="C95" s="196"/>
      <c r="D95" s="196"/>
      <c r="E95" s="196"/>
      <c r="F95" s="196"/>
      <c r="G95" s="196"/>
      <c r="H95" s="196"/>
      <c r="I95" s="196"/>
      <c r="J95" s="196"/>
      <c r="K95" s="196"/>
      <c r="L95" s="196"/>
      <c r="M95" s="196"/>
      <c r="N95" s="196"/>
      <c r="O95" s="196"/>
      <c r="P95" s="95"/>
    </row>
    <row r="96" spans="1:16" ht="114" customHeight="1" thickBot="1">
      <c r="A96" s="194"/>
      <c r="B96" s="20" t="s">
        <v>10</v>
      </c>
      <c r="C96" s="21" t="s">
        <v>11</v>
      </c>
      <c r="D96" s="21" t="s">
        <v>12</v>
      </c>
      <c r="E96" s="21" t="s">
        <v>13</v>
      </c>
      <c r="F96" s="21" t="s">
        <v>14</v>
      </c>
      <c r="G96" s="21" t="s">
        <v>15</v>
      </c>
      <c r="H96" s="21" t="s">
        <v>16</v>
      </c>
      <c r="I96" s="21" t="s">
        <v>17</v>
      </c>
      <c r="J96" s="21" t="s">
        <v>18</v>
      </c>
      <c r="K96" s="21" t="s">
        <v>19</v>
      </c>
      <c r="L96" s="21" t="s">
        <v>20</v>
      </c>
      <c r="M96" s="21" t="s">
        <v>21</v>
      </c>
      <c r="N96" s="21" t="s">
        <v>23</v>
      </c>
      <c r="O96" s="93" t="s">
        <v>22</v>
      </c>
      <c r="P96" s="96" t="s">
        <v>44</v>
      </c>
    </row>
    <row r="97" spans="1:16" ht="30" customHeight="1" thickBot="1">
      <c r="A97" s="67" t="s">
        <v>54</v>
      </c>
      <c r="B97" s="50">
        <f>B13/B21*100-100</f>
        <v>0</v>
      </c>
      <c r="C97" s="82">
        <f t="shared" ref="C97:P97" si="13">C13/C21*100-100</f>
        <v>5.8518238040856687</v>
      </c>
      <c r="D97" s="82">
        <f t="shared" si="13"/>
        <v>-1.4523931961889502E-3</v>
      </c>
      <c r="E97" s="82">
        <f t="shared" si="13"/>
        <v>-4.0163934426229417</v>
      </c>
      <c r="F97" s="82">
        <f t="shared" si="13"/>
        <v>-0.43103448275861922</v>
      </c>
      <c r="G97" s="82">
        <f t="shared" si="13"/>
        <v>3.1867376739391773</v>
      </c>
      <c r="H97" s="82">
        <f t="shared" si="13"/>
        <v>-2.0681265206812611</v>
      </c>
      <c r="I97" s="82">
        <f t="shared" si="13"/>
        <v>-2.4942503572169272</v>
      </c>
      <c r="J97" s="82">
        <f t="shared" si="13"/>
        <v>-5.901174417336307</v>
      </c>
      <c r="K97" s="82">
        <f t="shared" si="13"/>
        <v>-1.9355399939106803</v>
      </c>
      <c r="L97" s="82">
        <f t="shared" si="13"/>
        <v>-2.7922555960059157</v>
      </c>
      <c r="M97" s="82">
        <f t="shared" si="13"/>
        <v>-1.8958324728429119</v>
      </c>
      <c r="N97" s="82">
        <f t="shared" si="13"/>
        <v>-2.2331481637712187</v>
      </c>
      <c r="O97" s="84">
        <f t="shared" si="13"/>
        <v>-0.49833887043187985</v>
      </c>
      <c r="P97" s="86">
        <f t="shared" si="13"/>
        <v>-1.097135401565339</v>
      </c>
    </row>
    <row r="98" spans="1:16" ht="30" customHeight="1" thickBot="1">
      <c r="A98" s="67" t="s">
        <v>55</v>
      </c>
      <c r="B98" s="78">
        <f>B21/B29*100-100</f>
        <v>1.2598260140446342</v>
      </c>
      <c r="C98" s="79">
        <f t="shared" ref="C98:P98" si="14">C21/C29*100-100</f>
        <v>5.4126232197335469</v>
      </c>
      <c r="D98" s="79">
        <f t="shared" si="14"/>
        <v>4.4923063423594272</v>
      </c>
      <c r="E98" s="79">
        <f t="shared" si="14"/>
        <v>4.0511727078891084</v>
      </c>
      <c r="F98" s="79">
        <f t="shared" si="14"/>
        <v>3.8031319910514441</v>
      </c>
      <c r="G98" s="79">
        <f t="shared" si="14"/>
        <v>4.2256042972247201</v>
      </c>
      <c r="H98" s="79">
        <f t="shared" si="14"/>
        <v>-16.933086097741139</v>
      </c>
      <c r="I98" s="79">
        <f t="shared" si="14"/>
        <v>2.088144253175912</v>
      </c>
      <c r="J98" s="79">
        <f t="shared" si="14"/>
        <v>1.6339728389739463</v>
      </c>
      <c r="K98" s="79">
        <f t="shared" si="14"/>
        <v>3.0155031812886506</v>
      </c>
      <c r="L98" s="79">
        <f t="shared" si="14"/>
        <v>3.9241153266463584</v>
      </c>
      <c r="M98" s="79">
        <f t="shared" si="14"/>
        <v>5.8635767380848165</v>
      </c>
      <c r="N98" s="79">
        <f t="shared" si="14"/>
        <v>6.5983781476739267</v>
      </c>
      <c r="O98" s="88">
        <f t="shared" si="14"/>
        <v>2.5990626331486908</v>
      </c>
      <c r="P98" s="89">
        <f t="shared" si="14"/>
        <v>2.2114457105768821</v>
      </c>
    </row>
    <row r="99" spans="1:16" ht="15" customHeight="1" thickBot="1">
      <c r="A99" s="135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136"/>
    </row>
    <row r="100" spans="1:16" ht="30" customHeight="1" thickBot="1">
      <c r="A100" s="49" t="s">
        <v>56</v>
      </c>
      <c r="B100" s="58">
        <f>B13-B21</f>
        <v>0</v>
      </c>
      <c r="C100" s="83">
        <f t="shared" ref="C100:P100" si="15">C13-C21</f>
        <v>269.65423704193563</v>
      </c>
      <c r="D100" s="83">
        <f t="shared" si="15"/>
        <v>-7.351223284695152E-2</v>
      </c>
      <c r="E100" s="83">
        <f t="shared" si="15"/>
        <v>-178.18181818181802</v>
      </c>
      <c r="F100" s="83">
        <f t="shared" si="15"/>
        <v>-20</v>
      </c>
      <c r="G100" s="83">
        <f t="shared" si="15"/>
        <v>161.89090909090919</v>
      </c>
      <c r="H100" s="83">
        <f t="shared" si="15"/>
        <v>-84.407817541801251</v>
      </c>
      <c r="I100" s="83">
        <f t="shared" si="15"/>
        <v>-131.03837322558866</v>
      </c>
      <c r="J100" s="83">
        <f t="shared" si="15"/>
        <v>-303.52207792207901</v>
      </c>
      <c r="K100" s="83">
        <f t="shared" si="15"/>
        <v>-97.090909090909918</v>
      </c>
      <c r="L100" s="83">
        <f t="shared" si="15"/>
        <v>-140.01981414373677</v>
      </c>
      <c r="M100" s="83">
        <f t="shared" si="15"/>
        <v>-100.14545454545441</v>
      </c>
      <c r="N100" s="83">
        <f t="shared" si="15"/>
        <v>-108.65280884094136</v>
      </c>
      <c r="O100" s="85">
        <f t="shared" si="15"/>
        <v>-28.430404738400284</v>
      </c>
      <c r="P100" s="87">
        <f t="shared" si="15"/>
        <v>-54.28698888076633</v>
      </c>
    </row>
    <row r="101" spans="1:16" ht="30" customHeight="1" thickBot="1">
      <c r="A101" s="49" t="s">
        <v>57</v>
      </c>
      <c r="B101" s="80">
        <f>B21-B29</f>
        <v>63.263157894736651</v>
      </c>
      <c r="C101" s="81">
        <f t="shared" ref="C101:P101" si="16">C21-C29</f>
        <v>236.60895789120968</v>
      </c>
      <c r="D101" s="81">
        <f t="shared" si="16"/>
        <v>217.6007849601192</v>
      </c>
      <c r="E101" s="81">
        <f t="shared" si="16"/>
        <v>172.72727272727207</v>
      </c>
      <c r="F101" s="81">
        <f t="shared" si="16"/>
        <v>170</v>
      </c>
      <c r="G101" s="81">
        <f t="shared" si="16"/>
        <v>205.9636363636364</v>
      </c>
      <c r="H101" s="81">
        <f t="shared" si="16"/>
        <v>-831.98138261464783</v>
      </c>
      <c r="I101" s="81">
        <f t="shared" si="16"/>
        <v>107.45920859209218</v>
      </c>
      <c r="J101" s="81">
        <f t="shared" si="16"/>
        <v>82.690909090910282</v>
      </c>
      <c r="K101" s="81">
        <f t="shared" si="16"/>
        <v>146.83636363636379</v>
      </c>
      <c r="L101" s="81">
        <f t="shared" si="16"/>
        <v>189.34757749641994</v>
      </c>
      <c r="M101" s="81">
        <f t="shared" si="16"/>
        <v>292.58181818181765</v>
      </c>
      <c r="N101" s="81">
        <f t="shared" si="16"/>
        <v>301.16883116883128</v>
      </c>
      <c r="O101" s="91">
        <f t="shared" si="16"/>
        <v>144.52122408687046</v>
      </c>
      <c r="P101" s="90">
        <f t="shared" si="16"/>
        <v>107.05631139111574</v>
      </c>
    </row>
    <row r="103" spans="1:16">
      <c r="P103" s="19" t="s">
        <v>78</v>
      </c>
    </row>
    <row r="147" spans="1:16" ht="13.5" thickBot="1">
      <c r="P147" s="19" t="s">
        <v>79</v>
      </c>
    </row>
    <row r="148" spans="1:16" ht="16.5" thickBot="1">
      <c r="A148" s="193" t="s">
        <v>61</v>
      </c>
      <c r="B148" s="195" t="s">
        <v>9</v>
      </c>
      <c r="C148" s="196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  <c r="P148" s="95"/>
    </row>
    <row r="149" spans="1:16" ht="114" customHeight="1" thickBot="1">
      <c r="A149" s="194"/>
      <c r="B149" s="20" t="s">
        <v>10</v>
      </c>
      <c r="C149" s="21" t="s">
        <v>11</v>
      </c>
      <c r="D149" s="21" t="s">
        <v>12</v>
      </c>
      <c r="E149" s="21" t="s">
        <v>13</v>
      </c>
      <c r="F149" s="21" t="s">
        <v>14</v>
      </c>
      <c r="G149" s="21" t="s">
        <v>15</v>
      </c>
      <c r="H149" s="21" t="s">
        <v>16</v>
      </c>
      <c r="I149" s="21" t="s">
        <v>17</v>
      </c>
      <c r="J149" s="21" t="s">
        <v>18</v>
      </c>
      <c r="K149" s="21" t="s">
        <v>19</v>
      </c>
      <c r="L149" s="21" t="s">
        <v>20</v>
      </c>
      <c r="M149" s="21" t="s">
        <v>21</v>
      </c>
      <c r="N149" s="21" t="s">
        <v>23</v>
      </c>
      <c r="O149" s="93" t="s">
        <v>22</v>
      </c>
      <c r="P149" s="96" t="s">
        <v>44</v>
      </c>
    </row>
    <row r="150" spans="1:16" ht="30" customHeight="1" thickBot="1">
      <c r="A150" s="67" t="s">
        <v>65</v>
      </c>
      <c r="B150" s="50">
        <f>B14/B22*100-100</f>
        <v>-6.4010853478046528</v>
      </c>
      <c r="C150" s="82">
        <f t="shared" ref="C150:P150" si="17">C14/C22*100-100</f>
        <v>-5.7829477503548645</v>
      </c>
      <c r="D150" s="82">
        <f t="shared" si="17"/>
        <v>-5.9982322950097995</v>
      </c>
      <c r="E150" s="82">
        <f t="shared" si="17"/>
        <v>-10.000000000000014</v>
      </c>
      <c r="F150" s="82">
        <f t="shared" si="17"/>
        <v>-3.076923076923066</v>
      </c>
      <c r="G150" s="82">
        <f t="shared" si="17"/>
        <v>9.692439223101772</v>
      </c>
      <c r="H150" s="82">
        <f t="shared" si="17"/>
        <v>-2.6217228464419549</v>
      </c>
      <c r="I150" s="82">
        <f t="shared" si="17"/>
        <v>1.2789359253101225</v>
      </c>
      <c r="J150" s="82">
        <f t="shared" si="17"/>
        <v>-2.4241291207079456</v>
      </c>
      <c r="K150" s="82">
        <f t="shared" si="17"/>
        <v>-6.5524475524475463</v>
      </c>
      <c r="L150" s="82">
        <f t="shared" si="17"/>
        <v>3.0673827955002508</v>
      </c>
      <c r="M150" s="82">
        <f t="shared" si="17"/>
        <v>1.6864750016599004</v>
      </c>
      <c r="N150" s="82">
        <f t="shared" si="17"/>
        <v>-3.947958907812918</v>
      </c>
      <c r="O150" s="84">
        <f t="shared" si="17"/>
        <v>-9.5010982114841482</v>
      </c>
      <c r="P150" s="86">
        <f t="shared" si="17"/>
        <v>-3.6587978154766745</v>
      </c>
    </row>
    <row r="151" spans="1:16" ht="30" customHeight="1" thickBot="1">
      <c r="A151" s="67" t="s">
        <v>66</v>
      </c>
      <c r="B151" s="78">
        <f>B22/B30*100-100</f>
        <v>10.946907498631646</v>
      </c>
      <c r="C151" s="79">
        <f t="shared" ref="C151:P151" si="18">C22/C30*100-100</f>
        <v>9.528073088257031</v>
      </c>
      <c r="D151" s="79">
        <f t="shared" si="18"/>
        <v>11.000000000000014</v>
      </c>
      <c r="E151" s="79">
        <f t="shared" si="18"/>
        <v>18.333333333333329</v>
      </c>
      <c r="F151" s="79">
        <f t="shared" si="18"/>
        <v>10.169491525423723</v>
      </c>
      <c r="G151" s="79">
        <f t="shared" si="18"/>
        <v>20.609714673913032</v>
      </c>
      <c r="H151" s="79">
        <f t="shared" si="18"/>
        <v>41.553822704278872</v>
      </c>
      <c r="I151" s="79">
        <f t="shared" si="18"/>
        <v>7.0494483227292903</v>
      </c>
      <c r="J151" s="79">
        <f t="shared" si="18"/>
        <v>20.999849193183536</v>
      </c>
      <c r="K151" s="79">
        <f t="shared" si="18"/>
        <v>13.654426959147983</v>
      </c>
      <c r="L151" s="79">
        <f t="shared" si="18"/>
        <v>9.4885598923284249</v>
      </c>
      <c r="M151" s="79">
        <f t="shared" si="18"/>
        <v>17.297507788161994</v>
      </c>
      <c r="N151" s="79">
        <f t="shared" si="18"/>
        <v>3.6122100730679989</v>
      </c>
      <c r="O151" s="88">
        <f t="shared" si="18"/>
        <v>18.212166172106819</v>
      </c>
      <c r="P151" s="89">
        <f t="shared" si="18"/>
        <v>14.746178835285463</v>
      </c>
    </row>
    <row r="152" spans="1:16" ht="15" customHeight="1" thickBot="1">
      <c r="A152" s="135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136"/>
    </row>
    <row r="153" spans="1:16" ht="30" customHeight="1" thickBot="1">
      <c r="A153" s="49" t="s">
        <v>67</v>
      </c>
      <c r="B153" s="58">
        <f>B14-B22</f>
        <v>-28.967441860465158</v>
      </c>
      <c r="C153" s="83">
        <f t="shared" ref="C153:P153" si="19">C14-C22</f>
        <v>-23.013072768881557</v>
      </c>
      <c r="D153" s="83">
        <f t="shared" si="19"/>
        <v>-22.449623815736061</v>
      </c>
      <c r="E153" s="83">
        <f t="shared" si="19"/>
        <v>-39.627906976744271</v>
      </c>
      <c r="F153" s="83">
        <f t="shared" si="19"/>
        <v>-22.857142857142776</v>
      </c>
      <c r="G153" s="83">
        <f t="shared" si="19"/>
        <v>39.425789294238029</v>
      </c>
      <c r="H153" s="83">
        <f t="shared" si="19"/>
        <v>-10.061838381721032</v>
      </c>
      <c r="I153" s="83">
        <f t="shared" si="19"/>
        <v>5.2309234759486003</v>
      </c>
      <c r="J153" s="83">
        <f t="shared" si="19"/>
        <v>-9.9319148936170905</v>
      </c>
      <c r="K153" s="83">
        <f t="shared" si="19"/>
        <v>-26.957564133301332</v>
      </c>
      <c r="L153" s="83">
        <f t="shared" si="19"/>
        <v>11.977516339869339</v>
      </c>
      <c r="M153" s="83">
        <f t="shared" si="19"/>
        <v>6.4851063829786995</v>
      </c>
      <c r="N153" s="83">
        <f t="shared" si="19"/>
        <v>-13.809456264775406</v>
      </c>
      <c r="O153" s="85">
        <f t="shared" si="19"/>
        <v>-108.9927410162577</v>
      </c>
      <c r="P153" s="87">
        <f t="shared" si="19"/>
        <v>-17.396383391114796</v>
      </c>
    </row>
    <row r="154" spans="1:16" ht="30" customHeight="1" thickBot="1">
      <c r="A154" s="49" t="s">
        <v>68</v>
      </c>
      <c r="B154" s="80">
        <f>B22-B30</f>
        <v>44.651162790697697</v>
      </c>
      <c r="C154" s="81">
        <f t="shared" ref="C154:P154" si="20">C22-C30</f>
        <v>34.618239242005529</v>
      </c>
      <c r="D154" s="81">
        <f t="shared" si="20"/>
        <v>37.089885583524051</v>
      </c>
      <c r="E154" s="81">
        <f t="shared" si="20"/>
        <v>61.395348837209326</v>
      </c>
      <c r="F154" s="81">
        <f t="shared" si="20"/>
        <v>68.571428571428555</v>
      </c>
      <c r="G154" s="81">
        <f t="shared" si="20"/>
        <v>69.508353221957009</v>
      </c>
      <c r="H154" s="81">
        <f t="shared" si="20"/>
        <v>112.66264392771052</v>
      </c>
      <c r="I154" s="81">
        <f t="shared" si="20"/>
        <v>26.933964138381839</v>
      </c>
      <c r="J154" s="81">
        <f t="shared" si="20"/>
        <v>71.106382978723445</v>
      </c>
      <c r="K154" s="81">
        <f t="shared" si="20"/>
        <v>49.426995924238781</v>
      </c>
      <c r="L154" s="81">
        <f t="shared" si="20"/>
        <v>33.840000000000032</v>
      </c>
      <c r="M154" s="81">
        <f t="shared" si="20"/>
        <v>56.706382978723411</v>
      </c>
      <c r="N154" s="81">
        <f t="shared" si="20"/>
        <v>12.194556697015457</v>
      </c>
      <c r="O154" s="91">
        <f t="shared" si="20"/>
        <v>176.73525706401097</v>
      </c>
      <c r="P154" s="90">
        <f t="shared" si="20"/>
        <v>61.10290013968762</v>
      </c>
    </row>
    <row r="156" spans="1:16">
      <c r="P156" s="19" t="s">
        <v>80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69" priority="29" stopIfTrue="1">
      <formula>B9&gt;B17</formula>
    </cfRule>
    <cfRule type="expression" dxfId="68" priority="30" stopIfTrue="1">
      <formula>B9&lt;B17</formula>
    </cfRule>
  </conditionalFormatting>
  <conditionalFormatting sqref="C9:E9">
    <cfRule type="expression" dxfId="67" priority="27" stopIfTrue="1">
      <formula>C9&gt;C17</formula>
    </cfRule>
    <cfRule type="expression" dxfId="66" priority="28" stopIfTrue="1">
      <formula>C9&lt;C17</formula>
    </cfRule>
  </conditionalFormatting>
  <conditionalFormatting sqref="B10">
    <cfRule type="expression" dxfId="65" priority="25" stopIfTrue="1">
      <formula>B10&gt;B18</formula>
    </cfRule>
    <cfRule type="expression" dxfId="64" priority="26" stopIfTrue="1">
      <formula>B10&lt;B18</formula>
    </cfRule>
  </conditionalFormatting>
  <conditionalFormatting sqref="C9:O9">
    <cfRule type="expression" dxfId="63" priority="23" stopIfTrue="1">
      <formula>C9&gt;C17</formula>
    </cfRule>
    <cfRule type="expression" dxfId="62" priority="24" stopIfTrue="1">
      <formula>C9&lt;C17</formula>
    </cfRule>
  </conditionalFormatting>
  <conditionalFormatting sqref="C10:O10">
    <cfRule type="expression" dxfId="61" priority="21" stopIfTrue="1">
      <formula>C10&gt;C18</formula>
    </cfRule>
    <cfRule type="expression" dxfId="60" priority="22" stopIfTrue="1">
      <formula>C10&lt;C18</formula>
    </cfRule>
  </conditionalFormatting>
  <conditionalFormatting sqref="B9">
    <cfRule type="expression" dxfId="59" priority="19" stopIfTrue="1">
      <formula>B9&gt;B17</formula>
    </cfRule>
    <cfRule type="expression" dxfId="58" priority="20" stopIfTrue="1">
      <formula>B9&lt;B17</formula>
    </cfRule>
  </conditionalFormatting>
  <conditionalFormatting sqref="C9:E9">
    <cfRule type="expression" dxfId="57" priority="17" stopIfTrue="1">
      <formula>C9&gt;C17</formula>
    </cfRule>
    <cfRule type="expression" dxfId="56" priority="18" stopIfTrue="1">
      <formula>C9&lt;C17</formula>
    </cfRule>
  </conditionalFormatting>
  <conditionalFormatting sqref="B10">
    <cfRule type="expression" dxfId="55" priority="15" stopIfTrue="1">
      <formula>B10&gt;B18</formula>
    </cfRule>
    <cfRule type="expression" dxfId="54" priority="16" stopIfTrue="1">
      <formula>B10&lt;B18</formula>
    </cfRule>
  </conditionalFormatting>
  <conditionalFormatting sqref="C9:O9">
    <cfRule type="expression" dxfId="53" priority="13" stopIfTrue="1">
      <formula>C9&gt;C17</formula>
    </cfRule>
    <cfRule type="expression" dxfId="52" priority="14" stopIfTrue="1">
      <formula>C9&lt;C17</formula>
    </cfRule>
  </conditionalFormatting>
  <conditionalFormatting sqref="C10:O10">
    <cfRule type="expression" dxfId="51" priority="11" stopIfTrue="1">
      <formula>C10&gt;C18</formula>
    </cfRule>
    <cfRule type="expression" dxfId="50" priority="12" stopIfTrue="1">
      <formula>C10&lt;C18</formula>
    </cfRule>
  </conditionalFormatting>
  <conditionalFormatting sqref="B9">
    <cfRule type="expression" dxfId="49" priority="9" stopIfTrue="1">
      <formula>B9&gt;B17</formula>
    </cfRule>
    <cfRule type="expression" dxfId="48" priority="10" stopIfTrue="1">
      <formula>B9&lt;B17</formula>
    </cfRule>
  </conditionalFormatting>
  <conditionalFormatting sqref="C9:E9">
    <cfRule type="expression" dxfId="47" priority="7" stopIfTrue="1">
      <formula>C9&gt;C17</formula>
    </cfRule>
    <cfRule type="expression" dxfId="46" priority="8" stopIfTrue="1">
      <formula>C9&lt;C17</formula>
    </cfRule>
  </conditionalFormatting>
  <conditionalFormatting sqref="B10">
    <cfRule type="expression" dxfId="45" priority="5" stopIfTrue="1">
      <formula>B10&gt;B18</formula>
    </cfRule>
    <cfRule type="expression" dxfId="44" priority="6" stopIfTrue="1">
      <formula>B10&lt;B18</formula>
    </cfRule>
  </conditionalFormatting>
  <conditionalFormatting sqref="C9:O9">
    <cfRule type="expression" dxfId="43" priority="3" stopIfTrue="1">
      <formula>C9&gt;C17</formula>
    </cfRule>
    <cfRule type="expression" dxfId="42" priority="4" stopIfTrue="1">
      <formula>C9&lt;C17</formula>
    </cfRule>
  </conditionalFormatting>
  <conditionalFormatting sqref="C10:O10">
    <cfRule type="expression" dxfId="41" priority="1" stopIfTrue="1">
      <formula>C10&gt;C18</formula>
    </cfRule>
    <cfRule type="expression" dxfId="4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29" activeCellId="2" sqref="P13:P15 P21:P23 P29:P31"/>
    </sheetView>
  </sheetViews>
  <sheetFormatPr defaultRowHeight="12.75"/>
  <cols>
    <col min="1" max="1" width="48.8554687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92" t="s">
        <v>37</v>
      </c>
    </row>
    <row r="2" spans="1:33" ht="29.25" customHeight="1">
      <c r="A2" s="197" t="s">
        <v>49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</row>
    <row r="3" spans="1:33" ht="19.5" customHeight="1">
      <c r="A3" s="18"/>
      <c r="P3" s="17"/>
    </row>
    <row r="4" spans="1:33" ht="29.25" customHeight="1">
      <c r="A4" s="10" t="s">
        <v>31</v>
      </c>
      <c r="B4" s="4"/>
      <c r="C4" s="4"/>
      <c r="D4" s="4"/>
      <c r="E4" s="4"/>
      <c r="F4" s="5"/>
      <c r="G4" s="4"/>
      <c r="H4" s="4"/>
      <c r="I4" s="4"/>
      <c r="J4" s="4"/>
      <c r="K4" s="4"/>
      <c r="L4" s="4"/>
      <c r="M4" s="4"/>
      <c r="N4" s="4"/>
      <c r="O4" s="68"/>
      <c r="P4" s="6" t="s">
        <v>8</v>
      </c>
    </row>
    <row r="5" spans="1:33" ht="23.25" customHeight="1" thickBot="1">
      <c r="P5" s="19" t="s">
        <v>42</v>
      </c>
    </row>
    <row r="6" spans="1:33" ht="16.5" customHeight="1" thickBot="1">
      <c r="A6" s="198"/>
      <c r="B6" s="195" t="s">
        <v>9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95"/>
    </row>
    <row r="7" spans="1:33" s="18" customFormat="1" ht="114" customHeight="1" thickBot="1">
      <c r="A7" s="199"/>
      <c r="B7" s="20" t="s">
        <v>10</v>
      </c>
      <c r="C7" s="21" t="s">
        <v>11</v>
      </c>
      <c r="D7" s="21" t="s">
        <v>12</v>
      </c>
      <c r="E7" s="21" t="s">
        <v>13</v>
      </c>
      <c r="F7" s="21" t="s">
        <v>14</v>
      </c>
      <c r="G7" s="21" t="s">
        <v>15</v>
      </c>
      <c r="H7" s="21" t="s">
        <v>16</v>
      </c>
      <c r="I7" s="21" t="s">
        <v>17</v>
      </c>
      <c r="J7" s="21" t="s">
        <v>18</v>
      </c>
      <c r="K7" s="21" t="s">
        <v>19</v>
      </c>
      <c r="L7" s="21" t="s">
        <v>20</v>
      </c>
      <c r="M7" s="21" t="s">
        <v>21</v>
      </c>
      <c r="N7" s="21" t="s">
        <v>23</v>
      </c>
      <c r="O7" s="93" t="s">
        <v>22</v>
      </c>
      <c r="P7" s="96" t="s">
        <v>44</v>
      </c>
      <c r="Q7" s="22"/>
      <c r="R7" s="22"/>
      <c r="S7" s="22"/>
      <c r="T7" s="23"/>
      <c r="U7" s="23"/>
      <c r="V7" s="23"/>
      <c r="W7" s="23"/>
    </row>
    <row r="8" spans="1:33" s="18" customFormat="1" ht="30" customHeight="1" thickBot="1">
      <c r="A8" s="24">
        <v>2011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94"/>
      <c r="Q8" s="22"/>
      <c r="R8" s="22"/>
      <c r="S8" s="22"/>
      <c r="T8" s="23"/>
      <c r="U8" s="23"/>
      <c r="V8" s="23"/>
      <c r="W8" s="23"/>
    </row>
    <row r="9" spans="1:33" s="27" customFormat="1" ht="30" customHeight="1">
      <c r="A9" s="26" t="s">
        <v>24</v>
      </c>
      <c r="B9" s="97">
        <v>79.5</v>
      </c>
      <c r="C9" s="98">
        <v>63.945</v>
      </c>
      <c r="D9" s="98">
        <v>70</v>
      </c>
      <c r="E9" s="98">
        <v>84</v>
      </c>
      <c r="F9" s="98">
        <v>67</v>
      </c>
      <c r="G9" s="98">
        <v>55</v>
      </c>
      <c r="H9" s="98">
        <v>78.699490662139226</v>
      </c>
      <c r="I9" s="98">
        <v>73.902500000000003</v>
      </c>
      <c r="J9" s="98">
        <v>75.599999999999994</v>
      </c>
      <c r="K9" s="98">
        <v>72</v>
      </c>
      <c r="L9" s="98">
        <v>75.47</v>
      </c>
      <c r="M9" s="98">
        <v>72</v>
      </c>
      <c r="N9" s="98">
        <v>72.569999999999993</v>
      </c>
      <c r="O9" s="99">
        <v>74.36</v>
      </c>
      <c r="P9" s="74">
        <f t="shared" ref="P9:P15" si="0">SUM(B9:O9)/COUNTIF(B9:O9,"&gt;0")</f>
        <v>72.431927904438524</v>
      </c>
    </row>
    <row r="10" spans="1:33" s="29" customFormat="1" ht="30" customHeight="1">
      <c r="A10" s="28" t="s">
        <v>26</v>
      </c>
      <c r="B10" s="100">
        <v>430</v>
      </c>
      <c r="C10" s="101">
        <v>455.94</v>
      </c>
      <c r="D10" s="101">
        <v>467.59</v>
      </c>
      <c r="E10" s="101">
        <v>430</v>
      </c>
      <c r="F10" s="101">
        <v>210</v>
      </c>
      <c r="G10" s="101">
        <v>350</v>
      </c>
      <c r="H10" s="101">
        <v>500.90249999999997</v>
      </c>
      <c r="I10" s="101">
        <v>458.81000000000006</v>
      </c>
      <c r="J10" s="101">
        <v>470</v>
      </c>
      <c r="K10" s="101">
        <v>417.1</v>
      </c>
      <c r="L10" s="101">
        <v>459</v>
      </c>
      <c r="M10" s="101">
        <v>470</v>
      </c>
      <c r="N10" s="101">
        <v>540</v>
      </c>
      <c r="O10" s="102">
        <v>166.69</v>
      </c>
      <c r="P10" s="71">
        <f t="shared" si="0"/>
        <v>416.14517857142852</v>
      </c>
    </row>
    <row r="11" spans="1:33" s="27" customFormat="1" ht="30" customHeight="1">
      <c r="A11" s="30" t="s">
        <v>25</v>
      </c>
      <c r="B11" s="103">
        <v>24153</v>
      </c>
      <c r="C11" s="104">
        <v>23826</v>
      </c>
      <c r="D11" s="104">
        <v>23198</v>
      </c>
      <c r="E11" s="104">
        <v>23420</v>
      </c>
      <c r="F11" s="104">
        <v>23100</v>
      </c>
      <c r="G11" s="104">
        <v>24026</v>
      </c>
      <c r="H11" s="104">
        <v>24150</v>
      </c>
      <c r="I11" s="104">
        <v>22833</v>
      </c>
      <c r="J11" s="104">
        <v>23292</v>
      </c>
      <c r="K11" s="104">
        <v>22546</v>
      </c>
      <c r="L11" s="104">
        <v>23406</v>
      </c>
      <c r="M11" s="104">
        <v>23752</v>
      </c>
      <c r="N11" s="104">
        <v>21913</v>
      </c>
      <c r="O11" s="105">
        <v>23960</v>
      </c>
      <c r="P11" s="72">
        <f t="shared" si="0"/>
        <v>23398.214285714286</v>
      </c>
    </row>
    <row r="12" spans="1:33" s="31" customFormat="1" ht="30" customHeight="1" thickBot="1">
      <c r="A12" s="28" t="s">
        <v>27</v>
      </c>
      <c r="B12" s="106">
        <v>15178</v>
      </c>
      <c r="C12" s="107">
        <v>14245.618300146345</v>
      </c>
      <c r="D12" s="107">
        <v>13709</v>
      </c>
      <c r="E12" s="107">
        <v>12780</v>
      </c>
      <c r="F12" s="107">
        <v>12600</v>
      </c>
      <c r="G12" s="107">
        <v>13014</v>
      </c>
      <c r="H12" s="107">
        <v>15600</v>
      </c>
      <c r="I12" s="107">
        <v>15838</v>
      </c>
      <c r="J12" s="107">
        <v>15658</v>
      </c>
      <c r="K12" s="107">
        <v>13363</v>
      </c>
      <c r="L12" s="107">
        <v>15394</v>
      </c>
      <c r="M12" s="107">
        <v>15315</v>
      </c>
      <c r="N12" s="107">
        <v>15119</v>
      </c>
      <c r="O12" s="108">
        <v>14421</v>
      </c>
      <c r="P12" s="72">
        <f t="shared" si="0"/>
        <v>14445.329878581881</v>
      </c>
    </row>
    <row r="13" spans="1:33" s="27" customFormat="1" ht="30" customHeight="1" thickBot="1">
      <c r="A13" s="43" t="s">
        <v>47</v>
      </c>
      <c r="B13" s="44">
        <f>12*(1/B9*B11)</f>
        <v>3645.7358490566039</v>
      </c>
      <c r="C13" s="44">
        <f t="shared" ref="C13:O14" si="1">12*(1/C9*C11)</f>
        <v>4471.2174524982411</v>
      </c>
      <c r="D13" s="44">
        <f t="shared" si="1"/>
        <v>3976.7999999999997</v>
      </c>
      <c r="E13" s="44">
        <f t="shared" si="1"/>
        <v>3345.7142857142853</v>
      </c>
      <c r="F13" s="44">
        <f t="shared" si="1"/>
        <v>4137.313432835821</v>
      </c>
      <c r="G13" s="44">
        <f t="shared" si="1"/>
        <v>5242.0363636363636</v>
      </c>
      <c r="H13" s="44">
        <f t="shared" si="1"/>
        <v>3682.3618242222883</v>
      </c>
      <c r="I13" s="44">
        <f t="shared" si="1"/>
        <v>3707.5335746422652</v>
      </c>
      <c r="J13" s="44">
        <f t="shared" si="1"/>
        <v>3697.1428571428578</v>
      </c>
      <c r="K13" s="44">
        <f t="shared" si="1"/>
        <v>3757.6666666666661</v>
      </c>
      <c r="L13" s="44">
        <f t="shared" si="1"/>
        <v>3721.6377368490794</v>
      </c>
      <c r="M13" s="44">
        <f t="shared" si="1"/>
        <v>3958.6666666666661</v>
      </c>
      <c r="N13" s="44">
        <f t="shared" si="1"/>
        <v>3623.4807771806531</v>
      </c>
      <c r="O13" s="115">
        <f t="shared" si="1"/>
        <v>3866.59494351802</v>
      </c>
      <c r="P13" s="121">
        <f t="shared" si="0"/>
        <v>3916.7073164735571</v>
      </c>
      <c r="Q13" s="4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46"/>
    </row>
    <row r="14" spans="1:33" s="27" customFormat="1" ht="30" customHeight="1" thickBot="1">
      <c r="A14" s="43" t="s">
        <v>48</v>
      </c>
      <c r="B14" s="109">
        <f>12*(1/B10*B12)</f>
        <v>423.57209302325577</v>
      </c>
      <c r="C14" s="109">
        <f t="shared" si="1"/>
        <v>374.93402553352666</v>
      </c>
      <c r="D14" s="109">
        <f t="shared" si="1"/>
        <v>351.82103979982463</v>
      </c>
      <c r="E14" s="109">
        <f t="shared" si="1"/>
        <v>356.65116279069764</v>
      </c>
      <c r="F14" s="109">
        <f t="shared" si="1"/>
        <v>720.00000000000011</v>
      </c>
      <c r="G14" s="109">
        <f t="shared" si="1"/>
        <v>446.19428571428574</v>
      </c>
      <c r="H14" s="109">
        <f t="shared" si="1"/>
        <v>373.72542560677982</v>
      </c>
      <c r="I14" s="109">
        <f t="shared" si="1"/>
        <v>414.23683006037356</v>
      </c>
      <c r="J14" s="109">
        <f t="shared" si="1"/>
        <v>399.77872340425529</v>
      </c>
      <c r="K14" s="109">
        <f t="shared" si="1"/>
        <v>384.45456725005994</v>
      </c>
      <c r="L14" s="109">
        <f t="shared" si="1"/>
        <v>402.45751633986936</v>
      </c>
      <c r="M14" s="109">
        <f t="shared" si="1"/>
        <v>391.02127659574467</v>
      </c>
      <c r="N14" s="109">
        <f t="shared" si="1"/>
        <v>335.97777777777782</v>
      </c>
      <c r="O14" s="116">
        <f t="shared" si="1"/>
        <v>1038.1666566680665</v>
      </c>
      <c r="P14" s="121">
        <f t="shared" si="0"/>
        <v>458.07081289746554</v>
      </c>
      <c r="Q14" s="46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</row>
    <row r="15" spans="1:33" s="27" customFormat="1" ht="30" customHeight="1" thickBot="1">
      <c r="A15" s="32" t="s">
        <v>50</v>
      </c>
      <c r="B15" s="109">
        <f t="shared" ref="B15:O15" si="2">12*((1/B9*B11)+(1/B10*B12))</f>
        <v>4069.3079420798595</v>
      </c>
      <c r="C15" s="109">
        <f t="shared" si="2"/>
        <v>4846.1514780317675</v>
      </c>
      <c r="D15" s="109">
        <f t="shared" si="2"/>
        <v>4328.6210397998248</v>
      </c>
      <c r="E15" s="109">
        <f t="shared" si="2"/>
        <v>3702.3654485049833</v>
      </c>
      <c r="F15" s="109">
        <f t="shared" si="2"/>
        <v>4857.313432835821</v>
      </c>
      <c r="G15" s="109">
        <f t="shared" si="2"/>
        <v>5688.2306493506494</v>
      </c>
      <c r="H15" s="109">
        <f t="shared" si="2"/>
        <v>4056.0872498290687</v>
      </c>
      <c r="I15" s="109">
        <f t="shared" si="2"/>
        <v>4121.7704047026382</v>
      </c>
      <c r="J15" s="109">
        <f t="shared" si="2"/>
        <v>4096.9215805471122</v>
      </c>
      <c r="K15" s="109">
        <f t="shared" si="2"/>
        <v>4142.1212339167269</v>
      </c>
      <c r="L15" s="109">
        <f t="shared" si="2"/>
        <v>4124.0952531889488</v>
      </c>
      <c r="M15" s="109">
        <f t="shared" si="2"/>
        <v>4349.687943262411</v>
      </c>
      <c r="N15" s="109">
        <f t="shared" si="2"/>
        <v>3959.4585549584313</v>
      </c>
      <c r="O15" s="110">
        <f t="shared" si="2"/>
        <v>4904.761600186087</v>
      </c>
      <c r="P15" s="70">
        <f t="shared" si="0"/>
        <v>4374.7781293710241</v>
      </c>
      <c r="Q15" s="4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</row>
    <row r="16" spans="1:33" s="18" customFormat="1" ht="30" customHeight="1" thickBot="1">
      <c r="A16" s="24">
        <v>2010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  <c r="Q16" s="22"/>
      <c r="R16" s="22"/>
      <c r="S16" s="22"/>
      <c r="T16" s="23"/>
      <c r="U16" s="23"/>
      <c r="V16" s="23"/>
      <c r="W16" s="23"/>
    </row>
    <row r="17" spans="1:23" s="27" customFormat="1" ht="30" customHeight="1">
      <c r="A17" s="26" t="s">
        <v>24</v>
      </c>
      <c r="B17" s="130">
        <v>79.5</v>
      </c>
      <c r="C17" s="98">
        <v>63.95</v>
      </c>
      <c r="D17" s="98">
        <v>70</v>
      </c>
      <c r="E17" s="98">
        <v>84</v>
      </c>
      <c r="F17" s="98">
        <v>67</v>
      </c>
      <c r="G17" s="98">
        <v>62.65</v>
      </c>
      <c r="H17" s="98">
        <v>78.238744274382753</v>
      </c>
      <c r="I17" s="98">
        <v>73.900000000000006</v>
      </c>
      <c r="J17" s="98">
        <v>72</v>
      </c>
      <c r="K17" s="98">
        <v>72</v>
      </c>
      <c r="L17" s="98">
        <v>74.13</v>
      </c>
      <c r="M17" s="98">
        <v>72</v>
      </c>
      <c r="N17" s="98">
        <v>72</v>
      </c>
      <c r="O17" s="99">
        <v>74.36</v>
      </c>
      <c r="P17" s="74">
        <f t="shared" ref="P17:P23" si="3">SUM(B17:O17)/COUNTIF(B17:O17,"&gt;0")</f>
        <v>72.552053162455906</v>
      </c>
    </row>
    <row r="18" spans="1:23" s="29" customFormat="1" ht="30" customHeight="1">
      <c r="A18" s="28" t="s">
        <v>26</v>
      </c>
      <c r="B18" s="131">
        <v>430</v>
      </c>
      <c r="C18" s="101">
        <v>455.94</v>
      </c>
      <c r="D18" s="101">
        <v>467.59</v>
      </c>
      <c r="E18" s="101">
        <v>430</v>
      </c>
      <c r="F18" s="101">
        <v>210</v>
      </c>
      <c r="G18" s="101">
        <v>419</v>
      </c>
      <c r="H18" s="101">
        <v>500.90249999999997</v>
      </c>
      <c r="I18" s="101">
        <v>458.81</v>
      </c>
      <c r="J18" s="101">
        <v>470</v>
      </c>
      <c r="K18" s="101">
        <v>417.1</v>
      </c>
      <c r="L18" s="101">
        <v>450</v>
      </c>
      <c r="M18" s="101">
        <v>470</v>
      </c>
      <c r="N18" s="101">
        <v>470</v>
      </c>
      <c r="O18" s="102">
        <v>166.69</v>
      </c>
      <c r="P18" s="71">
        <f t="shared" si="3"/>
        <v>415.43089285714279</v>
      </c>
    </row>
    <row r="19" spans="1:23" s="27" customFormat="1" ht="30" customHeight="1">
      <c r="A19" s="30" t="s">
        <v>25</v>
      </c>
      <c r="B19" s="132">
        <v>24153</v>
      </c>
      <c r="C19" s="104">
        <v>24557</v>
      </c>
      <c r="D19" s="104">
        <v>23198.336931067213</v>
      </c>
      <c r="E19" s="104">
        <v>24400</v>
      </c>
      <c r="F19" s="104">
        <v>23200</v>
      </c>
      <c r="G19" s="104">
        <v>23284</v>
      </c>
      <c r="H19" s="104">
        <v>24660</v>
      </c>
      <c r="I19" s="104">
        <v>23418</v>
      </c>
      <c r="J19" s="104">
        <v>23574</v>
      </c>
      <c r="K19" s="104">
        <v>22991</v>
      </c>
      <c r="L19" s="104">
        <v>23650</v>
      </c>
      <c r="M19" s="104">
        <v>24211</v>
      </c>
      <c r="N19" s="104">
        <v>22300</v>
      </c>
      <c r="O19" s="105">
        <v>24080</v>
      </c>
      <c r="P19" s="72">
        <f t="shared" si="3"/>
        <v>23691.166923647659</v>
      </c>
    </row>
    <row r="20" spans="1:23" s="31" customFormat="1" ht="30" customHeight="1" thickBot="1">
      <c r="A20" s="40" t="s">
        <v>27</v>
      </c>
      <c r="B20" s="133">
        <v>16216</v>
      </c>
      <c r="C20" s="107">
        <v>15120</v>
      </c>
      <c r="D20" s="107">
        <v>14583.768300000002</v>
      </c>
      <c r="E20" s="107">
        <v>14200</v>
      </c>
      <c r="F20" s="107">
        <v>13000</v>
      </c>
      <c r="G20" s="107">
        <v>14203</v>
      </c>
      <c r="H20" s="107">
        <v>16020</v>
      </c>
      <c r="I20" s="107">
        <v>15638</v>
      </c>
      <c r="J20" s="107">
        <v>16047</v>
      </c>
      <c r="K20" s="107">
        <v>14300</v>
      </c>
      <c r="L20" s="107">
        <v>14643</v>
      </c>
      <c r="M20" s="107">
        <v>15061</v>
      </c>
      <c r="N20" s="107">
        <v>13700</v>
      </c>
      <c r="O20" s="108">
        <v>15935</v>
      </c>
      <c r="P20" s="75">
        <f t="shared" si="3"/>
        <v>14904.769164285713</v>
      </c>
    </row>
    <row r="21" spans="1:23" s="31" customFormat="1" ht="30" customHeight="1" thickBot="1">
      <c r="A21" s="43" t="s">
        <v>47</v>
      </c>
      <c r="B21" s="44">
        <f>12*(1/B17*B19)</f>
        <v>3645.7358490566039</v>
      </c>
      <c r="C21" s="44">
        <f t="shared" ref="C21:O22" si="4">12*(1/C17*C19)</f>
        <v>4608.0375293197812</v>
      </c>
      <c r="D21" s="44">
        <f t="shared" si="4"/>
        <v>3976.8577596115224</v>
      </c>
      <c r="E21" s="44">
        <f t="shared" si="4"/>
        <v>3485.7142857142858</v>
      </c>
      <c r="F21" s="44">
        <f t="shared" si="4"/>
        <v>4155.2238805970155</v>
      </c>
      <c r="G21" s="44">
        <f t="shared" si="4"/>
        <v>4459.8244213886665</v>
      </c>
      <c r="H21" s="44">
        <f t="shared" si="4"/>
        <v>3782.2692931038173</v>
      </c>
      <c r="I21" s="44">
        <f t="shared" si="4"/>
        <v>3802.6522327469547</v>
      </c>
      <c r="J21" s="44">
        <f t="shared" si="4"/>
        <v>3928.9999999999995</v>
      </c>
      <c r="K21" s="44">
        <f t="shared" si="4"/>
        <v>3831.833333333333</v>
      </c>
      <c r="L21" s="44">
        <f t="shared" si="4"/>
        <v>3828.4095507891548</v>
      </c>
      <c r="M21" s="44">
        <f t="shared" si="4"/>
        <v>4035.1666666666661</v>
      </c>
      <c r="N21" s="44">
        <f t="shared" si="4"/>
        <v>3716.666666666667</v>
      </c>
      <c r="O21" s="115">
        <f t="shared" si="4"/>
        <v>3885.9601936525014</v>
      </c>
      <c r="P21" s="121">
        <f t="shared" si="3"/>
        <v>3938.8108330462119</v>
      </c>
      <c r="Q21" s="134"/>
    </row>
    <row r="22" spans="1:23" s="31" customFormat="1" ht="30" customHeight="1" thickBot="1">
      <c r="A22" s="43" t="s">
        <v>48</v>
      </c>
      <c r="B22" s="109">
        <f>12*(1/B18*B20)</f>
        <v>452.53953488372093</v>
      </c>
      <c r="C22" s="109">
        <f t="shared" si="4"/>
        <v>397.94709830240822</v>
      </c>
      <c r="D22" s="109">
        <f t="shared" si="4"/>
        <v>374.27066361556069</v>
      </c>
      <c r="E22" s="109">
        <f t="shared" si="4"/>
        <v>396.27906976744191</v>
      </c>
      <c r="F22" s="109">
        <f t="shared" si="4"/>
        <v>742.85714285714289</v>
      </c>
      <c r="G22" s="109">
        <f t="shared" si="4"/>
        <v>406.76849642004771</v>
      </c>
      <c r="H22" s="109">
        <f t="shared" si="4"/>
        <v>383.78726398850085</v>
      </c>
      <c r="I22" s="109">
        <f t="shared" si="4"/>
        <v>409.00590658442496</v>
      </c>
      <c r="J22" s="109">
        <f t="shared" si="4"/>
        <v>409.71063829787238</v>
      </c>
      <c r="K22" s="109">
        <f t="shared" si="4"/>
        <v>411.41213138336127</v>
      </c>
      <c r="L22" s="109">
        <f t="shared" si="4"/>
        <v>390.48</v>
      </c>
      <c r="M22" s="109">
        <f t="shared" si="4"/>
        <v>384.53617021276597</v>
      </c>
      <c r="N22" s="109">
        <f t="shared" si="4"/>
        <v>349.78723404255322</v>
      </c>
      <c r="O22" s="116">
        <f t="shared" si="4"/>
        <v>1147.1593976843242</v>
      </c>
      <c r="P22" s="121">
        <f t="shared" si="3"/>
        <v>475.46719628858034</v>
      </c>
      <c r="Q22" s="134"/>
    </row>
    <row r="23" spans="1:23" s="27" customFormat="1" ht="30" customHeight="1" thickBot="1">
      <c r="A23" s="32" t="s">
        <v>50</v>
      </c>
      <c r="B23" s="41">
        <f t="shared" ref="B23:O23" si="5">12*((1/B17*B19)+(1/B18*B20))</f>
        <v>4098.2753839403249</v>
      </c>
      <c r="C23" s="41">
        <f t="shared" si="5"/>
        <v>5005.9846276221888</v>
      </c>
      <c r="D23" s="41">
        <f t="shared" si="5"/>
        <v>4351.1284232270827</v>
      </c>
      <c r="E23" s="41">
        <f t="shared" si="5"/>
        <v>3881.9933554817276</v>
      </c>
      <c r="F23" s="41">
        <f t="shared" si="5"/>
        <v>4898.0810234541586</v>
      </c>
      <c r="G23" s="41">
        <f t="shared" si="5"/>
        <v>4866.5929178087144</v>
      </c>
      <c r="H23" s="41">
        <f t="shared" si="5"/>
        <v>4166.0565570923191</v>
      </c>
      <c r="I23" s="41">
        <f t="shared" si="5"/>
        <v>4211.65813933138</v>
      </c>
      <c r="J23" s="41">
        <f t="shared" si="5"/>
        <v>4338.7106382978718</v>
      </c>
      <c r="K23" s="41">
        <f t="shared" si="5"/>
        <v>4243.2454647166942</v>
      </c>
      <c r="L23" s="41">
        <f t="shared" si="5"/>
        <v>4218.8895507891548</v>
      </c>
      <c r="M23" s="41">
        <f t="shared" si="5"/>
        <v>4419.7028368794327</v>
      </c>
      <c r="N23" s="41">
        <f t="shared" si="5"/>
        <v>4066.4539007092199</v>
      </c>
      <c r="O23" s="42">
        <f t="shared" si="5"/>
        <v>5033.1195913368265</v>
      </c>
      <c r="P23" s="73">
        <f t="shared" si="3"/>
        <v>4414.2780293347932</v>
      </c>
    </row>
    <row r="24" spans="1:23" s="18" customFormat="1" ht="30" customHeight="1" thickBot="1">
      <c r="A24" s="24">
        <v>2009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69"/>
      <c r="Q24" s="22"/>
      <c r="R24" s="22"/>
      <c r="S24" s="22"/>
      <c r="T24" s="23"/>
      <c r="U24" s="23"/>
      <c r="V24" s="23"/>
      <c r="W24" s="23"/>
    </row>
    <row r="25" spans="1:23" s="27" customFormat="1" ht="30" customHeight="1">
      <c r="A25" s="26" t="s">
        <v>24</v>
      </c>
      <c r="B25" s="60">
        <v>79.5</v>
      </c>
      <c r="C25" s="61">
        <v>63</v>
      </c>
      <c r="D25" s="61">
        <v>72</v>
      </c>
      <c r="E25" s="61">
        <v>84</v>
      </c>
      <c r="F25" s="61">
        <v>67</v>
      </c>
      <c r="G25" s="61">
        <v>62.65</v>
      </c>
      <c r="H25" s="61">
        <v>78.376609556241348</v>
      </c>
      <c r="I25" s="62">
        <v>71.75</v>
      </c>
      <c r="J25" s="61">
        <v>72</v>
      </c>
      <c r="K25" s="61">
        <v>72</v>
      </c>
      <c r="L25" s="61">
        <v>74.13</v>
      </c>
      <c r="M25" s="61">
        <v>72</v>
      </c>
      <c r="N25" s="61">
        <v>72</v>
      </c>
      <c r="O25" s="63">
        <v>72.930000000000007</v>
      </c>
      <c r="P25" s="74">
        <f t="shared" ref="P25:P31" si="6">SUM(B25:O25)/COUNTIF(B25:O25,"&gt;0")</f>
        <v>72.381186396874369</v>
      </c>
    </row>
    <row r="26" spans="1:23" s="29" customFormat="1" ht="30" customHeight="1">
      <c r="A26" s="28" t="s">
        <v>26</v>
      </c>
      <c r="B26" s="33">
        <v>430</v>
      </c>
      <c r="C26" s="34">
        <v>447</v>
      </c>
      <c r="D26" s="35">
        <v>437</v>
      </c>
      <c r="E26" s="35">
        <v>430</v>
      </c>
      <c r="F26" s="35">
        <v>210</v>
      </c>
      <c r="G26" s="35">
        <v>419</v>
      </c>
      <c r="H26" s="35">
        <v>493.5</v>
      </c>
      <c r="I26" s="34">
        <v>417</v>
      </c>
      <c r="J26" s="35">
        <v>470</v>
      </c>
      <c r="K26" s="35">
        <v>417.1</v>
      </c>
      <c r="L26" s="35">
        <v>450</v>
      </c>
      <c r="M26" s="35">
        <v>470</v>
      </c>
      <c r="N26" s="35">
        <v>437</v>
      </c>
      <c r="O26" s="36">
        <v>166.69</v>
      </c>
      <c r="P26" s="71">
        <f t="shared" si="6"/>
        <v>406.73500000000001</v>
      </c>
    </row>
    <row r="27" spans="1:23" s="27" customFormat="1" ht="30" customHeight="1">
      <c r="A27" s="30" t="s">
        <v>25</v>
      </c>
      <c r="B27" s="37">
        <v>23852.5</v>
      </c>
      <c r="C27" s="38">
        <v>22950</v>
      </c>
      <c r="D27" s="38">
        <v>22201</v>
      </c>
      <c r="E27" s="38">
        <v>23450</v>
      </c>
      <c r="F27" s="38">
        <v>22350</v>
      </c>
      <c r="G27" s="38">
        <v>22340</v>
      </c>
      <c r="H27" s="38">
        <v>23820</v>
      </c>
      <c r="I27" s="38">
        <v>22270</v>
      </c>
      <c r="J27" s="38">
        <v>23195</v>
      </c>
      <c r="K27" s="38">
        <v>22318</v>
      </c>
      <c r="L27" s="38">
        <v>22759</v>
      </c>
      <c r="M27" s="38">
        <v>22870</v>
      </c>
      <c r="N27" s="38">
        <v>21300</v>
      </c>
      <c r="O27" s="39">
        <v>23470</v>
      </c>
      <c r="P27" s="72">
        <f t="shared" si="6"/>
        <v>22796.107142857141</v>
      </c>
    </row>
    <row r="28" spans="1:23" s="31" customFormat="1" ht="30" customHeight="1" thickBot="1">
      <c r="A28" s="40" t="s">
        <v>27</v>
      </c>
      <c r="B28" s="64">
        <v>14616</v>
      </c>
      <c r="C28" s="65">
        <v>13534</v>
      </c>
      <c r="D28" s="65">
        <v>12279</v>
      </c>
      <c r="E28" s="65">
        <v>12000</v>
      </c>
      <c r="F28" s="65">
        <v>11800</v>
      </c>
      <c r="G28" s="65">
        <v>11776</v>
      </c>
      <c r="H28" s="65">
        <v>11150</v>
      </c>
      <c r="I28" s="65">
        <v>13277</v>
      </c>
      <c r="J28" s="65">
        <v>13262</v>
      </c>
      <c r="K28" s="65">
        <v>12582</v>
      </c>
      <c r="L28" s="65">
        <v>13374</v>
      </c>
      <c r="M28" s="65">
        <v>12840</v>
      </c>
      <c r="N28" s="65">
        <v>12294</v>
      </c>
      <c r="O28" s="66">
        <v>13480</v>
      </c>
      <c r="P28" s="75">
        <f t="shared" si="6"/>
        <v>12733.142857142857</v>
      </c>
    </row>
    <row r="29" spans="1:23" s="31" customFormat="1" ht="30" customHeight="1" thickBot="1">
      <c r="A29" s="43" t="s">
        <v>47</v>
      </c>
      <c r="B29" s="44">
        <f>12*(1/B25*B27)</f>
        <v>3600.3773584905657</v>
      </c>
      <c r="C29" s="44">
        <f t="shared" ref="C29:O30" si="7">12*(1/C25*C27)</f>
        <v>4371.4285714285716</v>
      </c>
      <c r="D29" s="44">
        <f t="shared" si="7"/>
        <v>3700.166666666667</v>
      </c>
      <c r="E29" s="44">
        <f t="shared" si="7"/>
        <v>3349.9999999999995</v>
      </c>
      <c r="F29" s="44">
        <f t="shared" si="7"/>
        <v>4002.9850746268658</v>
      </c>
      <c r="G29" s="44">
        <f t="shared" si="7"/>
        <v>4279.0103750997605</v>
      </c>
      <c r="H29" s="44">
        <f t="shared" si="7"/>
        <v>3647.0064425903429</v>
      </c>
      <c r="I29" s="44">
        <f t="shared" si="7"/>
        <v>3724.5993031358885</v>
      </c>
      <c r="J29" s="44">
        <f t="shared" si="7"/>
        <v>3865.833333333333</v>
      </c>
      <c r="K29" s="44">
        <f t="shared" si="7"/>
        <v>3719.666666666667</v>
      </c>
      <c r="L29" s="44">
        <f t="shared" si="7"/>
        <v>3684.1764467826792</v>
      </c>
      <c r="M29" s="44">
        <f t="shared" si="7"/>
        <v>3811.6666666666661</v>
      </c>
      <c r="N29" s="44">
        <f t="shared" si="7"/>
        <v>3550</v>
      </c>
      <c r="O29" s="115">
        <f t="shared" si="7"/>
        <v>3861.7852735499791</v>
      </c>
      <c r="P29" s="121">
        <f t="shared" si="6"/>
        <v>3797.7644413598559</v>
      </c>
    </row>
    <row r="30" spans="1:23" s="31" customFormat="1" ht="30" customHeight="1" thickBot="1">
      <c r="A30" s="43" t="s">
        <v>48</v>
      </c>
      <c r="B30" s="109">
        <f>12*(1/B26*B28)</f>
        <v>407.88837209302324</v>
      </c>
      <c r="C30" s="109">
        <f t="shared" si="7"/>
        <v>363.32885906040269</v>
      </c>
      <c r="D30" s="109">
        <f t="shared" si="7"/>
        <v>337.18077803203664</v>
      </c>
      <c r="E30" s="109">
        <f t="shared" si="7"/>
        <v>334.88372093023258</v>
      </c>
      <c r="F30" s="109">
        <f t="shared" si="7"/>
        <v>674.28571428571433</v>
      </c>
      <c r="G30" s="109">
        <f t="shared" si="7"/>
        <v>337.2601431980907</v>
      </c>
      <c r="H30" s="109">
        <f t="shared" si="7"/>
        <v>271.12462006079033</v>
      </c>
      <c r="I30" s="109">
        <f t="shared" si="7"/>
        <v>382.07194244604312</v>
      </c>
      <c r="J30" s="109">
        <f t="shared" si="7"/>
        <v>338.60425531914893</v>
      </c>
      <c r="K30" s="109">
        <f t="shared" si="7"/>
        <v>361.98513545912249</v>
      </c>
      <c r="L30" s="109">
        <f t="shared" si="7"/>
        <v>356.64</v>
      </c>
      <c r="M30" s="109">
        <f t="shared" si="7"/>
        <v>327.82978723404256</v>
      </c>
      <c r="N30" s="109">
        <f t="shared" si="7"/>
        <v>337.59267734553777</v>
      </c>
      <c r="O30" s="116">
        <f t="shared" si="7"/>
        <v>970.42414062031321</v>
      </c>
      <c r="P30" s="121">
        <f t="shared" si="6"/>
        <v>414.36429614889272</v>
      </c>
    </row>
    <row r="31" spans="1:23" s="27" customFormat="1" ht="30" customHeight="1" thickBot="1">
      <c r="A31" s="137" t="s">
        <v>50</v>
      </c>
      <c r="B31" s="44">
        <f t="shared" ref="B31:O31" si="8">12*((1/B25*B27)+(1/B26*B28))</f>
        <v>4008.2657305835892</v>
      </c>
      <c r="C31" s="44">
        <f t="shared" si="8"/>
        <v>4734.757430488974</v>
      </c>
      <c r="D31" s="44">
        <f t="shared" si="8"/>
        <v>4037.3474446987038</v>
      </c>
      <c r="E31" s="44">
        <f t="shared" si="8"/>
        <v>3684.8837209302324</v>
      </c>
      <c r="F31" s="44">
        <f t="shared" si="8"/>
        <v>4677.2707889125804</v>
      </c>
      <c r="G31" s="44">
        <f t="shared" si="8"/>
        <v>4616.2705182978516</v>
      </c>
      <c r="H31" s="44">
        <f t="shared" si="8"/>
        <v>3918.1310626511331</v>
      </c>
      <c r="I31" s="44">
        <f t="shared" si="8"/>
        <v>4106.6712455819325</v>
      </c>
      <c r="J31" s="44">
        <f t="shared" si="8"/>
        <v>4204.4375886524822</v>
      </c>
      <c r="K31" s="44">
        <f t="shared" si="8"/>
        <v>4081.6518021257893</v>
      </c>
      <c r="L31" s="44">
        <f t="shared" si="8"/>
        <v>4040.8164467826796</v>
      </c>
      <c r="M31" s="44">
        <f t="shared" si="8"/>
        <v>4139.4964539007087</v>
      </c>
      <c r="N31" s="44">
        <f t="shared" si="8"/>
        <v>3887.5926773455376</v>
      </c>
      <c r="O31" s="45">
        <f t="shared" si="8"/>
        <v>4832.2094141702928</v>
      </c>
      <c r="P31" s="76">
        <f t="shared" si="6"/>
        <v>4212.1287375087486</v>
      </c>
    </row>
    <row r="32" spans="1:23" s="27" customFormat="1" ht="15" customHeight="1" thickBot="1">
      <c r="C32" s="46"/>
      <c r="D32" s="47"/>
      <c r="E32" s="46"/>
      <c r="F32" s="46"/>
      <c r="G32" s="48"/>
      <c r="H32" s="48"/>
    </row>
    <row r="33" spans="1:17" s="51" customFormat="1" ht="30" customHeight="1" thickBot="1">
      <c r="A33" s="49" t="s">
        <v>52</v>
      </c>
      <c r="B33" s="50">
        <f t="shared" ref="B33:O33" si="9">B15/B23*100-100</f>
        <v>-0.70682028772343131</v>
      </c>
      <c r="C33" s="82">
        <f t="shared" si="9"/>
        <v>-3.1928413984431501</v>
      </c>
      <c r="D33" s="82">
        <f t="shared" si="9"/>
        <v>-0.51727692768407962</v>
      </c>
      <c r="E33" s="82">
        <f t="shared" si="9"/>
        <v>-4.627207996713679</v>
      </c>
      <c r="F33" s="82">
        <f t="shared" si="9"/>
        <v>-0.83231760403971577</v>
      </c>
      <c r="G33" s="82">
        <f t="shared" si="9"/>
        <v>16.88322293272671</v>
      </c>
      <c r="H33" s="82">
        <f t="shared" si="9"/>
        <v>-2.6396498884787718</v>
      </c>
      <c r="I33" s="82">
        <f t="shared" si="9"/>
        <v>-2.1342599910782809</v>
      </c>
      <c r="J33" s="82">
        <f t="shared" si="9"/>
        <v>-5.5728320671234286</v>
      </c>
      <c r="K33" s="82">
        <f t="shared" si="9"/>
        <v>-2.3831812616270298</v>
      </c>
      <c r="L33" s="82">
        <f t="shared" si="9"/>
        <v>-2.2469016185188906</v>
      </c>
      <c r="M33" s="82">
        <f t="shared" si="9"/>
        <v>-1.5841538719027568</v>
      </c>
      <c r="N33" s="82">
        <f t="shared" si="9"/>
        <v>-2.6311707537647919</v>
      </c>
      <c r="O33" s="84">
        <f t="shared" si="9"/>
        <v>-2.5502670624332779</v>
      </c>
      <c r="P33" s="86">
        <f>P15/P23*100-100</f>
        <v>-0.89482129809846356</v>
      </c>
      <c r="Q33" s="77"/>
    </row>
    <row r="34" spans="1:17" s="51" customFormat="1" ht="30" customHeight="1" thickBot="1">
      <c r="A34" s="49" t="s">
        <v>45</v>
      </c>
      <c r="B34" s="50">
        <f t="shared" ref="B34:O34" si="10">B23/B31*100-100</f>
        <v>2.2456009508039898</v>
      </c>
      <c r="C34" s="82">
        <f t="shared" si="10"/>
        <v>5.7284285650343065</v>
      </c>
      <c r="D34" s="82">
        <f t="shared" si="10"/>
        <v>7.7719587631823259</v>
      </c>
      <c r="E34" s="82">
        <f t="shared" si="10"/>
        <v>5.3491412342785054</v>
      </c>
      <c r="F34" s="82">
        <f t="shared" si="10"/>
        <v>4.7209204792035138</v>
      </c>
      <c r="G34" s="82">
        <f t="shared" si="10"/>
        <v>5.4226111428834542</v>
      </c>
      <c r="H34" s="82">
        <f t="shared" si="10"/>
        <v>6.3276467906979974</v>
      </c>
      <c r="I34" s="82">
        <f t="shared" si="10"/>
        <v>2.5564961856246811</v>
      </c>
      <c r="J34" s="82">
        <f t="shared" si="10"/>
        <v>3.1936031113361025</v>
      </c>
      <c r="K34" s="82">
        <f t="shared" si="10"/>
        <v>3.9590261596235194</v>
      </c>
      <c r="L34" s="82">
        <f t="shared" si="10"/>
        <v>4.4068595134594091</v>
      </c>
      <c r="M34" s="82">
        <f t="shared" si="10"/>
        <v>6.7690934416595923</v>
      </c>
      <c r="N34" s="82">
        <f t="shared" si="10"/>
        <v>4.6008221078811573</v>
      </c>
      <c r="O34" s="84">
        <f t="shared" si="10"/>
        <v>4.1577291037381769</v>
      </c>
      <c r="P34" s="86">
        <f>P23/P31*100-100</f>
        <v>4.7992192172551</v>
      </c>
      <c r="Q34" s="77"/>
    </row>
    <row r="35" spans="1:17" s="51" customFormat="1" ht="15" customHeight="1" thickBot="1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</row>
    <row r="36" spans="1:17" s="51" customFormat="1" ht="30" customHeight="1" thickBot="1">
      <c r="A36" s="49" t="s">
        <v>53</v>
      </c>
      <c r="B36" s="58">
        <f t="shared" ref="B36:O36" si="11">B15-B23</f>
        <v>-28.967441860465442</v>
      </c>
      <c r="C36" s="83">
        <f t="shared" si="11"/>
        <v>-159.83314959042127</v>
      </c>
      <c r="D36" s="83">
        <f t="shared" si="11"/>
        <v>-22.507383427257992</v>
      </c>
      <c r="E36" s="83">
        <f t="shared" si="11"/>
        <v>-179.62790697674427</v>
      </c>
      <c r="F36" s="83">
        <f t="shared" si="11"/>
        <v>-40.767590618337636</v>
      </c>
      <c r="G36" s="83">
        <f t="shared" si="11"/>
        <v>821.63773154193495</v>
      </c>
      <c r="H36" s="83">
        <f t="shared" si="11"/>
        <v>-109.96930726325036</v>
      </c>
      <c r="I36" s="83">
        <f t="shared" si="11"/>
        <v>-89.887734628741782</v>
      </c>
      <c r="J36" s="83">
        <f t="shared" si="11"/>
        <v>-241.78905775075964</v>
      </c>
      <c r="K36" s="83">
        <f t="shared" si="11"/>
        <v>-101.12423079996734</v>
      </c>
      <c r="L36" s="83">
        <f t="shared" si="11"/>
        <v>-94.794297600205937</v>
      </c>
      <c r="M36" s="83">
        <f t="shared" si="11"/>
        <v>-70.014893617021698</v>
      </c>
      <c r="N36" s="83">
        <f t="shared" si="11"/>
        <v>-106.9953457507886</v>
      </c>
      <c r="O36" s="85">
        <f t="shared" si="11"/>
        <v>-128.35799115073951</v>
      </c>
      <c r="P36" s="87">
        <f>P15-P23</f>
        <v>-39.499899963769167</v>
      </c>
    </row>
    <row r="37" spans="1:17" s="51" customFormat="1" ht="30" customHeight="1" thickBot="1">
      <c r="A37" s="49" t="s">
        <v>46</v>
      </c>
      <c r="B37" s="58">
        <f t="shared" ref="B37:O37" si="12">B23-B31</f>
        <v>90.009653356735726</v>
      </c>
      <c r="C37" s="83">
        <f t="shared" si="12"/>
        <v>271.22719713321476</v>
      </c>
      <c r="D37" s="83">
        <f t="shared" si="12"/>
        <v>313.78097852837891</v>
      </c>
      <c r="E37" s="83">
        <f t="shared" si="12"/>
        <v>197.10963455149522</v>
      </c>
      <c r="F37" s="83">
        <f t="shared" si="12"/>
        <v>220.81023454157821</v>
      </c>
      <c r="G37" s="83">
        <f t="shared" si="12"/>
        <v>250.32239951086285</v>
      </c>
      <c r="H37" s="83">
        <f t="shared" si="12"/>
        <v>247.92549444118595</v>
      </c>
      <c r="I37" s="83">
        <f t="shared" si="12"/>
        <v>104.98689374944752</v>
      </c>
      <c r="J37" s="83">
        <f t="shared" si="12"/>
        <v>134.27304964538962</v>
      </c>
      <c r="K37" s="83">
        <f t="shared" si="12"/>
        <v>161.59366259090484</v>
      </c>
      <c r="L37" s="83">
        <f t="shared" si="12"/>
        <v>178.07310400647521</v>
      </c>
      <c r="M37" s="83">
        <f t="shared" si="12"/>
        <v>280.20638297872392</v>
      </c>
      <c r="N37" s="83">
        <f t="shared" si="12"/>
        <v>178.86122336368226</v>
      </c>
      <c r="O37" s="85">
        <f t="shared" si="12"/>
        <v>200.91017716653369</v>
      </c>
      <c r="P37" s="87">
        <f>P23-P31</f>
        <v>202.14929182604465</v>
      </c>
    </row>
    <row r="38" spans="1:17" s="27" customFormat="1" ht="4.5" customHeight="1">
      <c r="C38" s="52"/>
      <c r="D38" s="53"/>
      <c r="F38" s="54"/>
      <c r="I38" s="46"/>
    </row>
    <row r="39" spans="1:17" s="27" customFormat="1" ht="21" customHeight="1">
      <c r="C39" s="52"/>
      <c r="D39" s="53"/>
      <c r="P39" s="19" t="s">
        <v>43</v>
      </c>
    </row>
    <row r="41" spans="1:17" ht="15">
      <c r="C41" s="52"/>
      <c r="D41" s="53"/>
    </row>
    <row r="42" spans="1:17" ht="15.75" thickBot="1">
      <c r="C42" s="52"/>
      <c r="D42" s="53"/>
    </row>
    <row r="43" spans="1:17" ht="16.5" thickBot="1">
      <c r="B43" s="55"/>
      <c r="C43" s="52"/>
      <c r="D43" s="53"/>
    </row>
    <row r="44" spans="1:17" ht="15">
      <c r="C44" s="52"/>
      <c r="D44" s="53"/>
    </row>
    <row r="45" spans="1:17" ht="15">
      <c r="C45" s="52"/>
      <c r="D45" s="53"/>
    </row>
    <row r="46" spans="1:17" ht="15">
      <c r="C46" s="53"/>
      <c r="D46" s="53"/>
    </row>
    <row r="94" spans="1:16" ht="13.5" thickBot="1">
      <c r="P94" s="19" t="s">
        <v>81</v>
      </c>
    </row>
    <row r="95" spans="1:16" ht="16.5" thickBot="1">
      <c r="A95" s="193" t="s">
        <v>58</v>
      </c>
      <c r="B95" s="195" t="s">
        <v>9</v>
      </c>
      <c r="C95" s="196"/>
      <c r="D95" s="196"/>
      <c r="E95" s="196"/>
      <c r="F95" s="196"/>
      <c r="G95" s="196"/>
      <c r="H95" s="196"/>
      <c r="I95" s="196"/>
      <c r="J95" s="196"/>
      <c r="K95" s="196"/>
      <c r="L95" s="196"/>
      <c r="M95" s="196"/>
      <c r="N95" s="196"/>
      <c r="O95" s="196"/>
      <c r="P95" s="95"/>
    </row>
    <row r="96" spans="1:16" ht="114" customHeight="1" thickBot="1">
      <c r="A96" s="194"/>
      <c r="B96" s="20" t="s">
        <v>10</v>
      </c>
      <c r="C96" s="21" t="s">
        <v>11</v>
      </c>
      <c r="D96" s="21" t="s">
        <v>12</v>
      </c>
      <c r="E96" s="21" t="s">
        <v>13</v>
      </c>
      <c r="F96" s="21" t="s">
        <v>14</v>
      </c>
      <c r="G96" s="21" t="s">
        <v>15</v>
      </c>
      <c r="H96" s="21" t="s">
        <v>16</v>
      </c>
      <c r="I96" s="21" t="s">
        <v>17</v>
      </c>
      <c r="J96" s="21" t="s">
        <v>18</v>
      </c>
      <c r="K96" s="21" t="s">
        <v>19</v>
      </c>
      <c r="L96" s="21" t="s">
        <v>20</v>
      </c>
      <c r="M96" s="21" t="s">
        <v>21</v>
      </c>
      <c r="N96" s="21" t="s">
        <v>23</v>
      </c>
      <c r="O96" s="93" t="s">
        <v>22</v>
      </c>
      <c r="P96" s="96" t="s">
        <v>44</v>
      </c>
    </row>
    <row r="97" spans="1:16" ht="30" customHeight="1" thickBot="1">
      <c r="A97" s="67" t="s">
        <v>54</v>
      </c>
      <c r="B97" s="50">
        <f>B13/B21*100-100</f>
        <v>0</v>
      </c>
      <c r="C97" s="82">
        <f t="shared" ref="C97:P97" si="13">C13/C21*100-100</f>
        <v>-2.9691615129214739</v>
      </c>
      <c r="D97" s="82">
        <f t="shared" si="13"/>
        <v>-1.4523931961889502E-3</v>
      </c>
      <c r="E97" s="82">
        <f t="shared" si="13"/>
        <v>-4.0163934426229702</v>
      </c>
      <c r="F97" s="82">
        <f t="shared" si="13"/>
        <v>-0.43103448275863343</v>
      </c>
      <c r="G97" s="82">
        <f t="shared" si="13"/>
        <v>17.539074823132566</v>
      </c>
      <c r="H97" s="82">
        <f t="shared" si="13"/>
        <v>-2.6414689473245403</v>
      </c>
      <c r="I97" s="82">
        <f t="shared" si="13"/>
        <v>-2.5013767308397235</v>
      </c>
      <c r="J97" s="82">
        <f t="shared" si="13"/>
        <v>-5.9011744173362644</v>
      </c>
      <c r="K97" s="82">
        <f t="shared" si="13"/>
        <v>-1.9355399939106803</v>
      </c>
      <c r="L97" s="82">
        <f t="shared" si="13"/>
        <v>-2.788933956088016</v>
      </c>
      <c r="M97" s="82">
        <f t="shared" si="13"/>
        <v>-1.8958324728429119</v>
      </c>
      <c r="N97" s="82">
        <f t="shared" si="13"/>
        <v>-2.5072436633008124</v>
      </c>
      <c r="O97" s="84">
        <f t="shared" si="13"/>
        <v>-0.49833887043190828</v>
      </c>
      <c r="P97" s="86">
        <f t="shared" si="13"/>
        <v>-0.56117233118200716</v>
      </c>
    </row>
    <row r="98" spans="1:16" ht="30" customHeight="1" thickBot="1">
      <c r="A98" s="67" t="s">
        <v>55</v>
      </c>
      <c r="B98" s="78">
        <f>B21/B29*100-100</f>
        <v>1.2598260140446627</v>
      </c>
      <c r="C98" s="79">
        <f t="shared" ref="C98:P98" si="14">C21/C29*100-100</f>
        <v>5.4126232197335469</v>
      </c>
      <c r="D98" s="79">
        <f t="shared" si="14"/>
        <v>7.4778008092839485</v>
      </c>
      <c r="E98" s="79">
        <f t="shared" si="14"/>
        <v>4.0511727078891511</v>
      </c>
      <c r="F98" s="79">
        <f t="shared" si="14"/>
        <v>3.8031319910514725</v>
      </c>
      <c r="G98" s="79">
        <f t="shared" si="14"/>
        <v>4.2256042972246917</v>
      </c>
      <c r="H98" s="79">
        <f t="shared" si="14"/>
        <v>3.7088733634756466</v>
      </c>
      <c r="I98" s="79">
        <f t="shared" si="14"/>
        <v>2.0956060842665778</v>
      </c>
      <c r="J98" s="79">
        <f t="shared" si="14"/>
        <v>1.6339728389739037</v>
      </c>
      <c r="K98" s="79">
        <f t="shared" si="14"/>
        <v>3.0155031812886222</v>
      </c>
      <c r="L98" s="79">
        <f t="shared" si="14"/>
        <v>3.9149347510874861</v>
      </c>
      <c r="M98" s="79">
        <f t="shared" si="14"/>
        <v>5.8635767380848165</v>
      </c>
      <c r="N98" s="79">
        <f t="shared" si="14"/>
        <v>4.6948356807511686</v>
      </c>
      <c r="O98" s="88">
        <f t="shared" si="14"/>
        <v>0.62600373635739004</v>
      </c>
      <c r="P98" s="89">
        <f t="shared" si="14"/>
        <v>3.7139320740980963</v>
      </c>
    </row>
    <row r="99" spans="1:16" ht="15" customHeight="1" thickBot="1">
      <c r="A99" s="135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136"/>
    </row>
    <row r="100" spans="1:16" ht="30" customHeight="1" thickBot="1">
      <c r="A100" s="49" t="s">
        <v>56</v>
      </c>
      <c r="B100" s="58">
        <f>B13-B21</f>
        <v>0</v>
      </c>
      <c r="C100" s="83">
        <f t="shared" ref="C100:P100" si="15">C13-C21</f>
        <v>-136.82007682154017</v>
      </c>
      <c r="D100" s="83">
        <f t="shared" si="15"/>
        <v>-5.7759611522669729E-2</v>
      </c>
      <c r="E100" s="83">
        <f t="shared" si="15"/>
        <v>-140.00000000000045</v>
      </c>
      <c r="F100" s="83">
        <f t="shared" si="15"/>
        <v>-17.910447761194519</v>
      </c>
      <c r="G100" s="83">
        <f t="shared" si="15"/>
        <v>782.21194224769715</v>
      </c>
      <c r="H100" s="83">
        <f t="shared" si="15"/>
        <v>-99.907468881528985</v>
      </c>
      <c r="I100" s="83">
        <f t="shared" si="15"/>
        <v>-95.11865810468953</v>
      </c>
      <c r="J100" s="83">
        <f t="shared" si="15"/>
        <v>-231.85714285714175</v>
      </c>
      <c r="K100" s="83">
        <f t="shared" si="15"/>
        <v>-74.16666666666697</v>
      </c>
      <c r="L100" s="83">
        <f t="shared" si="15"/>
        <v>-106.77181394007539</v>
      </c>
      <c r="M100" s="83">
        <f t="shared" si="15"/>
        <v>-76.5</v>
      </c>
      <c r="N100" s="83">
        <f t="shared" si="15"/>
        <v>-93.185889486013821</v>
      </c>
      <c r="O100" s="85">
        <f t="shared" si="15"/>
        <v>-19.365250134481357</v>
      </c>
      <c r="P100" s="87">
        <f t="shared" si="15"/>
        <v>-22.103516572654826</v>
      </c>
    </row>
    <row r="101" spans="1:16" ht="30" customHeight="1" thickBot="1">
      <c r="A101" s="49" t="s">
        <v>57</v>
      </c>
      <c r="B101" s="80">
        <f>B21-B29</f>
        <v>45.358490566038199</v>
      </c>
      <c r="C101" s="81">
        <f t="shared" ref="C101:P101" si="16">C21-C29</f>
        <v>236.60895789120968</v>
      </c>
      <c r="D101" s="81">
        <f t="shared" si="16"/>
        <v>276.69109294485543</v>
      </c>
      <c r="E101" s="81">
        <f t="shared" si="16"/>
        <v>135.71428571428623</v>
      </c>
      <c r="F101" s="81">
        <f t="shared" si="16"/>
        <v>152.23880597014977</v>
      </c>
      <c r="G101" s="81">
        <f t="shared" si="16"/>
        <v>180.81404628890596</v>
      </c>
      <c r="H101" s="81">
        <f t="shared" si="16"/>
        <v>135.2628505134744</v>
      </c>
      <c r="I101" s="81">
        <f t="shared" si="16"/>
        <v>78.052929611066247</v>
      </c>
      <c r="J101" s="81">
        <f t="shared" si="16"/>
        <v>63.166666666666515</v>
      </c>
      <c r="K101" s="81">
        <f t="shared" si="16"/>
        <v>112.16666666666606</v>
      </c>
      <c r="L101" s="81">
        <f t="shared" si="16"/>
        <v>144.23310400647551</v>
      </c>
      <c r="M101" s="81">
        <f t="shared" si="16"/>
        <v>223.5</v>
      </c>
      <c r="N101" s="81">
        <f t="shared" si="16"/>
        <v>166.66666666666697</v>
      </c>
      <c r="O101" s="91">
        <f t="shared" si="16"/>
        <v>24.174920102522265</v>
      </c>
      <c r="P101" s="90">
        <f t="shared" si="16"/>
        <v>141.04639168635595</v>
      </c>
    </row>
    <row r="103" spans="1:16">
      <c r="P103" s="19" t="s">
        <v>82</v>
      </c>
    </row>
    <row r="147" spans="1:16" ht="13.5" thickBot="1">
      <c r="P147" s="19" t="s">
        <v>83</v>
      </c>
    </row>
    <row r="148" spans="1:16" ht="16.5" thickBot="1">
      <c r="A148" s="193" t="s">
        <v>61</v>
      </c>
      <c r="B148" s="195" t="s">
        <v>9</v>
      </c>
      <c r="C148" s="196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  <c r="P148" s="95"/>
    </row>
    <row r="149" spans="1:16" ht="114" customHeight="1" thickBot="1">
      <c r="A149" s="194"/>
      <c r="B149" s="20" t="s">
        <v>10</v>
      </c>
      <c r="C149" s="21" t="s">
        <v>11</v>
      </c>
      <c r="D149" s="21" t="s">
        <v>12</v>
      </c>
      <c r="E149" s="21" t="s">
        <v>13</v>
      </c>
      <c r="F149" s="21" t="s">
        <v>14</v>
      </c>
      <c r="G149" s="21" t="s">
        <v>15</v>
      </c>
      <c r="H149" s="21" t="s">
        <v>16</v>
      </c>
      <c r="I149" s="21" t="s">
        <v>17</v>
      </c>
      <c r="J149" s="21" t="s">
        <v>18</v>
      </c>
      <c r="K149" s="21" t="s">
        <v>19</v>
      </c>
      <c r="L149" s="21" t="s">
        <v>20</v>
      </c>
      <c r="M149" s="21" t="s">
        <v>21</v>
      </c>
      <c r="N149" s="21" t="s">
        <v>23</v>
      </c>
      <c r="O149" s="93" t="s">
        <v>22</v>
      </c>
      <c r="P149" s="96" t="s">
        <v>44</v>
      </c>
    </row>
    <row r="150" spans="1:16" ht="30" customHeight="1" thickBot="1">
      <c r="A150" s="67" t="s">
        <v>65</v>
      </c>
      <c r="B150" s="50">
        <f>B14/B22*100-100</f>
        <v>-6.4010853478046528</v>
      </c>
      <c r="C150" s="82">
        <f t="shared" ref="C150:P150" si="17">C14/C22*100-100</f>
        <v>-5.7829477503548645</v>
      </c>
      <c r="D150" s="82">
        <f t="shared" si="17"/>
        <v>-5.9982322950097995</v>
      </c>
      <c r="E150" s="82">
        <f t="shared" si="17"/>
        <v>-10.000000000000014</v>
      </c>
      <c r="F150" s="82">
        <f t="shared" si="17"/>
        <v>-3.076923076923066</v>
      </c>
      <c r="G150" s="82">
        <f t="shared" si="17"/>
        <v>9.692439223101772</v>
      </c>
      <c r="H150" s="82">
        <f t="shared" si="17"/>
        <v>-2.6217228464419549</v>
      </c>
      <c r="I150" s="82">
        <f t="shared" si="17"/>
        <v>1.2789359253101225</v>
      </c>
      <c r="J150" s="82">
        <f t="shared" si="17"/>
        <v>-2.4241291207079456</v>
      </c>
      <c r="K150" s="82">
        <f t="shared" si="17"/>
        <v>-6.5524475524475463</v>
      </c>
      <c r="L150" s="82">
        <f t="shared" si="17"/>
        <v>3.0673827955002508</v>
      </c>
      <c r="M150" s="82">
        <f t="shared" si="17"/>
        <v>1.6864750016599004</v>
      </c>
      <c r="N150" s="82">
        <f t="shared" si="17"/>
        <v>-3.947958907812918</v>
      </c>
      <c r="O150" s="84">
        <f t="shared" si="17"/>
        <v>-9.5010982114841482</v>
      </c>
      <c r="P150" s="86">
        <f t="shared" si="17"/>
        <v>-3.6587978154766745</v>
      </c>
    </row>
    <row r="151" spans="1:16" ht="30" customHeight="1" thickBot="1">
      <c r="A151" s="67" t="s">
        <v>66</v>
      </c>
      <c r="B151" s="78">
        <f>B22/B30*100-100</f>
        <v>10.946907498631646</v>
      </c>
      <c r="C151" s="79">
        <f t="shared" ref="C151:P151" si="18">C22/C30*100-100</f>
        <v>9.528073088257031</v>
      </c>
      <c r="D151" s="79">
        <f t="shared" si="18"/>
        <v>11.000000000000014</v>
      </c>
      <c r="E151" s="79">
        <f t="shared" si="18"/>
        <v>18.333333333333329</v>
      </c>
      <c r="F151" s="79">
        <f t="shared" si="18"/>
        <v>10.169491525423723</v>
      </c>
      <c r="G151" s="79">
        <f t="shared" si="18"/>
        <v>20.609714673913032</v>
      </c>
      <c r="H151" s="79">
        <f t="shared" si="18"/>
        <v>41.553822704278872</v>
      </c>
      <c r="I151" s="79">
        <f t="shared" si="18"/>
        <v>7.0494483227292903</v>
      </c>
      <c r="J151" s="79">
        <f t="shared" si="18"/>
        <v>20.999849193183536</v>
      </c>
      <c r="K151" s="79">
        <f t="shared" si="18"/>
        <v>13.654426959147983</v>
      </c>
      <c r="L151" s="79">
        <f t="shared" si="18"/>
        <v>9.4885598923284249</v>
      </c>
      <c r="M151" s="79">
        <f t="shared" si="18"/>
        <v>17.297507788161994</v>
      </c>
      <c r="N151" s="79">
        <f t="shared" si="18"/>
        <v>3.6122100730679989</v>
      </c>
      <c r="O151" s="88">
        <f t="shared" si="18"/>
        <v>18.212166172106819</v>
      </c>
      <c r="P151" s="89">
        <f t="shared" si="18"/>
        <v>14.746178835285463</v>
      </c>
    </row>
    <row r="152" spans="1:16" ht="15" customHeight="1" thickBot="1">
      <c r="A152" s="135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136"/>
    </row>
    <row r="153" spans="1:16" ht="30" customHeight="1" thickBot="1">
      <c r="A153" s="49" t="s">
        <v>67</v>
      </c>
      <c r="B153" s="58">
        <f>B14-B22</f>
        <v>-28.967441860465158</v>
      </c>
      <c r="C153" s="83">
        <f t="shared" ref="C153:P153" si="19">C14-C22</f>
        <v>-23.013072768881557</v>
      </c>
      <c r="D153" s="83">
        <f t="shared" si="19"/>
        <v>-22.449623815736061</v>
      </c>
      <c r="E153" s="83">
        <f t="shared" si="19"/>
        <v>-39.627906976744271</v>
      </c>
      <c r="F153" s="83">
        <f t="shared" si="19"/>
        <v>-22.857142857142776</v>
      </c>
      <c r="G153" s="83">
        <f t="shared" si="19"/>
        <v>39.425789294238029</v>
      </c>
      <c r="H153" s="83">
        <f t="shared" si="19"/>
        <v>-10.061838381721032</v>
      </c>
      <c r="I153" s="83">
        <f t="shared" si="19"/>
        <v>5.2309234759486003</v>
      </c>
      <c r="J153" s="83">
        <f t="shared" si="19"/>
        <v>-9.9319148936170905</v>
      </c>
      <c r="K153" s="83">
        <f t="shared" si="19"/>
        <v>-26.957564133301332</v>
      </c>
      <c r="L153" s="83">
        <f t="shared" si="19"/>
        <v>11.977516339869339</v>
      </c>
      <c r="M153" s="83">
        <f t="shared" si="19"/>
        <v>6.4851063829786995</v>
      </c>
      <c r="N153" s="83">
        <f t="shared" si="19"/>
        <v>-13.809456264775406</v>
      </c>
      <c r="O153" s="85">
        <f t="shared" si="19"/>
        <v>-108.9927410162577</v>
      </c>
      <c r="P153" s="87">
        <f t="shared" si="19"/>
        <v>-17.396383391114796</v>
      </c>
    </row>
    <row r="154" spans="1:16" ht="30" customHeight="1" thickBot="1">
      <c r="A154" s="49" t="s">
        <v>68</v>
      </c>
      <c r="B154" s="80">
        <f>B22-B30</f>
        <v>44.651162790697697</v>
      </c>
      <c r="C154" s="81">
        <f t="shared" ref="C154:P154" si="20">C22-C30</f>
        <v>34.618239242005529</v>
      </c>
      <c r="D154" s="81">
        <f t="shared" si="20"/>
        <v>37.089885583524051</v>
      </c>
      <c r="E154" s="81">
        <f t="shared" si="20"/>
        <v>61.395348837209326</v>
      </c>
      <c r="F154" s="81">
        <f t="shared" si="20"/>
        <v>68.571428571428555</v>
      </c>
      <c r="G154" s="81">
        <f t="shared" si="20"/>
        <v>69.508353221957009</v>
      </c>
      <c r="H154" s="81">
        <f t="shared" si="20"/>
        <v>112.66264392771052</v>
      </c>
      <c r="I154" s="81">
        <f t="shared" si="20"/>
        <v>26.933964138381839</v>
      </c>
      <c r="J154" s="81">
        <f t="shared" si="20"/>
        <v>71.106382978723445</v>
      </c>
      <c r="K154" s="81">
        <f t="shared" si="20"/>
        <v>49.426995924238781</v>
      </c>
      <c r="L154" s="81">
        <f t="shared" si="20"/>
        <v>33.840000000000032</v>
      </c>
      <c r="M154" s="81">
        <f t="shared" si="20"/>
        <v>56.706382978723411</v>
      </c>
      <c r="N154" s="81">
        <f t="shared" si="20"/>
        <v>12.194556697015457</v>
      </c>
      <c r="O154" s="91">
        <f t="shared" si="20"/>
        <v>176.73525706401097</v>
      </c>
      <c r="P154" s="90">
        <f t="shared" si="20"/>
        <v>61.10290013968762</v>
      </c>
    </row>
    <row r="156" spans="1:16">
      <c r="P156" s="19" t="s">
        <v>84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39" priority="39" stopIfTrue="1">
      <formula>B9&gt;B17</formula>
    </cfRule>
    <cfRule type="expression" dxfId="38" priority="40" stopIfTrue="1">
      <formula>B9&lt;B17</formula>
    </cfRule>
  </conditionalFormatting>
  <conditionalFormatting sqref="C9:E9">
    <cfRule type="expression" dxfId="37" priority="37" stopIfTrue="1">
      <formula>C9&gt;C17</formula>
    </cfRule>
    <cfRule type="expression" dxfId="36" priority="38" stopIfTrue="1">
      <formula>C9&lt;C17</formula>
    </cfRule>
  </conditionalFormatting>
  <conditionalFormatting sqref="B10">
    <cfRule type="expression" dxfId="35" priority="35" stopIfTrue="1">
      <formula>B10&gt;B18</formula>
    </cfRule>
    <cfRule type="expression" dxfId="34" priority="36" stopIfTrue="1">
      <formula>B10&lt;B18</formula>
    </cfRule>
  </conditionalFormatting>
  <conditionalFormatting sqref="C9:O9">
    <cfRule type="expression" dxfId="33" priority="33" stopIfTrue="1">
      <formula>C9&gt;C17</formula>
    </cfRule>
    <cfRule type="expression" dxfId="32" priority="34" stopIfTrue="1">
      <formula>C9&lt;C17</formula>
    </cfRule>
  </conditionalFormatting>
  <conditionalFormatting sqref="C10:O10">
    <cfRule type="expression" dxfId="31" priority="31" stopIfTrue="1">
      <formula>C10&gt;C18</formula>
    </cfRule>
    <cfRule type="expression" dxfId="30" priority="32" stopIfTrue="1">
      <formula>C10&lt;C18</formula>
    </cfRule>
  </conditionalFormatting>
  <conditionalFormatting sqref="B9">
    <cfRule type="expression" dxfId="29" priority="29" stopIfTrue="1">
      <formula>B9&gt;B17</formula>
    </cfRule>
    <cfRule type="expression" dxfId="28" priority="30" stopIfTrue="1">
      <formula>B9&lt;B17</formula>
    </cfRule>
  </conditionalFormatting>
  <conditionalFormatting sqref="C9:E9">
    <cfRule type="expression" dxfId="27" priority="27" stopIfTrue="1">
      <formula>C9&gt;C17</formula>
    </cfRule>
    <cfRule type="expression" dxfId="26" priority="28" stopIfTrue="1">
      <formula>C9&lt;C17</formula>
    </cfRule>
  </conditionalFormatting>
  <conditionalFormatting sqref="B10">
    <cfRule type="expression" dxfId="25" priority="25" stopIfTrue="1">
      <formula>B10&gt;B18</formula>
    </cfRule>
    <cfRule type="expression" dxfId="24" priority="26" stopIfTrue="1">
      <formula>B10&lt;B18</formula>
    </cfRule>
  </conditionalFormatting>
  <conditionalFormatting sqref="C9:O9">
    <cfRule type="expression" dxfId="23" priority="23" stopIfTrue="1">
      <formula>C9&gt;C17</formula>
    </cfRule>
    <cfRule type="expression" dxfId="22" priority="24" stopIfTrue="1">
      <formula>C9&lt;C17</formula>
    </cfRule>
  </conditionalFormatting>
  <conditionalFormatting sqref="C10:O10">
    <cfRule type="expression" dxfId="21" priority="21" stopIfTrue="1">
      <formula>C10&gt;C18</formula>
    </cfRule>
    <cfRule type="expression" dxfId="20" priority="22" stopIfTrue="1">
      <formula>C10&lt;C18</formula>
    </cfRule>
  </conditionalFormatting>
  <conditionalFormatting sqref="B9">
    <cfRule type="expression" dxfId="19" priority="19" stopIfTrue="1">
      <formula>B9&gt;B17</formula>
    </cfRule>
    <cfRule type="expression" dxfId="18" priority="20" stopIfTrue="1">
      <formula>B9&lt;B17</formula>
    </cfRule>
  </conditionalFormatting>
  <conditionalFormatting sqref="C9:E9">
    <cfRule type="expression" dxfId="17" priority="17" stopIfTrue="1">
      <formula>C9&gt;C17</formula>
    </cfRule>
    <cfRule type="expression" dxfId="16" priority="18" stopIfTrue="1">
      <formula>C9&lt;C17</formula>
    </cfRule>
  </conditionalFormatting>
  <conditionalFormatting sqref="B10">
    <cfRule type="expression" dxfId="15" priority="15" stopIfTrue="1">
      <formula>B10&gt;B18</formula>
    </cfRule>
    <cfRule type="expression" dxfId="14" priority="16" stopIfTrue="1">
      <formula>B10&lt;B18</formula>
    </cfRule>
  </conditionalFormatting>
  <conditionalFormatting sqref="C9:O9">
    <cfRule type="expression" dxfId="13" priority="13" stopIfTrue="1">
      <formula>C9&gt;C17</formula>
    </cfRule>
    <cfRule type="expression" dxfId="12" priority="14" stopIfTrue="1">
      <formula>C9&lt;C17</formula>
    </cfRule>
  </conditionalFormatting>
  <conditionalFormatting sqref="C10:O10">
    <cfRule type="expression" dxfId="11" priority="11" stopIfTrue="1">
      <formula>C10&gt;C18</formula>
    </cfRule>
    <cfRule type="expression" dxfId="10" priority="12" stopIfTrue="1">
      <formula>C10&lt;C18</formula>
    </cfRule>
  </conditionalFormatting>
  <conditionalFormatting sqref="B9">
    <cfRule type="expression" dxfId="9" priority="9" stopIfTrue="1">
      <formula>B9&gt;B17</formula>
    </cfRule>
    <cfRule type="expression" dxfId="8" priority="10" stopIfTrue="1">
      <formula>B9&lt;B17</formula>
    </cfRule>
  </conditionalFormatting>
  <conditionalFormatting sqref="C9:E9">
    <cfRule type="expression" dxfId="7" priority="7" stopIfTrue="1">
      <formula>C9&gt;C17</formula>
    </cfRule>
    <cfRule type="expression" dxfId="6" priority="8" stopIfTrue="1">
      <formula>C9&lt;C17</formula>
    </cfRule>
  </conditionalFormatting>
  <conditionalFormatting sqref="B10">
    <cfRule type="expression" dxfId="5" priority="5" stopIfTrue="1">
      <formula>B10&gt;B18</formula>
    </cfRule>
    <cfRule type="expression" dxfId="4" priority="6" stopIfTrue="1">
      <formula>B10&lt;B18</formula>
    </cfRule>
  </conditionalFormatting>
  <conditionalFormatting sqref="C9:O9">
    <cfRule type="expression" dxfId="3" priority="3" stopIfTrue="1">
      <formula>C9&gt;C17</formula>
    </cfRule>
    <cfRule type="expression" dxfId="2" priority="4" stopIfTrue="1">
      <formula>C9&lt;C17</formula>
    </cfRule>
  </conditionalFormatting>
  <conditionalFormatting sqref="C10:O10">
    <cfRule type="expression" dxfId="1" priority="1" stopIfTrue="1">
      <formula>C10&gt;C18</formula>
    </cfRule>
    <cfRule type="expression" dxfId="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1"/>
  <sheetViews>
    <sheetView view="pageBreakPreview" zoomScale="70" zoomScaleNormal="70" zoomScaleSheetLayoutView="70" workbookViewId="0">
      <selection activeCell="N31" sqref="N31"/>
    </sheetView>
  </sheetViews>
  <sheetFormatPr defaultRowHeight="12.75"/>
  <cols>
    <col min="2" max="2" width="16.85546875" customWidth="1"/>
    <col min="3" max="3" width="51.5703125" customWidth="1"/>
    <col min="4" max="6" width="15.7109375" customWidth="1"/>
    <col min="7" max="10" width="13.7109375" customWidth="1"/>
    <col min="11" max="11" width="10.7109375" customWidth="1"/>
    <col min="12" max="12" width="9.28515625" customWidth="1"/>
    <col min="13" max="13" width="10.28515625" customWidth="1"/>
  </cols>
  <sheetData>
    <row r="1" spans="1:20" s="138" customFormat="1" ht="14.25">
      <c r="L1" s="92" t="s">
        <v>37</v>
      </c>
    </row>
    <row r="2" spans="1:20" s="138" customFormat="1" ht="24.75" customHeight="1">
      <c r="A2" s="204" t="s">
        <v>85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139"/>
      <c r="N2" s="139"/>
      <c r="O2" s="140"/>
      <c r="P2" s="140"/>
      <c r="Q2" s="140"/>
      <c r="R2" s="140"/>
      <c r="S2" s="140"/>
      <c r="T2" s="140"/>
    </row>
    <row r="3" spans="1:20" s="138" customFormat="1" ht="19.5" customHeight="1">
      <c r="A3" s="141"/>
      <c r="T3" s="140"/>
    </row>
    <row r="4" spans="1:20" s="145" customFormat="1" ht="29.25" customHeight="1">
      <c r="A4" s="142" t="s">
        <v>8</v>
      </c>
      <c r="B4" s="143"/>
      <c r="C4" s="143"/>
      <c r="D4" s="143"/>
      <c r="E4" s="143"/>
      <c r="F4" s="144"/>
      <c r="G4" s="143"/>
      <c r="H4" s="143"/>
      <c r="I4" s="143"/>
      <c r="J4" s="143"/>
      <c r="K4" s="143"/>
      <c r="L4" s="6"/>
      <c r="M4"/>
    </row>
    <row r="5" spans="1:20" s="138" customFormat="1" ht="23.25" customHeight="1">
      <c r="A5" s="146"/>
    </row>
    <row r="6" spans="1:20" s="147" customFormat="1" ht="16.5" thickBot="1">
      <c r="A6" s="146"/>
      <c r="L6" s="148" t="s">
        <v>86</v>
      </c>
    </row>
    <row r="7" spans="1:20" s="149" customFormat="1" ht="36.75" customHeight="1">
      <c r="A7" s="205" t="s">
        <v>87</v>
      </c>
      <c r="B7" s="217" t="s">
        <v>105</v>
      </c>
      <c r="C7" s="214"/>
      <c r="D7" s="207" t="s">
        <v>88</v>
      </c>
      <c r="E7" s="208"/>
      <c r="F7" s="208"/>
      <c r="G7" s="209" t="s">
        <v>89</v>
      </c>
      <c r="H7" s="210"/>
      <c r="I7" s="211" t="s">
        <v>90</v>
      </c>
      <c r="J7" s="212"/>
      <c r="K7" s="213" t="s">
        <v>91</v>
      </c>
      <c r="L7" s="214"/>
      <c r="M7"/>
      <c r="N7"/>
    </row>
    <row r="8" spans="1:20" s="149" customFormat="1" ht="49.5" customHeight="1" thickBot="1">
      <c r="A8" s="206"/>
      <c r="B8" s="218"/>
      <c r="C8" s="216"/>
      <c r="D8" s="150" t="s">
        <v>92</v>
      </c>
      <c r="E8" s="151" t="s">
        <v>93</v>
      </c>
      <c r="F8" s="152" t="s">
        <v>94</v>
      </c>
      <c r="G8" s="150" t="s">
        <v>95</v>
      </c>
      <c r="H8" s="153" t="s">
        <v>96</v>
      </c>
      <c r="I8" s="150" t="s">
        <v>95</v>
      </c>
      <c r="J8" s="153" t="s">
        <v>96</v>
      </c>
      <c r="K8" s="215"/>
      <c r="L8" s="216"/>
      <c r="M8"/>
      <c r="N8"/>
    </row>
    <row r="9" spans="1:20" s="149" customFormat="1" ht="22.5" customHeight="1">
      <c r="A9" s="154" t="s">
        <v>97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6"/>
      <c r="M9"/>
      <c r="N9" s="163"/>
      <c r="O9" s="163"/>
      <c r="P9" s="163"/>
    </row>
    <row r="10" spans="1:20" ht="18" customHeight="1">
      <c r="A10" s="157" t="s">
        <v>1</v>
      </c>
      <c r="B10" s="200" t="s">
        <v>103</v>
      </c>
      <c r="C10" s="201"/>
      <c r="D10" s="187">
        <f>D16+D22</f>
        <v>14590.457147696656</v>
      </c>
      <c r="E10" s="188">
        <f t="shared" ref="E10:F10" si="0">E16+E22</f>
        <v>14908.342380933136</v>
      </c>
      <c r="F10" s="189">
        <f t="shared" si="0"/>
        <v>14291.815463549163</v>
      </c>
      <c r="G10" s="158">
        <f>IF(OR(D10=0,E10=0)," --- ",D10/E10*100-100)</f>
        <v>-2.1322641049821556</v>
      </c>
      <c r="H10" s="159">
        <f>IF(OR(D10=0,E10=0)," --- ",D10-E10)</f>
        <v>-317.88523323648042</v>
      </c>
      <c r="I10" s="158">
        <f>IF(OR(E10=0,F10=0)," --- ",E10/F10*100-100)</f>
        <v>4.3138460537529824</v>
      </c>
      <c r="J10" s="160">
        <f>IF(OR(E10=0,F10=0)," --- ",E10-F10)</f>
        <v>616.52691738397334</v>
      </c>
      <c r="K10" s="161">
        <v>133258</v>
      </c>
      <c r="L10" s="162">
        <f>RANK(K10,K$10:K$14)</f>
        <v>1</v>
      </c>
      <c r="N10" s="163"/>
      <c r="O10" s="163"/>
      <c r="P10" s="163"/>
    </row>
    <row r="11" spans="1:20" ht="18" customHeight="1">
      <c r="A11" s="157" t="s">
        <v>2</v>
      </c>
      <c r="B11" s="200" t="s">
        <v>104</v>
      </c>
      <c r="C11" s="201"/>
      <c r="D11" s="187">
        <f t="shared" ref="D11:F11" si="1">D17+D23</f>
        <v>3735.8104057488922</v>
      </c>
      <c r="E11" s="190">
        <f t="shared" si="1"/>
        <v>3794.9238080174155</v>
      </c>
      <c r="F11" s="186">
        <f t="shared" si="1"/>
        <v>3593.6634927890482</v>
      </c>
      <c r="G11" s="164">
        <f t="shared" ref="G11:G14" si="2">IF(OR(D11=0,E11=0)," --- ",D11/E11*100-100)</f>
        <v>-1.5576966827011489</v>
      </c>
      <c r="H11" s="165">
        <f t="shared" ref="H11:H14" si="3">IF(OR(D11=0,E11=0)," --- ",D11-E11)</f>
        <v>-59.113402268523259</v>
      </c>
      <c r="I11" s="164">
        <f t="shared" ref="I11:I14" si="4">IF(OR(E11=0,F11=0)," --- ",E11/F11*100-100)</f>
        <v>5.6004218433977258</v>
      </c>
      <c r="J11" s="166">
        <f t="shared" ref="J11:J14" si="5">IF(OR(E11=0,F11=0)," --- ",E11-F11)</f>
        <v>201.26031522836729</v>
      </c>
      <c r="K11" s="167">
        <v>9246</v>
      </c>
      <c r="L11" s="168">
        <f>RANK(K11,K$10:K$14)</f>
        <v>4</v>
      </c>
      <c r="N11" s="163"/>
      <c r="O11" s="163"/>
      <c r="P11" s="163"/>
    </row>
    <row r="12" spans="1:20" ht="18" customHeight="1">
      <c r="A12" s="157" t="s">
        <v>3</v>
      </c>
      <c r="B12" s="200" t="s">
        <v>102</v>
      </c>
      <c r="C12" s="201"/>
      <c r="D12" s="187">
        <f t="shared" ref="D12:F12" si="6">D18+D24</f>
        <v>6423.9541885882481</v>
      </c>
      <c r="E12" s="190">
        <f t="shared" si="6"/>
        <v>6546.6088162601391</v>
      </c>
      <c r="F12" s="186">
        <f t="shared" si="6"/>
        <v>6272.1655991871148</v>
      </c>
      <c r="G12" s="164">
        <f t="shared" si="2"/>
        <v>-1.8735597484799626</v>
      </c>
      <c r="H12" s="165">
        <f t="shared" si="3"/>
        <v>-122.65462767189092</v>
      </c>
      <c r="I12" s="164">
        <f t="shared" si="4"/>
        <v>4.3755735197519812</v>
      </c>
      <c r="J12" s="166">
        <f t="shared" si="5"/>
        <v>274.44321707302424</v>
      </c>
      <c r="K12" s="169">
        <v>8232</v>
      </c>
      <c r="L12" s="168">
        <f>RANK(K12,K$10:K$14)</f>
        <v>5</v>
      </c>
      <c r="N12" s="163"/>
      <c r="O12" s="163"/>
      <c r="P12" s="163"/>
    </row>
    <row r="13" spans="1:20" ht="18" customHeight="1">
      <c r="A13" s="157" t="s">
        <v>4</v>
      </c>
      <c r="B13" s="200" t="s">
        <v>30</v>
      </c>
      <c r="C13" s="201"/>
      <c r="D13" s="187">
        <f t="shared" ref="D13:F13" si="7">D19+D25</f>
        <v>5351.8502890411819</v>
      </c>
      <c r="E13" s="190">
        <f t="shared" si="7"/>
        <v>5423.533661313063</v>
      </c>
      <c r="F13" s="186">
        <f t="shared" si="7"/>
        <v>5255.3744497822599</v>
      </c>
      <c r="G13" s="164">
        <f t="shared" si="2"/>
        <v>-1.3217097329589791</v>
      </c>
      <c r="H13" s="165">
        <f t="shared" si="3"/>
        <v>-71.683372271881126</v>
      </c>
      <c r="I13" s="164">
        <f t="shared" si="4"/>
        <v>3.1997569942474797</v>
      </c>
      <c r="J13" s="166">
        <f t="shared" si="5"/>
        <v>168.15921153080308</v>
      </c>
      <c r="K13" s="167">
        <v>25990</v>
      </c>
      <c r="L13" s="168">
        <f>RANK(K13,K$10:K$14)</f>
        <v>3</v>
      </c>
      <c r="N13" s="163"/>
      <c r="O13" s="163"/>
      <c r="P13" s="163"/>
    </row>
    <row r="14" spans="1:20" ht="18" customHeight="1" thickBot="1">
      <c r="A14" s="157" t="s">
        <v>5</v>
      </c>
      <c r="B14" s="202" t="s">
        <v>31</v>
      </c>
      <c r="C14" s="203"/>
      <c r="D14" s="187">
        <f>D20+D26</f>
        <v>4374.7781293710223</v>
      </c>
      <c r="E14" s="190">
        <f t="shared" ref="E14:F14" si="8">E20+E26</f>
        <v>4414.2780293347923</v>
      </c>
      <c r="F14" s="186">
        <f t="shared" si="8"/>
        <v>4212.1287375087486</v>
      </c>
      <c r="G14" s="164">
        <f t="shared" si="2"/>
        <v>-0.89482129809849198</v>
      </c>
      <c r="H14" s="165">
        <f t="shared" si="3"/>
        <v>-39.499899963770076</v>
      </c>
      <c r="I14" s="164">
        <f t="shared" si="4"/>
        <v>4.7992192172550858</v>
      </c>
      <c r="J14" s="166">
        <f t="shared" si="5"/>
        <v>202.14929182604374</v>
      </c>
      <c r="K14" s="167">
        <v>43958</v>
      </c>
      <c r="L14" s="168">
        <f>RANK(K14,K$10:K$14)</f>
        <v>2</v>
      </c>
    </row>
    <row r="15" spans="1:20" s="149" customFormat="1" ht="22.5" customHeight="1">
      <c r="A15" s="170" t="s">
        <v>98</v>
      </c>
      <c r="B15" s="171"/>
      <c r="C15" s="172"/>
      <c r="D15" s="173"/>
      <c r="E15" s="173"/>
      <c r="F15" s="173"/>
      <c r="G15" s="172"/>
      <c r="H15" s="172"/>
      <c r="I15" s="172"/>
      <c r="J15" s="172"/>
      <c r="K15" s="172"/>
      <c r="L15" s="174"/>
      <c r="M15"/>
      <c r="O15"/>
    </row>
    <row r="16" spans="1:20" ht="18" customHeight="1">
      <c r="A16" s="157" t="s">
        <v>1</v>
      </c>
      <c r="B16" s="200" t="s">
        <v>103</v>
      </c>
      <c r="C16" s="201"/>
      <c r="D16" s="183">
        <v>13519.056101407759</v>
      </c>
      <c r="E16" s="184">
        <v>13785.151982843179</v>
      </c>
      <c r="F16" s="185">
        <v>13306.867285449329</v>
      </c>
      <c r="G16" s="158">
        <f>IF(OR(D16=0,E16=0)," --- ",D16/E16*100-100)</f>
        <v>-1.93030792672144</v>
      </c>
      <c r="H16" s="159">
        <f>IF(OR(D16=0,E16=0)," --- ",D16-E16)</f>
        <v>-266.09588143541987</v>
      </c>
      <c r="I16" s="158">
        <f>IF(OR(E16=0,F16=0)," --- ",E16/F16*100-100)</f>
        <v>3.5942696889811288</v>
      </c>
      <c r="J16" s="175">
        <f>IF(OR(E16=0,F16=0)," --- ",E16-F16)</f>
        <v>478.28469739385037</v>
      </c>
      <c r="K16" s="161">
        <v>133258</v>
      </c>
      <c r="L16" s="162">
        <f>RANK(K16,K$16:K$20)</f>
        <v>1</v>
      </c>
    </row>
    <row r="17" spans="1:16" ht="18" customHeight="1">
      <c r="A17" s="157" t="s">
        <v>2</v>
      </c>
      <c r="B17" s="200" t="s">
        <v>104</v>
      </c>
      <c r="C17" s="201"/>
      <c r="D17" s="183">
        <v>3277.7395928514266</v>
      </c>
      <c r="E17" s="184">
        <v>3319.456611728835</v>
      </c>
      <c r="F17" s="186">
        <v>3179.2991966401555</v>
      </c>
      <c r="G17" s="164">
        <f t="shared" ref="G17:G20" si="9">IF(OR(D17=0,E17=0)," --- ",D17/E17*100-100)</f>
        <v>-1.2567424056698684</v>
      </c>
      <c r="H17" s="165">
        <f t="shared" ref="H17:H20" si="10">IF(OR(D17=0,E17=0)," --- ",D17-E17)</f>
        <v>-41.717018877408464</v>
      </c>
      <c r="I17" s="164">
        <f t="shared" ref="I17:I20" si="11">IF(OR(E17=0,F17=0)," --- ",E17/F17*100-100)</f>
        <v>4.4084374077405499</v>
      </c>
      <c r="J17" s="166">
        <f t="shared" ref="J17:J20" si="12">IF(OR(E17=0,F17=0)," --- ",E17-F17)</f>
        <v>140.1574150886795</v>
      </c>
      <c r="K17" s="167">
        <v>9246</v>
      </c>
      <c r="L17" s="168">
        <f t="shared" ref="L17:L20" si="13">RANK(K17,K$16:K$20)</f>
        <v>4</v>
      </c>
    </row>
    <row r="18" spans="1:16" ht="18" customHeight="1">
      <c r="A18" s="157" t="s">
        <v>3</v>
      </c>
      <c r="B18" s="200" t="s">
        <v>102</v>
      </c>
      <c r="C18" s="201"/>
      <c r="D18" s="183">
        <v>5965.8833756907825</v>
      </c>
      <c r="E18" s="184">
        <v>6071.1416199715586</v>
      </c>
      <c r="F18" s="185">
        <v>5857.8013030382217</v>
      </c>
      <c r="G18" s="164">
        <f t="shared" si="9"/>
        <v>-1.7337471413040362</v>
      </c>
      <c r="H18" s="165">
        <f t="shared" si="10"/>
        <v>-105.25824428077613</v>
      </c>
      <c r="I18" s="164">
        <f t="shared" si="11"/>
        <v>3.6419862316375458</v>
      </c>
      <c r="J18" s="166">
        <f t="shared" si="12"/>
        <v>213.34031693333691</v>
      </c>
      <c r="K18" s="169">
        <v>8232</v>
      </c>
      <c r="L18" s="168">
        <f t="shared" si="13"/>
        <v>5</v>
      </c>
    </row>
    <row r="19" spans="1:16" ht="18" customHeight="1">
      <c r="A19" s="157" t="s">
        <v>4</v>
      </c>
      <c r="B19" s="200" t="s">
        <v>30</v>
      </c>
      <c r="C19" s="201"/>
      <c r="D19" s="183">
        <v>4893.7794761437162</v>
      </c>
      <c r="E19" s="184">
        <v>4948.0664650244826</v>
      </c>
      <c r="F19" s="185">
        <v>4841.0101536333668</v>
      </c>
      <c r="G19" s="164">
        <f t="shared" si="9"/>
        <v>-1.097135401565339</v>
      </c>
      <c r="H19" s="165">
        <f t="shared" si="10"/>
        <v>-54.28698888076633</v>
      </c>
      <c r="I19" s="164">
        <f t="shared" si="11"/>
        <v>2.2114457105768821</v>
      </c>
      <c r="J19" s="166">
        <f t="shared" si="12"/>
        <v>107.05631139111574</v>
      </c>
      <c r="K19" s="167">
        <v>25990</v>
      </c>
      <c r="L19" s="168">
        <f t="shared" si="13"/>
        <v>3</v>
      </c>
      <c r="O19" s="163"/>
      <c r="P19" s="163"/>
    </row>
    <row r="20" spans="1:16" ht="18" customHeight="1" thickBot="1">
      <c r="A20" s="157" t="s">
        <v>5</v>
      </c>
      <c r="B20" s="202" t="s">
        <v>31</v>
      </c>
      <c r="C20" s="203"/>
      <c r="D20" s="183">
        <v>3916.7073164735571</v>
      </c>
      <c r="E20" s="184">
        <v>3938.8108330462119</v>
      </c>
      <c r="F20" s="185">
        <v>3797.7644413598559</v>
      </c>
      <c r="G20" s="164">
        <f t="shared" si="9"/>
        <v>-0.56117233118200716</v>
      </c>
      <c r="H20" s="165">
        <f t="shared" si="10"/>
        <v>-22.103516572654826</v>
      </c>
      <c r="I20" s="164">
        <f t="shared" si="11"/>
        <v>3.7139320740980963</v>
      </c>
      <c r="J20" s="166">
        <f t="shared" si="12"/>
        <v>141.04639168635595</v>
      </c>
      <c r="K20" s="167">
        <v>43958</v>
      </c>
      <c r="L20" s="168">
        <f t="shared" si="13"/>
        <v>2</v>
      </c>
      <c r="O20" s="163"/>
      <c r="P20" s="163"/>
    </row>
    <row r="21" spans="1:16" s="149" customFormat="1" ht="22.5" customHeight="1">
      <c r="A21" s="176" t="s">
        <v>99</v>
      </c>
      <c r="B21" s="177"/>
      <c r="C21" s="178"/>
      <c r="D21" s="179"/>
      <c r="E21" s="179"/>
      <c r="F21" s="179"/>
      <c r="G21" s="178"/>
      <c r="H21" s="178"/>
      <c r="I21" s="178"/>
      <c r="J21" s="178"/>
      <c r="K21" s="178"/>
      <c r="L21" s="180"/>
      <c r="M21"/>
      <c r="O21" s="163"/>
      <c r="P21" s="163"/>
    </row>
    <row r="22" spans="1:16" ht="18" customHeight="1">
      <c r="A22" s="157" t="s">
        <v>1</v>
      </c>
      <c r="B22" s="200" t="s">
        <v>103</v>
      </c>
      <c r="C22" s="201"/>
      <c r="D22" s="183">
        <v>1071.4010462888962</v>
      </c>
      <c r="E22" s="184">
        <v>1123.1903980899565</v>
      </c>
      <c r="F22" s="185">
        <v>984.94817809983454</v>
      </c>
      <c r="G22" s="158">
        <f>IF(OR(D22=0,E22=0)," --- ",D22/E22*100-100)</f>
        <v>-4.6109147557823462</v>
      </c>
      <c r="H22" s="159">
        <f>IF(OR(D22=0,E22=0)," --- ",D22-E22)</f>
        <v>-51.78935180106032</v>
      </c>
      <c r="I22" s="158">
        <f>IF(OR(E22=0,F22=0)," --- ",E22/F22*100-100)</f>
        <v>14.035481567854589</v>
      </c>
      <c r="J22" s="175">
        <f>IF(OR(E22=0,F22=0)," --- ",E22-F22)</f>
        <v>138.24221999012195</v>
      </c>
      <c r="K22" s="161">
        <v>133258</v>
      </c>
      <c r="L22" s="162">
        <f>RANK(K22,K$22:K$26)</f>
        <v>1</v>
      </c>
      <c r="O22" s="163"/>
      <c r="P22" s="163"/>
    </row>
    <row r="23" spans="1:16" ht="18" customHeight="1">
      <c r="A23" s="157" t="s">
        <v>2</v>
      </c>
      <c r="B23" s="200" t="s">
        <v>104</v>
      </c>
      <c r="C23" s="201"/>
      <c r="D23" s="183">
        <v>458.07081289746554</v>
      </c>
      <c r="E23" s="184">
        <v>475.46719628858034</v>
      </c>
      <c r="F23" s="186">
        <v>414.36429614889272</v>
      </c>
      <c r="G23" s="164">
        <f t="shared" ref="G23:G26" si="14">IF(OR(D23=0,E23=0)," --- ",D23/E23*100-100)</f>
        <v>-3.6587978154766745</v>
      </c>
      <c r="H23" s="165">
        <f t="shared" ref="H23:H26" si="15">IF(OR(D23=0,E23=0)," --- ",D23-E23)</f>
        <v>-17.396383391114796</v>
      </c>
      <c r="I23" s="164">
        <f t="shared" ref="I23:I26" si="16">IF(OR(E23=0,F23=0)," --- ",E23/F23*100-100)</f>
        <v>14.746178835285463</v>
      </c>
      <c r="J23" s="166">
        <f t="shared" ref="J23:J26" si="17">IF(OR(E23=0,F23=0)," --- ",E23-F23)</f>
        <v>61.10290013968762</v>
      </c>
      <c r="K23" s="167">
        <v>9246</v>
      </c>
      <c r="L23" s="168">
        <f t="shared" ref="L23:L26" si="18">RANK(K23,K$22:K$26)</f>
        <v>4</v>
      </c>
      <c r="O23" s="163"/>
      <c r="P23" s="163"/>
    </row>
    <row r="24" spans="1:16" ht="18" customHeight="1">
      <c r="A24" s="157" t="s">
        <v>3</v>
      </c>
      <c r="B24" s="200" t="s">
        <v>102</v>
      </c>
      <c r="C24" s="201"/>
      <c r="D24" s="183">
        <v>458.07081289746554</v>
      </c>
      <c r="E24" s="184">
        <v>475.46719628858034</v>
      </c>
      <c r="F24" s="185">
        <v>414.36429614889272</v>
      </c>
      <c r="G24" s="164">
        <f t="shared" si="14"/>
        <v>-3.6587978154766745</v>
      </c>
      <c r="H24" s="165">
        <f t="shared" si="15"/>
        <v>-17.396383391114796</v>
      </c>
      <c r="I24" s="164">
        <f t="shared" si="16"/>
        <v>14.746178835285463</v>
      </c>
      <c r="J24" s="166">
        <f t="shared" si="17"/>
        <v>61.10290013968762</v>
      </c>
      <c r="K24" s="169">
        <v>8232</v>
      </c>
      <c r="L24" s="168">
        <f t="shared" si="18"/>
        <v>5</v>
      </c>
      <c r="O24" s="163"/>
      <c r="P24" s="163"/>
    </row>
    <row r="25" spans="1:16" ht="18" customHeight="1">
      <c r="A25" s="157" t="s">
        <v>4</v>
      </c>
      <c r="B25" s="200" t="s">
        <v>30</v>
      </c>
      <c r="C25" s="201"/>
      <c r="D25" s="183">
        <v>458.07081289746554</v>
      </c>
      <c r="E25" s="184">
        <v>475.46719628858034</v>
      </c>
      <c r="F25" s="185">
        <v>414.36429614889272</v>
      </c>
      <c r="G25" s="164">
        <f t="shared" si="14"/>
        <v>-3.6587978154766745</v>
      </c>
      <c r="H25" s="165">
        <f t="shared" si="15"/>
        <v>-17.396383391114796</v>
      </c>
      <c r="I25" s="164">
        <f t="shared" si="16"/>
        <v>14.746178835285463</v>
      </c>
      <c r="J25" s="166">
        <f t="shared" si="17"/>
        <v>61.10290013968762</v>
      </c>
      <c r="K25" s="167">
        <v>25990</v>
      </c>
      <c r="L25" s="168">
        <f t="shared" si="18"/>
        <v>3</v>
      </c>
      <c r="N25" s="163"/>
      <c r="O25" s="163"/>
      <c r="P25" s="163"/>
    </row>
    <row r="26" spans="1:16" ht="18" customHeight="1" thickBot="1">
      <c r="A26" s="157" t="s">
        <v>5</v>
      </c>
      <c r="B26" s="202" t="s">
        <v>31</v>
      </c>
      <c r="C26" s="203"/>
      <c r="D26" s="183">
        <v>458.07081289746554</v>
      </c>
      <c r="E26" s="184">
        <v>475.46719628858034</v>
      </c>
      <c r="F26" s="185">
        <v>414.36429614889272</v>
      </c>
      <c r="G26" s="164">
        <f t="shared" si="14"/>
        <v>-3.6587978154766745</v>
      </c>
      <c r="H26" s="165">
        <f t="shared" si="15"/>
        <v>-17.396383391114796</v>
      </c>
      <c r="I26" s="164">
        <f t="shared" si="16"/>
        <v>14.746178835285463</v>
      </c>
      <c r="J26" s="166">
        <f t="shared" si="17"/>
        <v>61.10290013968762</v>
      </c>
      <c r="K26" s="167">
        <v>43958</v>
      </c>
      <c r="L26" s="168">
        <f t="shared" si="18"/>
        <v>2</v>
      </c>
      <c r="N26" s="163"/>
      <c r="O26" s="163"/>
      <c r="P26" s="163"/>
    </row>
    <row r="27" spans="1:16" ht="15">
      <c r="A27" s="181" t="s">
        <v>100</v>
      </c>
    </row>
    <row r="28" spans="1:16" ht="3" customHeight="1">
      <c r="E28" s="163"/>
      <c r="F28" s="163"/>
    </row>
    <row r="29" spans="1:16">
      <c r="L29" s="182" t="s">
        <v>101</v>
      </c>
    </row>
    <row r="69" spans="12:12" ht="3.75" customHeight="1"/>
    <row r="70" spans="12:12">
      <c r="L70" s="182"/>
    </row>
    <row r="110" spans="12:12" ht="3.75" customHeight="1"/>
    <row r="111" spans="12:12">
      <c r="L111" s="182"/>
    </row>
  </sheetData>
  <mergeCells count="22">
    <mergeCell ref="B16:C16"/>
    <mergeCell ref="A2:L2"/>
    <mergeCell ref="A7:A8"/>
    <mergeCell ref="D7:F7"/>
    <mergeCell ref="G7:H7"/>
    <mergeCell ref="I7:J7"/>
    <mergeCell ref="K7:L8"/>
    <mergeCell ref="B7:C8"/>
    <mergeCell ref="B10:C10"/>
    <mergeCell ref="B11:C11"/>
    <mergeCell ref="B12:C12"/>
    <mergeCell ref="B13:C13"/>
    <mergeCell ref="B14:C14"/>
    <mergeCell ref="B24:C24"/>
    <mergeCell ref="B25:C25"/>
    <mergeCell ref="B26:C26"/>
    <mergeCell ref="B17:C17"/>
    <mergeCell ref="B18:C18"/>
    <mergeCell ref="B19:C19"/>
    <mergeCell ref="B20:C20"/>
    <mergeCell ref="B22:C22"/>
    <mergeCell ref="B23:C23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50" orientation="portrait" horizontalDpi="4294967293" verticalDpi="0" r:id="rId1"/>
  <headerFooter alignWithMargins="0"/>
  <rowBreaks count="1" manualBreakCount="1">
    <brk id="68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OBSAH</vt:lpstr>
      <vt:lpstr>1- Hudební-individ.</vt:lpstr>
      <vt:lpstr>2- Hudební-kolekt.</vt:lpstr>
      <vt:lpstr>3- Literárně-dramatický</vt:lpstr>
      <vt:lpstr>4- Taneční</vt:lpstr>
      <vt:lpstr>5- Výtvarný</vt:lpstr>
      <vt:lpstr>Souhrn</vt:lpstr>
      <vt:lpstr>'1- Hudební-individ.'!Oblast_tisku</vt:lpstr>
      <vt:lpstr>'2- Hudební-kolekt.'!Oblast_tisku</vt:lpstr>
      <vt:lpstr>'3- Literárně-dramatický'!Oblast_tisku</vt:lpstr>
      <vt:lpstr>'4- Taneční'!Oblast_tisku</vt:lpstr>
      <vt:lpstr>'5- Výtvarný'!Oblast_tisku</vt:lpstr>
      <vt:lpstr>OBSAH!Oblast_tisku</vt:lpstr>
      <vt:lpstr>Souhrn!Oblast_tisku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Your User Name</cp:lastModifiedBy>
  <cp:lastPrinted>2011-09-21T11:01:07Z</cp:lastPrinted>
  <dcterms:created xsi:type="dcterms:W3CDTF">1997-01-24T11:07:25Z</dcterms:created>
  <dcterms:modified xsi:type="dcterms:W3CDTF">2011-09-21T11:09:57Z</dcterms:modified>
</cp:coreProperties>
</file>