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500"/>
  </bookViews>
  <sheets>
    <sheet name="Zaokrouhleno (na Kč)" sheetId="2" r:id="rId1"/>
    <sheet name="List1" sheetId="4" r:id="rId2"/>
    <sheet name="List2" sheetId="5" r:id="rId3"/>
  </sheets>
  <calcPr calcId="125725"/>
</workbook>
</file>

<file path=xl/calcChain.xml><?xml version="1.0" encoding="utf-8"?>
<calcChain xmlns="http://schemas.openxmlformats.org/spreadsheetml/2006/main">
  <c r="D37" i="2"/>
  <c r="C37"/>
  <c r="E36"/>
  <c r="E35"/>
  <c r="E34"/>
  <c r="E33"/>
  <c r="E32"/>
  <c r="E31"/>
  <c r="E30"/>
  <c r="G24"/>
  <c r="H24"/>
  <c r="D24"/>
  <c r="E8"/>
  <c r="E9"/>
  <c r="E10"/>
  <c r="E11"/>
  <c r="E12"/>
  <c r="E13"/>
  <c r="E14"/>
  <c r="E15"/>
  <c r="E16"/>
  <c r="E17"/>
  <c r="E18"/>
  <c r="E19"/>
  <c r="E20"/>
  <c r="E21"/>
  <c r="E22"/>
  <c r="E23"/>
  <c r="E7"/>
  <c r="B37"/>
  <c r="C24"/>
  <c r="B24"/>
  <c r="E37" l="1"/>
  <c r="F7"/>
  <c r="F23"/>
  <c r="F22"/>
  <c r="F21"/>
  <c r="F20"/>
  <c r="F19"/>
  <c r="F18"/>
  <c r="F17"/>
  <c r="F16"/>
  <c r="F15"/>
  <c r="F14"/>
  <c r="F13"/>
  <c r="F12"/>
  <c r="F11"/>
  <c r="F10"/>
  <c r="F9"/>
  <c r="F8"/>
  <c r="E24"/>
  <c r="E39" s="1"/>
  <c r="J7" l="1"/>
  <c r="I7"/>
  <c r="F24"/>
  <c r="J8"/>
  <c r="I8"/>
  <c r="J9"/>
  <c r="I9"/>
  <c r="J10"/>
  <c r="I10"/>
  <c r="J11"/>
  <c r="I11"/>
  <c r="I12"/>
  <c r="J12"/>
  <c r="J13"/>
  <c r="I13"/>
  <c r="J14"/>
  <c r="I14"/>
  <c r="J15"/>
  <c r="I15"/>
  <c r="J16"/>
  <c r="I16"/>
  <c r="J17"/>
  <c r="I17"/>
  <c r="I18"/>
  <c r="J18"/>
  <c r="J19"/>
  <c r="I19"/>
  <c r="I20"/>
  <c r="J20"/>
  <c r="I21"/>
  <c r="J21"/>
  <c r="J22"/>
  <c r="I22"/>
  <c r="J23"/>
  <c r="I23"/>
  <c r="J24" l="1"/>
  <c r="I24"/>
</calcChain>
</file>

<file path=xl/sharedStrings.xml><?xml version="1.0" encoding="utf-8"?>
<sst xmlns="http://schemas.openxmlformats.org/spreadsheetml/2006/main" count="46" uniqueCount="41">
  <si>
    <t>Žadatel</t>
  </si>
  <si>
    <t>Požadavek fyz. osob AP v roce 2012</t>
  </si>
  <si>
    <t>Jihočeský kraj</t>
  </si>
  <si>
    <t>Jihomoravský kraj</t>
  </si>
  <si>
    <t>Královéhradecký kraj</t>
  </si>
  <si>
    <t>Liberecký kraj</t>
  </si>
  <si>
    <t>Moravskoslezský kraj</t>
  </si>
  <si>
    <t>Pardubický kraj</t>
  </si>
  <si>
    <t>Plzeňský kraj</t>
  </si>
  <si>
    <t>Středočeský kraj</t>
  </si>
  <si>
    <t>Ústecký kraj</t>
  </si>
  <si>
    <t>Kraj Vysočina</t>
  </si>
  <si>
    <t>Karlovarský kraj</t>
  </si>
  <si>
    <t>Zlínský kraj</t>
  </si>
  <si>
    <t>Olomoucký kraj</t>
  </si>
  <si>
    <t>Požadavek  přepočtených AP pro rok 2012</t>
  </si>
  <si>
    <t>Křesťanská ZŠ Jihlava</t>
  </si>
  <si>
    <t>Církevní MŠ Ovečka v Olomouci</t>
  </si>
  <si>
    <t>CELKEM</t>
  </si>
  <si>
    <t>ZŠ Bodláka a Pampelišky, o.p.s. Veliš 40, okres Jičín</t>
  </si>
  <si>
    <t>SOŠ Managementu a práva, s.r.o. Kolín, Macharova 1376</t>
  </si>
  <si>
    <t>MŠ a ZŠ Sv.Augustina, Praha 4</t>
  </si>
  <si>
    <t>Církevní a soukromé školy</t>
  </si>
  <si>
    <t>Církevní ZŠ a MŠ Přemysla Pittra, Jungmannova 3, Ostrava</t>
  </si>
  <si>
    <t>Církevní MŠ, Lipenská 3, České Budějovice</t>
  </si>
  <si>
    <t xml:space="preserve">Požadavek  přepočtených AP pro rok 2012 </t>
  </si>
  <si>
    <t xml:space="preserve">Zařízení pro děti-cizince, diagnostický ústav, dětský domov se školou, výchovný ústav, SVP, ZŠ a PŠ, Praha 5 </t>
  </si>
  <si>
    <r>
      <t xml:space="preserve">Krajské, obecní školy a </t>
    </r>
    <r>
      <rPr>
        <b/>
        <sz val="12"/>
        <rFont val="Calibri"/>
        <family val="2"/>
        <charset val="238"/>
      </rPr>
      <t>PŘO</t>
    </r>
  </si>
  <si>
    <t xml:space="preserve">DD se školou, ZŠ a ŠJ Sedlec-Prčice  </t>
  </si>
  <si>
    <t>DD se školou, ZŠ a ŠJ Jihlava , Dělnická 1</t>
  </si>
  <si>
    <t>v Kč</t>
  </si>
  <si>
    <t xml:space="preserve">Žádaný příspěvek na rok 2012 celkem </t>
  </si>
  <si>
    <t xml:space="preserve">Z toho:  platy pedagogů  </t>
  </si>
  <si>
    <t xml:space="preserve"> pojistné  </t>
  </si>
  <si>
    <t xml:space="preserve"> FKSP </t>
  </si>
  <si>
    <t xml:space="preserve"> </t>
  </si>
  <si>
    <t>CELKEM na RP  (Kč)</t>
  </si>
  <si>
    <t>Výsledky Rozvojového programu na financování asistentů pedagoga pro děti, žáky a studenty se  znevýhodněním na rok 2012</t>
  </si>
  <si>
    <t>Schválený příspěvek na rok 2012      (NIV celkem)</t>
  </si>
  <si>
    <t>Schválený příspěvek na rok 2012</t>
  </si>
  <si>
    <t>Magistrát hl. m. Prahy</t>
  </si>
</sst>
</file>

<file path=xl/styles.xml><?xml version="1.0" encoding="utf-8"?>
<styleSheet xmlns="http://schemas.openxmlformats.org/spreadsheetml/2006/main">
  <numFmts count="1">
    <numFmt numFmtId="164" formatCode="#,##0.0000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shrinkToFit="1"/>
    </xf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wrapText="1" shrinkToFit="1"/>
    </xf>
    <xf numFmtId="0" fontId="3" fillId="0" borderId="0" xfId="0" applyFont="1"/>
    <xf numFmtId="3" fontId="3" fillId="0" borderId="0" xfId="0" applyNumberFormat="1" applyFont="1"/>
    <xf numFmtId="4" fontId="0" fillId="0" borderId="2" xfId="0" applyNumberFormat="1" applyBorder="1" applyAlignment="1">
      <alignment shrinkToFit="1"/>
    </xf>
    <xf numFmtId="4" fontId="0" fillId="0" borderId="2" xfId="0" applyNumberFormat="1" applyBorder="1"/>
    <xf numFmtId="4" fontId="0" fillId="0" borderId="0" xfId="0" applyNumberFormat="1" applyAlignment="1">
      <alignment shrinkToFit="1"/>
    </xf>
    <xf numFmtId="4" fontId="0" fillId="0" borderId="0" xfId="0" applyNumberFormat="1"/>
    <xf numFmtId="4" fontId="0" fillId="0" borderId="6" xfId="0" applyNumberFormat="1" applyBorder="1" applyAlignment="1">
      <alignment shrinkToFit="1"/>
    </xf>
    <xf numFmtId="4" fontId="0" fillId="0" borderId="7" xfId="0" applyNumberFormat="1" applyBorder="1"/>
    <xf numFmtId="0" fontId="0" fillId="0" borderId="4" xfId="0" applyBorder="1" applyAlignment="1">
      <alignment shrinkToFit="1"/>
    </xf>
    <xf numFmtId="4" fontId="0" fillId="0" borderId="8" xfId="0" applyNumberFormat="1" applyBorder="1" applyAlignment="1">
      <alignment shrinkToFit="1"/>
    </xf>
    <xf numFmtId="4" fontId="0" fillId="0" borderId="8" xfId="0" applyNumberForma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2" xfId="0" applyBorder="1"/>
    <xf numFmtId="0" fontId="5" fillId="0" borderId="1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4" fontId="1" fillId="0" borderId="16" xfId="0" applyNumberFormat="1" applyFont="1" applyBorder="1"/>
    <xf numFmtId="4" fontId="1" fillId="0" borderId="16" xfId="0" applyNumberFormat="1" applyFont="1" applyBorder="1" applyAlignment="1">
      <alignment shrinkToFit="1"/>
    </xf>
    <xf numFmtId="164" fontId="0" fillId="0" borderId="2" xfId="0" applyNumberFormat="1" applyBorder="1"/>
    <xf numFmtId="4" fontId="4" fillId="0" borderId="2" xfId="0" applyNumberFormat="1" applyFont="1" applyBorder="1" applyAlignment="1">
      <alignment shrinkToFit="1"/>
    </xf>
    <xf numFmtId="0" fontId="5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wrapText="1" shrinkToFit="1"/>
    </xf>
    <xf numFmtId="4" fontId="0" fillId="0" borderId="20" xfId="0" applyNumberFormat="1" applyBorder="1" applyAlignment="1">
      <alignment shrinkToFit="1"/>
    </xf>
    <xf numFmtId="4" fontId="0" fillId="0" borderId="7" xfId="0" applyNumberFormat="1" applyBorder="1" applyAlignment="1">
      <alignment shrinkToFit="1"/>
    </xf>
    <xf numFmtId="4" fontId="0" fillId="0" borderId="9" xfId="0" applyNumberFormat="1" applyBorder="1" applyAlignment="1">
      <alignment shrinkToFit="1"/>
    </xf>
    <xf numFmtId="164" fontId="1" fillId="0" borderId="16" xfId="0" applyNumberFormat="1" applyFont="1" applyBorder="1"/>
    <xf numFmtId="0" fontId="6" fillId="0" borderId="15" xfId="0" applyFont="1" applyBorder="1" applyAlignment="1">
      <alignment wrapText="1" shrinkToFit="1"/>
    </xf>
    <xf numFmtId="0" fontId="0" fillId="0" borderId="3" xfId="0" applyBorder="1" applyAlignment="1">
      <alignment shrinkToFit="1"/>
    </xf>
    <xf numFmtId="0" fontId="9" fillId="0" borderId="10" xfId="0" applyFont="1" applyBorder="1" applyAlignment="1">
      <alignment horizontal="center"/>
    </xf>
    <xf numFmtId="0" fontId="4" fillId="0" borderId="4" xfId="0" applyFont="1" applyBorder="1" applyAlignment="1">
      <alignment wrapText="1" shrinkToFit="1"/>
    </xf>
    <xf numFmtId="0" fontId="4" fillId="0" borderId="5" xfId="0" applyFont="1" applyBorder="1" applyAlignment="1">
      <alignment wrapText="1"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21" xfId="0" applyFont="1" applyBorder="1" applyAlignment="1">
      <alignment horizontal="center" wrapText="1"/>
    </xf>
    <xf numFmtId="0" fontId="0" fillId="0" borderId="17" xfId="0" applyBorder="1"/>
    <xf numFmtId="0" fontId="5" fillId="0" borderId="17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4" fontId="0" fillId="0" borderId="25" xfId="0" applyNumberFormat="1" applyBorder="1" applyAlignment="1">
      <alignment shrinkToFit="1"/>
    </xf>
    <xf numFmtId="4" fontId="0" fillId="0" borderId="25" xfId="0" applyNumberFormat="1" applyBorder="1"/>
    <xf numFmtId="4" fontId="0" fillId="0" borderId="26" xfId="0" applyNumberFormat="1" applyBorder="1"/>
    <xf numFmtId="4" fontId="0" fillId="0" borderId="16" xfId="0" applyNumberFormat="1" applyBorder="1" applyAlignment="1">
      <alignment shrinkToFit="1"/>
    </xf>
    <xf numFmtId="0" fontId="7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/>
    <xf numFmtId="0" fontId="1" fillId="0" borderId="27" xfId="0" applyFont="1" applyBorder="1" applyAlignment="1">
      <alignment horizontal="right"/>
    </xf>
    <xf numFmtId="4" fontId="1" fillId="0" borderId="0" xfId="0" applyNumberFormat="1" applyFont="1" applyBorder="1" applyAlignment="1">
      <alignment shrinkToFit="1"/>
    </xf>
    <xf numFmtId="0" fontId="6" fillId="0" borderId="0" xfId="0" applyFont="1" applyBorder="1" applyAlignment="1">
      <alignment wrapText="1" shrinkToFit="1"/>
    </xf>
    <xf numFmtId="4" fontId="1" fillId="0" borderId="21" xfId="0" applyNumberFormat="1" applyFont="1" applyBorder="1" applyAlignment="1">
      <alignment shrinkToFit="1"/>
    </xf>
    <xf numFmtId="0" fontId="8" fillId="0" borderId="28" xfId="0" applyFont="1" applyBorder="1" applyAlignment="1">
      <alignment wrapText="1" shrinkToFit="1"/>
    </xf>
    <xf numFmtId="0" fontId="4" fillId="0" borderId="29" xfId="0" applyFont="1" applyFill="1" applyBorder="1" applyAlignment="1">
      <alignment wrapText="1"/>
    </xf>
    <xf numFmtId="0" fontId="0" fillId="0" borderId="30" xfId="0" applyBorder="1"/>
    <xf numFmtId="4" fontId="1" fillId="0" borderId="30" xfId="0" applyNumberFormat="1" applyFont="1" applyBorder="1" applyAlignment="1">
      <alignment shrinkToFit="1"/>
    </xf>
    <xf numFmtId="0" fontId="0" fillId="0" borderId="30" xfId="0" applyBorder="1" applyAlignment="1">
      <alignment horizontal="right"/>
    </xf>
    <xf numFmtId="0" fontId="0" fillId="0" borderId="31" xfId="0" applyBorder="1"/>
    <xf numFmtId="4" fontId="1" fillId="0" borderId="0" xfId="0" applyNumberFormat="1" applyFont="1" applyAlignment="1">
      <alignment horizontal="right" shrinkToFit="1"/>
    </xf>
    <xf numFmtId="0" fontId="5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/>
    <xf numFmtId="0" fontId="0" fillId="0" borderId="19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A3" sqref="A3:J3"/>
    </sheetView>
  </sheetViews>
  <sheetFormatPr defaultRowHeight="15"/>
  <cols>
    <col min="1" max="1" width="30" customWidth="1"/>
    <col min="2" max="2" width="12.85546875" customWidth="1"/>
    <col min="3" max="3" width="15.140625" customWidth="1"/>
    <col min="4" max="4" width="16.85546875" customWidth="1"/>
    <col min="5" max="5" width="15.85546875" customWidth="1"/>
    <col min="6" max="6" width="13.5703125" customWidth="1"/>
    <col min="7" max="7" width="0.42578125" hidden="1" customWidth="1"/>
    <col min="8" max="8" width="20.42578125" hidden="1" customWidth="1"/>
    <col min="9" max="9" width="14.5703125" customWidth="1"/>
    <col min="10" max="10" width="21" customWidth="1"/>
    <col min="11" max="11" width="14.28515625" customWidth="1"/>
  </cols>
  <sheetData>
    <row r="1" spans="1:12">
      <c r="A1" s="2"/>
      <c r="B1" s="2"/>
      <c r="C1" s="2"/>
      <c r="D1" s="2"/>
      <c r="E1" s="2"/>
      <c r="F1" s="2"/>
      <c r="G1" s="2"/>
      <c r="H1" s="3"/>
    </row>
    <row r="2" spans="1:12">
      <c r="A2" s="2"/>
      <c r="B2" s="2"/>
      <c r="C2" s="2"/>
      <c r="D2" s="2"/>
      <c r="E2" s="2"/>
      <c r="F2" s="2"/>
      <c r="G2" s="2"/>
      <c r="H2" s="2"/>
    </row>
    <row r="3" spans="1:12" ht="16.5" thickBot="1">
      <c r="A3" s="65" t="s">
        <v>37</v>
      </c>
      <c r="B3" s="66"/>
      <c r="C3" s="66"/>
      <c r="D3" s="66"/>
      <c r="E3" s="66"/>
      <c r="F3" s="66"/>
      <c r="G3" s="66"/>
      <c r="H3" s="66"/>
      <c r="I3" s="67"/>
      <c r="J3" s="68"/>
    </row>
    <row r="4" spans="1:12" ht="19.5" thickBot="1">
      <c r="A4" s="51"/>
      <c r="B4" s="52"/>
      <c r="C4" s="52"/>
      <c r="D4" s="52"/>
      <c r="E4" s="52"/>
      <c r="F4" s="52"/>
      <c r="G4" s="52"/>
      <c r="H4" s="52"/>
      <c r="I4" s="53"/>
      <c r="J4" s="54" t="s">
        <v>30</v>
      </c>
    </row>
    <row r="5" spans="1:12" ht="63.75" thickBot="1">
      <c r="A5" s="16" t="s">
        <v>0</v>
      </c>
      <c r="B5" s="17" t="s">
        <v>1</v>
      </c>
      <c r="C5" s="17" t="s">
        <v>15</v>
      </c>
      <c r="D5" s="17" t="s">
        <v>31</v>
      </c>
      <c r="E5" s="17" t="s">
        <v>38</v>
      </c>
      <c r="F5" s="18" t="s">
        <v>32</v>
      </c>
      <c r="G5" s="19"/>
      <c r="H5" s="20"/>
      <c r="I5" s="21" t="s">
        <v>33</v>
      </c>
      <c r="J5" s="22" t="s">
        <v>34</v>
      </c>
    </row>
    <row r="6" spans="1:12" ht="16.5" thickBot="1">
      <c r="A6" s="35" t="s">
        <v>27</v>
      </c>
      <c r="B6" s="27"/>
      <c r="C6" s="27"/>
      <c r="D6" s="27"/>
      <c r="E6" s="27"/>
      <c r="F6" s="27"/>
      <c r="G6" s="44"/>
      <c r="H6" s="44"/>
      <c r="I6" s="45"/>
      <c r="J6" s="46"/>
    </row>
    <row r="7" spans="1:12">
      <c r="A7" s="34" t="s">
        <v>2</v>
      </c>
      <c r="B7" s="7">
        <v>21</v>
      </c>
      <c r="C7" s="7">
        <v>19.809999999999999</v>
      </c>
      <c r="D7" s="7">
        <v>5261754</v>
      </c>
      <c r="E7" s="7">
        <f>ROUND(D7-D7*0.35,0)</f>
        <v>3420140</v>
      </c>
      <c r="F7" s="7">
        <f>ROUND($E7/1.35,0)</f>
        <v>2533437</v>
      </c>
      <c r="G7" s="8"/>
      <c r="H7" s="8"/>
      <c r="I7" s="8">
        <f>ROUND($F7*0.34,0)</f>
        <v>861369</v>
      </c>
      <c r="J7" s="12">
        <f>ROUND($F7*0.01,0)</f>
        <v>25334</v>
      </c>
      <c r="K7" s="10"/>
    </row>
    <row r="8" spans="1:12">
      <c r="A8" s="13" t="s">
        <v>3</v>
      </c>
      <c r="B8" s="7">
        <v>36</v>
      </c>
      <c r="C8" s="7">
        <v>29.715</v>
      </c>
      <c r="D8" s="7">
        <v>6941736</v>
      </c>
      <c r="E8" s="7">
        <f t="shared" ref="E8:E23" si="0">ROUND(D8-D8*0.35,0)</f>
        <v>4512128</v>
      </c>
      <c r="F8" s="7">
        <f t="shared" ref="F8:F23" si="1">ROUND($E8/1.35,0)</f>
        <v>3342317</v>
      </c>
      <c r="G8" s="8"/>
      <c r="H8" s="8"/>
      <c r="I8" s="8">
        <f t="shared" ref="I8:I23" si="2">ROUND($F8*0.34,0)</f>
        <v>1136388</v>
      </c>
      <c r="J8" s="12">
        <f t="shared" ref="J8:J23" si="3">ROUND($F8*0.01,0)</f>
        <v>33423</v>
      </c>
      <c r="K8" s="10"/>
    </row>
    <row r="9" spans="1:12">
      <c r="A9" s="13" t="s">
        <v>4</v>
      </c>
      <c r="B9" s="7">
        <v>33</v>
      </c>
      <c r="C9" s="7">
        <v>26.28</v>
      </c>
      <c r="D9" s="7">
        <v>5786949</v>
      </c>
      <c r="E9" s="7">
        <f t="shared" si="0"/>
        <v>3761517</v>
      </c>
      <c r="F9" s="7">
        <f t="shared" si="1"/>
        <v>2786309</v>
      </c>
      <c r="G9" s="8"/>
      <c r="H9" s="8"/>
      <c r="I9" s="8">
        <f t="shared" si="2"/>
        <v>947345</v>
      </c>
      <c r="J9" s="12">
        <f t="shared" si="3"/>
        <v>27863</v>
      </c>
      <c r="K9" s="10"/>
    </row>
    <row r="10" spans="1:12">
      <c r="A10" s="13" t="s">
        <v>5</v>
      </c>
      <c r="B10" s="7">
        <v>32</v>
      </c>
      <c r="C10" s="7">
        <v>27.574999999999999</v>
      </c>
      <c r="D10" s="7">
        <v>6941975</v>
      </c>
      <c r="E10" s="7">
        <f t="shared" si="0"/>
        <v>4512284</v>
      </c>
      <c r="F10" s="7">
        <f t="shared" si="1"/>
        <v>3342433</v>
      </c>
      <c r="G10" s="8"/>
      <c r="H10" s="8"/>
      <c r="I10" s="8">
        <f t="shared" si="2"/>
        <v>1136427</v>
      </c>
      <c r="J10" s="12">
        <f t="shared" si="3"/>
        <v>33424</v>
      </c>
      <c r="K10" s="10"/>
    </row>
    <row r="11" spans="1:12">
      <c r="A11" s="13" t="s">
        <v>6</v>
      </c>
      <c r="B11" s="7">
        <v>82</v>
      </c>
      <c r="C11" s="7">
        <v>76.650000000000006</v>
      </c>
      <c r="D11" s="7">
        <v>19048646</v>
      </c>
      <c r="E11" s="7">
        <f t="shared" si="0"/>
        <v>12381620</v>
      </c>
      <c r="F11" s="7">
        <f t="shared" si="1"/>
        <v>9171570</v>
      </c>
      <c r="G11" s="8"/>
      <c r="H11" s="8"/>
      <c r="I11" s="8">
        <f t="shared" si="2"/>
        <v>3118334</v>
      </c>
      <c r="J11" s="12">
        <f t="shared" si="3"/>
        <v>91716</v>
      </c>
      <c r="K11" s="10"/>
      <c r="L11" s="2"/>
    </row>
    <row r="12" spans="1:12">
      <c r="A12" s="13" t="s">
        <v>7</v>
      </c>
      <c r="B12" s="7">
        <v>22</v>
      </c>
      <c r="C12" s="7">
        <v>20.2</v>
      </c>
      <c r="D12" s="7">
        <v>5598432</v>
      </c>
      <c r="E12" s="7">
        <f t="shared" si="0"/>
        <v>3638981</v>
      </c>
      <c r="F12" s="7">
        <f t="shared" si="1"/>
        <v>2695541</v>
      </c>
      <c r="G12" s="8"/>
      <c r="H12" s="8"/>
      <c r="I12" s="8">
        <f>ROUND($F12*0.34,0)+1</f>
        <v>916485</v>
      </c>
      <c r="J12" s="12">
        <f t="shared" si="3"/>
        <v>26955</v>
      </c>
      <c r="K12" s="10"/>
    </row>
    <row r="13" spans="1:12">
      <c r="A13" s="13" t="s">
        <v>8</v>
      </c>
      <c r="B13" s="7">
        <v>19</v>
      </c>
      <c r="C13" s="7">
        <v>14.365</v>
      </c>
      <c r="D13" s="7">
        <v>3601722</v>
      </c>
      <c r="E13" s="7">
        <f t="shared" si="0"/>
        <v>2341119</v>
      </c>
      <c r="F13" s="7">
        <f t="shared" si="1"/>
        <v>1734162</v>
      </c>
      <c r="G13" s="8"/>
      <c r="H13" s="8"/>
      <c r="I13" s="8">
        <f t="shared" si="2"/>
        <v>589615</v>
      </c>
      <c r="J13" s="12">
        <f t="shared" si="3"/>
        <v>17342</v>
      </c>
      <c r="K13" s="10"/>
    </row>
    <row r="14" spans="1:12">
      <c r="A14" s="13" t="s">
        <v>40</v>
      </c>
      <c r="B14" s="7">
        <v>26</v>
      </c>
      <c r="C14" s="7">
        <v>21.69</v>
      </c>
      <c r="D14" s="7">
        <v>4772012</v>
      </c>
      <c r="E14" s="7">
        <f t="shared" si="0"/>
        <v>3101808</v>
      </c>
      <c r="F14" s="7">
        <f t="shared" si="1"/>
        <v>2297636</v>
      </c>
      <c r="G14" s="8"/>
      <c r="H14" s="8"/>
      <c r="I14" s="8">
        <f t="shared" si="2"/>
        <v>781196</v>
      </c>
      <c r="J14" s="12">
        <f t="shared" si="3"/>
        <v>22976</v>
      </c>
      <c r="K14" s="10"/>
    </row>
    <row r="15" spans="1:12">
      <c r="A15" s="13" t="s">
        <v>9</v>
      </c>
      <c r="B15" s="7">
        <v>55</v>
      </c>
      <c r="C15" s="7">
        <v>42.16</v>
      </c>
      <c r="D15" s="7">
        <v>11030952</v>
      </c>
      <c r="E15" s="7">
        <f t="shared" si="0"/>
        <v>7170119</v>
      </c>
      <c r="F15" s="7">
        <f t="shared" si="1"/>
        <v>5311199</v>
      </c>
      <c r="G15" s="8"/>
      <c r="H15" s="8"/>
      <c r="I15" s="8">
        <f t="shared" si="2"/>
        <v>1805808</v>
      </c>
      <c r="J15" s="12">
        <f t="shared" si="3"/>
        <v>53112</v>
      </c>
      <c r="K15" s="10"/>
    </row>
    <row r="16" spans="1:12">
      <c r="A16" s="13" t="s">
        <v>10</v>
      </c>
      <c r="B16" s="7">
        <v>91</v>
      </c>
      <c r="C16" s="7">
        <v>83.2</v>
      </c>
      <c r="D16" s="7">
        <v>19488459</v>
      </c>
      <c r="E16" s="7">
        <f t="shared" si="0"/>
        <v>12667498</v>
      </c>
      <c r="F16" s="7">
        <f t="shared" si="1"/>
        <v>9383332</v>
      </c>
      <c r="G16" s="8"/>
      <c r="H16" s="8"/>
      <c r="I16" s="8">
        <f t="shared" si="2"/>
        <v>3190333</v>
      </c>
      <c r="J16" s="12">
        <f t="shared" si="3"/>
        <v>93833</v>
      </c>
      <c r="K16" s="10"/>
    </row>
    <row r="17" spans="1:13">
      <c r="A17" s="13" t="s">
        <v>11</v>
      </c>
      <c r="B17" s="7">
        <v>9</v>
      </c>
      <c r="C17" s="7">
        <v>9</v>
      </c>
      <c r="D17" s="7">
        <v>2170812</v>
      </c>
      <c r="E17" s="7">
        <f t="shared" si="0"/>
        <v>1411028</v>
      </c>
      <c r="F17" s="7">
        <f t="shared" si="1"/>
        <v>1045206</v>
      </c>
      <c r="G17" s="8"/>
      <c r="H17" s="8"/>
      <c r="I17" s="8">
        <f t="shared" si="2"/>
        <v>355370</v>
      </c>
      <c r="J17" s="12">
        <f t="shared" si="3"/>
        <v>10452</v>
      </c>
      <c r="K17" s="10"/>
    </row>
    <row r="18" spans="1:13">
      <c r="A18" s="13" t="s">
        <v>12</v>
      </c>
      <c r="B18" s="7">
        <v>26</v>
      </c>
      <c r="C18" s="26">
        <v>22.95</v>
      </c>
      <c r="D18" s="7">
        <v>5214612</v>
      </c>
      <c r="E18" s="7">
        <f t="shared" si="0"/>
        <v>3389498</v>
      </c>
      <c r="F18" s="7">
        <f t="shared" si="1"/>
        <v>2510739</v>
      </c>
      <c r="G18" s="8"/>
      <c r="H18" s="8"/>
      <c r="I18" s="8">
        <f>ROUND($F18*0.34,0)+1</f>
        <v>853652</v>
      </c>
      <c r="J18" s="12">
        <f t="shared" si="3"/>
        <v>25107</v>
      </c>
      <c r="K18" s="10"/>
    </row>
    <row r="19" spans="1:13">
      <c r="A19" s="13" t="s">
        <v>13</v>
      </c>
      <c r="B19" s="7">
        <v>15</v>
      </c>
      <c r="C19" s="7">
        <v>13.016999999999999</v>
      </c>
      <c r="D19" s="7">
        <v>2657412</v>
      </c>
      <c r="E19" s="7">
        <f t="shared" si="0"/>
        <v>1727318</v>
      </c>
      <c r="F19" s="7">
        <f t="shared" si="1"/>
        <v>1279495</v>
      </c>
      <c r="G19" s="8"/>
      <c r="H19" s="8"/>
      <c r="I19" s="8">
        <f t="shared" si="2"/>
        <v>435028</v>
      </c>
      <c r="J19" s="12">
        <f t="shared" si="3"/>
        <v>12795</v>
      </c>
      <c r="K19" s="10"/>
    </row>
    <row r="20" spans="1:13">
      <c r="A20" s="13" t="s">
        <v>14</v>
      </c>
      <c r="B20" s="7">
        <v>53</v>
      </c>
      <c r="C20" s="7">
        <v>36.72</v>
      </c>
      <c r="D20" s="7">
        <v>9466314</v>
      </c>
      <c r="E20" s="7">
        <f t="shared" si="0"/>
        <v>6153104</v>
      </c>
      <c r="F20" s="7">
        <f t="shared" si="1"/>
        <v>4557855</v>
      </c>
      <c r="G20" s="8"/>
      <c r="H20" s="8"/>
      <c r="I20" s="8">
        <f>ROUND($F20*0.34,0)-1</f>
        <v>1549670</v>
      </c>
      <c r="J20" s="12">
        <f t="shared" si="3"/>
        <v>45579</v>
      </c>
      <c r="K20" s="10"/>
    </row>
    <row r="21" spans="1:13" ht="30">
      <c r="A21" s="36" t="s">
        <v>29</v>
      </c>
      <c r="B21" s="7">
        <v>1</v>
      </c>
      <c r="C21" s="7">
        <v>0.8</v>
      </c>
      <c r="D21" s="7">
        <v>201825</v>
      </c>
      <c r="E21" s="7">
        <f t="shared" si="0"/>
        <v>131186</v>
      </c>
      <c r="F21" s="7">
        <f t="shared" si="1"/>
        <v>97175</v>
      </c>
      <c r="G21" s="8"/>
      <c r="H21" s="8"/>
      <c r="I21" s="8">
        <f>ROUND($F21*0.34,0)-1</f>
        <v>33039</v>
      </c>
      <c r="J21" s="12">
        <f t="shared" si="3"/>
        <v>972</v>
      </c>
      <c r="K21" s="10"/>
    </row>
    <row r="22" spans="1:13" ht="30" customHeight="1">
      <c r="A22" s="36" t="s">
        <v>28</v>
      </c>
      <c r="B22" s="7">
        <v>2</v>
      </c>
      <c r="C22" s="7">
        <v>2</v>
      </c>
      <c r="D22" s="7">
        <v>703080</v>
      </c>
      <c r="E22" s="7">
        <f t="shared" si="0"/>
        <v>457002</v>
      </c>
      <c r="F22" s="7">
        <f t="shared" si="1"/>
        <v>338520</v>
      </c>
      <c r="G22" s="8"/>
      <c r="H22" s="8"/>
      <c r="I22" s="8">
        <f t="shared" si="2"/>
        <v>115097</v>
      </c>
      <c r="J22" s="12">
        <f t="shared" si="3"/>
        <v>3385</v>
      </c>
      <c r="K22" s="10"/>
      <c r="L22" s="5"/>
      <c r="M22" s="5"/>
    </row>
    <row r="23" spans="1:13" ht="60.75" thickBot="1">
      <c r="A23" s="37" t="s">
        <v>26</v>
      </c>
      <c r="B23" s="50">
        <v>1</v>
      </c>
      <c r="C23" s="50">
        <v>0.83</v>
      </c>
      <c r="D23" s="50">
        <v>246560</v>
      </c>
      <c r="E23" s="47">
        <f t="shared" si="0"/>
        <v>160264</v>
      </c>
      <c r="F23" s="47">
        <f t="shared" si="1"/>
        <v>118714</v>
      </c>
      <c r="G23" s="48"/>
      <c r="H23" s="48"/>
      <c r="I23" s="48">
        <f t="shared" si="2"/>
        <v>40363</v>
      </c>
      <c r="J23" s="49">
        <f t="shared" si="3"/>
        <v>1187</v>
      </c>
      <c r="K23" s="10"/>
    </row>
    <row r="24" spans="1:13" ht="15.75" thickBot="1">
      <c r="A24" s="33" t="s">
        <v>18</v>
      </c>
      <c r="B24" s="24">
        <f>SUM(B7:B23)</f>
        <v>524</v>
      </c>
      <c r="C24" s="24">
        <f>SUM(C7:C23)</f>
        <v>446.96199999999999</v>
      </c>
      <c r="D24" s="24">
        <f>SUM(D7:D23)</f>
        <v>109133252</v>
      </c>
      <c r="E24" s="24">
        <f t="shared" ref="E24:J24" si="4">SUM(E7:E23)</f>
        <v>70936614</v>
      </c>
      <c r="F24" s="24">
        <f t="shared" si="4"/>
        <v>52545640</v>
      </c>
      <c r="G24" s="24">
        <f t="shared" si="4"/>
        <v>0</v>
      </c>
      <c r="H24" s="24">
        <f t="shared" si="4"/>
        <v>0</v>
      </c>
      <c r="I24" s="24">
        <f t="shared" si="4"/>
        <v>17865519</v>
      </c>
      <c r="J24" s="24">
        <f t="shared" si="4"/>
        <v>525455</v>
      </c>
      <c r="K24" s="10"/>
    </row>
    <row r="25" spans="1:13" ht="12" customHeight="1">
      <c r="A25" s="56"/>
      <c r="B25" s="55"/>
      <c r="C25" s="55"/>
      <c r="D25" s="55"/>
      <c r="E25" s="55"/>
      <c r="F25" s="55"/>
      <c r="G25" s="55"/>
      <c r="H25" s="55"/>
      <c r="I25" s="55"/>
      <c r="J25" s="55"/>
      <c r="K25" s="10"/>
    </row>
    <row r="26" spans="1:13" ht="12" customHeight="1">
      <c r="A26" s="56"/>
      <c r="B26" s="55"/>
      <c r="C26" s="55"/>
      <c r="D26" s="55"/>
      <c r="E26" s="55"/>
      <c r="F26" s="55"/>
      <c r="G26" s="55"/>
      <c r="H26" s="55"/>
      <c r="I26" s="55"/>
      <c r="J26" s="55"/>
      <c r="K26" s="10"/>
    </row>
    <row r="27" spans="1:13" ht="15.75" thickBot="1">
      <c r="A27" s="4"/>
      <c r="B27" s="9"/>
      <c r="C27" s="9"/>
      <c r="D27" s="9"/>
      <c r="E27" s="64" t="s">
        <v>30</v>
      </c>
      <c r="F27" s="9"/>
      <c r="G27" s="9"/>
      <c r="H27" s="9"/>
      <c r="I27" s="9"/>
      <c r="J27" s="9"/>
    </row>
    <row r="28" spans="1:13" ht="63.75" thickBot="1">
      <c r="A28" s="28" t="s">
        <v>0</v>
      </c>
      <c r="B28" s="18" t="s">
        <v>1</v>
      </c>
      <c r="C28" s="17" t="s">
        <v>25</v>
      </c>
      <c r="D28" s="17" t="s">
        <v>31</v>
      </c>
      <c r="E28" s="43" t="s">
        <v>39</v>
      </c>
      <c r="F28" s="9"/>
      <c r="G28" s="10"/>
      <c r="H28" s="10"/>
      <c r="I28" s="10"/>
      <c r="J28" s="10"/>
    </row>
    <row r="29" spans="1:13" ht="16.5" thickBot="1">
      <c r="A29" s="58" t="s">
        <v>22</v>
      </c>
      <c r="B29" s="27"/>
      <c r="C29" s="27"/>
      <c r="D29" s="27"/>
      <c r="E29" s="27"/>
      <c r="F29" s="9"/>
      <c r="G29" s="10"/>
      <c r="H29" s="10"/>
      <c r="I29" s="10"/>
      <c r="J29" s="10"/>
    </row>
    <row r="30" spans="1:13">
      <c r="A30" s="38" t="s">
        <v>16</v>
      </c>
      <c r="B30" s="11">
        <v>1</v>
      </c>
      <c r="C30" s="11">
        <v>1</v>
      </c>
      <c r="D30" s="11">
        <v>192960</v>
      </c>
      <c r="E30" s="29">
        <f>ROUND(D30*0.88,0)</f>
        <v>169805</v>
      </c>
    </row>
    <row r="31" spans="1:13">
      <c r="A31" s="39" t="s">
        <v>17</v>
      </c>
      <c r="B31" s="7">
        <v>1</v>
      </c>
      <c r="C31" s="7">
        <v>0.5</v>
      </c>
      <c r="D31" s="7">
        <v>185000</v>
      </c>
      <c r="E31" s="30">
        <f t="shared" ref="E31:E36" si="5">ROUND(D31*0.88,0)</f>
        <v>162800</v>
      </c>
      <c r="F31" s="6"/>
      <c r="G31" s="5"/>
    </row>
    <row r="32" spans="1:13" ht="30">
      <c r="A32" s="36" t="s">
        <v>23</v>
      </c>
      <c r="B32" s="7">
        <v>7</v>
      </c>
      <c r="C32" s="7">
        <v>7</v>
      </c>
      <c r="D32" s="7">
        <v>1733424</v>
      </c>
      <c r="E32" s="30">
        <f t="shared" si="5"/>
        <v>1525413</v>
      </c>
    </row>
    <row r="33" spans="1:9" ht="30">
      <c r="A33" s="40" t="s">
        <v>24</v>
      </c>
      <c r="B33" s="7">
        <v>4</v>
      </c>
      <c r="C33" s="25">
        <v>2.0625</v>
      </c>
      <c r="D33" s="7">
        <v>542580</v>
      </c>
      <c r="E33" s="30">
        <f t="shared" si="5"/>
        <v>477470</v>
      </c>
    </row>
    <row r="34" spans="1:9" ht="30">
      <c r="A34" s="40" t="s">
        <v>19</v>
      </c>
      <c r="B34" s="7">
        <v>1</v>
      </c>
      <c r="C34" s="8">
        <v>1</v>
      </c>
      <c r="D34" s="7">
        <v>243000</v>
      </c>
      <c r="E34" s="30">
        <f t="shared" si="5"/>
        <v>213840</v>
      </c>
    </row>
    <row r="35" spans="1:9" ht="30">
      <c r="A35" s="40" t="s">
        <v>20</v>
      </c>
      <c r="B35" s="7">
        <v>8</v>
      </c>
      <c r="C35" s="8">
        <v>8</v>
      </c>
      <c r="D35" s="7">
        <v>1658100</v>
      </c>
      <c r="E35" s="30">
        <f t="shared" si="5"/>
        <v>1459128</v>
      </c>
    </row>
    <row r="36" spans="1:9" ht="15.75" thickBot="1">
      <c r="A36" s="41" t="s">
        <v>21</v>
      </c>
      <c r="B36" s="14">
        <v>1</v>
      </c>
      <c r="C36" s="15">
        <v>0.5</v>
      </c>
      <c r="D36" s="14">
        <v>100428</v>
      </c>
      <c r="E36" s="31">
        <f t="shared" si="5"/>
        <v>88377</v>
      </c>
    </row>
    <row r="37" spans="1:9" ht="15.75" thickBot="1">
      <c r="A37" s="42" t="s">
        <v>18</v>
      </c>
      <c r="B37" s="23">
        <f>SUM(B30:B36)</f>
        <v>23</v>
      </c>
      <c r="C37" s="32">
        <f>SUM(C30:C36)</f>
        <v>20.0625</v>
      </c>
      <c r="D37" s="23">
        <f>SUM(D30:D36)</f>
        <v>4655492</v>
      </c>
      <c r="E37" s="57">
        <f>SUM(E30:E36)</f>
        <v>4096833</v>
      </c>
    </row>
    <row r="38" spans="1:9">
      <c r="A38" s="1"/>
      <c r="B38" s="1"/>
      <c r="C38" s="1"/>
      <c r="D38" s="1"/>
      <c r="E38" s="1"/>
      <c r="F38" s="1"/>
    </row>
    <row r="39" spans="1:9">
      <c r="A39" s="59" t="s">
        <v>36</v>
      </c>
      <c r="B39" s="60"/>
      <c r="C39" s="60"/>
      <c r="D39" s="62"/>
      <c r="E39" s="61">
        <f>E37+E24</f>
        <v>75033447</v>
      </c>
      <c r="F39" s="63"/>
    </row>
    <row r="42" spans="1:9">
      <c r="I42" t="s">
        <v>35</v>
      </c>
    </row>
  </sheetData>
  <mergeCells count="1">
    <mergeCell ref="A3:J3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Zaokrouhleno (na Kč)</vt:lpstr>
      <vt:lpstr>List1</vt:lpstr>
      <vt:lpstr>List2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gerdovam</dc:creator>
  <cp:lastModifiedBy>chytilp</cp:lastModifiedBy>
  <cp:lastPrinted>2012-02-24T14:45:05Z</cp:lastPrinted>
  <dcterms:created xsi:type="dcterms:W3CDTF">2012-02-06T18:15:44Z</dcterms:created>
  <dcterms:modified xsi:type="dcterms:W3CDTF">2012-03-07T13:19:55Z</dcterms:modified>
</cp:coreProperties>
</file>