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4340" windowHeight="8190"/>
  </bookViews>
  <sheets>
    <sheet name="Zaokrouhleno (na Kč)" sheetId="5" r:id="rId1"/>
  </sheets>
  <calcPr calcId="125725"/>
</workbook>
</file>

<file path=xl/calcChain.xml><?xml version="1.0" encoding="utf-8"?>
<calcChain xmlns="http://schemas.openxmlformats.org/spreadsheetml/2006/main">
  <c r="G21" i="5"/>
  <c r="D34"/>
  <c r="C34"/>
  <c r="E34" s="1"/>
  <c r="B34"/>
  <c r="E33"/>
  <c r="E32"/>
  <c r="E31"/>
  <c r="E30"/>
  <c r="E29"/>
  <c r="E28"/>
  <c r="F27"/>
  <c r="F28" s="1"/>
  <c r="F29" s="1"/>
  <c r="F30" s="1"/>
  <c r="F31" s="1"/>
  <c r="F32" s="1"/>
  <c r="F33" s="1"/>
  <c r="F34" s="1"/>
  <c r="E27"/>
  <c r="E26"/>
  <c r="H26" s="1"/>
  <c r="D21"/>
  <c r="C21"/>
  <c r="B21"/>
  <c r="E20"/>
  <c r="H20" s="1"/>
  <c r="E19"/>
  <c r="H19" s="1"/>
  <c r="E18"/>
  <c r="H18" s="1"/>
  <c r="E17"/>
  <c r="H17" s="1"/>
  <c r="E16"/>
  <c r="H16" s="1"/>
  <c r="E15"/>
  <c r="H15" s="1"/>
  <c r="E14"/>
  <c r="H14" s="1"/>
  <c r="E13"/>
  <c r="H13" s="1"/>
  <c r="E12"/>
  <c r="H12" s="1"/>
  <c r="E11"/>
  <c r="H11" s="1"/>
  <c r="E10"/>
  <c r="H10" s="1"/>
  <c r="E9"/>
  <c r="H9" s="1"/>
  <c r="E8"/>
  <c r="H8" s="1"/>
  <c r="E7"/>
  <c r="E21" l="1"/>
  <c r="H21" s="1"/>
  <c r="I21" s="1"/>
  <c r="H27"/>
  <c r="J21"/>
  <c r="J8"/>
  <c r="I8"/>
  <c r="J9"/>
  <c r="I9"/>
  <c r="I10"/>
  <c r="J10"/>
  <c r="J11"/>
  <c r="I11"/>
  <c r="J12"/>
  <c r="I12"/>
  <c r="J13"/>
  <c r="I13"/>
  <c r="J14"/>
  <c r="I14"/>
  <c r="I15"/>
  <c r="J15"/>
  <c r="J16"/>
  <c r="K16" s="1"/>
  <c r="I16"/>
  <c r="J17"/>
  <c r="I17"/>
  <c r="J18"/>
  <c r="K18" s="1"/>
  <c r="I18"/>
  <c r="J19"/>
  <c r="I19"/>
  <c r="J20"/>
  <c r="K20" s="1"/>
  <c r="I20"/>
  <c r="H7"/>
  <c r="K8"/>
  <c r="K9"/>
  <c r="K10"/>
  <c r="K11"/>
  <c r="K12"/>
  <c r="K13"/>
  <c r="K14"/>
  <c r="K15"/>
  <c r="K17"/>
  <c r="K19"/>
  <c r="H28"/>
  <c r="H29"/>
  <c r="H30"/>
  <c r="H31"/>
  <c r="H32"/>
  <c r="H33"/>
  <c r="H34" l="1"/>
  <c r="J7"/>
  <c r="I7"/>
  <c r="K7"/>
  <c r="K21" s="1"/>
  <c r="H38" s="1"/>
</calcChain>
</file>

<file path=xl/sharedStrings.xml><?xml version="1.0" encoding="utf-8"?>
<sst xmlns="http://schemas.openxmlformats.org/spreadsheetml/2006/main" count="48" uniqueCount="40">
  <si>
    <t>Krajské a obecní školy</t>
  </si>
  <si>
    <t>Žadatel</t>
  </si>
  <si>
    <t>Počet PP přep.</t>
  </si>
  <si>
    <t>Počet AP přep.</t>
  </si>
  <si>
    <t>Přepočtené úvazky celkem</t>
  </si>
  <si>
    <t>Počet právnických osob</t>
  </si>
  <si>
    <t>Jihomoravský kraj</t>
  </si>
  <si>
    <t>Zlínský kraj</t>
  </si>
  <si>
    <t>Moravskoslezský kraj</t>
  </si>
  <si>
    <t>Středočeský kraj</t>
  </si>
  <si>
    <t>MŠ a ZŠ Sv.Augustina, Praha 4</t>
  </si>
  <si>
    <t>Liberecký kraj</t>
  </si>
  <si>
    <t>Královéhradecký kraj</t>
  </si>
  <si>
    <t>Karlovarský kraj</t>
  </si>
  <si>
    <t>Ústecký kraj</t>
  </si>
  <si>
    <t>Jihočeský kraj</t>
  </si>
  <si>
    <t>Plzeňský kraj</t>
  </si>
  <si>
    <t>Olomoucký kraj</t>
  </si>
  <si>
    <t>Církevní ZŠ logopedická Don Bosco a MŠ log.</t>
  </si>
  <si>
    <t>Kraj Vysočina</t>
  </si>
  <si>
    <t>Hl. město Praha</t>
  </si>
  <si>
    <t>Pardubický kraj</t>
  </si>
  <si>
    <t>Církevní MŠ Lipenská 3, České Budějovice</t>
  </si>
  <si>
    <t>Dívčí katolická SŠ</t>
  </si>
  <si>
    <t>Církevní MŠ Ovečka Olomouc</t>
  </si>
  <si>
    <t>Křesťanská ZŠ Jihlava, nám. Svobody 1369</t>
  </si>
  <si>
    <t>Církevní ZŠ a MŠ Přemysla Pittera</t>
  </si>
  <si>
    <t>CELKEM</t>
  </si>
  <si>
    <t>Církevní a soukromé školy</t>
  </si>
  <si>
    <t>Mensa gymnazium, o.p.s., Praha-Řepy</t>
  </si>
  <si>
    <t>v Kč</t>
  </si>
  <si>
    <t xml:space="preserve">Příspěvek na 1 úvazek </t>
  </si>
  <si>
    <t>CELKEM na RP (v Kč)</t>
  </si>
  <si>
    <t>Navržený příspěvek na rok 2012 platy pedagogů</t>
  </si>
  <si>
    <t xml:space="preserve">Odvody </t>
  </si>
  <si>
    <t xml:space="preserve">FKSP </t>
  </si>
  <si>
    <t>Příspěvek na 1 úvatek vč. odvodů a FKSP</t>
  </si>
  <si>
    <t>Schválený příspěvek na rok 2012 celkem  (NIV celkem)</t>
  </si>
  <si>
    <t xml:space="preserve">Schválený příspěvek na rok 2012 celkem </t>
  </si>
  <si>
    <t>Výsledek Rozvojového programu na podporu škol, které realizují inkluzivní vzdělávání a vzdělávání dětí a žáků se znevýhodněním na rok 2012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</si>
</sst>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3" xfId="0" applyFont="1" applyBorder="1"/>
    <xf numFmtId="0" fontId="1" fillId="0" borderId="4" xfId="0" applyFont="1" applyBorder="1" applyAlignment="1">
      <alignment wrapText="1"/>
    </xf>
    <xf numFmtId="2" fontId="1" fillId="0" borderId="4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2" fontId="0" fillId="0" borderId="0" xfId="0" applyNumberFormat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3" xfId="0" applyFont="1" applyFill="1" applyBorder="1" applyAlignment="1">
      <alignment wrapText="1"/>
    </xf>
    <xf numFmtId="4" fontId="0" fillId="0" borderId="6" xfId="0" applyNumberFormat="1" applyBorder="1"/>
    <xf numFmtId="4" fontId="0" fillId="0" borderId="1" xfId="0" applyNumberFormat="1" applyBorder="1"/>
    <xf numFmtId="4" fontId="0" fillId="0" borderId="7" xfId="0" applyNumberFormat="1" applyBorder="1"/>
    <xf numFmtId="4" fontId="1" fillId="0" borderId="4" xfId="0" applyNumberFormat="1" applyFont="1" applyBorder="1"/>
    <xf numFmtId="4" fontId="0" fillId="0" borderId="0" xfId="0" applyNumberFormat="1"/>
    <xf numFmtId="4" fontId="0" fillId="0" borderId="8" xfId="0" applyNumberFormat="1" applyBorder="1"/>
    <xf numFmtId="0" fontId="0" fillId="0" borderId="7" xfId="0" applyBorder="1" applyAlignment="1">
      <alignment wrapText="1"/>
    </xf>
    <xf numFmtId="4" fontId="1" fillId="0" borderId="9" xfId="0" applyNumberFormat="1" applyFont="1" applyBorder="1"/>
    <xf numFmtId="0" fontId="0" fillId="0" borderId="10" xfId="0" applyBorder="1" applyAlignment="1">
      <alignment wrapText="1"/>
    </xf>
    <xf numFmtId="0" fontId="0" fillId="0" borderId="0" xfId="0" applyAlignment="1">
      <alignment horizontal="right"/>
    </xf>
    <xf numFmtId="4" fontId="0" fillId="0" borderId="14" xfId="0" applyNumberFormat="1" applyBorder="1"/>
    <xf numFmtId="0" fontId="1" fillId="0" borderId="11" xfId="0" applyFont="1" applyBorder="1"/>
    <xf numFmtId="0" fontId="1" fillId="0" borderId="12" xfId="0" applyFont="1" applyBorder="1"/>
    <xf numFmtId="4" fontId="1" fillId="0" borderId="13" xfId="0" applyNumberFormat="1" applyFont="1" applyBorder="1"/>
    <xf numFmtId="2" fontId="1" fillId="0" borderId="4" xfId="0" applyNumberFormat="1" applyFont="1" applyBorder="1" applyAlignment="1">
      <alignment horizontal="center" wrapText="1"/>
    </xf>
    <xf numFmtId="2" fontId="1" fillId="0" borderId="9" xfId="0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2" fontId="1" fillId="0" borderId="15" xfId="0" applyNumberFormat="1" applyFont="1" applyBorder="1" applyAlignment="1">
      <alignment horizontal="center" wrapText="1"/>
    </xf>
    <xf numFmtId="4" fontId="0" fillId="0" borderId="16" xfId="0" applyNumberFormat="1" applyBorder="1"/>
    <xf numFmtId="4" fontId="0" fillId="0" borderId="17" xfId="0" applyNumberFormat="1" applyBorder="1"/>
    <xf numFmtId="4" fontId="0" fillId="0" borderId="18" xfId="0" applyNumberFormat="1" applyBorder="1"/>
    <xf numFmtId="4" fontId="1" fillId="0" borderId="15" xfId="0" applyNumberFormat="1" applyFont="1" applyBorder="1"/>
    <xf numFmtId="4" fontId="0" fillId="0" borderId="19" xfId="0" applyNumberFormat="1" applyBorder="1"/>
    <xf numFmtId="4" fontId="0" fillId="0" borderId="20" xfId="0" applyNumberFormat="1" applyBorder="1"/>
    <xf numFmtId="4" fontId="0" fillId="0" borderId="21" xfId="0" applyNumberFormat="1" applyBorder="1"/>
    <xf numFmtId="0" fontId="1" fillId="0" borderId="15" xfId="0" applyFont="1" applyBorder="1" applyAlignment="1">
      <alignment horizontal="center" wrapText="1"/>
    </xf>
    <xf numFmtId="4" fontId="0" fillId="0" borderId="11" xfId="0" applyNumberFormat="1" applyBorder="1"/>
    <xf numFmtId="4" fontId="0" fillId="0" borderId="22" xfId="0" applyNumberFormat="1" applyBorder="1"/>
    <xf numFmtId="0" fontId="1" fillId="0" borderId="9" xfId="0" applyFont="1" applyBorder="1" applyAlignment="1">
      <alignment horizontal="center" wrapText="1"/>
    </xf>
    <xf numFmtId="4" fontId="0" fillId="0" borderId="23" xfId="0" applyNumberFormat="1" applyBorder="1"/>
    <xf numFmtId="4" fontId="0" fillId="0" borderId="24" xfId="0" applyNumberFormat="1" applyBorder="1"/>
    <xf numFmtId="0" fontId="1" fillId="0" borderId="25" xfId="0" applyFont="1" applyBorder="1" applyAlignment="1">
      <alignment horizontal="center" wrapText="1"/>
    </xf>
    <xf numFmtId="4" fontId="0" fillId="0" borderId="26" xfId="0" applyNumberFormat="1" applyBorder="1"/>
    <xf numFmtId="4" fontId="0" fillId="0" borderId="12" xfId="0" applyNumberFormat="1" applyBorder="1"/>
    <xf numFmtId="4" fontId="0" fillId="0" borderId="27" xfId="0" applyNumberFormat="1" applyBorder="1"/>
    <xf numFmtId="4" fontId="1" fillId="0" borderId="25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40"/>
  <sheetViews>
    <sheetView tabSelected="1" topLeftCell="A4" workbookViewId="0">
      <selection activeCell="I4" sqref="I4"/>
    </sheetView>
  </sheetViews>
  <sheetFormatPr defaultRowHeight="15"/>
  <cols>
    <col min="1" max="1" width="19.7109375" customWidth="1"/>
    <col min="2" max="10" width="14.85546875" customWidth="1"/>
    <col min="11" max="11" width="16.140625" customWidth="1"/>
  </cols>
  <sheetData>
    <row r="3" spans="1:11" ht="15.75">
      <c r="A3" s="49" t="s">
        <v>39</v>
      </c>
      <c r="B3" s="50"/>
      <c r="C3" s="50"/>
      <c r="D3" s="50"/>
      <c r="E3" s="50"/>
      <c r="F3" s="50"/>
      <c r="G3" s="50"/>
      <c r="H3" s="50"/>
      <c r="I3" s="50"/>
      <c r="J3" s="50"/>
      <c r="K3" s="51"/>
    </row>
    <row r="5" spans="1:11" ht="15.75" thickBot="1">
      <c r="A5" s="1" t="s">
        <v>0</v>
      </c>
      <c r="K5" s="29" t="s">
        <v>30</v>
      </c>
    </row>
    <row r="6" spans="1:11" ht="60.75" thickBot="1">
      <c r="A6" s="4" t="s">
        <v>1</v>
      </c>
      <c r="B6" s="28" t="s">
        <v>5</v>
      </c>
      <c r="C6" s="6" t="s">
        <v>2</v>
      </c>
      <c r="D6" s="6" t="s">
        <v>3</v>
      </c>
      <c r="E6" s="26" t="s">
        <v>4</v>
      </c>
      <c r="F6" s="26" t="s">
        <v>31</v>
      </c>
      <c r="G6" s="26" t="s">
        <v>36</v>
      </c>
      <c r="H6" s="26" t="s">
        <v>33</v>
      </c>
      <c r="I6" s="26" t="s">
        <v>34</v>
      </c>
      <c r="J6" s="30" t="s">
        <v>35</v>
      </c>
      <c r="K6" s="27" t="s">
        <v>37</v>
      </c>
    </row>
    <row r="7" spans="1:11" ht="24.95" customHeight="1">
      <c r="A7" s="10" t="s">
        <v>6</v>
      </c>
      <c r="B7" s="12">
        <v>12</v>
      </c>
      <c r="C7" s="12">
        <v>132.69999999999999</v>
      </c>
      <c r="D7" s="12">
        <v>19.3</v>
      </c>
      <c r="E7" s="22">
        <f>SUM($C7:$D7)</f>
        <v>152</v>
      </c>
      <c r="F7" s="22">
        <v>9420</v>
      </c>
      <c r="G7" s="22">
        <v>12717</v>
      </c>
      <c r="H7" s="22">
        <f>ROUND($E7*$F7,0)</f>
        <v>1431840</v>
      </c>
      <c r="I7" s="22">
        <f>ROUND($H7*0.34,0)</f>
        <v>486826</v>
      </c>
      <c r="J7" s="31">
        <f>ROUND($H7*0.01,0)</f>
        <v>14318</v>
      </c>
      <c r="K7" s="35">
        <f>H7+I7+J7</f>
        <v>1932984</v>
      </c>
    </row>
    <row r="8" spans="1:11" ht="24.95" customHeight="1">
      <c r="A8" s="7" t="s">
        <v>7</v>
      </c>
      <c r="B8" s="13">
        <v>4</v>
      </c>
      <c r="C8" s="13">
        <v>94.3</v>
      </c>
      <c r="D8" s="13">
        <v>5.7</v>
      </c>
      <c r="E8" s="13">
        <f t="shared" ref="E8:E20" si="0">SUM($C8:$D8)</f>
        <v>100</v>
      </c>
      <c r="F8" s="12">
        <v>9420</v>
      </c>
      <c r="G8" s="12">
        <v>12717</v>
      </c>
      <c r="H8" s="12">
        <f t="shared" ref="H8:H21" si="1">ROUND($E8*$F8,0)</f>
        <v>942000</v>
      </c>
      <c r="I8" s="12">
        <f t="shared" ref="I8:I21" si="2">ROUND($H8*0.34,0)</f>
        <v>320280</v>
      </c>
      <c r="J8" s="32">
        <f t="shared" ref="J8:J21" si="3">ROUND($H8*0.01,0)</f>
        <v>9420</v>
      </c>
      <c r="K8" s="36">
        <f t="shared" ref="K8:K20" si="4">H8+I8+J8</f>
        <v>1271700</v>
      </c>
    </row>
    <row r="9" spans="1:11" ht="24.95" customHeight="1">
      <c r="A9" s="7" t="s">
        <v>8</v>
      </c>
      <c r="B9" s="13">
        <v>26</v>
      </c>
      <c r="C9" s="13">
        <v>379.31</v>
      </c>
      <c r="D9" s="13">
        <v>51.8</v>
      </c>
      <c r="E9" s="13">
        <f t="shared" si="0"/>
        <v>431.11</v>
      </c>
      <c r="F9" s="12">
        <v>9420</v>
      </c>
      <c r="G9" s="12">
        <v>12717</v>
      </c>
      <c r="H9" s="12">
        <f t="shared" si="1"/>
        <v>4061056</v>
      </c>
      <c r="I9" s="12">
        <f t="shared" si="2"/>
        <v>1380759</v>
      </c>
      <c r="J9" s="32">
        <f t="shared" si="3"/>
        <v>40611</v>
      </c>
      <c r="K9" s="36">
        <f t="shared" si="4"/>
        <v>5482426</v>
      </c>
    </row>
    <row r="10" spans="1:11" ht="24.95" customHeight="1">
      <c r="A10" s="7" t="s">
        <v>9</v>
      </c>
      <c r="B10" s="13">
        <v>9</v>
      </c>
      <c r="C10" s="13">
        <v>110</v>
      </c>
      <c r="D10" s="13">
        <v>5.0999999999999996</v>
      </c>
      <c r="E10" s="13">
        <f t="shared" si="0"/>
        <v>115.1</v>
      </c>
      <c r="F10" s="12">
        <v>9420</v>
      </c>
      <c r="G10" s="12">
        <v>12717</v>
      </c>
      <c r="H10" s="12">
        <f t="shared" si="1"/>
        <v>1084242</v>
      </c>
      <c r="I10" s="12">
        <f>ROUND($H10*0.34,0)+1</f>
        <v>368643</v>
      </c>
      <c r="J10" s="32">
        <f t="shared" si="3"/>
        <v>10842</v>
      </c>
      <c r="K10" s="36">
        <f t="shared" si="4"/>
        <v>1463727</v>
      </c>
    </row>
    <row r="11" spans="1:11" ht="24.95" customHeight="1">
      <c r="A11" s="7" t="s">
        <v>11</v>
      </c>
      <c r="B11" s="13">
        <v>14</v>
      </c>
      <c r="C11" s="13">
        <v>211</v>
      </c>
      <c r="D11" s="13">
        <v>11.55</v>
      </c>
      <c r="E11" s="13">
        <f t="shared" si="0"/>
        <v>222.55</v>
      </c>
      <c r="F11" s="12">
        <v>9420</v>
      </c>
      <c r="G11" s="12">
        <v>12717</v>
      </c>
      <c r="H11" s="12">
        <f t="shared" si="1"/>
        <v>2096421</v>
      </c>
      <c r="I11" s="12">
        <f t="shared" si="2"/>
        <v>712783</v>
      </c>
      <c r="J11" s="32">
        <f t="shared" si="3"/>
        <v>20964</v>
      </c>
      <c r="K11" s="36">
        <f t="shared" si="4"/>
        <v>2830168</v>
      </c>
    </row>
    <row r="12" spans="1:11" ht="24.95" customHeight="1">
      <c r="A12" s="7" t="s">
        <v>12</v>
      </c>
      <c r="B12" s="13">
        <v>5</v>
      </c>
      <c r="C12" s="13">
        <v>103.1</v>
      </c>
      <c r="D12" s="13">
        <v>10</v>
      </c>
      <c r="E12" s="13">
        <f t="shared" si="0"/>
        <v>113.1</v>
      </c>
      <c r="F12" s="12">
        <v>9420</v>
      </c>
      <c r="G12" s="12">
        <v>12717</v>
      </c>
      <c r="H12" s="12">
        <f t="shared" si="1"/>
        <v>1065402</v>
      </c>
      <c r="I12" s="12">
        <f t="shared" si="2"/>
        <v>362237</v>
      </c>
      <c r="J12" s="32">
        <f t="shared" si="3"/>
        <v>10654</v>
      </c>
      <c r="K12" s="36">
        <f t="shared" si="4"/>
        <v>1438293</v>
      </c>
    </row>
    <row r="13" spans="1:11" ht="24.95" customHeight="1">
      <c r="A13" s="7" t="s">
        <v>13</v>
      </c>
      <c r="B13" s="13">
        <v>3</v>
      </c>
      <c r="C13" s="13">
        <v>54.3</v>
      </c>
      <c r="D13" s="13">
        <v>1.8</v>
      </c>
      <c r="E13" s="13">
        <f t="shared" si="0"/>
        <v>56.099999999999994</v>
      </c>
      <c r="F13" s="12">
        <v>9420</v>
      </c>
      <c r="G13" s="12">
        <v>12717</v>
      </c>
      <c r="H13" s="12">
        <f t="shared" si="1"/>
        <v>528462</v>
      </c>
      <c r="I13" s="12">
        <f t="shared" si="2"/>
        <v>179677</v>
      </c>
      <c r="J13" s="32">
        <f t="shared" si="3"/>
        <v>5285</v>
      </c>
      <c r="K13" s="36">
        <f t="shared" si="4"/>
        <v>713424</v>
      </c>
    </row>
    <row r="14" spans="1:11" ht="24.95" customHeight="1">
      <c r="A14" s="7" t="s">
        <v>14</v>
      </c>
      <c r="B14" s="13">
        <v>58</v>
      </c>
      <c r="C14" s="13">
        <v>1057.7</v>
      </c>
      <c r="D14" s="13">
        <v>35.24</v>
      </c>
      <c r="E14" s="13">
        <f t="shared" si="0"/>
        <v>1092.94</v>
      </c>
      <c r="F14" s="12">
        <v>9420</v>
      </c>
      <c r="G14" s="12">
        <v>12717</v>
      </c>
      <c r="H14" s="12">
        <f t="shared" si="1"/>
        <v>10295495</v>
      </c>
      <c r="I14" s="12">
        <f t="shared" si="2"/>
        <v>3500468</v>
      </c>
      <c r="J14" s="32">
        <f t="shared" si="3"/>
        <v>102955</v>
      </c>
      <c r="K14" s="36">
        <f t="shared" si="4"/>
        <v>13898918</v>
      </c>
    </row>
    <row r="15" spans="1:11" ht="24.95" customHeight="1">
      <c r="A15" s="7" t="s">
        <v>15</v>
      </c>
      <c r="B15" s="13">
        <v>15</v>
      </c>
      <c r="C15" s="13">
        <v>107.8</v>
      </c>
      <c r="D15" s="13">
        <v>6.3</v>
      </c>
      <c r="E15" s="13">
        <f t="shared" si="0"/>
        <v>114.1</v>
      </c>
      <c r="F15" s="12">
        <v>9420</v>
      </c>
      <c r="G15" s="12">
        <v>12717</v>
      </c>
      <c r="H15" s="12">
        <f t="shared" si="1"/>
        <v>1074822</v>
      </c>
      <c r="I15" s="12">
        <f>ROUND($H15*0.34,0)+1</f>
        <v>365440</v>
      </c>
      <c r="J15" s="32">
        <f t="shared" si="3"/>
        <v>10748</v>
      </c>
      <c r="K15" s="36">
        <f t="shared" si="4"/>
        <v>1451010</v>
      </c>
    </row>
    <row r="16" spans="1:11" ht="24.95" customHeight="1">
      <c r="A16" s="7" t="s">
        <v>16</v>
      </c>
      <c r="B16" s="13">
        <v>4</v>
      </c>
      <c r="C16" s="13">
        <v>29.9</v>
      </c>
      <c r="D16" s="13">
        <v>4</v>
      </c>
      <c r="E16" s="13">
        <f t="shared" si="0"/>
        <v>33.9</v>
      </c>
      <c r="F16" s="12">
        <v>9420</v>
      </c>
      <c r="G16" s="12">
        <v>12717</v>
      </c>
      <c r="H16" s="12">
        <f t="shared" si="1"/>
        <v>319338</v>
      </c>
      <c r="I16" s="12">
        <f t="shared" si="2"/>
        <v>108575</v>
      </c>
      <c r="J16" s="32">
        <f t="shared" si="3"/>
        <v>3193</v>
      </c>
      <c r="K16" s="36">
        <f t="shared" si="4"/>
        <v>431106</v>
      </c>
    </row>
    <row r="17" spans="1:11" ht="24.95" customHeight="1">
      <c r="A17" s="7" t="s">
        <v>17</v>
      </c>
      <c r="B17" s="13">
        <v>32</v>
      </c>
      <c r="C17" s="13">
        <v>334.92</v>
      </c>
      <c r="D17" s="13">
        <v>15.45</v>
      </c>
      <c r="E17" s="13">
        <f t="shared" si="0"/>
        <v>350.37</v>
      </c>
      <c r="F17" s="12">
        <v>9420</v>
      </c>
      <c r="G17" s="12">
        <v>12717</v>
      </c>
      <c r="H17" s="12">
        <f t="shared" si="1"/>
        <v>3300485</v>
      </c>
      <c r="I17" s="12">
        <f t="shared" si="2"/>
        <v>1122165</v>
      </c>
      <c r="J17" s="32">
        <f t="shared" si="3"/>
        <v>33005</v>
      </c>
      <c r="K17" s="36">
        <f t="shared" si="4"/>
        <v>4455655</v>
      </c>
    </row>
    <row r="18" spans="1:11" ht="24.95" customHeight="1">
      <c r="A18" s="7" t="s">
        <v>19</v>
      </c>
      <c r="B18" s="13">
        <v>4</v>
      </c>
      <c r="C18" s="13">
        <v>50.6</v>
      </c>
      <c r="D18" s="13">
        <v>3</v>
      </c>
      <c r="E18" s="13">
        <f t="shared" si="0"/>
        <v>53.6</v>
      </c>
      <c r="F18" s="12">
        <v>9420</v>
      </c>
      <c r="G18" s="12">
        <v>12717</v>
      </c>
      <c r="H18" s="12">
        <f t="shared" si="1"/>
        <v>504912</v>
      </c>
      <c r="I18" s="12">
        <f t="shared" si="2"/>
        <v>171670</v>
      </c>
      <c r="J18" s="32">
        <f t="shared" si="3"/>
        <v>5049</v>
      </c>
      <c r="K18" s="36">
        <f t="shared" si="4"/>
        <v>681631</v>
      </c>
    </row>
    <row r="19" spans="1:11" ht="24.95" customHeight="1">
      <c r="A19" s="7" t="s">
        <v>20</v>
      </c>
      <c r="B19" s="13">
        <v>7</v>
      </c>
      <c r="C19" s="13">
        <v>192.82</v>
      </c>
      <c r="D19" s="13">
        <v>15.3</v>
      </c>
      <c r="E19" s="13">
        <f t="shared" si="0"/>
        <v>208.12</v>
      </c>
      <c r="F19" s="12">
        <v>9420</v>
      </c>
      <c r="G19" s="12">
        <v>12717</v>
      </c>
      <c r="H19" s="12">
        <f t="shared" si="1"/>
        <v>1960490</v>
      </c>
      <c r="I19" s="12">
        <f t="shared" si="2"/>
        <v>666567</v>
      </c>
      <c r="J19" s="32">
        <f t="shared" si="3"/>
        <v>19605</v>
      </c>
      <c r="K19" s="36">
        <f t="shared" si="4"/>
        <v>2646662</v>
      </c>
    </row>
    <row r="20" spans="1:11" ht="24.95" customHeight="1" thickBot="1">
      <c r="A20" s="18" t="s">
        <v>21</v>
      </c>
      <c r="B20" s="14">
        <v>4</v>
      </c>
      <c r="C20" s="14">
        <v>30.9</v>
      </c>
      <c r="D20" s="14">
        <v>2</v>
      </c>
      <c r="E20" s="14">
        <f t="shared" si="0"/>
        <v>32.9</v>
      </c>
      <c r="F20" s="17">
        <v>9420</v>
      </c>
      <c r="G20" s="17">
        <v>12717</v>
      </c>
      <c r="H20" s="17">
        <f t="shared" si="1"/>
        <v>309918</v>
      </c>
      <c r="I20" s="17">
        <f t="shared" si="2"/>
        <v>105372</v>
      </c>
      <c r="J20" s="33">
        <f t="shared" si="3"/>
        <v>3099</v>
      </c>
      <c r="K20" s="37">
        <f t="shared" si="4"/>
        <v>418389</v>
      </c>
    </row>
    <row r="21" spans="1:11" ht="33" customHeight="1" thickBot="1">
      <c r="A21" s="11" t="s">
        <v>27</v>
      </c>
      <c r="B21" s="15">
        <f>SUM(B7:B20)</f>
        <v>197</v>
      </c>
      <c r="C21" s="15">
        <f>SUM(C7:C20)</f>
        <v>2889.3500000000004</v>
      </c>
      <c r="D21" s="15">
        <f>SUM(D7:D20)</f>
        <v>186.54</v>
      </c>
      <c r="E21" s="15">
        <f>SUM(E7:E20)</f>
        <v>3075.8899999999994</v>
      </c>
      <c r="F21" s="15">
        <v>9420</v>
      </c>
      <c r="G21" s="15">
        <f>SUM(G7:G20)</f>
        <v>178038</v>
      </c>
      <c r="H21" s="15">
        <f t="shared" si="1"/>
        <v>28974884</v>
      </c>
      <c r="I21" s="15">
        <f t="shared" si="2"/>
        <v>9851461</v>
      </c>
      <c r="J21" s="34">
        <f t="shared" si="3"/>
        <v>289749</v>
      </c>
      <c r="K21" s="19">
        <f>SUM(K7:K20)</f>
        <v>39116093</v>
      </c>
    </row>
    <row r="22" spans="1:11">
      <c r="E22" s="8"/>
      <c r="H22" s="16"/>
      <c r="I22" s="16"/>
      <c r="J22" s="16"/>
    </row>
    <row r="24" spans="1:11" ht="15.75" thickBot="1">
      <c r="A24" s="1" t="s">
        <v>28</v>
      </c>
      <c r="F24" s="1"/>
      <c r="G24" s="1"/>
      <c r="H24" s="21" t="s">
        <v>30</v>
      </c>
    </row>
    <row r="25" spans="1:11" ht="60.75" thickBot="1">
      <c r="A25" s="4" t="s">
        <v>1</v>
      </c>
      <c r="B25" s="28" t="s">
        <v>5</v>
      </c>
      <c r="C25" s="5" t="s">
        <v>2</v>
      </c>
      <c r="D25" s="5" t="s">
        <v>3</v>
      </c>
      <c r="E25" s="28" t="s">
        <v>4</v>
      </c>
      <c r="F25" s="38" t="s">
        <v>31</v>
      </c>
      <c r="G25" s="44"/>
      <c r="H25" s="41" t="s">
        <v>38</v>
      </c>
    </row>
    <row r="26" spans="1:11" ht="45">
      <c r="A26" s="20" t="s">
        <v>10</v>
      </c>
      <c r="B26" s="12">
        <v>1</v>
      </c>
      <c r="C26" s="12">
        <v>2.5</v>
      </c>
      <c r="D26" s="12">
        <v>1</v>
      </c>
      <c r="E26" s="12">
        <f>SUM($C26:$D26)</f>
        <v>3.5</v>
      </c>
      <c r="F26" s="32">
        <v>6510</v>
      </c>
      <c r="G26" s="45"/>
      <c r="H26" s="36">
        <f>$E26*$F26</f>
        <v>22785</v>
      </c>
    </row>
    <row r="27" spans="1:11" ht="45">
      <c r="A27" s="3" t="s">
        <v>18</v>
      </c>
      <c r="B27" s="13">
        <v>1</v>
      </c>
      <c r="C27" s="13">
        <v>35.5</v>
      </c>
      <c r="D27" s="13">
        <v>9.8000000000000007</v>
      </c>
      <c r="E27" s="13">
        <f>SUM($C27:$D27)</f>
        <v>45.3</v>
      </c>
      <c r="F27" s="39">
        <f>F26</f>
        <v>6510</v>
      </c>
      <c r="G27" s="46"/>
      <c r="H27" s="42">
        <f>$E27*$F27</f>
        <v>294903</v>
      </c>
    </row>
    <row r="28" spans="1:11" ht="30">
      <c r="A28" s="3" t="s">
        <v>29</v>
      </c>
      <c r="B28" s="13">
        <v>1</v>
      </c>
      <c r="C28" s="13">
        <v>15.3</v>
      </c>
      <c r="D28" s="13">
        <v>4</v>
      </c>
      <c r="E28" s="13">
        <f t="shared" ref="E28:E34" si="5">SUM($C28:$D28)</f>
        <v>19.3</v>
      </c>
      <c r="F28" s="39">
        <f>F27</f>
        <v>6510</v>
      </c>
      <c r="G28" s="46"/>
      <c r="H28" s="42">
        <f t="shared" ref="H28:H33" si="6">$E28*$F28</f>
        <v>125643</v>
      </c>
    </row>
    <row r="29" spans="1:11" ht="30">
      <c r="A29" s="3" t="s">
        <v>22</v>
      </c>
      <c r="B29" s="13">
        <v>1</v>
      </c>
      <c r="C29" s="13">
        <v>6</v>
      </c>
      <c r="D29" s="13">
        <v>0.7</v>
      </c>
      <c r="E29" s="13">
        <f t="shared" si="5"/>
        <v>6.7</v>
      </c>
      <c r="F29" s="39">
        <f t="shared" ref="F29:F34" si="7">F28</f>
        <v>6510</v>
      </c>
      <c r="G29" s="46"/>
      <c r="H29" s="42">
        <f t="shared" si="6"/>
        <v>43617</v>
      </c>
    </row>
    <row r="30" spans="1:11" ht="18.75" customHeight="1">
      <c r="A30" s="2" t="s">
        <v>23</v>
      </c>
      <c r="B30" s="13">
        <v>1</v>
      </c>
      <c r="C30" s="13">
        <v>7.1</v>
      </c>
      <c r="D30" s="13">
        <v>3</v>
      </c>
      <c r="E30" s="13">
        <f t="shared" si="5"/>
        <v>10.1</v>
      </c>
      <c r="F30" s="39">
        <f t="shared" si="7"/>
        <v>6510</v>
      </c>
      <c r="G30" s="46"/>
      <c r="H30" s="42">
        <f t="shared" si="6"/>
        <v>65751</v>
      </c>
    </row>
    <row r="31" spans="1:11" ht="30">
      <c r="A31" s="3" t="s">
        <v>24</v>
      </c>
      <c r="B31" s="13">
        <v>1</v>
      </c>
      <c r="C31" s="13">
        <v>0</v>
      </c>
      <c r="D31" s="13">
        <v>0.7</v>
      </c>
      <c r="E31" s="13">
        <f t="shared" si="5"/>
        <v>0.7</v>
      </c>
      <c r="F31" s="39">
        <f t="shared" si="7"/>
        <v>6510</v>
      </c>
      <c r="G31" s="46"/>
      <c r="H31" s="42">
        <f t="shared" si="6"/>
        <v>4557</v>
      </c>
    </row>
    <row r="32" spans="1:11" ht="45">
      <c r="A32" s="3" t="s">
        <v>25</v>
      </c>
      <c r="B32" s="13">
        <v>1</v>
      </c>
      <c r="C32" s="13">
        <v>11</v>
      </c>
      <c r="D32" s="13">
        <v>1</v>
      </c>
      <c r="E32" s="13">
        <f t="shared" si="5"/>
        <v>12</v>
      </c>
      <c r="F32" s="39">
        <f t="shared" si="7"/>
        <v>6510</v>
      </c>
      <c r="G32" s="46"/>
      <c r="H32" s="42">
        <f t="shared" si="6"/>
        <v>78120</v>
      </c>
    </row>
    <row r="33" spans="1:8" ht="30.75" thickBot="1">
      <c r="A33" s="9" t="s">
        <v>26</v>
      </c>
      <c r="B33" s="14">
        <v>1</v>
      </c>
      <c r="C33" s="14">
        <v>17.3</v>
      </c>
      <c r="D33" s="14">
        <v>7</v>
      </c>
      <c r="E33" s="14">
        <f t="shared" si="5"/>
        <v>24.3</v>
      </c>
      <c r="F33" s="40">
        <f t="shared" si="7"/>
        <v>6510</v>
      </c>
      <c r="G33" s="47"/>
      <c r="H33" s="43">
        <f t="shared" si="6"/>
        <v>158193</v>
      </c>
    </row>
    <row r="34" spans="1:8" ht="15.75" thickBot="1">
      <c r="A34" s="4" t="s">
        <v>27</v>
      </c>
      <c r="B34" s="15">
        <f>SUM(B26:B33)</f>
        <v>8</v>
      </c>
      <c r="C34" s="15">
        <f>SUM(C26:C33)</f>
        <v>94.699999999999989</v>
      </c>
      <c r="D34" s="15">
        <f>SUM(D26:D33)</f>
        <v>27.2</v>
      </c>
      <c r="E34" s="15">
        <f t="shared" si="5"/>
        <v>121.89999999999999</v>
      </c>
      <c r="F34" s="34">
        <f t="shared" si="7"/>
        <v>6510</v>
      </c>
      <c r="G34" s="48"/>
      <c r="H34" s="19">
        <f>SUM(H26:H33)</f>
        <v>793569</v>
      </c>
    </row>
    <row r="38" spans="1:8">
      <c r="A38" s="23" t="s">
        <v>32</v>
      </c>
      <c r="B38" s="24"/>
      <c r="C38" s="24"/>
      <c r="D38" s="24"/>
      <c r="E38" s="24"/>
      <c r="F38" s="24"/>
      <c r="G38" s="24"/>
      <c r="H38" s="25">
        <f>H34+K21</f>
        <v>39909662</v>
      </c>
    </row>
    <row r="40" spans="1:8">
      <c r="H40" s="16"/>
    </row>
  </sheetData>
  <mergeCells count="1">
    <mergeCell ref="A3:K3"/>
  </mergeCells>
  <printOptions horizontalCentered="1" verticalCentered="1"/>
  <pageMargins left="0.31496062992125984" right="0.31496062992125984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Zaokrouhleno (na Kč)</vt:lpstr>
    </vt:vector>
  </TitlesOfParts>
  <Company>Ministerstvo školství, mládeže a tělovýchovy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hermankovar</dc:creator>
  <cp:lastModifiedBy>chytilp</cp:lastModifiedBy>
  <cp:lastPrinted>2012-03-01T09:28:40Z</cp:lastPrinted>
  <dcterms:created xsi:type="dcterms:W3CDTF">2012-02-07T13:19:41Z</dcterms:created>
  <dcterms:modified xsi:type="dcterms:W3CDTF">2012-03-07T14:38:10Z</dcterms:modified>
</cp:coreProperties>
</file>