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40" windowWidth="13980" windowHeight="787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D3" i="1"/>
  <c r="J3"/>
  <c r="D4"/>
  <c r="I4"/>
  <c r="C4" s="1"/>
  <c r="J4"/>
  <c r="D5"/>
  <c r="I5"/>
  <c r="C5" s="1"/>
  <c r="J5"/>
  <c r="D6"/>
  <c r="I6"/>
  <c r="C6" s="1"/>
  <c r="J6"/>
  <c r="D7"/>
  <c r="I7"/>
  <c r="C7" s="1"/>
  <c r="J7"/>
  <c r="D8"/>
  <c r="I8"/>
  <c r="C8" s="1"/>
  <c r="J8"/>
  <c r="D9"/>
  <c r="I9"/>
  <c r="C9" s="1"/>
  <c r="J9"/>
  <c r="D10"/>
  <c r="I10"/>
  <c r="C10" s="1"/>
  <c r="J10"/>
  <c r="D11"/>
  <c r="I11"/>
  <c r="C11" s="1"/>
  <c r="J11"/>
  <c r="D12"/>
  <c r="I12"/>
  <c r="C12" s="1"/>
  <c r="J12"/>
  <c r="D13"/>
  <c r="I13"/>
  <c r="C13" s="1"/>
  <c r="J13"/>
  <c r="D14"/>
  <c r="I14"/>
  <c r="C14" s="1"/>
  <c r="J14"/>
  <c r="D15"/>
  <c r="I15"/>
  <c r="C15" s="1"/>
  <c r="J15"/>
  <c r="D16"/>
  <c r="I16"/>
  <c r="C16" s="1"/>
  <c r="J16"/>
  <c r="D17"/>
  <c r="I17"/>
  <c r="C17" s="1"/>
  <c r="J17"/>
  <c r="D18"/>
  <c r="I18"/>
  <c r="C18" s="1"/>
  <c r="J18"/>
  <c r="D19"/>
  <c r="I19"/>
  <c r="C19" s="1"/>
  <c r="J19"/>
  <c r="D20"/>
  <c r="I20"/>
  <c r="C20" s="1"/>
  <c r="J20"/>
  <c r="D21"/>
  <c r="I21"/>
  <c r="C21" s="1"/>
  <c r="J21"/>
  <c r="D22"/>
  <c r="I22"/>
  <c r="C22" s="1"/>
  <c r="J22"/>
  <c r="D23"/>
  <c r="I23"/>
  <c r="C23" s="1"/>
  <c r="J23"/>
  <c r="D24"/>
  <c r="I24"/>
  <c r="C24" s="1"/>
  <c r="J24"/>
  <c r="D25"/>
  <c r="I25"/>
  <c r="C25" s="1"/>
  <c r="J25"/>
  <c r="D26"/>
  <c r="I26"/>
  <c r="C26" s="1"/>
  <c r="J26"/>
  <c r="D27"/>
  <c r="I27"/>
  <c r="J27"/>
  <c r="D28"/>
  <c r="I28"/>
  <c r="C28" s="1"/>
  <c r="J28"/>
  <c r="D29"/>
  <c r="I29"/>
  <c r="C29" s="1"/>
  <c r="J29"/>
  <c r="D30"/>
  <c r="I30"/>
  <c r="C30" s="1"/>
  <c r="J30"/>
  <c r="D31"/>
  <c r="I31"/>
  <c r="C31" s="1"/>
  <c r="J31"/>
  <c r="D32"/>
  <c r="I32"/>
  <c r="C32" s="1"/>
  <c r="J32"/>
  <c r="D33"/>
  <c r="I33"/>
  <c r="C33" s="1"/>
  <c r="J33"/>
  <c r="D34"/>
  <c r="I34"/>
  <c r="C34" s="1"/>
  <c r="J34"/>
  <c r="B35"/>
  <c r="D35"/>
  <c r="E35"/>
  <c r="C35" s="1"/>
  <c r="G35"/>
  <c r="I35"/>
  <c r="J35"/>
  <c r="D36"/>
  <c r="I36"/>
  <c r="C36" s="1"/>
  <c r="J36"/>
  <c r="D37"/>
  <c r="I37"/>
  <c r="C37" s="1"/>
  <c r="J37"/>
  <c r="D38"/>
  <c r="I38"/>
  <c r="C38" s="1"/>
  <c r="J38"/>
  <c r="D39"/>
  <c r="I39"/>
  <c r="C39" s="1"/>
  <c r="J39"/>
  <c r="D40"/>
  <c r="I40"/>
  <c r="C40" s="1"/>
  <c r="J40"/>
  <c r="B41"/>
  <c r="E41"/>
  <c r="C41" s="1"/>
  <c r="G41"/>
  <c r="I41"/>
  <c r="J41"/>
  <c r="K41"/>
  <c r="D42"/>
  <c r="I42"/>
  <c r="C42" s="1"/>
  <c r="J42"/>
  <c r="D43"/>
  <c r="J43"/>
  <c r="C43" s="1"/>
  <c r="D44"/>
  <c r="I44"/>
  <c r="C44" s="1"/>
  <c r="J44"/>
  <c r="B45"/>
  <c r="G45"/>
  <c r="C45" s="1"/>
  <c r="I45"/>
  <c r="J45"/>
  <c r="K45"/>
  <c r="D46"/>
  <c r="I46"/>
  <c r="C46" s="1"/>
  <c r="J46"/>
  <c r="D47"/>
  <c r="I47"/>
  <c r="C47" s="1"/>
  <c r="J47"/>
  <c r="D48"/>
  <c r="I48"/>
  <c r="C48" s="1"/>
  <c r="J48"/>
  <c r="D49"/>
  <c r="I49"/>
  <c r="C49" s="1"/>
  <c r="J49"/>
  <c r="D50"/>
  <c r="I50"/>
  <c r="C50" s="1"/>
  <c r="J50"/>
  <c r="B51"/>
  <c r="E51"/>
  <c r="C51" s="1"/>
  <c r="G51"/>
  <c r="I51"/>
  <c r="J51"/>
  <c r="K51"/>
  <c r="D52"/>
  <c r="I52"/>
  <c r="C52" s="1"/>
  <c r="J52"/>
  <c r="D53"/>
  <c r="I53"/>
  <c r="C53" s="1"/>
  <c r="J53"/>
  <c r="D54"/>
  <c r="I54"/>
  <c r="C54" s="1"/>
  <c r="J54"/>
  <c r="D55"/>
  <c r="I55"/>
  <c r="C55" s="1"/>
  <c r="J55"/>
  <c r="D56"/>
  <c r="I56"/>
  <c r="C56" s="1"/>
  <c r="J56"/>
  <c r="D57"/>
  <c r="I57"/>
  <c r="C57" s="1"/>
  <c r="J57"/>
  <c r="D58"/>
  <c r="I58"/>
  <c r="C58" s="1"/>
  <c r="J58"/>
  <c r="B59"/>
  <c r="E59"/>
  <c r="C59" s="1"/>
  <c r="G59"/>
  <c r="I59"/>
  <c r="J59"/>
  <c r="K59"/>
  <c r="D60"/>
  <c r="I60"/>
  <c r="C60" s="1"/>
  <c r="J60"/>
  <c r="D61"/>
  <c r="I61"/>
  <c r="C61" s="1"/>
  <c r="J61"/>
  <c r="D62"/>
  <c r="I62"/>
  <c r="C62" s="1"/>
  <c r="J62"/>
  <c r="D63"/>
  <c r="I63"/>
  <c r="C63" s="1"/>
  <c r="J63"/>
  <c r="D64"/>
  <c r="I64"/>
  <c r="C64" s="1"/>
  <c r="J64"/>
  <c r="D65"/>
  <c r="I65"/>
  <c r="C65" s="1"/>
  <c r="J65"/>
  <c r="D66"/>
  <c r="I66"/>
  <c r="C66" s="1"/>
  <c r="J66"/>
  <c r="D67"/>
  <c r="I67"/>
  <c r="C67" s="1"/>
  <c r="J67"/>
  <c r="D68"/>
  <c r="I68"/>
  <c r="C68" s="1"/>
  <c r="J68"/>
  <c r="D69"/>
  <c r="I69"/>
  <c r="C69" s="1"/>
  <c r="J69"/>
  <c r="D70"/>
  <c r="I70"/>
  <c r="C70" s="1"/>
  <c r="J70"/>
  <c r="D71"/>
  <c r="I71"/>
  <c r="C71" s="1"/>
  <c r="B72"/>
  <c r="E72"/>
  <c r="C72" s="1"/>
  <c r="G72"/>
  <c r="I72"/>
  <c r="J72"/>
  <c r="K72"/>
  <c r="D73"/>
  <c r="I73"/>
  <c r="C73" s="1"/>
  <c r="J73"/>
  <c r="D74"/>
  <c r="I74"/>
  <c r="C74" s="1"/>
  <c r="J74"/>
  <c r="D75"/>
  <c r="I75"/>
  <c r="C75" s="1"/>
  <c r="J75"/>
  <c r="D76"/>
  <c r="I76"/>
  <c r="C76" s="1"/>
  <c r="J76"/>
  <c r="D77"/>
  <c r="I77"/>
  <c r="J77"/>
  <c r="B78"/>
  <c r="D78"/>
  <c r="E78"/>
  <c r="G78"/>
  <c r="I78"/>
  <c r="J78"/>
  <c r="D79"/>
  <c r="I79"/>
  <c r="C79" s="1"/>
  <c r="J79"/>
  <c r="D80"/>
  <c r="I80"/>
  <c r="C80" s="1"/>
  <c r="J80"/>
  <c r="D81"/>
  <c r="I81"/>
  <c r="C81" s="1"/>
  <c r="J81"/>
  <c r="D82"/>
  <c r="I82"/>
  <c r="C82" s="1"/>
  <c r="J82"/>
  <c r="D83"/>
  <c r="I83"/>
  <c r="C83" s="1"/>
  <c r="J83"/>
  <c r="B84"/>
  <c r="D84"/>
  <c r="E84"/>
  <c r="C84" s="1"/>
  <c r="F84"/>
  <c r="G84"/>
  <c r="H84"/>
  <c r="I84"/>
  <c r="J84"/>
  <c r="K84"/>
  <c r="D85"/>
  <c r="I85"/>
  <c r="C85" s="1"/>
  <c r="J85"/>
  <c r="D86"/>
  <c r="I86"/>
  <c r="C86" s="1"/>
  <c r="J86"/>
  <c r="D87"/>
  <c r="I87"/>
  <c r="C87" s="1"/>
  <c r="J87"/>
  <c r="D88"/>
  <c r="I88"/>
  <c r="C88" s="1"/>
  <c r="J88"/>
  <c r="B89"/>
  <c r="E89"/>
  <c r="C89" s="1"/>
  <c r="G89"/>
  <c r="I89"/>
  <c r="J89"/>
  <c r="K89"/>
  <c r="D90"/>
  <c r="I90"/>
  <c r="C90" s="1"/>
  <c r="J90"/>
  <c r="D91"/>
  <c r="I91"/>
  <c r="C91" s="1"/>
  <c r="J91"/>
  <c r="D92"/>
  <c r="I92"/>
  <c r="C92" s="1"/>
  <c r="J92"/>
  <c r="B93"/>
  <c r="E93"/>
  <c r="C93" s="1"/>
  <c r="G93"/>
  <c r="I93"/>
  <c r="J93"/>
  <c r="K93"/>
  <c r="B94"/>
  <c r="F94"/>
  <c r="G94"/>
  <c r="C94" s="1"/>
  <c r="H94"/>
  <c r="J94"/>
  <c r="K94"/>
  <c r="C78" l="1"/>
  <c r="D94"/>
  <c r="D93"/>
  <c r="D89"/>
  <c r="D72"/>
  <c r="D59"/>
  <c r="D51"/>
  <c r="D45"/>
  <c r="D41"/>
</calcChain>
</file>

<file path=xl/sharedStrings.xml><?xml version="1.0" encoding="utf-8"?>
<sst xmlns="http://schemas.openxmlformats.org/spreadsheetml/2006/main" count="105" uniqueCount="103">
  <si>
    <t>1 ZŠ Vodičkova 22, Praha 1</t>
  </si>
  <si>
    <t>2 ZŠ Brána jazyků, Mikulandská 5, Praha 1</t>
  </si>
  <si>
    <t>3 ZŠ Sázavská 5/830, Praha 2</t>
  </si>
  <si>
    <t>4 ZŠ  Londýnská 34, Praha 2</t>
  </si>
  <si>
    <t>5 Základní škola a Mateřská škola, Resslova 10, Praha 2</t>
  </si>
  <si>
    <t>6 ZŠ Na Smetance 1, Praha 2</t>
  </si>
  <si>
    <t>7 FZŠ PeF UK, Slovenská 27, Praha 2</t>
  </si>
  <si>
    <t>9 ZŠ Školní 700, Praha 4</t>
  </si>
  <si>
    <t>10 ZŠ Jižní IV 1750/10, Praha 4</t>
  </si>
  <si>
    <t>11 ZŠ Mendelova 550, Praha 4</t>
  </si>
  <si>
    <t>12 ZŠ Na Chodovci 2700/54, Praha 4</t>
  </si>
  <si>
    <t>13 ZŠ Pošepného nám 2022, Praha 4</t>
  </si>
  <si>
    <t>14 ZŠ Meteorologická 181, Praha 4 - Libuš</t>
  </si>
  <si>
    <t>15 Základní škola a Mateřská škola Bíla 1, Praha 6</t>
  </si>
  <si>
    <t>16 ZŠ Hanspaulka a MŠ Kohoutek, Sušická 29, Praha 6</t>
  </si>
  <si>
    <t>17 ZŠ a MŠ Červený vrch, Alžírská 26, Praha 6</t>
  </si>
  <si>
    <t>18 ZŠ Emy Destinnové, Nám. Svobody 3/930, Praha 6</t>
  </si>
  <si>
    <t>19 ZŠ Praha - Dolní Habry, Spořická 400/34 Praha 8</t>
  </si>
  <si>
    <t>20 ZŠ Vybíralova 964, Praha 9, Černý most</t>
  </si>
  <si>
    <t>21 ZŠ Lehovec, Chvaletická 918, Praha 9</t>
  </si>
  <si>
    <t>22 ZŠ Olešská 18/2222, Praha 10</t>
  </si>
  <si>
    <t>23 ZŠ Jakutská 2/1210, Praha 10</t>
  </si>
  <si>
    <t>24 ZŠ Brigádníků 14/510, Praha 10 - Strašnice</t>
  </si>
  <si>
    <t>25 ZŠ Kozinova 1000, Praha 10 - Hostivař</t>
  </si>
  <si>
    <t>26 ZŠ V rybníčkách 1980/31, Praha 10</t>
  </si>
  <si>
    <t>27 ZŠ Karla Čapka, Kodaňská 16/658, Praha 10</t>
  </si>
  <si>
    <t>28 FZŠ PeF UK, Mezi Školami 2322, Praha 13</t>
  </si>
  <si>
    <t>29 FZŠ PeF Uk Trávníčkova 1744, Praha 13</t>
  </si>
  <si>
    <t>30 FZŠ PedF UK, Brdičkova 1878, Praha 13</t>
  </si>
  <si>
    <t>31 ZŠ s RVJ Bronzová 2027, Praha 13</t>
  </si>
  <si>
    <t>32 ZŠ Jana Wericha,Španielova 19/1111, Praha 13</t>
  </si>
  <si>
    <t>CELKEM  KRAJ   1) HMP  (32)</t>
  </si>
  <si>
    <t>33 ZŠ Pohůrecká 16, České Budějovice</t>
  </si>
  <si>
    <t>34 ZŠ a MŠ Horní Stropnice</t>
  </si>
  <si>
    <t>35 ZŠ E. Beneše a MŠ Mírové nám. 1466, 397 01 Písek</t>
  </si>
  <si>
    <t>37 ZŠ J. K. Tyla a MŠ Tylova 2391, 397 01 Písek</t>
  </si>
  <si>
    <t>CELKEM KRAJ               2) Jihočeský    (5)</t>
  </si>
  <si>
    <t>38 ZŠ Jiráskovy sady 273, Příbram II</t>
  </si>
  <si>
    <t>39 1. ZŠ Zruč nad Sázavou, Na Pohoří 575</t>
  </si>
  <si>
    <t>40 ZŠ a MŠ Byšice, Komenského 200</t>
  </si>
  <si>
    <t>CELKEM  KRAJ               3)Středočeský  (3)</t>
  </si>
  <si>
    <t>41 Základní škola a Mateřská škola Řezníčkova 1, Olomouc</t>
  </si>
  <si>
    <t>42 ZŠ Litovel, Jungmannova 655</t>
  </si>
  <si>
    <t>43 Základní škola Šumavská 21, Šumperk</t>
  </si>
  <si>
    <t>44 ZŠ Vidnava</t>
  </si>
  <si>
    <t>45 Základní škola Zlaté Hory,Wolkerova 712, 79376</t>
  </si>
  <si>
    <t>CELKEM  KRAJ     4)Olomoucký  (5)</t>
  </si>
  <si>
    <t xml:space="preserve"> 46 ZŠ s RVJ,  Husova 142/44, Liberec</t>
  </si>
  <si>
    <t>47 ZŠ a MŠ Studenec, Semily</t>
  </si>
  <si>
    <t>48 ZŠ a MŠ Stráž pod Ralskem, Pionýrů 141, 74 127</t>
  </si>
  <si>
    <t>49 ZŠ Školní 2520, Česká Lípa</t>
  </si>
  <si>
    <t>50 ZŠ Slovanka, Antonína Sovy 3056, Česká Lípa</t>
  </si>
  <si>
    <t>51 ZŠ 5. května 76, Jablonec nad Nisou</t>
  </si>
  <si>
    <t xml:space="preserve"> 52 ZŠ Aloisina výšina 642, Liberec</t>
  </si>
  <si>
    <t>CELKEM  KRAJ                         5)Liberecký  (7)</t>
  </si>
  <si>
    <t>54 ZŠ U Stadionu 4, Litoměřice</t>
  </si>
  <si>
    <t>55 ZŠ Varnsdorf, Nám. dr. E. Beneše 469</t>
  </si>
  <si>
    <t>56 ZŠ s RVCJ, Metelkovo nám. 968, Teplice</t>
  </si>
  <si>
    <t>57 ZŠ Hrob</t>
  </si>
  <si>
    <t>58 ZŠ Okružní 1235, Most</t>
  </si>
  <si>
    <t>59 ZŠ Most, Rozmarýnová 1650</t>
  </si>
  <si>
    <t>60 ZŠ Ústí nad Labem, Mírová 2734/4</t>
  </si>
  <si>
    <t>61 Gymnázium Teplice, Čs. dobrovolců 11</t>
  </si>
  <si>
    <t>62 ZŠ Most, Obránců míru 2944</t>
  </si>
  <si>
    <t>63 ZŠ Ústí nad Labem, Rabasova 3282/3</t>
  </si>
  <si>
    <t>CELKEM KRAJ                                6) Ústecký (12)</t>
  </si>
  <si>
    <t>65 Základní škola a Mateřská škola Jana Broskvy 3, Brno</t>
  </si>
  <si>
    <t>66 ZŠ a MŠ T.G. Masaryka, Zastávka</t>
  </si>
  <si>
    <t>67 ZŠ Tomáše Garrigua Masaryka, Rodkovského 2, Blansko</t>
  </si>
  <si>
    <t>68 ZŠ Vyškov,                                 Letní pole, p.o.</t>
  </si>
  <si>
    <t>69 ZŠ a MŠ, Brno, Staňkova 14</t>
  </si>
  <si>
    <t>CELKEM  KRAJ      7)Jihomoravský (5)</t>
  </si>
  <si>
    <t>70 ZŠ Frýdlant nad Ostravicí, Komenského 420, p.o.</t>
  </si>
  <si>
    <t xml:space="preserve">71 ZŠ U Studny                </t>
  </si>
  <si>
    <t>72 ZŠ a MŠ Ostrčilova 1, Ostrava, p.o.</t>
  </si>
  <si>
    <t xml:space="preserve">73 ZŠ a MŠ Frenštát pod Radhoštěm, Tyršova 913              </t>
  </si>
  <si>
    <t>74 ZŠ nár.um. Petra Bezruče, Frýdek-Místek, tř.T.G.Masaryka 454</t>
  </si>
  <si>
    <t>CELKEM  KRAJ           8) Moravskoslezský (5)</t>
  </si>
  <si>
    <t>75 ZŠ Letohrad, Komenského 269</t>
  </si>
  <si>
    <t>76 ZŠ Proseč 260, 539 44 Proseč</t>
  </si>
  <si>
    <t>77 ZŠ Holice, Holubova 47 53401</t>
  </si>
  <si>
    <t xml:space="preserve">78 ZŠ, Chrast U Pošty 5,  538 51 </t>
  </si>
  <si>
    <t>79 ZŠ Havličkův Brod, Nuselská 3240</t>
  </si>
  <si>
    <t>80 ZŠ Náměšť nad Oslavou, Husova 579</t>
  </si>
  <si>
    <t>81  ZŠ Horní Cerekev, Tyršova 209</t>
  </si>
  <si>
    <t>CELKEM KRAJ        10)Vysočina  (3)</t>
  </si>
  <si>
    <t xml:space="preserve">z toho (pedagogičtí pracovníci):       </t>
  </si>
  <si>
    <r>
      <t xml:space="preserve">Odvody pojistného </t>
    </r>
    <r>
      <rPr>
        <sz val="10"/>
        <rFont val="Times New Roman"/>
        <family val="1"/>
      </rPr>
      <t>(34 %)</t>
    </r>
  </si>
  <si>
    <r>
      <t xml:space="preserve">Odvody FKSP </t>
    </r>
    <r>
      <rPr>
        <sz val="10"/>
        <rFont val="Times New Roman"/>
        <family val="1"/>
      </rPr>
      <t>(1%)</t>
    </r>
  </si>
  <si>
    <t xml:space="preserve">ONIV </t>
  </si>
  <si>
    <t>Platy přiděleno</t>
  </si>
  <si>
    <t>OON přiděleno</t>
  </si>
  <si>
    <t>přiděleno</t>
  </si>
  <si>
    <t>Škola, adresa</t>
  </si>
  <si>
    <t>Žádost   CELKEM v Kč</t>
  </si>
  <si>
    <t>MP přiděleno</t>
  </si>
  <si>
    <r>
      <t xml:space="preserve">8 </t>
    </r>
    <r>
      <rPr>
        <sz val="11"/>
        <rFont val="Times New Roman"/>
        <family val="1"/>
      </rPr>
      <t>ZŠ a MŠ Jaroslava Seiferta, Vlková 31, Praha 3</t>
    </r>
  </si>
  <si>
    <r>
      <t xml:space="preserve">53 </t>
    </r>
    <r>
      <rPr>
        <sz val="11"/>
        <rFont val="Calibri"/>
        <family val="2"/>
      </rPr>
      <t xml:space="preserve"> ZŠ</t>
    </r>
    <r>
      <rPr>
        <sz val="11"/>
        <rFont val="Times New Roman"/>
        <family val="1"/>
      </rPr>
      <t xml:space="preserve"> Školní 1803, Roudnice nad Labem</t>
    </r>
  </si>
  <si>
    <t>CELKEM KRAJ             9)Pardubický  (4)</t>
  </si>
  <si>
    <t>C E L K E M  Č R přiděleno</t>
  </si>
  <si>
    <t>36 ZŠ Komenského 10 Benešov nad Černou</t>
  </si>
  <si>
    <t>Přiděleno celkem</t>
  </si>
  <si>
    <t>64 ZŠ a MŠ Lingua Universal Litoměřice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</si>
</sst>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Calibri"/>
      <family val="2"/>
    </font>
    <font>
      <b/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3" fontId="1" fillId="2" borderId="1" xfId="0" applyNumberFormat="1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 wrapText="1"/>
    </xf>
    <xf numFmtId="3" fontId="1" fillId="2" borderId="2" xfId="0" applyNumberFormat="1" applyFont="1" applyFill="1" applyBorder="1" applyAlignment="1">
      <alignment horizontal="center" wrapText="1"/>
    </xf>
    <xf numFmtId="3" fontId="1" fillId="3" borderId="2" xfId="0" applyNumberFormat="1" applyFont="1" applyFill="1" applyBorder="1" applyAlignment="1">
      <alignment horizontal="center" wrapText="1"/>
    </xf>
    <xf numFmtId="3" fontId="1" fillId="2" borderId="2" xfId="0" applyNumberFormat="1" applyFont="1" applyFill="1" applyBorder="1" applyAlignment="1">
      <alignment horizontal="center"/>
    </xf>
    <xf numFmtId="3" fontId="1" fillId="4" borderId="2" xfId="0" applyNumberFormat="1" applyFont="1" applyFill="1" applyBorder="1" applyAlignment="1">
      <alignment horizontal="center" wrapText="1"/>
    </xf>
    <xf numFmtId="3" fontId="2" fillId="4" borderId="2" xfId="0" applyNumberFormat="1" applyFont="1" applyFill="1" applyBorder="1" applyAlignment="1">
      <alignment horizontal="center" wrapText="1"/>
    </xf>
    <xf numFmtId="3" fontId="1" fillId="4" borderId="2" xfId="0" applyNumberFormat="1" applyFont="1" applyFill="1" applyBorder="1" applyAlignment="1">
      <alignment horizontal="center"/>
    </xf>
    <xf numFmtId="3" fontId="2" fillId="4" borderId="2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3" fontId="1" fillId="0" borderId="0" xfId="0" applyNumberFormat="1" applyFont="1" applyFill="1" applyBorder="1" applyAlignment="1">
      <alignment horizontal="center" wrapText="1"/>
    </xf>
    <xf numFmtId="3" fontId="1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 wrapText="1"/>
    </xf>
    <xf numFmtId="0" fontId="0" fillId="0" borderId="0" xfId="0" applyBorder="1"/>
    <xf numFmtId="0" fontId="7" fillId="0" borderId="0" xfId="0" applyFont="1" applyFill="1" applyBorder="1" applyAlignment="1">
      <alignment wrapText="1"/>
    </xf>
    <xf numFmtId="3" fontId="2" fillId="0" borderId="3" xfId="0" applyNumberFormat="1" applyFont="1" applyFill="1" applyBorder="1" applyAlignment="1">
      <alignment horizontal="center" wrapText="1"/>
    </xf>
    <xf numFmtId="3" fontId="1" fillId="3" borderId="4" xfId="0" applyNumberFormat="1" applyFont="1" applyFill="1" applyBorder="1" applyAlignment="1">
      <alignment horizontal="center" wrapText="1"/>
    </xf>
    <xf numFmtId="3" fontId="1" fillId="3" borderId="5" xfId="0" applyNumberFormat="1" applyFont="1" applyFill="1" applyBorder="1" applyAlignment="1">
      <alignment horizontal="center" wrapText="1"/>
    </xf>
    <xf numFmtId="3" fontId="1" fillId="4" borderId="5" xfId="0" applyNumberFormat="1" applyFont="1" applyFill="1" applyBorder="1" applyAlignment="1">
      <alignment horizontal="center" wrapText="1"/>
    </xf>
    <xf numFmtId="3" fontId="1" fillId="4" borderId="5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 wrapText="1"/>
    </xf>
    <xf numFmtId="3" fontId="1" fillId="2" borderId="7" xfId="0" applyNumberFormat="1" applyFont="1" applyFill="1" applyBorder="1" applyAlignment="1">
      <alignment horizontal="center" wrapText="1"/>
    </xf>
    <xf numFmtId="3" fontId="1" fillId="2" borderId="7" xfId="0" applyNumberFormat="1" applyFont="1" applyFill="1" applyBorder="1" applyAlignment="1">
      <alignment horizontal="center"/>
    </xf>
    <xf numFmtId="3" fontId="1" fillId="4" borderId="7" xfId="0" applyNumberFormat="1" applyFont="1" applyFill="1" applyBorder="1" applyAlignment="1">
      <alignment horizontal="center" wrapText="1"/>
    </xf>
    <xf numFmtId="3" fontId="1" fillId="4" borderId="7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wrapText="1"/>
    </xf>
    <xf numFmtId="0" fontId="9" fillId="3" borderId="8" xfId="0" applyFont="1" applyFill="1" applyBorder="1" applyAlignment="1">
      <alignment wrapText="1"/>
    </xf>
    <xf numFmtId="0" fontId="3" fillId="3" borderId="8" xfId="0" applyFont="1" applyFill="1" applyBorder="1" applyAlignment="1">
      <alignment horizontal="justify" wrapText="1"/>
    </xf>
    <xf numFmtId="0" fontId="4" fillId="3" borderId="8" xfId="0" applyFont="1" applyFill="1" applyBorder="1" applyAlignment="1">
      <alignment wrapText="1"/>
    </xf>
    <xf numFmtId="0" fontId="3" fillId="3" borderId="8" xfId="0" applyFont="1" applyFill="1" applyBorder="1" applyAlignment="1">
      <alignment horizontal="left" wrapText="1"/>
    </xf>
    <xf numFmtId="0" fontId="3" fillId="4" borderId="8" xfId="0" applyFont="1" applyFill="1" applyBorder="1" applyAlignment="1">
      <alignment wrapText="1"/>
    </xf>
    <xf numFmtId="0" fontId="4" fillId="3" borderId="8" xfId="0" applyFont="1" applyFill="1" applyBorder="1" applyAlignment="1">
      <alignment horizontal="justify" wrapText="1"/>
    </xf>
    <xf numFmtId="0" fontId="4" fillId="4" borderId="8" xfId="0" applyFont="1" applyFill="1" applyBorder="1" applyAlignment="1">
      <alignment wrapText="1"/>
    </xf>
    <xf numFmtId="0" fontId="5" fillId="4" borderId="8" xfId="0" applyFont="1" applyFill="1" applyBorder="1" applyAlignment="1">
      <alignment wrapText="1"/>
    </xf>
    <xf numFmtId="0" fontId="3" fillId="3" borderId="9" xfId="0" applyFont="1" applyFill="1" applyBorder="1" applyAlignment="1">
      <alignment wrapText="1"/>
    </xf>
    <xf numFmtId="0" fontId="3" fillId="4" borderId="10" xfId="0" applyFont="1" applyFill="1" applyBorder="1" applyAlignment="1">
      <alignment wrapText="1"/>
    </xf>
    <xf numFmtId="3" fontId="1" fillId="4" borderId="11" xfId="0" applyNumberFormat="1" applyFont="1" applyFill="1" applyBorder="1" applyAlignment="1">
      <alignment horizontal="center" wrapText="1"/>
    </xf>
    <xf numFmtId="3" fontId="1" fillId="4" borderId="12" xfId="0" applyNumberFormat="1" applyFont="1" applyFill="1" applyBorder="1" applyAlignment="1">
      <alignment horizontal="center" wrapText="1"/>
    </xf>
    <xf numFmtId="3" fontId="1" fillId="4" borderId="12" xfId="0" applyNumberFormat="1" applyFont="1" applyFill="1" applyBorder="1" applyAlignment="1">
      <alignment horizontal="center"/>
    </xf>
    <xf numFmtId="3" fontId="1" fillId="4" borderId="13" xfId="0" applyNumberFormat="1" applyFont="1" applyFill="1" applyBorder="1" applyAlignment="1">
      <alignment horizontal="center"/>
    </xf>
    <xf numFmtId="0" fontId="9" fillId="3" borderId="14" xfId="0" applyFont="1" applyFill="1" applyBorder="1" applyAlignment="1">
      <alignment wrapText="1"/>
    </xf>
    <xf numFmtId="0" fontId="2" fillId="5" borderId="15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wrapText="1"/>
    </xf>
    <xf numFmtId="0" fontId="2" fillId="5" borderId="17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center" wrapText="1"/>
    </xf>
    <xf numFmtId="0" fontId="2" fillId="5" borderId="19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11" fillId="6" borderId="10" xfId="0" applyFont="1" applyFill="1" applyBorder="1" applyAlignment="1">
      <alignment wrapText="1"/>
    </xf>
    <xf numFmtId="3" fontId="1" fillId="6" borderId="11" xfId="0" applyNumberFormat="1" applyFont="1" applyFill="1" applyBorder="1" applyAlignment="1">
      <alignment horizontal="center" wrapText="1"/>
    </xf>
    <xf numFmtId="3" fontId="6" fillId="6" borderId="12" xfId="0" applyNumberFormat="1" applyFont="1" applyFill="1" applyBorder="1" applyAlignment="1">
      <alignment horizontal="center" wrapText="1"/>
    </xf>
    <xf numFmtId="3" fontId="2" fillId="7" borderId="1" xfId="0" applyNumberFormat="1" applyFont="1" applyFill="1" applyBorder="1" applyAlignment="1">
      <alignment horizontal="center" wrapText="1"/>
    </xf>
    <xf numFmtId="3" fontId="2" fillId="7" borderId="2" xfId="0" applyNumberFormat="1" applyFont="1" applyFill="1" applyBorder="1" applyAlignment="1">
      <alignment horizontal="center" wrapText="1"/>
    </xf>
    <xf numFmtId="3" fontId="2" fillId="7" borderId="12" xfId="0" applyNumberFormat="1" applyFont="1" applyFill="1" applyBorder="1" applyAlignment="1">
      <alignment horizontal="center" wrapText="1"/>
    </xf>
    <xf numFmtId="0" fontId="8" fillId="5" borderId="20" xfId="0" applyFont="1" applyFill="1" applyBorder="1"/>
    <xf numFmtId="0" fontId="8" fillId="5" borderId="21" xfId="0" applyFont="1" applyFill="1" applyBorder="1"/>
    <xf numFmtId="0" fontId="2" fillId="5" borderId="17" xfId="0" applyFont="1" applyFill="1" applyBorder="1" applyAlignment="1">
      <alignment horizontal="center" wrapText="1"/>
    </xf>
    <xf numFmtId="0" fontId="2" fillId="5" borderId="22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wrapText="1"/>
    </xf>
    <xf numFmtId="0" fontId="2" fillId="5" borderId="23" xfId="0" applyFont="1" applyFill="1" applyBorder="1" applyAlignment="1">
      <alignment horizontal="center" wrapText="1"/>
    </xf>
    <xf numFmtId="0" fontId="2" fillId="5" borderId="24" xfId="0" applyFont="1" applyFill="1" applyBorder="1" applyAlignment="1">
      <alignment horizontal="center" wrapText="1"/>
    </xf>
    <xf numFmtId="0" fontId="2" fillId="5" borderId="25" xfId="0" applyFont="1" applyFill="1" applyBorder="1" applyAlignment="1">
      <alignment horizontal="center" wrapText="1"/>
    </xf>
    <xf numFmtId="0" fontId="2" fillId="5" borderId="26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6"/>
  <sheetViews>
    <sheetView tabSelected="1" view="pageLayout" topLeftCell="A82" zoomScaleNormal="100" workbookViewId="0">
      <selection activeCell="E87" sqref="E87"/>
    </sheetView>
  </sheetViews>
  <sheetFormatPr defaultRowHeight="15"/>
  <cols>
    <col min="1" max="1" width="27.140625" customWidth="1"/>
    <col min="2" max="2" width="9.140625" hidden="1" customWidth="1"/>
    <col min="4" max="4" width="8.7109375" customWidth="1"/>
    <col min="5" max="5" width="9.28515625" customWidth="1"/>
    <col min="6" max="6" width="9.140625" hidden="1" customWidth="1"/>
    <col min="7" max="7" width="7.85546875" customWidth="1"/>
    <col min="8" max="8" width="9.140625" hidden="1" customWidth="1"/>
    <col min="9" max="9" width="8.140625" customWidth="1"/>
    <col min="10" max="10" width="7" customWidth="1"/>
    <col min="11" max="11" width="7.7109375" customWidth="1"/>
  </cols>
  <sheetData>
    <row r="1" spans="1:17" ht="39">
      <c r="A1" s="56" t="s">
        <v>93</v>
      </c>
      <c r="B1" s="58" t="s">
        <v>94</v>
      </c>
      <c r="C1" s="60" t="s">
        <v>101</v>
      </c>
      <c r="D1" s="42"/>
      <c r="E1" s="62" t="s">
        <v>86</v>
      </c>
      <c r="F1" s="63"/>
      <c r="G1" s="63"/>
      <c r="H1" s="64"/>
      <c r="I1" s="43" t="s">
        <v>87</v>
      </c>
      <c r="J1" s="44" t="s">
        <v>88</v>
      </c>
      <c r="K1" s="45" t="s">
        <v>89</v>
      </c>
      <c r="L1" s="10"/>
      <c r="M1" s="14"/>
    </row>
    <row r="2" spans="1:17" ht="36" customHeight="1" thickBot="1">
      <c r="A2" s="57"/>
      <c r="B2" s="59"/>
      <c r="C2" s="61"/>
      <c r="D2" s="46" t="s">
        <v>95</v>
      </c>
      <c r="E2" s="46" t="s">
        <v>90</v>
      </c>
      <c r="F2" s="46"/>
      <c r="G2" s="46" t="s">
        <v>91</v>
      </c>
      <c r="H2" s="47"/>
      <c r="I2" s="48" t="s">
        <v>92</v>
      </c>
      <c r="J2" s="48" t="s">
        <v>92</v>
      </c>
      <c r="K2" s="49" t="s">
        <v>92</v>
      </c>
      <c r="L2" s="10"/>
      <c r="M2" s="14"/>
    </row>
    <row r="3" spans="1:17" ht="18.75" customHeight="1">
      <c r="A3" s="41" t="s">
        <v>0</v>
      </c>
      <c r="B3" s="21">
        <v>24067</v>
      </c>
      <c r="C3" s="53">
        <v>24066</v>
      </c>
      <c r="D3" s="2">
        <f>SUM(E3+G3)</f>
        <v>16863</v>
      </c>
      <c r="E3" s="2">
        <v>16863</v>
      </c>
      <c r="F3" s="1"/>
      <c r="G3" s="2">
        <v>0</v>
      </c>
      <c r="H3" s="1"/>
      <c r="I3" s="2">
        <v>5734</v>
      </c>
      <c r="J3" s="2">
        <f t="shared" ref="J3:J34" si="0">SUM(E3/100)</f>
        <v>168.63</v>
      </c>
      <c r="K3" s="17">
        <v>1300</v>
      </c>
      <c r="L3" s="11"/>
      <c r="M3" s="14"/>
    </row>
    <row r="4" spans="1:17" ht="27" customHeight="1">
      <c r="A4" s="26" t="s">
        <v>1</v>
      </c>
      <c r="B4" s="22">
        <v>68000</v>
      </c>
      <c r="C4" s="54">
        <f t="shared" ref="C4:C67" si="1">SUM(E4+G4+I4+J4+K4)</f>
        <v>31400</v>
      </c>
      <c r="D4" s="4">
        <f>SUM(E4+G4)</f>
        <v>10000</v>
      </c>
      <c r="E4" s="4">
        <v>0</v>
      </c>
      <c r="F4" s="3"/>
      <c r="G4" s="4">
        <v>10000</v>
      </c>
      <c r="H4" s="3"/>
      <c r="I4" s="4">
        <f t="shared" ref="I4:I67" si="2">SUM(D4/100*34)</f>
        <v>3400</v>
      </c>
      <c r="J4" s="4">
        <f t="shared" si="0"/>
        <v>0</v>
      </c>
      <c r="K4" s="18">
        <v>18000</v>
      </c>
      <c r="L4" s="11"/>
      <c r="M4" s="14"/>
    </row>
    <row r="5" spans="1:17" ht="16.5" customHeight="1">
      <c r="A5" s="26" t="s">
        <v>2</v>
      </c>
      <c r="B5" s="22">
        <v>54216</v>
      </c>
      <c r="C5" s="54">
        <f t="shared" si="1"/>
        <v>49950</v>
      </c>
      <c r="D5" s="4">
        <f t="shared" ref="D5:D68" si="3">SUM(E5+G5)</f>
        <v>37000</v>
      </c>
      <c r="E5" s="4">
        <v>37000</v>
      </c>
      <c r="F5" s="3"/>
      <c r="G5" s="4">
        <v>0</v>
      </c>
      <c r="H5" s="3"/>
      <c r="I5" s="4">
        <f t="shared" si="2"/>
        <v>12580</v>
      </c>
      <c r="J5" s="4">
        <f t="shared" si="0"/>
        <v>370</v>
      </c>
      <c r="K5" s="18">
        <v>0</v>
      </c>
      <c r="L5" s="11"/>
      <c r="M5" s="14"/>
    </row>
    <row r="6" spans="1:17" ht="18.75" customHeight="1">
      <c r="A6" s="26" t="s">
        <v>3</v>
      </c>
      <c r="B6" s="22">
        <v>38600</v>
      </c>
      <c r="C6" s="54">
        <f t="shared" si="1"/>
        <v>26440</v>
      </c>
      <c r="D6" s="4">
        <f t="shared" si="3"/>
        <v>16000</v>
      </c>
      <c r="E6" s="4">
        <v>0</v>
      </c>
      <c r="F6" s="3"/>
      <c r="G6" s="4">
        <v>16000</v>
      </c>
      <c r="H6" s="3"/>
      <c r="I6" s="4">
        <f t="shared" si="2"/>
        <v>5440</v>
      </c>
      <c r="J6" s="4">
        <f t="shared" si="0"/>
        <v>0</v>
      </c>
      <c r="K6" s="18">
        <v>5000</v>
      </c>
      <c r="L6" s="11"/>
      <c r="M6" s="14"/>
      <c r="Q6" s="14"/>
    </row>
    <row r="7" spans="1:17" ht="27.75" customHeight="1">
      <c r="A7" s="26" t="s">
        <v>4</v>
      </c>
      <c r="B7" s="22">
        <v>161244</v>
      </c>
      <c r="C7" s="54">
        <f t="shared" si="1"/>
        <v>51300</v>
      </c>
      <c r="D7" s="4">
        <f t="shared" si="3"/>
        <v>38000</v>
      </c>
      <c r="E7" s="4">
        <v>38000</v>
      </c>
      <c r="F7" s="3"/>
      <c r="G7" s="4">
        <v>0</v>
      </c>
      <c r="H7" s="3"/>
      <c r="I7" s="4">
        <f t="shared" si="2"/>
        <v>12920</v>
      </c>
      <c r="J7" s="4">
        <f t="shared" si="0"/>
        <v>380</v>
      </c>
      <c r="K7" s="18">
        <v>0</v>
      </c>
      <c r="L7" s="11"/>
      <c r="M7" s="14"/>
    </row>
    <row r="8" spans="1:17" ht="16.5" customHeight="1">
      <c r="A8" s="26" t="s">
        <v>5</v>
      </c>
      <c r="B8" s="22">
        <v>433400</v>
      </c>
      <c r="C8" s="54">
        <f t="shared" si="1"/>
        <v>171050</v>
      </c>
      <c r="D8" s="4">
        <f t="shared" si="3"/>
        <v>112000</v>
      </c>
      <c r="E8" s="4">
        <v>97000</v>
      </c>
      <c r="F8" s="3"/>
      <c r="G8" s="4">
        <v>15000</v>
      </c>
      <c r="H8" s="3"/>
      <c r="I8" s="4">
        <f t="shared" si="2"/>
        <v>38080</v>
      </c>
      <c r="J8" s="4">
        <f t="shared" si="0"/>
        <v>970</v>
      </c>
      <c r="K8" s="18">
        <v>20000</v>
      </c>
      <c r="L8" s="11"/>
      <c r="M8" s="14"/>
    </row>
    <row r="9" spans="1:17" ht="30" customHeight="1">
      <c r="A9" s="26" t="s">
        <v>6</v>
      </c>
      <c r="B9" s="22">
        <v>234100</v>
      </c>
      <c r="C9" s="54">
        <f t="shared" si="1"/>
        <v>40075</v>
      </c>
      <c r="D9" s="4">
        <f t="shared" si="3"/>
        <v>24500</v>
      </c>
      <c r="E9" s="4">
        <v>24500</v>
      </c>
      <c r="F9" s="3"/>
      <c r="G9" s="4">
        <v>0</v>
      </c>
      <c r="H9" s="3"/>
      <c r="I9" s="4">
        <f t="shared" si="2"/>
        <v>8330</v>
      </c>
      <c r="J9" s="4">
        <f t="shared" si="0"/>
        <v>245</v>
      </c>
      <c r="K9" s="18">
        <v>7000</v>
      </c>
      <c r="L9" s="11"/>
      <c r="M9" s="14"/>
    </row>
    <row r="10" spans="1:17" ht="29.25" customHeight="1">
      <c r="A10" s="27" t="s">
        <v>96</v>
      </c>
      <c r="B10" s="22">
        <v>1458720</v>
      </c>
      <c r="C10" s="54">
        <f t="shared" si="1"/>
        <v>96150</v>
      </c>
      <c r="D10" s="4">
        <f t="shared" si="3"/>
        <v>49000</v>
      </c>
      <c r="E10" s="4">
        <v>49000</v>
      </c>
      <c r="F10" s="3"/>
      <c r="G10" s="4">
        <v>0</v>
      </c>
      <c r="H10" s="3"/>
      <c r="I10" s="4">
        <f t="shared" si="2"/>
        <v>16660</v>
      </c>
      <c r="J10" s="4">
        <f t="shared" si="0"/>
        <v>490</v>
      </c>
      <c r="K10" s="18">
        <v>30000</v>
      </c>
      <c r="L10" s="11"/>
      <c r="M10" s="14"/>
    </row>
    <row r="11" spans="1:17" ht="15.75" customHeight="1">
      <c r="A11" s="27" t="s">
        <v>7</v>
      </c>
      <c r="B11" s="22">
        <v>16000</v>
      </c>
      <c r="C11" s="54">
        <f t="shared" si="1"/>
        <v>15720</v>
      </c>
      <c r="D11" s="4">
        <f t="shared" si="3"/>
        <v>8000</v>
      </c>
      <c r="E11" s="4">
        <v>0</v>
      </c>
      <c r="F11" s="3"/>
      <c r="G11" s="4">
        <v>8000</v>
      </c>
      <c r="H11" s="3"/>
      <c r="I11" s="4">
        <f t="shared" si="2"/>
        <v>2720</v>
      </c>
      <c r="J11" s="4">
        <f t="shared" si="0"/>
        <v>0</v>
      </c>
      <c r="K11" s="18">
        <v>5000</v>
      </c>
      <c r="L11" s="11"/>
      <c r="M11" s="14"/>
    </row>
    <row r="12" spans="1:17" ht="30">
      <c r="A12" s="26" t="s">
        <v>8</v>
      </c>
      <c r="B12" s="23">
        <v>103490</v>
      </c>
      <c r="C12" s="54">
        <f t="shared" si="1"/>
        <v>38500</v>
      </c>
      <c r="D12" s="4">
        <f t="shared" si="3"/>
        <v>25000</v>
      </c>
      <c r="E12" s="4">
        <v>0</v>
      </c>
      <c r="F12" s="3"/>
      <c r="G12" s="4">
        <v>25000</v>
      </c>
      <c r="H12" s="3"/>
      <c r="I12" s="4">
        <f t="shared" si="2"/>
        <v>8500</v>
      </c>
      <c r="J12" s="4">
        <f t="shared" si="0"/>
        <v>0</v>
      </c>
      <c r="K12" s="18">
        <v>5000</v>
      </c>
      <c r="L12" s="11"/>
      <c r="M12" s="14"/>
    </row>
    <row r="13" spans="1:17" ht="18.75" customHeight="1">
      <c r="A13" s="26" t="s">
        <v>9</v>
      </c>
      <c r="B13" s="22">
        <v>139999</v>
      </c>
      <c r="C13" s="54">
        <f t="shared" si="1"/>
        <v>136500</v>
      </c>
      <c r="D13" s="4">
        <f t="shared" si="3"/>
        <v>96000</v>
      </c>
      <c r="E13" s="4">
        <v>96000</v>
      </c>
      <c r="F13" s="3"/>
      <c r="G13" s="4">
        <v>0</v>
      </c>
      <c r="H13" s="3"/>
      <c r="I13" s="4">
        <f t="shared" si="2"/>
        <v>32640</v>
      </c>
      <c r="J13" s="4">
        <f t="shared" si="0"/>
        <v>960</v>
      </c>
      <c r="K13" s="18">
        <v>6900</v>
      </c>
      <c r="L13" s="11"/>
      <c r="M13" s="14"/>
    </row>
    <row r="14" spans="1:17" ht="27.75" customHeight="1">
      <c r="A14" s="26" t="s">
        <v>10</v>
      </c>
      <c r="B14" s="22">
        <v>63320</v>
      </c>
      <c r="C14" s="54">
        <f t="shared" si="1"/>
        <v>29300</v>
      </c>
      <c r="D14" s="4">
        <f t="shared" si="3"/>
        <v>18000</v>
      </c>
      <c r="E14" s="4">
        <v>18000</v>
      </c>
      <c r="F14" s="3"/>
      <c r="G14" s="4">
        <v>0</v>
      </c>
      <c r="H14" s="3"/>
      <c r="I14" s="4">
        <f t="shared" si="2"/>
        <v>6120</v>
      </c>
      <c r="J14" s="4">
        <f t="shared" si="0"/>
        <v>180</v>
      </c>
      <c r="K14" s="18">
        <v>5000</v>
      </c>
      <c r="L14" s="11"/>
      <c r="M14" s="14"/>
    </row>
    <row r="15" spans="1:17" ht="29.25" customHeight="1">
      <c r="A15" s="26" t="s">
        <v>11</v>
      </c>
      <c r="B15" s="22">
        <v>132756</v>
      </c>
      <c r="C15" s="54">
        <f t="shared" si="1"/>
        <v>95600</v>
      </c>
      <c r="D15" s="4">
        <f t="shared" si="3"/>
        <v>56000</v>
      </c>
      <c r="E15" s="4">
        <v>56000</v>
      </c>
      <c r="F15" s="3"/>
      <c r="G15" s="4">
        <v>0</v>
      </c>
      <c r="H15" s="3"/>
      <c r="I15" s="4">
        <f t="shared" si="2"/>
        <v>19040</v>
      </c>
      <c r="J15" s="4">
        <f t="shared" si="0"/>
        <v>560</v>
      </c>
      <c r="K15" s="18">
        <v>20000</v>
      </c>
      <c r="L15" s="11"/>
      <c r="M15" s="14"/>
    </row>
    <row r="16" spans="1:17" ht="26.25" customHeight="1">
      <c r="A16" s="26" t="s">
        <v>12</v>
      </c>
      <c r="B16" s="22">
        <v>206066</v>
      </c>
      <c r="C16" s="54">
        <f t="shared" si="1"/>
        <v>122000</v>
      </c>
      <c r="D16" s="4">
        <f t="shared" si="3"/>
        <v>80000</v>
      </c>
      <c r="E16" s="4">
        <v>80000</v>
      </c>
      <c r="F16" s="3"/>
      <c r="G16" s="4">
        <v>0</v>
      </c>
      <c r="H16" s="3"/>
      <c r="I16" s="4">
        <f t="shared" si="2"/>
        <v>27200</v>
      </c>
      <c r="J16" s="4">
        <f t="shared" si="0"/>
        <v>800</v>
      </c>
      <c r="K16" s="18">
        <v>14000</v>
      </c>
      <c r="L16" s="11"/>
      <c r="M16" s="14"/>
    </row>
    <row r="17" spans="1:13" ht="30.75" customHeight="1">
      <c r="A17" s="28" t="s">
        <v>13</v>
      </c>
      <c r="B17" s="22">
        <v>292400</v>
      </c>
      <c r="C17" s="54">
        <f t="shared" si="1"/>
        <v>71500</v>
      </c>
      <c r="D17" s="4">
        <f t="shared" si="3"/>
        <v>53000</v>
      </c>
      <c r="E17" s="4">
        <v>48000</v>
      </c>
      <c r="F17" s="3"/>
      <c r="G17" s="4">
        <v>5000</v>
      </c>
      <c r="H17" s="3"/>
      <c r="I17" s="4">
        <f t="shared" si="2"/>
        <v>18020</v>
      </c>
      <c r="J17" s="4">
        <f t="shared" si="0"/>
        <v>480</v>
      </c>
      <c r="K17" s="18">
        <v>0</v>
      </c>
      <c r="L17" s="11"/>
      <c r="M17" s="14"/>
    </row>
    <row r="18" spans="1:13" ht="28.5" customHeight="1">
      <c r="A18" s="28" t="s">
        <v>14</v>
      </c>
      <c r="B18" s="22">
        <v>155365</v>
      </c>
      <c r="C18" s="54">
        <f t="shared" si="1"/>
        <v>21900</v>
      </c>
      <c r="D18" s="4">
        <f t="shared" si="3"/>
        <v>14000</v>
      </c>
      <c r="E18" s="4">
        <v>14000</v>
      </c>
      <c r="F18" s="3"/>
      <c r="G18" s="4">
        <v>0</v>
      </c>
      <c r="H18" s="3"/>
      <c r="I18" s="4">
        <f t="shared" si="2"/>
        <v>4760</v>
      </c>
      <c r="J18" s="4">
        <f t="shared" si="0"/>
        <v>140</v>
      </c>
      <c r="K18" s="18">
        <v>3000</v>
      </c>
      <c r="L18" s="11"/>
      <c r="M18" s="14"/>
    </row>
    <row r="19" spans="1:13" ht="27.75" customHeight="1">
      <c r="A19" s="28" t="s">
        <v>15</v>
      </c>
      <c r="B19" s="22">
        <v>216380</v>
      </c>
      <c r="C19" s="54">
        <f t="shared" si="1"/>
        <v>66150</v>
      </c>
      <c r="D19" s="4">
        <f t="shared" si="3"/>
        <v>49000</v>
      </c>
      <c r="E19" s="4">
        <v>49000</v>
      </c>
      <c r="F19" s="3"/>
      <c r="G19" s="4">
        <v>0</v>
      </c>
      <c r="H19" s="3"/>
      <c r="I19" s="4">
        <f t="shared" si="2"/>
        <v>16660</v>
      </c>
      <c r="J19" s="4">
        <f t="shared" si="0"/>
        <v>490</v>
      </c>
      <c r="K19" s="18">
        <v>0</v>
      </c>
      <c r="L19" s="11"/>
      <c r="M19" s="14"/>
    </row>
    <row r="20" spans="1:13" ht="29.25" customHeight="1">
      <c r="A20" s="26" t="s">
        <v>16</v>
      </c>
      <c r="B20" s="22">
        <v>274600</v>
      </c>
      <c r="C20" s="54">
        <f t="shared" si="1"/>
        <v>130550</v>
      </c>
      <c r="D20" s="4">
        <f t="shared" si="3"/>
        <v>93000</v>
      </c>
      <c r="E20" s="4">
        <v>93000</v>
      </c>
      <c r="F20" s="3"/>
      <c r="G20" s="4">
        <v>0</v>
      </c>
      <c r="H20" s="3"/>
      <c r="I20" s="4">
        <f t="shared" si="2"/>
        <v>31620</v>
      </c>
      <c r="J20" s="4">
        <f t="shared" si="0"/>
        <v>930</v>
      </c>
      <c r="K20" s="18">
        <v>5000</v>
      </c>
      <c r="L20" s="11"/>
      <c r="M20" s="14"/>
    </row>
    <row r="21" spans="1:13" ht="27.75" customHeight="1">
      <c r="A21" s="26" t="s">
        <v>17</v>
      </c>
      <c r="B21" s="22">
        <v>61500</v>
      </c>
      <c r="C21" s="54">
        <f t="shared" si="1"/>
        <v>46850</v>
      </c>
      <c r="D21" s="4">
        <f t="shared" si="3"/>
        <v>31000</v>
      </c>
      <c r="E21" s="4">
        <v>31000</v>
      </c>
      <c r="F21" s="3"/>
      <c r="G21" s="4">
        <v>0</v>
      </c>
      <c r="H21" s="3"/>
      <c r="I21" s="4">
        <f t="shared" si="2"/>
        <v>10540</v>
      </c>
      <c r="J21" s="4">
        <f t="shared" si="0"/>
        <v>310</v>
      </c>
      <c r="K21" s="18">
        <v>5000</v>
      </c>
      <c r="L21" s="11"/>
      <c r="M21" s="14"/>
    </row>
    <row r="22" spans="1:13" ht="30.75" customHeight="1">
      <c r="A22" s="26" t="s">
        <v>18</v>
      </c>
      <c r="B22" s="22">
        <v>80940</v>
      </c>
      <c r="C22" s="54">
        <f t="shared" si="1"/>
        <v>68850</v>
      </c>
      <c r="D22" s="4">
        <f t="shared" si="3"/>
        <v>51000</v>
      </c>
      <c r="E22" s="4">
        <v>51000</v>
      </c>
      <c r="F22" s="3"/>
      <c r="G22" s="4">
        <v>0</v>
      </c>
      <c r="H22" s="3"/>
      <c r="I22" s="4">
        <f t="shared" si="2"/>
        <v>17340</v>
      </c>
      <c r="J22" s="4">
        <f t="shared" si="0"/>
        <v>510</v>
      </c>
      <c r="K22" s="18">
        <v>0</v>
      </c>
      <c r="L22" s="11"/>
      <c r="M22" s="14"/>
    </row>
    <row r="23" spans="1:13" ht="28.5" customHeight="1">
      <c r="A23" s="29" t="s">
        <v>19</v>
      </c>
      <c r="B23" s="22">
        <v>1139000</v>
      </c>
      <c r="C23" s="54">
        <f t="shared" si="1"/>
        <v>168280</v>
      </c>
      <c r="D23" s="4">
        <f t="shared" si="3"/>
        <v>107000</v>
      </c>
      <c r="E23" s="4">
        <v>90000</v>
      </c>
      <c r="F23" s="3"/>
      <c r="G23" s="4">
        <v>17000</v>
      </c>
      <c r="H23" s="3"/>
      <c r="I23" s="4">
        <f t="shared" si="2"/>
        <v>36380</v>
      </c>
      <c r="J23" s="4">
        <f t="shared" si="0"/>
        <v>900</v>
      </c>
      <c r="K23" s="18">
        <v>24000</v>
      </c>
      <c r="L23" s="11"/>
      <c r="M23" s="14"/>
    </row>
    <row r="24" spans="1:13" ht="27.75" customHeight="1">
      <c r="A24" s="26" t="s">
        <v>20</v>
      </c>
      <c r="B24" s="22">
        <v>405000</v>
      </c>
      <c r="C24" s="54">
        <f t="shared" si="1"/>
        <v>163350</v>
      </c>
      <c r="D24" s="4">
        <f t="shared" si="3"/>
        <v>121000</v>
      </c>
      <c r="E24" s="4">
        <v>121000</v>
      </c>
      <c r="F24" s="3"/>
      <c r="G24" s="4">
        <v>0</v>
      </c>
      <c r="H24" s="3"/>
      <c r="I24" s="4">
        <f t="shared" si="2"/>
        <v>41140</v>
      </c>
      <c r="J24" s="4">
        <f t="shared" si="0"/>
        <v>1210</v>
      </c>
      <c r="K24" s="18">
        <v>0</v>
      </c>
      <c r="L24" s="11"/>
      <c r="M24" s="14"/>
    </row>
    <row r="25" spans="1:13" ht="30">
      <c r="A25" s="26" t="s">
        <v>21</v>
      </c>
      <c r="B25" s="22">
        <v>29440</v>
      </c>
      <c r="C25" s="54">
        <f t="shared" si="1"/>
        <v>29440</v>
      </c>
      <c r="D25" s="4">
        <f t="shared" si="3"/>
        <v>16000</v>
      </c>
      <c r="E25" s="4">
        <v>0</v>
      </c>
      <c r="F25" s="3"/>
      <c r="G25" s="4">
        <v>16000</v>
      </c>
      <c r="H25" s="3"/>
      <c r="I25" s="4">
        <f t="shared" si="2"/>
        <v>5440</v>
      </c>
      <c r="J25" s="4">
        <f t="shared" si="0"/>
        <v>0</v>
      </c>
      <c r="K25" s="18">
        <v>8000</v>
      </c>
      <c r="L25" s="11"/>
      <c r="M25" s="14"/>
    </row>
    <row r="26" spans="1:13" ht="27.75" customHeight="1">
      <c r="A26" s="26" t="s">
        <v>22</v>
      </c>
      <c r="B26" s="22">
        <v>66950</v>
      </c>
      <c r="C26" s="54">
        <f t="shared" si="1"/>
        <v>41300</v>
      </c>
      <c r="D26" s="4">
        <f t="shared" si="3"/>
        <v>28000</v>
      </c>
      <c r="E26" s="4">
        <v>28000</v>
      </c>
      <c r="F26" s="3"/>
      <c r="G26" s="4">
        <v>0</v>
      </c>
      <c r="H26" s="3"/>
      <c r="I26" s="4">
        <f t="shared" si="2"/>
        <v>9520</v>
      </c>
      <c r="J26" s="4">
        <f t="shared" si="0"/>
        <v>280</v>
      </c>
      <c r="K26" s="18">
        <v>3500</v>
      </c>
      <c r="L26" s="11"/>
      <c r="M26" s="14"/>
    </row>
    <row r="27" spans="1:13" ht="31.5" customHeight="1">
      <c r="A27" s="26" t="s">
        <v>23</v>
      </c>
      <c r="B27" s="22">
        <v>65750</v>
      </c>
      <c r="C27" s="54">
        <v>34700</v>
      </c>
      <c r="D27" s="4">
        <f t="shared" si="3"/>
        <v>22000</v>
      </c>
      <c r="E27" s="4">
        <v>22000</v>
      </c>
      <c r="F27" s="3"/>
      <c r="G27" s="4">
        <v>0</v>
      </c>
      <c r="H27" s="3"/>
      <c r="I27" s="4">
        <f t="shared" si="2"/>
        <v>7480</v>
      </c>
      <c r="J27" s="4">
        <f t="shared" si="0"/>
        <v>220</v>
      </c>
      <c r="K27" s="18">
        <v>5000</v>
      </c>
      <c r="L27" s="11"/>
      <c r="M27" s="14"/>
    </row>
    <row r="28" spans="1:13" ht="33.75" customHeight="1">
      <c r="A28" s="27" t="s">
        <v>24</v>
      </c>
      <c r="B28" s="22">
        <v>74554</v>
      </c>
      <c r="C28" s="54">
        <f t="shared" si="1"/>
        <v>47840</v>
      </c>
      <c r="D28" s="4">
        <f t="shared" si="3"/>
        <v>26000</v>
      </c>
      <c r="E28" s="4">
        <v>0</v>
      </c>
      <c r="F28" s="3"/>
      <c r="G28" s="4">
        <v>26000</v>
      </c>
      <c r="H28" s="3"/>
      <c r="I28" s="4">
        <f t="shared" si="2"/>
        <v>8840</v>
      </c>
      <c r="J28" s="4">
        <f t="shared" si="0"/>
        <v>0</v>
      </c>
      <c r="K28" s="18">
        <v>13000</v>
      </c>
      <c r="L28" s="11"/>
      <c r="M28" s="14"/>
    </row>
    <row r="29" spans="1:13" ht="34.5" customHeight="1">
      <c r="A29" s="26" t="s">
        <v>25</v>
      </c>
      <c r="B29" s="22">
        <v>52220</v>
      </c>
      <c r="C29" s="54">
        <f t="shared" si="1"/>
        <v>37160</v>
      </c>
      <c r="D29" s="4">
        <f t="shared" si="3"/>
        <v>26200</v>
      </c>
      <c r="E29" s="4">
        <v>5200</v>
      </c>
      <c r="F29" s="3"/>
      <c r="G29" s="4">
        <v>21000</v>
      </c>
      <c r="H29" s="3"/>
      <c r="I29" s="4">
        <f t="shared" si="2"/>
        <v>8908</v>
      </c>
      <c r="J29" s="4">
        <f t="shared" si="0"/>
        <v>52</v>
      </c>
      <c r="K29" s="18">
        <v>2000</v>
      </c>
      <c r="L29" s="11"/>
      <c r="M29" s="14"/>
    </row>
    <row r="30" spans="1:13" ht="35.25" customHeight="1">
      <c r="A30" s="26" t="s">
        <v>26</v>
      </c>
      <c r="B30" s="22">
        <v>502400</v>
      </c>
      <c r="C30" s="54">
        <f t="shared" si="1"/>
        <v>378380</v>
      </c>
      <c r="D30" s="4">
        <f t="shared" si="3"/>
        <v>262000</v>
      </c>
      <c r="E30" s="4">
        <v>230000</v>
      </c>
      <c r="F30" s="3"/>
      <c r="G30" s="4">
        <v>32000</v>
      </c>
      <c r="H30" s="3"/>
      <c r="I30" s="4">
        <f t="shared" si="2"/>
        <v>89080</v>
      </c>
      <c r="J30" s="4">
        <f t="shared" si="0"/>
        <v>2300</v>
      </c>
      <c r="K30" s="18">
        <v>25000</v>
      </c>
      <c r="L30" s="11"/>
      <c r="M30" s="14"/>
    </row>
    <row r="31" spans="1:13" ht="28.5" customHeight="1">
      <c r="A31" s="26" t="s">
        <v>27</v>
      </c>
      <c r="B31" s="22">
        <v>210665</v>
      </c>
      <c r="C31" s="54">
        <f t="shared" si="1"/>
        <v>95000</v>
      </c>
      <c r="D31" s="4">
        <f t="shared" si="3"/>
        <v>60000</v>
      </c>
      <c r="E31" s="4">
        <v>60000</v>
      </c>
      <c r="F31" s="3"/>
      <c r="G31" s="4">
        <v>0</v>
      </c>
      <c r="H31" s="3"/>
      <c r="I31" s="4">
        <f t="shared" si="2"/>
        <v>20400</v>
      </c>
      <c r="J31" s="4">
        <f t="shared" si="0"/>
        <v>600</v>
      </c>
      <c r="K31" s="18">
        <v>14000</v>
      </c>
      <c r="L31" s="11"/>
      <c r="M31" s="14"/>
    </row>
    <row r="32" spans="1:13" ht="30" customHeight="1">
      <c r="A32" s="26" t="s">
        <v>28</v>
      </c>
      <c r="B32" s="22">
        <v>64041</v>
      </c>
      <c r="C32" s="54">
        <f t="shared" si="1"/>
        <v>63281</v>
      </c>
      <c r="D32" s="4">
        <f t="shared" si="3"/>
        <v>46000</v>
      </c>
      <c r="E32" s="4">
        <v>0</v>
      </c>
      <c r="F32" s="3"/>
      <c r="G32" s="4">
        <v>46000</v>
      </c>
      <c r="H32" s="3"/>
      <c r="I32" s="4">
        <f t="shared" si="2"/>
        <v>15640</v>
      </c>
      <c r="J32" s="4">
        <f t="shared" si="0"/>
        <v>0</v>
      </c>
      <c r="K32" s="18">
        <v>1641</v>
      </c>
      <c r="L32" s="11"/>
      <c r="M32" s="14"/>
    </row>
    <row r="33" spans="1:13" ht="30" customHeight="1">
      <c r="A33" s="26" t="s">
        <v>29</v>
      </c>
      <c r="B33" s="22">
        <v>428100</v>
      </c>
      <c r="C33" s="54">
        <f t="shared" si="1"/>
        <v>202650</v>
      </c>
      <c r="D33" s="4">
        <f t="shared" si="3"/>
        <v>139000</v>
      </c>
      <c r="E33" s="4">
        <v>139000</v>
      </c>
      <c r="F33" s="3"/>
      <c r="G33" s="4">
        <v>0</v>
      </c>
      <c r="H33" s="3"/>
      <c r="I33" s="4">
        <f t="shared" si="2"/>
        <v>47260</v>
      </c>
      <c r="J33" s="4">
        <f t="shared" si="0"/>
        <v>1390</v>
      </c>
      <c r="K33" s="18">
        <v>15000</v>
      </c>
      <c r="L33" s="11"/>
      <c r="M33" s="14"/>
    </row>
    <row r="34" spans="1:13" ht="45" customHeight="1">
      <c r="A34" s="30" t="s">
        <v>30</v>
      </c>
      <c r="B34" s="22">
        <v>132590</v>
      </c>
      <c r="C34" s="54">
        <f t="shared" si="1"/>
        <v>130050</v>
      </c>
      <c r="D34" s="4">
        <f t="shared" si="3"/>
        <v>83000</v>
      </c>
      <c r="E34" s="4">
        <v>83000</v>
      </c>
      <c r="F34" s="3"/>
      <c r="G34" s="4">
        <v>0</v>
      </c>
      <c r="H34" s="3"/>
      <c r="I34" s="4">
        <f t="shared" si="2"/>
        <v>28220</v>
      </c>
      <c r="J34" s="4">
        <f t="shared" si="0"/>
        <v>830</v>
      </c>
      <c r="K34" s="18">
        <v>18000</v>
      </c>
      <c r="L34" s="11"/>
      <c r="M34" s="14"/>
    </row>
    <row r="35" spans="1:13" ht="33.75" customHeight="1">
      <c r="A35" s="31" t="s">
        <v>31</v>
      </c>
      <c r="B35" s="24">
        <f>SUM(B3:B34)</f>
        <v>7385873</v>
      </c>
      <c r="C35" s="7">
        <f t="shared" si="1"/>
        <v>2725281.63</v>
      </c>
      <c r="D35" s="6">
        <f>SUM(D3:D34)</f>
        <v>1813563</v>
      </c>
      <c r="E35" s="6">
        <f t="shared" ref="E35:J35" si="4">SUM(E3:E34)</f>
        <v>1576563</v>
      </c>
      <c r="F35" s="6"/>
      <c r="G35" s="6">
        <f t="shared" si="4"/>
        <v>237000</v>
      </c>
      <c r="H35" s="6"/>
      <c r="I35" s="6">
        <f t="shared" si="4"/>
        <v>616612</v>
      </c>
      <c r="J35" s="6">
        <f t="shared" si="4"/>
        <v>15765.630000000001</v>
      </c>
      <c r="K35" s="19">
        <v>279341</v>
      </c>
      <c r="L35" s="11"/>
      <c r="M35" s="14"/>
    </row>
    <row r="36" spans="1:13" ht="30.75" customHeight="1">
      <c r="A36" s="28" t="s">
        <v>32</v>
      </c>
      <c r="B36" s="22">
        <v>18773</v>
      </c>
      <c r="C36" s="54">
        <f t="shared" si="1"/>
        <v>18433</v>
      </c>
      <c r="D36" s="4">
        <f t="shared" si="3"/>
        <v>9000</v>
      </c>
      <c r="E36" s="4">
        <v>0</v>
      </c>
      <c r="F36" s="3"/>
      <c r="G36" s="4">
        <v>9000</v>
      </c>
      <c r="H36" s="3"/>
      <c r="I36" s="4">
        <f t="shared" si="2"/>
        <v>3060</v>
      </c>
      <c r="J36" s="4">
        <f>SUM(E36/100)</f>
        <v>0</v>
      </c>
      <c r="K36" s="18">
        <v>6373</v>
      </c>
      <c r="L36" s="11"/>
      <c r="M36" s="14"/>
    </row>
    <row r="37" spans="1:13" ht="17.25" customHeight="1">
      <c r="A37" s="28" t="s">
        <v>33</v>
      </c>
      <c r="B37" s="22">
        <v>11869</v>
      </c>
      <c r="C37" s="54">
        <f t="shared" si="1"/>
        <v>10950</v>
      </c>
      <c r="D37" s="4">
        <f t="shared" si="3"/>
        <v>7000</v>
      </c>
      <c r="E37" s="4">
        <v>7000</v>
      </c>
      <c r="F37" s="3"/>
      <c r="G37" s="4">
        <v>0</v>
      </c>
      <c r="H37" s="3"/>
      <c r="I37" s="4">
        <f t="shared" si="2"/>
        <v>2380</v>
      </c>
      <c r="J37" s="4">
        <f>SUM(E37/100)</f>
        <v>70</v>
      </c>
      <c r="K37" s="18">
        <v>1500</v>
      </c>
      <c r="L37" s="11"/>
      <c r="M37" s="14"/>
    </row>
    <row r="38" spans="1:13" ht="30" customHeight="1">
      <c r="A38" s="32" t="s">
        <v>34</v>
      </c>
      <c r="B38" s="22">
        <v>28286</v>
      </c>
      <c r="C38" s="54">
        <f t="shared" si="1"/>
        <v>12150</v>
      </c>
      <c r="D38" s="4">
        <f t="shared" si="3"/>
        <v>9000</v>
      </c>
      <c r="E38" s="4">
        <v>9000</v>
      </c>
      <c r="F38" s="3"/>
      <c r="G38" s="4">
        <v>0</v>
      </c>
      <c r="H38" s="3"/>
      <c r="I38" s="4">
        <f t="shared" si="2"/>
        <v>3060</v>
      </c>
      <c r="J38" s="4">
        <f>SUM(E38/100)</f>
        <v>90</v>
      </c>
      <c r="K38" s="18">
        <v>0</v>
      </c>
      <c r="L38" s="11"/>
      <c r="M38" s="14"/>
    </row>
    <row r="39" spans="1:13" ht="29.25" customHeight="1">
      <c r="A39" s="28" t="s">
        <v>100</v>
      </c>
      <c r="B39" s="22">
        <v>16444</v>
      </c>
      <c r="C39" s="54">
        <f t="shared" si="1"/>
        <v>16200</v>
      </c>
      <c r="D39" s="4">
        <f t="shared" si="3"/>
        <v>12000</v>
      </c>
      <c r="E39" s="4">
        <v>12000</v>
      </c>
      <c r="F39" s="3"/>
      <c r="G39" s="4">
        <v>0</v>
      </c>
      <c r="H39" s="3"/>
      <c r="I39" s="4">
        <f t="shared" si="2"/>
        <v>4080</v>
      </c>
      <c r="J39" s="4">
        <f>SUM(E39/100)</f>
        <v>120</v>
      </c>
      <c r="K39" s="18">
        <v>0</v>
      </c>
      <c r="L39" s="11"/>
      <c r="M39" s="14"/>
    </row>
    <row r="40" spans="1:13" ht="30" customHeight="1">
      <c r="A40" s="32" t="s">
        <v>35</v>
      </c>
      <c r="B40" s="22">
        <v>144736</v>
      </c>
      <c r="C40" s="54">
        <f t="shared" si="1"/>
        <v>49750</v>
      </c>
      <c r="D40" s="4">
        <f t="shared" si="3"/>
        <v>25000</v>
      </c>
      <c r="E40" s="4">
        <v>25000</v>
      </c>
      <c r="F40" s="3"/>
      <c r="G40" s="4">
        <v>0</v>
      </c>
      <c r="H40" s="3"/>
      <c r="I40" s="4">
        <f t="shared" si="2"/>
        <v>8500</v>
      </c>
      <c r="J40" s="4">
        <f>SUM(E40/100)</f>
        <v>250</v>
      </c>
      <c r="K40" s="18">
        <v>16000</v>
      </c>
      <c r="L40" s="11"/>
      <c r="M40" s="14"/>
    </row>
    <row r="41" spans="1:13" ht="31.5" customHeight="1">
      <c r="A41" s="33" t="s">
        <v>36</v>
      </c>
      <c r="B41" s="24">
        <f>SUM(B36:B40)</f>
        <v>220108</v>
      </c>
      <c r="C41" s="7">
        <f t="shared" si="1"/>
        <v>107483</v>
      </c>
      <c r="D41" s="6">
        <f>SUM(E41+G41)</f>
        <v>62000</v>
      </c>
      <c r="E41" s="6">
        <f>SUM(E36:E40)</f>
        <v>53000</v>
      </c>
      <c r="F41" s="6"/>
      <c r="G41" s="6">
        <f>SUM(G36:G40)</f>
        <v>9000</v>
      </c>
      <c r="H41" s="6"/>
      <c r="I41" s="6">
        <f>SUM(I36:I40)</f>
        <v>21080</v>
      </c>
      <c r="J41" s="6">
        <f>SUM(J36:J40)</f>
        <v>530</v>
      </c>
      <c r="K41" s="19">
        <f>SUM(K36:K40)</f>
        <v>23873</v>
      </c>
      <c r="L41" s="11"/>
      <c r="M41" s="14"/>
    </row>
    <row r="42" spans="1:13" ht="27" customHeight="1">
      <c r="A42" s="26" t="s">
        <v>37</v>
      </c>
      <c r="B42" s="22">
        <v>75672</v>
      </c>
      <c r="C42" s="54">
        <f t="shared" si="1"/>
        <v>42480</v>
      </c>
      <c r="D42" s="4">
        <f t="shared" si="3"/>
        <v>22000</v>
      </c>
      <c r="E42" s="4">
        <v>0</v>
      </c>
      <c r="F42" s="3"/>
      <c r="G42" s="4">
        <v>22000</v>
      </c>
      <c r="H42" s="3"/>
      <c r="I42" s="4">
        <f t="shared" si="2"/>
        <v>7480</v>
      </c>
      <c r="J42" s="4">
        <f>SUM(E42/100)</f>
        <v>0</v>
      </c>
      <c r="K42" s="18">
        <v>13000</v>
      </c>
      <c r="L42" s="11"/>
      <c r="M42" s="14"/>
    </row>
    <row r="43" spans="1:13" ht="30.75" customHeight="1">
      <c r="A43" s="26" t="s">
        <v>38</v>
      </c>
      <c r="B43" s="22">
        <v>20000</v>
      </c>
      <c r="C43" s="54">
        <f t="shared" si="1"/>
        <v>16040</v>
      </c>
      <c r="D43" s="4">
        <f t="shared" si="3"/>
        <v>6000</v>
      </c>
      <c r="E43" s="4">
        <v>0</v>
      </c>
      <c r="F43" s="3"/>
      <c r="G43" s="4">
        <v>6000</v>
      </c>
      <c r="H43" s="3"/>
      <c r="I43" s="4">
        <v>2040</v>
      </c>
      <c r="J43" s="4">
        <f>SUM(E43/100)</f>
        <v>0</v>
      </c>
      <c r="K43" s="18">
        <v>8000</v>
      </c>
      <c r="L43" s="11"/>
      <c r="M43" s="14"/>
    </row>
    <row r="44" spans="1:13" ht="27.75" customHeight="1">
      <c r="A44" s="26" t="s">
        <v>39</v>
      </c>
      <c r="B44" s="22">
        <v>9500</v>
      </c>
      <c r="C44" s="54">
        <f t="shared" si="1"/>
        <v>8200</v>
      </c>
      <c r="D44" s="4">
        <f>SUM(E44+G44)</f>
        <v>5000</v>
      </c>
      <c r="E44" s="4">
        <v>0</v>
      </c>
      <c r="F44" s="3"/>
      <c r="G44" s="4">
        <v>5000</v>
      </c>
      <c r="H44" s="3"/>
      <c r="I44" s="4">
        <f t="shared" si="2"/>
        <v>1700</v>
      </c>
      <c r="J44" s="4">
        <f>SUM(E44/100)</f>
        <v>0</v>
      </c>
      <c r="K44" s="18">
        <v>1500</v>
      </c>
      <c r="L44" s="11"/>
      <c r="M44" s="14"/>
    </row>
    <row r="45" spans="1:13" ht="31.5" customHeight="1">
      <c r="A45" s="31" t="s">
        <v>40</v>
      </c>
      <c r="B45" s="24">
        <f>SUM(B42:B44)</f>
        <v>105172</v>
      </c>
      <c r="C45" s="7">
        <f t="shared" si="1"/>
        <v>66720</v>
      </c>
      <c r="D45" s="6">
        <f>SUM(E45+G45)</f>
        <v>33000</v>
      </c>
      <c r="E45" s="6">
        <v>0</v>
      </c>
      <c r="F45" s="6"/>
      <c r="G45" s="6">
        <f>SUM(G42:G44)</f>
        <v>33000</v>
      </c>
      <c r="H45" s="6"/>
      <c r="I45" s="6">
        <f>SUM(I42:I44)</f>
        <v>11220</v>
      </c>
      <c r="J45" s="6">
        <f>SUM(J42:J44)</f>
        <v>0</v>
      </c>
      <c r="K45" s="19">
        <f>SUM(K42:K44)</f>
        <v>22500</v>
      </c>
      <c r="L45" s="11"/>
      <c r="M45" s="14"/>
    </row>
    <row r="46" spans="1:13" ht="32.25" customHeight="1">
      <c r="A46" s="29" t="s">
        <v>41</v>
      </c>
      <c r="B46" s="22">
        <v>28000</v>
      </c>
      <c r="C46" s="54">
        <f t="shared" si="1"/>
        <v>10450</v>
      </c>
      <c r="D46" s="4">
        <f t="shared" si="3"/>
        <v>7000</v>
      </c>
      <c r="E46" s="4">
        <v>7000</v>
      </c>
      <c r="F46" s="3"/>
      <c r="G46" s="4">
        <v>0</v>
      </c>
      <c r="H46" s="3"/>
      <c r="I46" s="4">
        <f t="shared" si="2"/>
        <v>2380</v>
      </c>
      <c r="J46" s="4">
        <f>SUM(E46/100)</f>
        <v>70</v>
      </c>
      <c r="K46" s="18">
        <v>1000</v>
      </c>
      <c r="L46" s="11"/>
      <c r="M46" s="14"/>
    </row>
    <row r="47" spans="1:13" ht="29.25" customHeight="1">
      <c r="A47" s="29" t="s">
        <v>42</v>
      </c>
      <c r="B47" s="23">
        <v>47100</v>
      </c>
      <c r="C47" s="54">
        <f t="shared" si="1"/>
        <v>14850</v>
      </c>
      <c r="D47" s="4">
        <f t="shared" si="3"/>
        <v>9000</v>
      </c>
      <c r="E47" s="4">
        <v>9000</v>
      </c>
      <c r="F47" s="5"/>
      <c r="G47" s="4">
        <v>0</v>
      </c>
      <c r="H47" s="5"/>
      <c r="I47" s="4">
        <f t="shared" si="2"/>
        <v>3060</v>
      </c>
      <c r="J47" s="4">
        <f>SUM(E47/100)</f>
        <v>90</v>
      </c>
      <c r="K47" s="18">
        <v>2700</v>
      </c>
      <c r="L47" s="12"/>
      <c r="M47" s="14"/>
    </row>
    <row r="48" spans="1:13" ht="27" customHeight="1">
      <c r="A48" s="29" t="s">
        <v>43</v>
      </c>
      <c r="B48" s="23">
        <v>40074</v>
      </c>
      <c r="C48" s="54">
        <f t="shared" si="1"/>
        <v>18474</v>
      </c>
      <c r="D48" s="4">
        <f t="shared" si="3"/>
        <v>12000</v>
      </c>
      <c r="E48" s="4">
        <v>12000</v>
      </c>
      <c r="F48" s="5"/>
      <c r="G48" s="4">
        <v>0</v>
      </c>
      <c r="H48" s="5"/>
      <c r="I48" s="4">
        <f t="shared" si="2"/>
        <v>4080</v>
      </c>
      <c r="J48" s="4">
        <f>SUM(E48/100)</f>
        <v>120</v>
      </c>
      <c r="K48" s="18">
        <v>2274</v>
      </c>
      <c r="L48" s="12"/>
      <c r="M48" s="14"/>
    </row>
    <row r="49" spans="1:13" ht="18.75" customHeight="1">
      <c r="A49" s="29" t="s">
        <v>44</v>
      </c>
      <c r="B49" s="23">
        <v>11800</v>
      </c>
      <c r="C49" s="54">
        <f t="shared" si="1"/>
        <v>10450</v>
      </c>
      <c r="D49" s="4">
        <f t="shared" si="3"/>
        <v>7000</v>
      </c>
      <c r="E49" s="4">
        <v>7000</v>
      </c>
      <c r="F49" s="5"/>
      <c r="G49" s="4">
        <v>0</v>
      </c>
      <c r="H49" s="5"/>
      <c r="I49" s="4">
        <f t="shared" si="2"/>
        <v>2380</v>
      </c>
      <c r="J49" s="4">
        <f>SUM(E49/100)</f>
        <v>70</v>
      </c>
      <c r="K49" s="18">
        <v>1000</v>
      </c>
      <c r="L49" s="12"/>
      <c r="M49" s="14"/>
    </row>
    <row r="50" spans="1:13" ht="33" customHeight="1">
      <c r="A50" s="32" t="s">
        <v>45</v>
      </c>
      <c r="B50" s="23">
        <v>42900</v>
      </c>
      <c r="C50" s="54">
        <f t="shared" si="1"/>
        <v>12950</v>
      </c>
      <c r="D50" s="4">
        <f t="shared" si="3"/>
        <v>7000</v>
      </c>
      <c r="E50" s="4">
        <v>7000</v>
      </c>
      <c r="F50" s="5"/>
      <c r="G50" s="4">
        <v>0</v>
      </c>
      <c r="H50" s="5"/>
      <c r="I50" s="4">
        <f t="shared" si="2"/>
        <v>2380</v>
      </c>
      <c r="J50" s="4">
        <f>SUM(E50/100)</f>
        <v>70</v>
      </c>
      <c r="K50" s="18">
        <v>3500</v>
      </c>
      <c r="L50" s="12"/>
      <c r="M50" s="14"/>
    </row>
    <row r="51" spans="1:13" ht="28.5" customHeight="1">
      <c r="A51" s="31" t="s">
        <v>46</v>
      </c>
      <c r="B51" s="24">
        <f>SUM(B46:B50)</f>
        <v>169874</v>
      </c>
      <c r="C51" s="7">
        <f t="shared" si="1"/>
        <v>67174</v>
      </c>
      <c r="D51" s="6">
        <f>SUM(E51+G51)</f>
        <v>42000</v>
      </c>
      <c r="E51" s="6">
        <f>SUM(E46:E50)</f>
        <v>42000</v>
      </c>
      <c r="F51" s="6"/>
      <c r="G51" s="6">
        <f>SUM(G46:G50)</f>
        <v>0</v>
      </c>
      <c r="H51" s="6"/>
      <c r="I51" s="6">
        <f>SUM(I46:I50)</f>
        <v>14280</v>
      </c>
      <c r="J51" s="6">
        <f>SUM(J46:J50)</f>
        <v>420</v>
      </c>
      <c r="K51" s="19">
        <f>SUM(K46:K50)</f>
        <v>10474</v>
      </c>
      <c r="L51" s="11"/>
      <c r="M51" s="14"/>
    </row>
    <row r="52" spans="1:13" ht="30" customHeight="1">
      <c r="A52" s="29" t="s">
        <v>47</v>
      </c>
      <c r="B52" s="22">
        <v>53895</v>
      </c>
      <c r="C52" s="54">
        <f t="shared" si="1"/>
        <v>15275</v>
      </c>
      <c r="D52" s="4">
        <f t="shared" si="3"/>
        <v>8500</v>
      </c>
      <c r="E52" s="4">
        <v>8500</v>
      </c>
      <c r="F52" s="3"/>
      <c r="G52" s="4">
        <v>0</v>
      </c>
      <c r="H52" s="3"/>
      <c r="I52" s="4">
        <f t="shared" si="2"/>
        <v>2890</v>
      </c>
      <c r="J52" s="4">
        <f t="shared" ref="J52:J58" si="5">SUM(E52/100)</f>
        <v>85</v>
      </c>
      <c r="K52" s="18">
        <v>3800</v>
      </c>
      <c r="L52" s="11"/>
      <c r="M52" s="14"/>
    </row>
    <row r="53" spans="1:13" ht="24" customHeight="1">
      <c r="A53" s="26" t="s">
        <v>48</v>
      </c>
      <c r="B53" s="22">
        <v>21200</v>
      </c>
      <c r="C53" s="54">
        <f t="shared" si="1"/>
        <v>18500</v>
      </c>
      <c r="D53" s="4">
        <f t="shared" si="3"/>
        <v>10000</v>
      </c>
      <c r="E53" s="4">
        <v>10000</v>
      </c>
      <c r="F53" s="3"/>
      <c r="G53" s="4">
        <v>0</v>
      </c>
      <c r="H53" s="5"/>
      <c r="I53" s="4">
        <f t="shared" si="2"/>
        <v>3400</v>
      </c>
      <c r="J53" s="4">
        <f t="shared" si="5"/>
        <v>100</v>
      </c>
      <c r="K53" s="18">
        <v>5000</v>
      </c>
      <c r="L53" s="11"/>
      <c r="M53" s="14"/>
    </row>
    <row r="54" spans="1:13" ht="30" customHeight="1">
      <c r="A54" s="26" t="s">
        <v>49</v>
      </c>
      <c r="B54" s="22">
        <v>74580</v>
      </c>
      <c r="C54" s="54">
        <f t="shared" si="1"/>
        <v>32780</v>
      </c>
      <c r="D54" s="4">
        <f t="shared" si="3"/>
        <v>22000</v>
      </c>
      <c r="E54" s="4">
        <v>0</v>
      </c>
      <c r="F54" s="3"/>
      <c r="G54" s="4">
        <v>22000</v>
      </c>
      <c r="H54" s="5"/>
      <c r="I54" s="4">
        <f t="shared" si="2"/>
        <v>7480</v>
      </c>
      <c r="J54" s="4">
        <f t="shared" si="5"/>
        <v>0</v>
      </c>
      <c r="K54" s="18">
        <v>3300</v>
      </c>
      <c r="L54" s="11"/>
      <c r="M54" s="14"/>
    </row>
    <row r="55" spans="1:13" ht="18" customHeight="1">
      <c r="A55" s="29" t="s">
        <v>50</v>
      </c>
      <c r="B55" s="22">
        <v>26000</v>
      </c>
      <c r="C55" s="54">
        <f t="shared" si="1"/>
        <v>23220</v>
      </c>
      <c r="D55" s="4">
        <f t="shared" si="3"/>
        <v>13000</v>
      </c>
      <c r="E55" s="4">
        <v>0</v>
      </c>
      <c r="F55" s="3"/>
      <c r="G55" s="4">
        <v>13000</v>
      </c>
      <c r="H55" s="5"/>
      <c r="I55" s="4">
        <f t="shared" si="2"/>
        <v>4420</v>
      </c>
      <c r="J55" s="4">
        <f t="shared" si="5"/>
        <v>0</v>
      </c>
      <c r="K55" s="18">
        <v>5800</v>
      </c>
      <c r="L55" s="11"/>
      <c r="M55" s="14"/>
    </row>
    <row r="56" spans="1:13" ht="27" customHeight="1">
      <c r="A56" s="29" t="s">
        <v>51</v>
      </c>
      <c r="B56" s="22">
        <v>43500</v>
      </c>
      <c r="C56" s="54">
        <f t="shared" si="1"/>
        <v>39450</v>
      </c>
      <c r="D56" s="4">
        <f t="shared" si="3"/>
        <v>27000</v>
      </c>
      <c r="E56" s="4">
        <v>27000</v>
      </c>
      <c r="F56" s="3"/>
      <c r="G56" s="4">
        <v>0</v>
      </c>
      <c r="H56" s="5"/>
      <c r="I56" s="4">
        <f t="shared" si="2"/>
        <v>9180</v>
      </c>
      <c r="J56" s="4">
        <f t="shared" si="5"/>
        <v>270</v>
      </c>
      <c r="K56" s="18">
        <v>3000</v>
      </c>
      <c r="L56" s="11"/>
      <c r="M56" s="14"/>
    </row>
    <row r="57" spans="1:13" ht="32.25" customHeight="1">
      <c r="A57" s="29" t="s">
        <v>52</v>
      </c>
      <c r="B57" s="22">
        <v>147650</v>
      </c>
      <c r="C57" s="54">
        <f t="shared" si="1"/>
        <v>57800</v>
      </c>
      <c r="D57" s="4">
        <f t="shared" si="3"/>
        <v>28000</v>
      </c>
      <c r="E57" s="4">
        <v>28000</v>
      </c>
      <c r="F57" s="3"/>
      <c r="G57" s="4">
        <v>0</v>
      </c>
      <c r="H57" s="3"/>
      <c r="I57" s="4">
        <f t="shared" si="2"/>
        <v>9520</v>
      </c>
      <c r="J57" s="4">
        <f t="shared" si="5"/>
        <v>280</v>
      </c>
      <c r="K57" s="18">
        <v>20000</v>
      </c>
      <c r="L57" s="11"/>
      <c r="M57" s="14"/>
    </row>
    <row r="58" spans="1:13" ht="28.5" customHeight="1">
      <c r="A58" s="29" t="s">
        <v>53</v>
      </c>
      <c r="B58" s="22">
        <v>53280</v>
      </c>
      <c r="C58" s="54">
        <f t="shared" si="1"/>
        <v>16180</v>
      </c>
      <c r="D58" s="4">
        <f t="shared" si="3"/>
        <v>12000</v>
      </c>
      <c r="E58" s="4">
        <v>10000</v>
      </c>
      <c r="F58" s="3"/>
      <c r="G58" s="4">
        <v>2000</v>
      </c>
      <c r="H58" s="5"/>
      <c r="I58" s="4">
        <f t="shared" si="2"/>
        <v>4080</v>
      </c>
      <c r="J58" s="4">
        <f t="shared" si="5"/>
        <v>100</v>
      </c>
      <c r="K58" s="18">
        <v>0</v>
      </c>
      <c r="L58" s="11"/>
      <c r="M58" s="14"/>
    </row>
    <row r="59" spans="1:13" ht="29.25" customHeight="1">
      <c r="A59" s="31" t="s">
        <v>54</v>
      </c>
      <c r="B59" s="24">
        <f>SUM(B52:B58)</f>
        <v>420105</v>
      </c>
      <c r="C59" s="7">
        <f t="shared" si="1"/>
        <v>203205</v>
      </c>
      <c r="D59" s="6">
        <f>SUM(E59+G59)</f>
        <v>120500</v>
      </c>
      <c r="E59" s="6">
        <f>SUM(E52:E58)</f>
        <v>83500</v>
      </c>
      <c r="F59" s="6"/>
      <c r="G59" s="6">
        <f>SUM(G52:G58)</f>
        <v>37000</v>
      </c>
      <c r="H59" s="6"/>
      <c r="I59" s="6">
        <f>SUM(I52:I58)</f>
        <v>40970</v>
      </c>
      <c r="J59" s="6">
        <f>SUM(J52:J58)</f>
        <v>835</v>
      </c>
      <c r="K59" s="19">
        <f>SUM(K52:K58)</f>
        <v>40900</v>
      </c>
      <c r="L59" s="11"/>
      <c r="M59" s="14"/>
    </row>
    <row r="60" spans="1:13" ht="27.75" customHeight="1">
      <c r="A60" s="26" t="s">
        <v>97</v>
      </c>
      <c r="B60" s="22">
        <v>46540</v>
      </c>
      <c r="C60" s="54">
        <f t="shared" si="1"/>
        <v>19865</v>
      </c>
      <c r="D60" s="4">
        <f t="shared" si="3"/>
        <v>12500</v>
      </c>
      <c r="E60" s="4">
        <v>11500</v>
      </c>
      <c r="F60" s="3"/>
      <c r="G60" s="4">
        <v>1000</v>
      </c>
      <c r="H60" s="3"/>
      <c r="I60" s="4">
        <f t="shared" si="2"/>
        <v>4250</v>
      </c>
      <c r="J60" s="4">
        <f t="shared" ref="J60:J67" si="6">SUM(E60/100)</f>
        <v>115</v>
      </c>
      <c r="K60" s="18">
        <v>3000</v>
      </c>
      <c r="L60" s="11"/>
      <c r="M60" s="14"/>
    </row>
    <row r="61" spans="1:13" ht="18" customHeight="1">
      <c r="A61" s="29" t="s">
        <v>55</v>
      </c>
      <c r="B61" s="22">
        <v>51250</v>
      </c>
      <c r="C61" s="54">
        <f t="shared" si="1"/>
        <v>22900</v>
      </c>
      <c r="D61" s="4">
        <f t="shared" si="3"/>
        <v>14000</v>
      </c>
      <c r="E61" s="4">
        <v>14000</v>
      </c>
      <c r="F61" s="3"/>
      <c r="G61" s="4">
        <v>0</v>
      </c>
      <c r="H61" s="3"/>
      <c r="I61" s="4">
        <f t="shared" si="2"/>
        <v>4760</v>
      </c>
      <c r="J61" s="4">
        <f t="shared" si="6"/>
        <v>140</v>
      </c>
      <c r="K61" s="18">
        <v>4000</v>
      </c>
      <c r="L61" s="11"/>
      <c r="M61" s="14"/>
    </row>
    <row r="62" spans="1:13" ht="27" customHeight="1">
      <c r="A62" s="29" t="s">
        <v>56</v>
      </c>
      <c r="B62" s="22">
        <v>78820</v>
      </c>
      <c r="C62" s="54">
        <f t="shared" si="1"/>
        <v>39608</v>
      </c>
      <c r="D62" s="4">
        <f t="shared" si="3"/>
        <v>21000</v>
      </c>
      <c r="E62" s="4">
        <v>21000</v>
      </c>
      <c r="F62" s="3"/>
      <c r="G62" s="4">
        <v>0</v>
      </c>
      <c r="H62" s="3"/>
      <c r="I62" s="4">
        <f t="shared" si="2"/>
        <v>7140</v>
      </c>
      <c r="J62" s="4">
        <f t="shared" si="6"/>
        <v>210</v>
      </c>
      <c r="K62" s="18">
        <v>11258</v>
      </c>
      <c r="L62" s="11"/>
      <c r="M62" s="14"/>
    </row>
    <row r="63" spans="1:13" ht="32.25" customHeight="1">
      <c r="A63" s="29" t="s">
        <v>57</v>
      </c>
      <c r="B63" s="22">
        <v>86000</v>
      </c>
      <c r="C63" s="54">
        <f t="shared" si="1"/>
        <v>21875</v>
      </c>
      <c r="D63" s="4">
        <f t="shared" si="3"/>
        <v>12500</v>
      </c>
      <c r="E63" s="4">
        <v>12500</v>
      </c>
      <c r="F63" s="3"/>
      <c r="G63" s="4">
        <v>0</v>
      </c>
      <c r="H63" s="3"/>
      <c r="I63" s="4">
        <f t="shared" si="2"/>
        <v>4250</v>
      </c>
      <c r="J63" s="4">
        <f t="shared" si="6"/>
        <v>125</v>
      </c>
      <c r="K63" s="18">
        <v>5000</v>
      </c>
      <c r="L63" s="11"/>
      <c r="M63" s="14"/>
    </row>
    <row r="64" spans="1:13" ht="18" customHeight="1">
      <c r="A64" s="26" t="s">
        <v>58</v>
      </c>
      <c r="B64" s="22">
        <v>9277</v>
      </c>
      <c r="C64" s="54">
        <f t="shared" si="1"/>
        <v>8870</v>
      </c>
      <c r="D64" s="4">
        <f t="shared" si="3"/>
        <v>5500</v>
      </c>
      <c r="E64" s="4">
        <v>0</v>
      </c>
      <c r="F64" s="3"/>
      <c r="G64" s="4">
        <v>5500</v>
      </c>
      <c r="H64" s="3"/>
      <c r="I64" s="4">
        <f t="shared" si="2"/>
        <v>1870</v>
      </c>
      <c r="J64" s="4">
        <f t="shared" si="6"/>
        <v>0</v>
      </c>
      <c r="K64" s="18">
        <v>1500</v>
      </c>
      <c r="L64" s="11"/>
      <c r="M64" s="14"/>
    </row>
    <row r="65" spans="1:13" ht="18" customHeight="1">
      <c r="A65" s="29" t="s">
        <v>59</v>
      </c>
      <c r="B65" s="22">
        <v>271600</v>
      </c>
      <c r="C65" s="54">
        <f t="shared" si="1"/>
        <v>88000</v>
      </c>
      <c r="D65" s="4">
        <f t="shared" si="3"/>
        <v>60000</v>
      </c>
      <c r="E65" s="4">
        <v>60000</v>
      </c>
      <c r="F65" s="3"/>
      <c r="G65" s="4">
        <v>0</v>
      </c>
      <c r="H65" s="3"/>
      <c r="I65" s="4">
        <f t="shared" si="2"/>
        <v>20400</v>
      </c>
      <c r="J65" s="4">
        <f t="shared" si="6"/>
        <v>600</v>
      </c>
      <c r="K65" s="18">
        <v>7000</v>
      </c>
      <c r="L65" s="11"/>
      <c r="M65" s="14"/>
    </row>
    <row r="66" spans="1:13" ht="27.75" customHeight="1">
      <c r="A66" s="26" t="s">
        <v>60</v>
      </c>
      <c r="B66" s="22">
        <v>131500</v>
      </c>
      <c r="C66" s="54">
        <f t="shared" si="1"/>
        <v>27250</v>
      </c>
      <c r="D66" s="4">
        <f t="shared" si="3"/>
        <v>15000</v>
      </c>
      <c r="E66" s="4">
        <v>15000</v>
      </c>
      <c r="F66" s="3"/>
      <c r="G66" s="4">
        <v>0</v>
      </c>
      <c r="H66" s="3"/>
      <c r="I66" s="4">
        <f t="shared" si="2"/>
        <v>5100</v>
      </c>
      <c r="J66" s="4">
        <f t="shared" si="6"/>
        <v>150</v>
      </c>
      <c r="K66" s="18">
        <v>7000</v>
      </c>
      <c r="L66" s="11"/>
      <c r="M66" s="14"/>
    </row>
    <row r="67" spans="1:13" ht="26.25" customHeight="1">
      <c r="A67" s="26" t="s">
        <v>61</v>
      </c>
      <c r="B67" s="22">
        <v>14800</v>
      </c>
      <c r="C67" s="54">
        <f t="shared" si="1"/>
        <v>14720</v>
      </c>
      <c r="D67" s="4">
        <f t="shared" si="3"/>
        <v>8000</v>
      </c>
      <c r="E67" s="4">
        <v>0</v>
      </c>
      <c r="F67" s="3"/>
      <c r="G67" s="4">
        <v>8000</v>
      </c>
      <c r="H67" s="3"/>
      <c r="I67" s="4">
        <f t="shared" si="2"/>
        <v>2720</v>
      </c>
      <c r="J67" s="4">
        <f t="shared" si="6"/>
        <v>0</v>
      </c>
      <c r="K67" s="18">
        <v>4000</v>
      </c>
      <c r="L67" s="11"/>
      <c r="M67" s="14"/>
    </row>
    <row r="68" spans="1:13" ht="30" customHeight="1">
      <c r="A68" s="26" t="s">
        <v>62</v>
      </c>
      <c r="B68" s="22">
        <v>17040</v>
      </c>
      <c r="C68" s="54">
        <f t="shared" ref="C68:C93" si="7">SUM(E68+G68+I68+J68+K68)</f>
        <v>17040</v>
      </c>
      <c r="D68" s="4">
        <f t="shared" si="3"/>
        <v>10400</v>
      </c>
      <c r="E68" s="4">
        <v>10400</v>
      </c>
      <c r="F68" s="3"/>
      <c r="G68" s="4">
        <v>0</v>
      </c>
      <c r="H68" s="3"/>
      <c r="I68" s="4">
        <f t="shared" ref="I68:I92" si="8">SUM(D68/100*34)</f>
        <v>3536</v>
      </c>
      <c r="J68" s="4">
        <f t="shared" ref="J68:J92" si="9">SUM(E68/100)</f>
        <v>104</v>
      </c>
      <c r="K68" s="18">
        <v>3000</v>
      </c>
      <c r="L68" s="11"/>
      <c r="M68" s="14"/>
    </row>
    <row r="69" spans="1:13" ht="30" customHeight="1">
      <c r="A69" s="26" t="s">
        <v>63</v>
      </c>
      <c r="B69" s="22">
        <v>52640</v>
      </c>
      <c r="C69" s="54">
        <f t="shared" si="7"/>
        <v>43480</v>
      </c>
      <c r="D69" s="4">
        <f t="shared" ref="D69:D92" si="10">SUM(E69+G69)</f>
        <v>22000</v>
      </c>
      <c r="E69" s="4">
        <v>0</v>
      </c>
      <c r="F69" s="3"/>
      <c r="G69" s="4">
        <v>22000</v>
      </c>
      <c r="H69" s="3"/>
      <c r="I69" s="4">
        <f t="shared" si="8"/>
        <v>7480</v>
      </c>
      <c r="J69" s="4">
        <f t="shared" si="9"/>
        <v>0</v>
      </c>
      <c r="K69" s="18">
        <v>14000</v>
      </c>
      <c r="L69" s="11"/>
      <c r="M69" s="14"/>
    </row>
    <row r="70" spans="1:13" ht="30" customHeight="1">
      <c r="A70" s="26" t="s">
        <v>64</v>
      </c>
      <c r="B70" s="22">
        <v>35000</v>
      </c>
      <c r="C70" s="54">
        <f t="shared" si="7"/>
        <v>24250</v>
      </c>
      <c r="D70" s="4">
        <f t="shared" si="10"/>
        <v>15000</v>
      </c>
      <c r="E70" s="4">
        <v>15000</v>
      </c>
      <c r="F70" s="3"/>
      <c r="G70" s="4">
        <v>0</v>
      </c>
      <c r="H70" s="3"/>
      <c r="I70" s="4">
        <f t="shared" si="8"/>
        <v>5100</v>
      </c>
      <c r="J70" s="4">
        <f t="shared" si="9"/>
        <v>150</v>
      </c>
      <c r="K70" s="18">
        <v>4000</v>
      </c>
      <c r="L70" s="11"/>
      <c r="M70" s="14"/>
    </row>
    <row r="71" spans="1:13" ht="30.75" customHeight="1">
      <c r="A71" s="29" t="s">
        <v>102</v>
      </c>
      <c r="B71" s="22">
        <v>60742</v>
      </c>
      <c r="C71" s="54">
        <f t="shared" si="7"/>
        <v>30132</v>
      </c>
      <c r="D71" s="4">
        <f t="shared" si="10"/>
        <v>8500</v>
      </c>
      <c r="E71" s="4">
        <v>8500</v>
      </c>
      <c r="F71" s="3"/>
      <c r="G71" s="4">
        <v>0</v>
      </c>
      <c r="H71" s="3"/>
      <c r="I71" s="4">
        <f t="shared" si="8"/>
        <v>2890</v>
      </c>
      <c r="J71" s="4">
        <v>0</v>
      </c>
      <c r="K71" s="18">
        <v>18742</v>
      </c>
      <c r="L71" s="11"/>
      <c r="M71" s="14"/>
    </row>
    <row r="72" spans="1:13" ht="30.75" thickBot="1">
      <c r="A72" s="36" t="s">
        <v>65</v>
      </c>
      <c r="B72" s="37">
        <f>SUM(B60:B71)</f>
        <v>855209</v>
      </c>
      <c r="C72" s="55">
        <f t="shared" si="7"/>
        <v>357990</v>
      </c>
      <c r="D72" s="6">
        <f>SUM(E72+G72)</f>
        <v>204400</v>
      </c>
      <c r="E72" s="38">
        <f>SUM(E60:E71)</f>
        <v>167900</v>
      </c>
      <c r="F72" s="39"/>
      <c r="G72" s="39">
        <f>SUM(G60:G71)</f>
        <v>36500</v>
      </c>
      <c r="H72" s="39"/>
      <c r="I72" s="39">
        <f>SUM(I60:I71)</f>
        <v>69496</v>
      </c>
      <c r="J72" s="39">
        <f>SUM(J60:J71)</f>
        <v>1594</v>
      </c>
      <c r="K72" s="40">
        <f>SUM(K60:K71)</f>
        <v>82500</v>
      </c>
      <c r="L72" s="12"/>
      <c r="M72" s="14"/>
    </row>
    <row r="73" spans="1:13" ht="30.75" customHeight="1">
      <c r="A73" s="35" t="s">
        <v>66</v>
      </c>
      <c r="B73" s="21">
        <v>265700</v>
      </c>
      <c r="C73" s="53">
        <f t="shared" si="7"/>
        <v>41375</v>
      </c>
      <c r="D73" s="2">
        <f t="shared" si="10"/>
        <v>22500</v>
      </c>
      <c r="E73" s="2">
        <v>22500</v>
      </c>
      <c r="F73" s="1"/>
      <c r="G73" s="2">
        <v>0</v>
      </c>
      <c r="H73" s="1"/>
      <c r="I73" s="2">
        <f t="shared" si="8"/>
        <v>7650</v>
      </c>
      <c r="J73" s="2">
        <f t="shared" si="9"/>
        <v>225</v>
      </c>
      <c r="K73" s="17">
        <v>11000</v>
      </c>
      <c r="L73" s="11"/>
      <c r="M73" s="14"/>
    </row>
    <row r="74" spans="1:13" ht="30" customHeight="1">
      <c r="A74" s="30" t="s">
        <v>67</v>
      </c>
      <c r="B74" s="22">
        <v>234311</v>
      </c>
      <c r="C74" s="54">
        <f t="shared" si="7"/>
        <v>25250</v>
      </c>
      <c r="D74" s="4">
        <f t="shared" si="10"/>
        <v>15000</v>
      </c>
      <c r="E74" s="4">
        <v>15000</v>
      </c>
      <c r="F74" s="3"/>
      <c r="G74" s="4">
        <v>0</v>
      </c>
      <c r="H74" s="3"/>
      <c r="I74" s="4">
        <f t="shared" si="8"/>
        <v>5100</v>
      </c>
      <c r="J74" s="4">
        <f t="shared" si="9"/>
        <v>150</v>
      </c>
      <c r="K74" s="18">
        <v>5000</v>
      </c>
      <c r="L74" s="11"/>
      <c r="M74" s="14"/>
    </row>
    <row r="75" spans="1:13" ht="44.25" customHeight="1">
      <c r="A75" s="26" t="s">
        <v>68</v>
      </c>
      <c r="B75" s="22">
        <v>85000</v>
      </c>
      <c r="C75" s="54">
        <f t="shared" si="7"/>
        <v>33185</v>
      </c>
      <c r="D75" s="4">
        <f t="shared" si="10"/>
        <v>19100</v>
      </c>
      <c r="E75" s="4">
        <v>19100</v>
      </c>
      <c r="F75" s="3"/>
      <c r="G75" s="4">
        <v>0</v>
      </c>
      <c r="H75" s="3"/>
      <c r="I75" s="4">
        <f t="shared" si="8"/>
        <v>6494</v>
      </c>
      <c r="J75" s="4">
        <f t="shared" si="9"/>
        <v>191</v>
      </c>
      <c r="K75" s="18">
        <v>7400</v>
      </c>
      <c r="L75" s="11"/>
      <c r="M75" s="14"/>
    </row>
    <row r="76" spans="1:13" ht="30">
      <c r="A76" s="29" t="s">
        <v>69</v>
      </c>
      <c r="B76" s="22">
        <v>19650</v>
      </c>
      <c r="C76" s="54">
        <f t="shared" si="7"/>
        <v>14100</v>
      </c>
      <c r="D76" s="4">
        <f t="shared" si="10"/>
        <v>6000</v>
      </c>
      <c r="E76" s="4">
        <v>6000</v>
      </c>
      <c r="F76" s="3"/>
      <c r="G76" s="4">
        <v>0</v>
      </c>
      <c r="H76" s="3"/>
      <c r="I76" s="4">
        <f t="shared" si="8"/>
        <v>2040</v>
      </c>
      <c r="J76" s="4">
        <f t="shared" si="9"/>
        <v>60</v>
      </c>
      <c r="K76" s="18">
        <v>6000</v>
      </c>
      <c r="L76" s="11"/>
      <c r="M76" s="14"/>
    </row>
    <row r="77" spans="1:13" ht="30.75" customHeight="1">
      <c r="A77" s="26" t="s">
        <v>70</v>
      </c>
      <c r="B77" s="22">
        <v>905225</v>
      </c>
      <c r="C77" s="54">
        <v>515480</v>
      </c>
      <c r="D77" s="4">
        <f t="shared" si="10"/>
        <v>254436</v>
      </c>
      <c r="E77" s="4">
        <v>242436</v>
      </c>
      <c r="F77" s="3"/>
      <c r="G77" s="4">
        <v>12000</v>
      </c>
      <c r="H77" s="3"/>
      <c r="I77" s="4">
        <f t="shared" si="8"/>
        <v>86508.24</v>
      </c>
      <c r="J77" s="4">
        <f t="shared" si="9"/>
        <v>2424.36</v>
      </c>
      <c r="K77" s="18">
        <v>172112</v>
      </c>
      <c r="L77" s="11"/>
      <c r="M77" s="14"/>
    </row>
    <row r="78" spans="1:13" ht="30" customHeight="1">
      <c r="A78" s="31" t="s">
        <v>71</v>
      </c>
      <c r="B78" s="24">
        <f>SUM(B73:B77)</f>
        <v>1509886</v>
      </c>
      <c r="C78" s="54">
        <f>SUM(C73:C77)</f>
        <v>629390</v>
      </c>
      <c r="D78" s="6">
        <f>SUM(D73:D77)</f>
        <v>317036</v>
      </c>
      <c r="E78" s="6">
        <f>SUM(E73:E77)</f>
        <v>305036</v>
      </c>
      <c r="F78" s="8"/>
      <c r="G78" s="8">
        <f>SUM(G73:G77)</f>
        <v>12000</v>
      </c>
      <c r="H78" s="8"/>
      <c r="I78" s="8">
        <f>SUM(I73:I77)</f>
        <v>107792.24</v>
      </c>
      <c r="J78" s="8">
        <f>SUM(J73:J77)</f>
        <v>3050.36</v>
      </c>
      <c r="K78" s="20">
        <v>201512</v>
      </c>
      <c r="L78" s="12"/>
      <c r="M78" s="14"/>
    </row>
    <row r="79" spans="1:13" ht="32.25" customHeight="1">
      <c r="A79" s="26" t="s">
        <v>72</v>
      </c>
      <c r="B79" s="22">
        <v>63585</v>
      </c>
      <c r="C79" s="54">
        <f t="shared" si="7"/>
        <v>20250</v>
      </c>
      <c r="D79" s="4">
        <f t="shared" si="10"/>
        <v>15000</v>
      </c>
      <c r="E79" s="4">
        <v>15000</v>
      </c>
      <c r="F79" s="3"/>
      <c r="G79" s="4">
        <v>0</v>
      </c>
      <c r="H79" s="3"/>
      <c r="I79" s="4">
        <f t="shared" si="8"/>
        <v>5100</v>
      </c>
      <c r="J79" s="4">
        <f t="shared" si="9"/>
        <v>150</v>
      </c>
      <c r="K79" s="18">
        <v>0</v>
      </c>
      <c r="L79" s="11"/>
      <c r="M79" s="14"/>
    </row>
    <row r="80" spans="1:13" ht="19.5" customHeight="1">
      <c r="A80" s="26" t="s">
        <v>73</v>
      </c>
      <c r="B80" s="22">
        <v>33712</v>
      </c>
      <c r="C80" s="54">
        <f t="shared" si="7"/>
        <v>11000</v>
      </c>
      <c r="D80" s="4">
        <f t="shared" si="10"/>
        <v>6000</v>
      </c>
      <c r="E80" s="4">
        <v>6000</v>
      </c>
      <c r="F80" s="3"/>
      <c r="G80" s="4">
        <v>0</v>
      </c>
      <c r="H80" s="3"/>
      <c r="I80" s="4">
        <f t="shared" si="8"/>
        <v>2040</v>
      </c>
      <c r="J80" s="4">
        <f t="shared" si="9"/>
        <v>60</v>
      </c>
      <c r="K80" s="18">
        <v>2900</v>
      </c>
      <c r="L80" s="11"/>
      <c r="M80" s="14"/>
    </row>
    <row r="81" spans="1:13" ht="33.75" customHeight="1">
      <c r="A81" s="26" t="s">
        <v>74</v>
      </c>
      <c r="B81" s="22">
        <v>41570</v>
      </c>
      <c r="C81" s="54">
        <f t="shared" si="7"/>
        <v>29740</v>
      </c>
      <c r="D81" s="4">
        <f t="shared" si="10"/>
        <v>11000</v>
      </c>
      <c r="E81" s="4">
        <v>0</v>
      </c>
      <c r="F81" s="3"/>
      <c r="G81" s="4">
        <v>11000</v>
      </c>
      <c r="H81" s="3"/>
      <c r="I81" s="4">
        <f t="shared" si="8"/>
        <v>3740</v>
      </c>
      <c r="J81" s="4">
        <f t="shared" si="9"/>
        <v>0</v>
      </c>
      <c r="K81" s="18">
        <v>15000</v>
      </c>
      <c r="L81" s="11"/>
      <c r="M81" s="14"/>
    </row>
    <row r="82" spans="1:13" ht="33" customHeight="1">
      <c r="A82" s="26" t="s">
        <v>75</v>
      </c>
      <c r="B82" s="22">
        <v>37250</v>
      </c>
      <c r="C82" s="54">
        <f t="shared" si="7"/>
        <v>11600</v>
      </c>
      <c r="D82" s="4">
        <f t="shared" si="10"/>
        <v>6000</v>
      </c>
      <c r="E82" s="4">
        <v>6000</v>
      </c>
      <c r="F82" s="3"/>
      <c r="G82" s="4">
        <v>0</v>
      </c>
      <c r="H82" s="3"/>
      <c r="I82" s="4">
        <f t="shared" si="8"/>
        <v>2040</v>
      </c>
      <c r="J82" s="4">
        <f t="shared" si="9"/>
        <v>60</v>
      </c>
      <c r="K82" s="18">
        <v>3500</v>
      </c>
      <c r="L82" s="11"/>
      <c r="M82" s="14"/>
    </row>
    <row r="83" spans="1:13" ht="42.75" customHeight="1">
      <c r="A83" s="29" t="s">
        <v>76</v>
      </c>
      <c r="B83" s="22">
        <v>43000</v>
      </c>
      <c r="C83" s="54">
        <f t="shared" si="7"/>
        <v>22750</v>
      </c>
      <c r="D83" s="4">
        <f t="shared" si="10"/>
        <v>15000</v>
      </c>
      <c r="E83" s="4">
        <v>15000</v>
      </c>
      <c r="F83" s="3"/>
      <c r="G83" s="4">
        <v>0</v>
      </c>
      <c r="H83" s="3"/>
      <c r="I83" s="4">
        <f t="shared" si="8"/>
        <v>5100</v>
      </c>
      <c r="J83" s="4">
        <f t="shared" si="9"/>
        <v>150</v>
      </c>
      <c r="K83" s="18">
        <v>2500</v>
      </c>
      <c r="L83" s="11"/>
      <c r="M83" s="14"/>
    </row>
    <row r="84" spans="1:13" ht="29.25" customHeight="1">
      <c r="A84" s="31" t="s">
        <v>77</v>
      </c>
      <c r="B84" s="24">
        <f>SUM(B79:B83)</f>
        <v>219117</v>
      </c>
      <c r="C84" s="7">
        <f t="shared" si="7"/>
        <v>95340</v>
      </c>
      <c r="D84" s="6">
        <f>SUM(D79:D83)</f>
        <v>53000</v>
      </c>
      <c r="E84" s="6">
        <f t="shared" ref="E84:K84" si="11">SUM(E79:E83)</f>
        <v>42000</v>
      </c>
      <c r="F84" s="6">
        <f t="shared" si="11"/>
        <v>0</v>
      </c>
      <c r="G84" s="6">
        <f t="shared" si="11"/>
        <v>11000</v>
      </c>
      <c r="H84" s="6">
        <f t="shared" si="11"/>
        <v>0</v>
      </c>
      <c r="I84" s="6">
        <f t="shared" si="11"/>
        <v>18020</v>
      </c>
      <c r="J84" s="6">
        <f t="shared" si="11"/>
        <v>420</v>
      </c>
      <c r="K84" s="6">
        <f t="shared" si="11"/>
        <v>23900</v>
      </c>
      <c r="L84" s="12"/>
      <c r="M84" s="14"/>
    </row>
    <row r="85" spans="1:13" ht="30">
      <c r="A85" s="26" t="s">
        <v>78</v>
      </c>
      <c r="B85" s="22">
        <v>112920</v>
      </c>
      <c r="C85" s="54">
        <f t="shared" si="7"/>
        <v>26250</v>
      </c>
      <c r="D85" s="4">
        <f t="shared" si="10"/>
        <v>15000</v>
      </c>
      <c r="E85" s="4">
        <v>15000</v>
      </c>
      <c r="F85" s="3"/>
      <c r="G85" s="4">
        <v>0</v>
      </c>
      <c r="H85" s="5"/>
      <c r="I85" s="4">
        <f t="shared" si="8"/>
        <v>5100</v>
      </c>
      <c r="J85" s="4">
        <f t="shared" si="9"/>
        <v>150</v>
      </c>
      <c r="K85" s="18">
        <v>6000</v>
      </c>
      <c r="L85" s="11"/>
      <c r="M85" s="14"/>
    </row>
    <row r="86" spans="1:13" ht="30" customHeight="1">
      <c r="A86" s="26" t="s">
        <v>79</v>
      </c>
      <c r="B86" s="22">
        <v>27396</v>
      </c>
      <c r="C86" s="54">
        <f t="shared" si="7"/>
        <v>14040</v>
      </c>
      <c r="D86" s="4">
        <f t="shared" si="10"/>
        <v>6000</v>
      </c>
      <c r="E86" s="4">
        <v>0</v>
      </c>
      <c r="F86" s="3"/>
      <c r="G86" s="4">
        <v>6000</v>
      </c>
      <c r="H86" s="5"/>
      <c r="I86" s="4">
        <f t="shared" si="8"/>
        <v>2040</v>
      </c>
      <c r="J86" s="4">
        <f t="shared" si="9"/>
        <v>0</v>
      </c>
      <c r="K86" s="18">
        <v>6000</v>
      </c>
      <c r="L86" s="11"/>
      <c r="M86" s="14"/>
    </row>
    <row r="87" spans="1:13" ht="30" customHeight="1">
      <c r="A87" s="26" t="s">
        <v>80</v>
      </c>
      <c r="B87" s="22">
        <v>72225</v>
      </c>
      <c r="C87" s="54">
        <f t="shared" si="7"/>
        <v>11475</v>
      </c>
      <c r="D87" s="4">
        <f t="shared" si="10"/>
        <v>8500</v>
      </c>
      <c r="E87" s="4">
        <v>8500</v>
      </c>
      <c r="F87" s="3"/>
      <c r="G87" s="4">
        <v>0</v>
      </c>
      <c r="H87" s="5"/>
      <c r="I87" s="4">
        <f t="shared" si="8"/>
        <v>2890</v>
      </c>
      <c r="J87" s="4">
        <f t="shared" si="9"/>
        <v>85</v>
      </c>
      <c r="K87" s="18">
        <v>0</v>
      </c>
      <c r="L87" s="11"/>
      <c r="M87" s="14"/>
    </row>
    <row r="88" spans="1:13" ht="30">
      <c r="A88" s="26" t="s">
        <v>81</v>
      </c>
      <c r="B88" s="22">
        <v>27000</v>
      </c>
      <c r="C88" s="54">
        <f t="shared" si="7"/>
        <v>13500</v>
      </c>
      <c r="D88" s="4">
        <f t="shared" si="10"/>
        <v>10000</v>
      </c>
      <c r="E88" s="4">
        <v>10000</v>
      </c>
      <c r="F88" s="3"/>
      <c r="G88" s="4">
        <v>0</v>
      </c>
      <c r="H88" s="5"/>
      <c r="I88" s="4">
        <f t="shared" si="8"/>
        <v>3400</v>
      </c>
      <c r="J88" s="4">
        <f t="shared" si="9"/>
        <v>100</v>
      </c>
      <c r="K88" s="18">
        <v>0</v>
      </c>
      <c r="L88" s="11"/>
      <c r="M88" s="14"/>
    </row>
    <row r="89" spans="1:13" ht="30">
      <c r="A89" s="34" t="s">
        <v>98</v>
      </c>
      <c r="B89" s="25">
        <f>SUM(B85:B88)</f>
        <v>239541</v>
      </c>
      <c r="C89" s="9">
        <f t="shared" si="7"/>
        <v>65265</v>
      </c>
      <c r="D89" s="6">
        <f>SUM(E89+G89)</f>
        <v>39500</v>
      </c>
      <c r="E89" s="8">
        <f>SUM(E85:E88)</f>
        <v>33500</v>
      </c>
      <c r="F89" s="8"/>
      <c r="G89" s="8">
        <f>SUM(G85:G88)</f>
        <v>6000</v>
      </c>
      <c r="H89" s="8"/>
      <c r="I89" s="8">
        <f>SUM(I85:I88)</f>
        <v>13430</v>
      </c>
      <c r="J89" s="8">
        <f>SUM(J85:J88)</f>
        <v>335</v>
      </c>
      <c r="K89" s="20">
        <f>SUM(K85:K88)</f>
        <v>12000</v>
      </c>
      <c r="L89" s="12"/>
      <c r="M89" s="14"/>
    </row>
    <row r="90" spans="1:13" ht="29.25" customHeight="1">
      <c r="A90" s="26" t="s">
        <v>82</v>
      </c>
      <c r="B90" s="22">
        <v>33400</v>
      </c>
      <c r="C90" s="54">
        <f t="shared" si="7"/>
        <v>34790</v>
      </c>
      <c r="D90" s="4">
        <f t="shared" si="10"/>
        <v>18500</v>
      </c>
      <c r="E90" s="4">
        <v>0</v>
      </c>
      <c r="F90" s="3"/>
      <c r="G90" s="4">
        <v>18500</v>
      </c>
      <c r="H90" s="3"/>
      <c r="I90" s="4">
        <f t="shared" si="8"/>
        <v>6290</v>
      </c>
      <c r="J90" s="4">
        <f t="shared" si="9"/>
        <v>0</v>
      </c>
      <c r="K90" s="18">
        <v>10000</v>
      </c>
      <c r="L90" s="11"/>
      <c r="M90" s="14"/>
    </row>
    <row r="91" spans="1:13" ht="33.75" customHeight="1">
      <c r="A91" s="26" t="s">
        <v>83</v>
      </c>
      <c r="B91" s="22">
        <v>27840</v>
      </c>
      <c r="C91" s="54">
        <f t="shared" si="7"/>
        <v>27300</v>
      </c>
      <c r="D91" s="4">
        <f t="shared" si="10"/>
        <v>18000</v>
      </c>
      <c r="E91" s="4">
        <v>18000</v>
      </c>
      <c r="F91" s="3"/>
      <c r="G91" s="4">
        <v>0</v>
      </c>
      <c r="H91" s="5"/>
      <c r="I91" s="4">
        <f t="shared" si="8"/>
        <v>6120</v>
      </c>
      <c r="J91" s="4">
        <f t="shared" si="9"/>
        <v>180</v>
      </c>
      <c r="K91" s="18">
        <v>3000</v>
      </c>
      <c r="L91" s="11"/>
      <c r="M91" s="14"/>
    </row>
    <row r="92" spans="1:13" ht="27" customHeight="1">
      <c r="A92" s="26" t="s">
        <v>84</v>
      </c>
      <c r="B92" s="22">
        <v>75092</v>
      </c>
      <c r="C92" s="54">
        <f t="shared" si="7"/>
        <v>16475</v>
      </c>
      <c r="D92" s="4">
        <f t="shared" si="10"/>
        <v>8500</v>
      </c>
      <c r="E92" s="4">
        <v>8500</v>
      </c>
      <c r="F92" s="3"/>
      <c r="G92" s="4">
        <v>0</v>
      </c>
      <c r="H92" s="5"/>
      <c r="I92" s="4">
        <f t="shared" si="8"/>
        <v>2890</v>
      </c>
      <c r="J92" s="4">
        <f t="shared" si="9"/>
        <v>85</v>
      </c>
      <c r="K92" s="18">
        <v>5000</v>
      </c>
      <c r="L92" s="11"/>
      <c r="M92" s="14"/>
    </row>
    <row r="93" spans="1:13" ht="30">
      <c r="A93" s="31" t="s">
        <v>85</v>
      </c>
      <c r="B93" s="24">
        <f>SUM(B90:B92)</f>
        <v>136332</v>
      </c>
      <c r="C93" s="6">
        <f t="shared" si="7"/>
        <v>78565</v>
      </c>
      <c r="D93" s="6">
        <f>SUM(E93+G93)</f>
        <v>45000</v>
      </c>
      <c r="E93" s="6">
        <f>SUM(E90:E92)</f>
        <v>26500</v>
      </c>
      <c r="F93" s="6"/>
      <c r="G93" s="6">
        <f>SUM(G90:G92)</f>
        <v>18500</v>
      </c>
      <c r="H93" s="6"/>
      <c r="I93" s="6">
        <f>SUM(I90:I92)</f>
        <v>15300</v>
      </c>
      <c r="J93" s="6">
        <f>SUM(J90:J92)</f>
        <v>265</v>
      </c>
      <c r="K93" s="6">
        <f>SUM(K90:K92)</f>
        <v>18000</v>
      </c>
      <c r="L93" s="11"/>
      <c r="M93" s="14"/>
    </row>
    <row r="94" spans="1:13" ht="29.25" customHeight="1" thickBot="1">
      <c r="A94" s="50" t="s">
        <v>99</v>
      </c>
      <c r="B94" s="51" t="e">
        <f>SUM(B35+B41+B45+B51+B59+B72+B78+B84+B89+B93+#REF!)</f>
        <v>#REF!</v>
      </c>
      <c r="C94" s="52">
        <f>SUM(E94+G94+I94+J94+K94)</f>
        <v>4396414.99</v>
      </c>
      <c r="D94" s="52">
        <f>SUM(E94+G94)</f>
        <v>2730000</v>
      </c>
      <c r="E94" s="52">
        <v>2330000</v>
      </c>
      <c r="F94" s="52">
        <f t="shared" ref="F94:K94" si="12">SUM(F35+F41+F45+F51+F59+F72+F78+F84+F89+F93)</f>
        <v>0</v>
      </c>
      <c r="G94" s="52">
        <f t="shared" si="12"/>
        <v>400000</v>
      </c>
      <c r="H94" s="52">
        <f t="shared" si="12"/>
        <v>0</v>
      </c>
      <c r="I94" s="52">
        <v>928200</v>
      </c>
      <c r="J94" s="52">
        <f t="shared" si="12"/>
        <v>23214.99</v>
      </c>
      <c r="K94" s="52">
        <f t="shared" si="12"/>
        <v>715000</v>
      </c>
      <c r="L94" s="12"/>
      <c r="M94" s="14"/>
    </row>
    <row r="95" spans="1:13" ht="28.5" customHeight="1">
      <c r="A95" s="15"/>
      <c r="B95" s="16"/>
      <c r="C95" s="13"/>
      <c r="D95" s="13"/>
      <c r="E95" s="13"/>
      <c r="F95" s="13"/>
      <c r="G95" s="13"/>
      <c r="H95" s="13"/>
      <c r="I95" s="13"/>
      <c r="J95" s="13"/>
      <c r="K95" s="13"/>
      <c r="L95" s="12"/>
    </row>
    <row r="96" spans="1:13">
      <c r="L96" s="13"/>
    </row>
  </sheetData>
  <mergeCells count="4">
    <mergeCell ref="A1:A2"/>
    <mergeCell ref="B1:B2"/>
    <mergeCell ref="C1:C2"/>
    <mergeCell ref="E1:H1"/>
  </mergeCells>
  <phoneticPr fontId="0" type="noConversion"/>
  <pageMargins left="0.7" right="0.7" top="0.78740157499999996" bottom="0.78740157499999996" header="0.3" footer="0.3"/>
  <pageSetup paperSize="9" orientation="portrait" r:id="rId1"/>
  <headerFooter>
    <oddHeader>&amp;CFinanční prostředky přidělené z RP "Bezplatná výuka přizpůsobená potřebám žáků-cizinců ze třetích zemí "
podpořeným školám na rok 2012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K95"/>
    </sheetView>
  </sheetViews>
  <sheetFormatPr defaultRowHeight="15"/>
  <sheetData/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Ministerstvo školství, mládeže a tělovýchovy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frydova</dc:creator>
  <cp:lastModifiedBy>frydova</cp:lastModifiedBy>
  <cp:lastPrinted>2012-07-04T10:52:04Z</cp:lastPrinted>
  <dcterms:created xsi:type="dcterms:W3CDTF">2012-05-23T08:56:45Z</dcterms:created>
  <dcterms:modified xsi:type="dcterms:W3CDTF">2012-07-20T08:45:08Z</dcterms:modified>
</cp:coreProperties>
</file>