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30" windowWidth="13215" windowHeight="8235" tabRatio="481" firstSheet="1" activeTab="1"/>
  </bookViews>
  <sheets>
    <sheet name="ICT učebna" sheetId="6" r:id="rId1"/>
    <sheet name="interakt.učebny a přírodov.lab." sheetId="10" r:id="rId2"/>
  </sheets>
  <definedNames>
    <definedName name="_xlnm.Print_Area" localSheetId="1">'interakt.učebny a přírodov.lab.'!$A$1:$J$34</definedName>
  </definedNames>
  <calcPr calcId="125725"/>
</workbook>
</file>

<file path=xl/calcChain.xml><?xml version="1.0" encoding="utf-8"?>
<calcChain xmlns="http://schemas.openxmlformats.org/spreadsheetml/2006/main">
  <c r="G31" i="10"/>
  <c r="G30"/>
  <c r="G29"/>
  <c r="G28"/>
  <c r="G27"/>
  <c r="G26"/>
  <c r="G25"/>
  <c r="G24"/>
  <c r="G23"/>
  <c r="G21"/>
  <c r="G20"/>
  <c r="G19"/>
  <c r="G18"/>
  <c r="G17"/>
  <c r="G16"/>
  <c r="G15"/>
  <c r="G14"/>
  <c r="G13"/>
  <c r="F31"/>
  <c r="H31" s="1"/>
  <c r="F30"/>
  <c r="H30" s="1"/>
  <c r="F29"/>
  <c r="H29" s="1"/>
  <c r="F28"/>
  <c r="H28" s="1"/>
  <c r="H27"/>
  <c r="F27"/>
  <c r="F26"/>
  <c r="H26" s="1"/>
  <c r="F25"/>
  <c r="H25" s="1"/>
  <c r="F24"/>
  <c r="H24" s="1"/>
  <c r="F23"/>
  <c r="H23" s="1"/>
  <c r="F21"/>
  <c r="H21" s="1"/>
  <c r="F20"/>
  <c r="H20" s="1"/>
  <c r="F19"/>
  <c r="H19" s="1"/>
  <c r="F18"/>
  <c r="H18" s="1"/>
  <c r="F17"/>
  <c r="H17" s="1"/>
  <c r="H16"/>
  <c r="F16"/>
  <c r="F15"/>
  <c r="H15" s="1"/>
  <c r="F14"/>
  <c r="H14" s="1"/>
  <c r="F13"/>
  <c r="H13" s="1"/>
  <c r="F33" l="1"/>
  <c r="H33" s="1"/>
  <c r="G33" s="1"/>
  <c r="F32"/>
  <c r="H32" s="1"/>
  <c r="G32" s="1"/>
  <c r="F12"/>
  <c r="H12" l="1"/>
  <c r="G12" s="1"/>
  <c r="F34"/>
  <c r="E9" i="6"/>
  <c r="F9" s="1"/>
  <c r="E10"/>
  <c r="F10" s="1"/>
  <c r="E12"/>
  <c r="F12" s="1"/>
  <c r="F11" s="1"/>
  <c r="E13"/>
  <c r="F13" s="1"/>
  <c r="E14"/>
  <c r="F14" s="1"/>
  <c r="E16"/>
  <c r="E18"/>
  <c r="F18" s="1"/>
  <c r="E19"/>
  <c r="F19" s="1"/>
  <c r="E20"/>
  <c r="F20" s="1"/>
  <c r="E21"/>
  <c r="F21" s="1"/>
  <c r="E22"/>
  <c r="F22"/>
  <c r="F23"/>
  <c r="E24"/>
  <c r="F24"/>
  <c r="I24"/>
  <c r="E25" l="1"/>
  <c r="F25" s="1"/>
  <c r="F17"/>
  <c r="F8"/>
  <c r="F16"/>
  <c r="F15" s="1"/>
  <c r="H34" i="10" l="1"/>
  <c r="G34" s="1"/>
  <c r="I9" i="6"/>
</calcChain>
</file>

<file path=xl/sharedStrings.xml><?xml version="1.0" encoding="utf-8"?>
<sst xmlns="http://schemas.openxmlformats.org/spreadsheetml/2006/main" count="132" uniqueCount="106">
  <si>
    <t>Položka</t>
  </si>
  <si>
    <t>Počet</t>
  </si>
  <si>
    <t>Cena bez DPH</t>
  </si>
  <si>
    <t>Cena s DPH</t>
  </si>
  <si>
    <t>CZK</t>
  </si>
  <si>
    <t>Distribuční zesilovač Kramer VP-200N 1x2 VGA, 400 MHz</t>
  </si>
  <si>
    <t>Doprava ČR</t>
  </si>
  <si>
    <t>Instalační materiál drobný</t>
  </si>
  <si>
    <t>Celkový rozpočet učebny:</t>
  </si>
  <si>
    <t>Sleva</t>
  </si>
  <si>
    <t>Instalace interaktivní tabule</t>
  </si>
  <si>
    <t>Koordinační práce</t>
  </si>
  <si>
    <t>Revize elektroinstalace</t>
  </si>
  <si>
    <t>Kalkulace modernizace učeben pro ZŠ Haškova Uničov</t>
  </si>
  <si>
    <t>SMART Classroom Suite, multilicence pro 11 - 40 PC</t>
  </si>
  <si>
    <t>Rozpočet dle kapitol:</t>
  </si>
  <si>
    <t>kap. 5.1</t>
  </si>
  <si>
    <t>kap. 5.2</t>
  </si>
  <si>
    <t>kap. 5.3</t>
  </si>
  <si>
    <t>Plán:</t>
  </si>
  <si>
    <t>Celkem kapitola:</t>
  </si>
  <si>
    <t>Rozpočet:</t>
  </si>
  <si>
    <t>ICT učebna s interaktivní tabulí a SW pro provoz konceptu digitální třídy</t>
  </si>
  <si>
    <t>Jedn. cena</t>
  </si>
  <si>
    <t>přísl.</t>
  </si>
  <si>
    <t>projektor</t>
  </si>
  <si>
    <t>práce</t>
  </si>
  <si>
    <t>software</t>
  </si>
  <si>
    <t>EPSON EB-825 s prodlouženou zárukou 3 roky na projektor i lampu</t>
  </si>
  <si>
    <t>Držák na projektor stropní</t>
  </si>
  <si>
    <t>Interaktivní displej SMART Podium ID370 vč. SMART Notebook</t>
  </si>
  <si>
    <t>Interaktivní displej 17" formát 4:3</t>
  </si>
  <si>
    <t>Datový projektor 3000 ANSI lm s manuálním projekčním plátnem</t>
  </si>
  <si>
    <t>Projekční plátno Projecta ProScreen CSR se samonavíjecím mechanismem 200x200</t>
  </si>
  <si>
    <t>plátno</t>
  </si>
  <si>
    <t>Instalace učebny "na klíč"</t>
  </si>
  <si>
    <t>SW pro provoz konceptu digitální třídy na pevných PC</t>
  </si>
  <si>
    <t>Ozvučení učebny aktivní 2x 14W</t>
  </si>
  <si>
    <t>Reprosoustava Media Basic 2x 14W - mini jack</t>
  </si>
  <si>
    <t>ozvučení</t>
  </si>
  <si>
    <t>int. panel</t>
  </si>
  <si>
    <t>dop. mat.</t>
  </si>
  <si>
    <t>Požadované parametry</t>
  </si>
  <si>
    <t>Jednotk. cena</t>
  </si>
  <si>
    <t>Cena vč. DPH</t>
  </si>
  <si>
    <t>Požadovaná záruka</t>
  </si>
  <si>
    <t>Nabídka uchazeče - specifikovat konkrétní výrobek, parametry, aby bylo možné posoudit splnění požadavků</t>
  </si>
  <si>
    <t>Celkem</t>
  </si>
  <si>
    <t>Interaktivní učebny</t>
  </si>
  <si>
    <t>Laboratoř přírodovědných oborů</t>
  </si>
  <si>
    <t>DPH 21%</t>
  </si>
  <si>
    <t>Tablet, s procesorem min 1GHz , vnitřní paměť 16GB , obrazovka min. 9.7" Multi-Touch s rozlišením 1024x768 lesk LED IPS displej, wlan, bluetooth, mikrofón, repro, 2x kamera, dokovací konektor, 3.5mm jack, 25Wh Li-Pol aku, software plně kompatibilní  s  iOS</t>
  </si>
  <si>
    <t>POZNÁMKA</t>
  </si>
  <si>
    <t>Akreditované školení v DVPP</t>
  </si>
  <si>
    <t>Notebook</t>
  </si>
  <si>
    <t>Set interaktivní tabule č.2
Sestava širokoúhlé interaktivní tabule s instalací "na zeď"</t>
  </si>
  <si>
    <t>Výukový a prezentační software</t>
  </si>
  <si>
    <t>3 roky na projektor i lampu</t>
  </si>
  <si>
    <t>5 let na interaktivní tabuli</t>
  </si>
  <si>
    <t>Set interaktivní tabule č.1
Sestava širokoúhlé interaktivní tabule s motorovým vertikálním posuvem</t>
  </si>
  <si>
    <t>Software v českém jazyce, dostupný pro všechny operační systémy, k plné verzi SW dále musí existovat jeho volně dostupná plnohodnotná verze (nestačí prohlížeč), tak aby měli možnost s materiály pracovat i další zájemci (zřizovatel, studenti), SW v základní verzi musí obsahovat dostatečný počet min. 4000 souborů, šablon, interaktivních a multimediálních obrázků a pozadí pro přípravu pokladů pro výuku (u těchto zdrojů jsou vyřešena autorská práva, která nepodléhají třetím osobám), dostatečná rozšířenost SW v českém i světovém školství (existence funkčního a pravidelně aktualizovaného výukového portálu), dodaný autorský nástroj v sobě přímo integruje využití dalších interaktivních prvků systému, jako jsou odpovědní systémy, bezdrátové tablety apod. Licence k jedné interaktivní tabuli. K softwaru musí být k dispozici min. 14 tisíc prokazatelně INTERAKTIVNÍCH (nikoli prezentačních) výukových materiálů, příprav, dostupných na webovém portálu, nebo jiných médiích. Interaktivní výukové materiály budou prokazatelně vytvořeny v nabízeném výukovém softwaru.</t>
  </si>
  <si>
    <t xml:space="preserve">Školení (vzdělávací program) pro obsluhu HW a SW interaktivní tabule s cílem naučit pedagogy obsluhovat hardware a veškeré interaktivní prvky obsažené v softwaru IT. Školení bude probíhat v sídle zadavatele a bude ho provádět odborný lektor, který má prokazatelné znalosti a zkušenosti s nabízeným interaktivním softwarem.
Požadovaný rozsah: min. 12 hodin rozdělených do 3 školení.
Zadavatel požaduje platnou akreditaci pro "provádění vzdělávacích programů" a "školení softwaru pro interaktivní výuku a vydávání osvědčení o jejich absolvování", kterou uděluje MŠMT ČR na základě splnění podmínek v souladu s §26 a §27 zákona č. 563/2004 Sb., o pedagogických pracovnících a změně některých zákonů. </t>
  </si>
  <si>
    <t>Dataprojektor s ultrakrátkou projekční vzdáleností</t>
  </si>
  <si>
    <t>Interaktivní tabule - úhlopříčka 220 cm, formát 16:10, ovládání pasivním (bezbateriovým) perem i prstem, plnohodnotné ovládání PC (nahrazení všech funkcí myši), současná podpora režimu dvou per a fuknce multi-touch - ovládání tabule prsty i perem zároveň, přesná kalibrace zajišťující bezproblémové ovládání SW s drobnými ikonami a nástroji, tabule s projekčním matným povrchem pro eliminaci vzniklé „hot-spot“ plochy odrazu světla projektoru, odolný a pevný povrch tabule, tabule bude umístěna na zdi učebny, USB port pro připojení dalších multimediálních zařízení, ozvučení s ovládáním hlasitosti, přímo integrované do těla tabule s možností připojení jednoho externího zdroje zvuku (CD/MP3 apod.), možnost zapojení dalších reproduktorů pro posílení výkonu,,  držák pro uchycení dataprojektoru s ultrakrátkou projekční vzdáleností na zeď, kompletní odborná instalace, kabeláže, konektory, lištování, uvedení do provozu</t>
  </si>
  <si>
    <t>Interaktivní tabule - úhlopříčka 220 cm, formát 16:10, ovládání pasivním (bezbateriovým) perem i prstem, plnohodnotné ovládání PC (nahrazení všech funkcí myši), současná podpora režimu dvou per a fuknce multi-touch - ovládání tabule prsty i perem zároveň, přesná kalibrace zajišťující bezproblémové ovládání SW s drobnými ikonami a nástroji, tabule s projekčním matným povrchem pro eliminaci vzniklé „hot-spot“ plochy odrazu světla projektoru, odolný a pevný povrch tabule, tabule bude umístěna na motorovém vertikálním posuvu, USB port pro připojení dalších multimediálních zařízení, ozvučení s ovládáním hlasitosti, přímo integrované do těla tabule s možností připojení jednoho externího zdroje zvuku (CD/MP3 apod.), možnost zapojení dalších reproduktorů pro posílení výkonu,,  držák pro uchycení dataprojektoru s ultrakrátkou projekční vzdáleností na vertikální posuv,  motorový vertikální posuv s rozmezím min. +/- 50 cm, kompletní odborná instalace, kabeláže, konektory, lištování, uvedení do provozu</t>
  </si>
  <si>
    <t>PC tablet</t>
  </si>
  <si>
    <t>ochranná fólie pro tablet</t>
  </si>
  <si>
    <t>ochranná fólie pro tablet, elektrostatická ochranná fólie odolná proti odření, rozměr přesně šitý na míru nabízenému tabletu, velmi jednoduchý montáž a demontáž, nedeformuje obraz, clona snižující odlesk, clona chrání povrch obrazovky před poškozením a poškrábáním</t>
  </si>
  <si>
    <t>Obal na tablet</t>
  </si>
  <si>
    <t>Bezdrátová základna</t>
  </si>
  <si>
    <t>10,1” ochranné pouzdro se zipem, možnost složení do stojánku, měkké a lehké, tlumí nárazy, vhodné pro tablety do velikosti 10,1”, maximální rozměry výrobku (vx š xh): 307 x 230 x 9 mm, hmotnost výrobku: do 150g</t>
  </si>
  <si>
    <t>Produkt pro vytvoření přípojného bodu bezdrátového připojení. Produkt musí spľnovat:    
Intuitivní nastavení bezdrátové sítě Wi-Fi pomocí Windows nebo Mac OS X. Simultánní provoz 802.11n v pásmu 2,4 i 5 GHz. Bezdrátový tisk odkudkoli. Sdílení pevného disku s rozhraním USB. Kvalitní zabezpečení a Firewall. Podpora tvorby samostatné sítě pro hosty.</t>
  </si>
  <si>
    <t>Synchronizační a dobíjecí stanice pro tablety</t>
  </si>
  <si>
    <t>Dokumentová kamera (vizualizér)</t>
  </si>
  <si>
    <t>Rozlišení XGA (1024x768), SXGA (1280x1024), WXGA (1280x800); 6x optický a 6x digitální zoom; Snímaná oblast 350x280mm; Připojení USB 2.0; Interní paměť 120 jpg obrázků</t>
  </si>
  <si>
    <t>Uložný kufr na tablety: maximální rozměry: výška: 455 mm, šířka: 772 mm, hloubka: 575 mm, úložný prostor: min. 20 přihrádek na zařízení, 2 přihrádky na příslušenství, vstupní napětí 100V - 240V ~ 0,45A, USB hub se sedmi vstupy, jeden termostat nastavitelný od 0°C do 60°C, dva přední rošty pro cirkulaci vduchu, teleskopická rukojeť a tři madla pro snadnou manipulaci při převozu, obal pro zakrytí kufru proti vlhkosti a dešti, dva uzavírací systémy</t>
  </si>
  <si>
    <t>2 roky</t>
  </si>
  <si>
    <t>Zadavatel::</t>
  </si>
  <si>
    <t>Uchazeč:</t>
  </si>
  <si>
    <t>Sídlo:</t>
  </si>
  <si>
    <t>IČ:</t>
  </si>
  <si>
    <t>tel./e-mail:</t>
  </si>
  <si>
    <t>kontaktní osoba:</t>
  </si>
  <si>
    <t>Příloha č. 1 - Technická specifikace a kalkulace předmětu veřejné zakázky „Směle do světa - dodávka techniky“</t>
  </si>
  <si>
    <t>Základní škola Uničov, Haškova 211, okres Olomouc</t>
  </si>
  <si>
    <t>Obecný fyzikální víceúčelový senzor</t>
  </si>
  <si>
    <t>Bezkontaktní teplotní senzor</t>
  </si>
  <si>
    <t>Rozsah: -70°C až +380°C, 0,5 °C, 200 Hz vzorkování</t>
  </si>
  <si>
    <t>teplotní rozsah – dle rozsahu čidel, rozsah měření osvětlení: 0 – 100 lux, 0 – 10000 lux, 0 - 150000 lux, rozsah měření úrovně hluku: 500 – 100 dBA, rozsah el. napětí: ± 24 V, 200 Hz  vzorkování</t>
  </si>
  <si>
    <t>Obecný chemický  víceúčelový senzor</t>
  </si>
  <si>
    <t>Měření teploty, pH, absolutní tlak plynu a napětí jednotlivě nebo současně, podpora ISE a ORP elektrody, teplota: –35 °C až +135 °C, ±0.5 °C, 0.01 °C, pH/ISE/ORP sonda: ±2000 mV, 0.1 mV, pH rozsah 0 až 14 pH pH rozlišení 0.001 pH, Absolutní tlak: 0 kPa až 700 kPa, 2 kPa, 0.1 kPa, Napětí: ±10 V, ±0.01 V, ±0.04 mV, přepěťová ochrana, výstupní odpor 2 MOhm</t>
  </si>
  <si>
    <t>Spirometr</t>
  </si>
  <si>
    <t>Vzorkovací kmitočet: 50 až 100 Hz, zobrazuje objem v litrech, Minimální odolnost proti proudění vzduchu, obousměrné proudění vzduchu (vdechnutí a vydechnutí)</t>
  </si>
  <si>
    <t>Senzor EKG</t>
  </si>
  <si>
    <t>Sledování srdeční aktivity, zřetelné fáze srdečního tepu, sledování aktuálních hodnot srdečního tepu, Rozsah: 0-4,5 mV (4,5 μV rozlišení) / Tepová frekvence 47-250 bpm</t>
  </si>
  <si>
    <t>Senzor pro měření systolického a diastolického krevního tlaku a tep srdce</t>
  </si>
  <si>
    <t>Měří systolický a diastolický tlak krve v mmHg, sleduje tepovou frekvenci v BPM, pomáhá studentům získat kontextuální porozumění fyziologii krevního tlaku, Rozsah: 0 až 375 mmHg, rozlišení 3 mmHg</t>
  </si>
  <si>
    <t>podpora komunikace všech měřících senzorů s PC tabletem prostřednictvím měřícího rozhraní na bázi protokolu Bluetooth. Dosah cca 12m</t>
  </si>
  <si>
    <t>Bezdrátové rozhraní pracující na protokolu Bluetooth, sloužící k připojení senzorů k PC tabletům</t>
  </si>
  <si>
    <t>Notebooky pro učitele</t>
  </si>
  <si>
    <t>Minimálně dvoujádrový procesor s podporou virtualizace a minimální mezipamětí 3MB, RAM 4GB DDR3, HDD 500GB, 32MB cache a rozhraní SATA/600, síťová karta 10/100/1000, 6x USB 2.0, optická mechanika, Wi-Fi, display 14" a více, operační systém Win 8 64bit, klávesnice s CZ znaky a numerickou klávesnicí; myš optická - bezdrátová, MS Office 2010 select (min. Word, Excel, Power Point), kategorie ultrabook, profesionální notebook,  výdrž baterie 6 hodin a více, instalace a zprovoznění v místě</t>
  </si>
  <si>
    <t>Minimálně dvoujádrový procesor s podporou virtualizace a minimální mezipamětí 3MB, RAM 4GB DDR3, HDD 500GB, 32MB cache a rozhraní SATA/600, síťová karta 10/100/1000, 6x USB 2.0, optická mechanika, Wi-Fi, display 14" a více, operační systém Win 7 64bit a vyšší, klávesnice s CZ znaky a numerickou klávesnicí; myš optická - bezdrátová, brašna, MS Office 2010 select (min. Word, Excel, Power Point), kategorie notebook, ultrabook, instalace a zprovoznění v místě</t>
  </si>
  <si>
    <t>Cena celkem bez DPH</t>
  </si>
  <si>
    <t>Náklady na aplikaci SPARK HD pro IPAD</t>
  </si>
  <si>
    <t>Software musí umět vrstvit podkladové snímky a zobrazení naměřených dat tak, aby výsledkem byla interaktivní prezentace, při níž jsou grafy, tabulky, číselné či analogové hodnoty sledovatelné v popředí teoretického průvodce experimentem. Ovládání software, tj. přesné rozmístění ovládacích prvků, nastavení sběru dat a jejich následné analýzy, musí být naprosto identické s ovládáním a grafickým rozvržením software pro ovládání dataloggeru na dotykové obrazovce, který je v nabídce sortimentu dodavatele senzorů. Software je plnohodnotným výukovým prostředím pro interaktivní přírodovědné experimenty. Do programu musí být žák schopen vkládat odpovědi na otázky, kterými během úlohy prochází.</t>
  </si>
  <si>
    <t xml:space="preserve">Dataprojektor s ultrakrátkou projekční vzdáleností: rozlišení WXGA 1280x800, světelný výkon 2500 ANSI lm, kontrast 4000:1, výbojka 3000 hodin, nízká hlučnost, dálkové ovládání, hybridní filtr, vstup RGB, video, S-video, audio, výstup RGB, audio, LAN, USB, HDMI, české menu 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</si>
</sst>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20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30">
    <xf numFmtId="0" fontId="0" fillId="0" borderId="0" xfId="0"/>
    <xf numFmtId="0" fontId="4" fillId="10" borderId="5" xfId="0" applyFont="1" applyFill="1" applyBorder="1" applyAlignment="1">
      <alignment horizontal="left"/>
    </xf>
    <xf numFmtId="0" fontId="4" fillId="2" borderId="0" xfId="0" applyFont="1" applyFill="1"/>
    <xf numFmtId="0" fontId="0" fillId="3" borderId="0" xfId="0" applyFill="1"/>
    <xf numFmtId="3" fontId="0" fillId="3" borderId="0" xfId="0" applyNumberFormat="1" applyFill="1"/>
    <xf numFmtId="0" fontId="2" fillId="4" borderId="0" xfId="0" applyFont="1" applyFill="1"/>
    <xf numFmtId="0" fontId="2" fillId="5" borderId="0" xfId="0" applyFont="1" applyFill="1"/>
    <xf numFmtId="0" fontId="0" fillId="6" borderId="0" xfId="0" applyFill="1"/>
    <xf numFmtId="3" fontId="0" fillId="6" borderId="0" xfId="0" applyNumberFormat="1" applyFill="1"/>
    <xf numFmtId="0" fontId="0" fillId="6" borderId="0" xfId="0" applyFont="1" applyFill="1"/>
    <xf numFmtId="0" fontId="0" fillId="7" borderId="0" xfId="0" applyFill="1"/>
    <xf numFmtId="3" fontId="0" fillId="7" borderId="0" xfId="0" applyNumberFormat="1" applyFill="1"/>
    <xf numFmtId="0" fontId="2" fillId="8" borderId="0" xfId="0" applyFont="1" applyFill="1"/>
    <xf numFmtId="0" fontId="2" fillId="9" borderId="0" xfId="0" applyFont="1" applyFill="1"/>
    <xf numFmtId="0" fontId="4" fillId="10" borderId="0" xfId="0" applyFont="1" applyFill="1"/>
    <xf numFmtId="3" fontId="4" fillId="10" borderId="0" xfId="0" applyNumberFormat="1" applyFont="1" applyFill="1"/>
    <xf numFmtId="0" fontId="4" fillId="0" borderId="0" xfId="0" applyFont="1" applyFill="1"/>
    <xf numFmtId="0" fontId="0" fillId="11" borderId="0" xfId="0" applyFill="1"/>
    <xf numFmtId="3" fontId="0" fillId="12" borderId="0" xfId="0" applyNumberFormat="1" applyFill="1"/>
    <xf numFmtId="3" fontId="0" fillId="11" borderId="0" xfId="0" applyNumberFormat="1" applyFill="1"/>
    <xf numFmtId="0" fontId="2" fillId="12" borderId="0" xfId="0" applyFont="1" applyFill="1"/>
    <xf numFmtId="3" fontId="2" fillId="8" borderId="0" xfId="0" applyNumberFormat="1" applyFont="1" applyFill="1"/>
    <xf numFmtId="3" fontId="0" fillId="5" borderId="0" xfId="0" applyNumberFormat="1" applyFill="1"/>
    <xf numFmtId="3" fontId="0" fillId="4" borderId="0" xfId="0" applyNumberFormat="1" applyFill="1"/>
    <xf numFmtId="3" fontId="2" fillId="5" borderId="0" xfId="0" applyNumberFormat="1" applyFont="1" applyFill="1"/>
    <xf numFmtId="3" fontId="2" fillId="4" borderId="0" xfId="0" applyNumberFormat="1" applyFont="1" applyFill="1"/>
    <xf numFmtId="3" fontId="2" fillId="12" borderId="0" xfId="0" applyNumberFormat="1" applyFont="1" applyFill="1"/>
    <xf numFmtId="3" fontId="0" fillId="0" borderId="0" xfId="0" applyNumberFormat="1"/>
    <xf numFmtId="9" fontId="5" fillId="8" borderId="0" xfId="0" applyNumberFormat="1" applyFont="1" applyFill="1"/>
    <xf numFmtId="9" fontId="3" fillId="3" borderId="0" xfId="0" applyNumberFormat="1" applyFont="1" applyFill="1"/>
    <xf numFmtId="9" fontId="3" fillId="5" borderId="0" xfId="0" applyNumberFormat="1" applyFont="1" applyFill="1"/>
    <xf numFmtId="9" fontId="3" fillId="7" borderId="0" xfId="0" applyNumberFormat="1" applyFont="1" applyFill="1"/>
    <xf numFmtId="9" fontId="3" fillId="4" borderId="0" xfId="0" applyNumberFormat="1" applyFont="1" applyFill="1"/>
    <xf numFmtId="9" fontId="3" fillId="6" borderId="0" xfId="0" applyNumberFormat="1" applyFont="1" applyFill="1"/>
    <xf numFmtId="9" fontId="3" fillId="12" borderId="0" xfId="0" applyNumberFormat="1" applyFont="1" applyFill="1"/>
    <xf numFmtId="9" fontId="3" fillId="11" borderId="0" xfId="0" applyNumberFormat="1" applyFont="1" applyFill="1"/>
    <xf numFmtId="9" fontId="6" fillId="10" borderId="0" xfId="0" applyNumberFormat="1" applyFont="1" applyFill="1"/>
    <xf numFmtId="0" fontId="7" fillId="2" borderId="0" xfId="0" applyFont="1" applyFill="1"/>
    <xf numFmtId="0" fontId="7" fillId="0" borderId="0" xfId="0" applyFont="1" applyFill="1"/>
    <xf numFmtId="0" fontId="4" fillId="0" borderId="0" xfId="0" applyFont="1" applyFill="1" applyAlignment="1">
      <alignment horizontal="left"/>
    </xf>
    <xf numFmtId="0" fontId="7" fillId="13" borderId="0" xfId="0" applyFont="1" applyFill="1"/>
    <xf numFmtId="0" fontId="0" fillId="2" borderId="0" xfId="0" applyFill="1"/>
    <xf numFmtId="0" fontId="2" fillId="14" borderId="0" xfId="0" applyFont="1" applyFill="1"/>
    <xf numFmtId="3" fontId="2" fillId="2" borderId="0" xfId="0" applyNumberFormat="1" applyFont="1" applyFill="1"/>
    <xf numFmtId="3" fontId="2" fillId="6" borderId="0" xfId="0" applyNumberFormat="1" applyFont="1" applyFill="1"/>
    <xf numFmtId="3" fontId="2" fillId="13" borderId="0" xfId="0" applyNumberFormat="1" applyFont="1" applyFill="1"/>
    <xf numFmtId="0" fontId="0" fillId="13" borderId="0" xfId="0" applyFill="1"/>
    <xf numFmtId="0" fontId="7" fillId="10" borderId="0" xfId="0" applyFont="1" applyFill="1"/>
    <xf numFmtId="0" fontId="0" fillId="0" borderId="0" xfId="0" applyFill="1"/>
    <xf numFmtId="3" fontId="2" fillId="7" borderId="0" xfId="0" applyNumberFormat="1" applyFont="1" applyFill="1"/>
    <xf numFmtId="0" fontId="2" fillId="15" borderId="0" xfId="0" applyFont="1" applyFill="1"/>
    <xf numFmtId="0" fontId="2" fillId="13" borderId="0" xfId="0" applyFont="1" applyFill="1"/>
    <xf numFmtId="0" fontId="0" fillId="16" borderId="0" xfId="0" applyFill="1"/>
    <xf numFmtId="3" fontId="0" fillId="16" borderId="0" xfId="0" applyNumberFormat="1" applyFill="1"/>
    <xf numFmtId="9" fontId="3" fillId="16" borderId="0" xfId="0" applyNumberFormat="1" applyFont="1" applyFill="1"/>
    <xf numFmtId="0" fontId="2" fillId="17" borderId="0" xfId="0" applyFont="1" applyFill="1"/>
    <xf numFmtId="3" fontId="2" fillId="17" borderId="0" xfId="0" applyNumberFormat="1" applyFont="1" applyFill="1"/>
    <xf numFmtId="9" fontId="5" fillId="17" borderId="0" xfId="0" applyNumberFormat="1" applyFont="1" applyFill="1"/>
    <xf numFmtId="0" fontId="0" fillId="0" borderId="1" xfId="0" applyNumberForma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3" fontId="9" fillId="0" borderId="0" xfId="1" applyNumberFormat="1" applyFont="1" applyAlignment="1">
      <alignment horizontal="center" vertical="center"/>
    </xf>
    <xf numFmtId="0" fontId="10" fillId="0" borderId="0" xfId="0" applyFont="1"/>
    <xf numFmtId="0" fontId="0" fillId="0" borderId="1" xfId="0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1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14" borderId="1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" fillId="14" borderId="1" xfId="0" applyFont="1" applyFill="1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2" fillId="14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18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top" wrapText="1"/>
    </xf>
    <xf numFmtId="14" fontId="9" fillId="0" borderId="0" xfId="1" applyNumberFormat="1" applyFont="1" applyBorder="1" applyAlignment="1">
      <alignment horizontal="left" vertical="center"/>
    </xf>
    <xf numFmtId="14" fontId="11" fillId="0" borderId="0" xfId="1" applyNumberFormat="1" applyFont="1" applyBorder="1" applyAlignment="1">
      <alignment horizontal="left" vertical="center"/>
    </xf>
    <xf numFmtId="3" fontId="11" fillId="0" borderId="0" xfId="1" applyNumberFormat="1" applyFont="1" applyAlignment="1">
      <alignment horizontal="center" vertical="center"/>
    </xf>
    <xf numFmtId="0" fontId="17" fillId="2" borderId="0" xfId="0" applyFont="1" applyFill="1"/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vertical="center"/>
    </xf>
    <xf numFmtId="0" fontId="18" fillId="0" borderId="0" xfId="0" applyFont="1"/>
    <xf numFmtId="0" fontId="18" fillId="0" borderId="0" xfId="0" applyFont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19" fillId="14" borderId="1" xfId="0" applyNumberFormat="1" applyFont="1" applyFill="1" applyBorder="1" applyAlignment="1">
      <alignment horizontal="center" vertical="center"/>
    </xf>
    <xf numFmtId="164" fontId="19" fillId="14" borderId="1" xfId="0" applyNumberFormat="1" applyFont="1" applyFill="1" applyBorder="1" applyAlignment="1">
      <alignment vertical="center"/>
    </xf>
    <xf numFmtId="164" fontId="7" fillId="14" borderId="1" xfId="0" applyNumberFormat="1" applyFont="1" applyFill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0" xfId="0" applyFont="1"/>
    <xf numFmtId="0" fontId="19" fillId="4" borderId="1" xfId="0" applyFont="1" applyFill="1" applyBorder="1" applyAlignment="1">
      <alignment vertical="center"/>
    </xf>
    <xf numFmtId="0" fontId="19" fillId="14" borderId="1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4" fillId="14" borderId="1" xfId="0" applyFont="1" applyFill="1" applyBorder="1" applyAlignment="1">
      <alignment vertical="center"/>
    </xf>
    <xf numFmtId="0" fontId="4" fillId="10" borderId="3" xfId="0" applyFont="1" applyFill="1" applyBorder="1" applyAlignment="1">
      <alignment horizontal="left"/>
    </xf>
    <xf numFmtId="0" fontId="4" fillId="10" borderId="2" xfId="0" applyFont="1" applyFill="1" applyBorder="1" applyAlignment="1">
      <alignment horizontal="left"/>
    </xf>
    <xf numFmtId="0" fontId="4" fillId="10" borderId="5" xfId="0" applyFont="1" applyFill="1" applyBorder="1" applyAlignment="1">
      <alignment horizontal="left" vertical="top" wrapText="1"/>
    </xf>
    <xf numFmtId="0" fontId="4" fillId="10" borderId="3" xfId="0" applyFont="1" applyFill="1" applyBorder="1" applyAlignment="1">
      <alignment horizontal="left" vertical="top" wrapText="1"/>
    </xf>
    <xf numFmtId="0" fontId="4" fillId="10" borderId="2" xfId="0" applyFont="1" applyFill="1" applyBorder="1" applyAlignment="1">
      <alignment horizontal="left" vertical="top" wrapText="1"/>
    </xf>
    <xf numFmtId="3" fontId="11" fillId="0" borderId="4" xfId="1" applyNumberFormat="1" applyFont="1" applyBorder="1" applyAlignment="1">
      <alignment horizontal="left" vertical="center"/>
    </xf>
    <xf numFmtId="3" fontId="11" fillId="0" borderId="0" xfId="1" applyNumberFormat="1" applyFont="1" applyAlignment="1">
      <alignment horizontal="left" vertical="center"/>
    </xf>
    <xf numFmtId="1" fontId="11" fillId="0" borderId="0" xfId="1" applyNumberFormat="1" applyFont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963707</xdr:colOff>
      <xdr:row>0</xdr:row>
      <xdr:rowOff>1274189</xdr:rowOff>
    </xdr:to>
    <xdr:pic>
      <xdr:nvPicPr>
        <xdr:cNvPr id="2" name="obrázek 1" descr="C:\Záloha práce\Jaroslav Skácel\Projekty\Podklady - Šablony - Ministerstvo - PSUP - Kontroly\Publicita\OPVK_hor_zakladni_logolink_RGB_cz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44236" cy="1274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2:J25"/>
  <sheetViews>
    <sheetView workbookViewId="0">
      <selection activeCell="B11" sqref="B11"/>
    </sheetView>
  </sheetViews>
  <sheetFormatPr defaultRowHeight="15"/>
  <cols>
    <col min="1" max="1" width="80.85546875" customWidth="1"/>
    <col min="2" max="2" width="10.28515625" bestFit="1" customWidth="1"/>
    <col min="3" max="3" width="6" bestFit="1" customWidth="1"/>
    <col min="4" max="4" width="5.7109375" bestFit="1" customWidth="1"/>
    <col min="5" max="5" width="13.28515625" bestFit="1" customWidth="1"/>
    <col min="6" max="6" width="10.85546875" bestFit="1" customWidth="1"/>
    <col min="7" max="7" width="5.42578125" bestFit="1" customWidth="1"/>
  </cols>
  <sheetData>
    <row r="2" spans="1:10">
      <c r="I2" s="42" t="s">
        <v>19</v>
      </c>
      <c r="J2" s="42" t="s">
        <v>21</v>
      </c>
    </row>
    <row r="3" spans="1:10" ht="18.75">
      <c r="A3" s="2" t="s">
        <v>13</v>
      </c>
      <c r="E3" s="39" t="s">
        <v>15</v>
      </c>
      <c r="H3" s="40" t="s">
        <v>16</v>
      </c>
      <c r="I3" s="44">
        <v>265000</v>
      </c>
      <c r="J3" s="44">
        <v>160142</v>
      </c>
    </row>
    <row r="4" spans="1:10" ht="18.75">
      <c r="A4" s="37" t="s">
        <v>22</v>
      </c>
      <c r="B4" s="16"/>
      <c r="H4" s="37" t="s">
        <v>17</v>
      </c>
      <c r="I4" s="49">
        <v>30000</v>
      </c>
      <c r="J4" s="49">
        <v>28800</v>
      </c>
    </row>
    <row r="5" spans="1:10" ht="18.75">
      <c r="A5" s="38"/>
      <c r="B5" s="16"/>
      <c r="H5" s="47" t="s">
        <v>18</v>
      </c>
      <c r="I5" s="50">
        <v>0</v>
      </c>
      <c r="J5" s="50">
        <v>0</v>
      </c>
    </row>
    <row r="7" spans="1:10">
      <c r="A7" s="13" t="s">
        <v>0</v>
      </c>
      <c r="B7" s="13" t="s">
        <v>23</v>
      </c>
      <c r="C7" s="13" t="s">
        <v>1</v>
      </c>
      <c r="D7" s="13" t="s">
        <v>9</v>
      </c>
      <c r="E7" s="13" t="s">
        <v>2</v>
      </c>
      <c r="F7" s="13" t="s">
        <v>3</v>
      </c>
      <c r="G7" s="13"/>
      <c r="H7" s="13" t="s">
        <v>20</v>
      </c>
      <c r="I7" s="13"/>
    </row>
    <row r="8" spans="1:10">
      <c r="A8" s="12" t="s">
        <v>31</v>
      </c>
      <c r="B8" s="21"/>
      <c r="C8" s="21"/>
      <c r="D8" s="28"/>
      <c r="E8" s="21"/>
      <c r="F8" s="21">
        <f>SUM(F9:F10)</f>
        <v>93564</v>
      </c>
      <c r="G8" s="12" t="s">
        <v>4</v>
      </c>
    </row>
    <row r="9" spans="1:10">
      <c r="A9" s="3" t="s">
        <v>30</v>
      </c>
      <c r="B9" s="4">
        <v>75000</v>
      </c>
      <c r="C9" s="4">
        <v>1</v>
      </c>
      <c r="D9" s="29"/>
      <c r="E9" s="4">
        <f>B9*(1-D9)*C9</f>
        <v>75000</v>
      </c>
      <c r="F9" s="4">
        <f>E9*1.2</f>
        <v>90000</v>
      </c>
      <c r="G9" s="3" t="s">
        <v>4</v>
      </c>
      <c r="H9" s="46" t="s">
        <v>40</v>
      </c>
      <c r="I9" s="45">
        <f>F8+F11+F17+F15</f>
        <v>141903.6</v>
      </c>
      <c r="J9" s="51" t="s">
        <v>4</v>
      </c>
    </row>
    <row r="10" spans="1:10">
      <c r="A10" s="3" t="s">
        <v>5</v>
      </c>
      <c r="B10" s="4">
        <v>2970</v>
      </c>
      <c r="C10" s="4">
        <v>1</v>
      </c>
      <c r="D10" s="29"/>
      <c r="E10" s="4">
        <f>B10*(1-D10)*C10</f>
        <v>2970</v>
      </c>
      <c r="F10" s="4">
        <f>E10*1.2</f>
        <v>3564</v>
      </c>
      <c r="G10" s="3" t="s">
        <v>4</v>
      </c>
      <c r="H10" s="46" t="s">
        <v>24</v>
      </c>
    </row>
    <row r="11" spans="1:10">
      <c r="A11" s="6" t="s">
        <v>32</v>
      </c>
      <c r="B11" s="22"/>
      <c r="C11" s="22"/>
      <c r="D11" s="30"/>
      <c r="E11" s="22"/>
      <c r="F11" s="24">
        <f>SUM(F12)</f>
        <v>29760</v>
      </c>
      <c r="G11" s="6" t="s">
        <v>4</v>
      </c>
      <c r="H11" s="48"/>
    </row>
    <row r="12" spans="1:10">
      <c r="A12" s="10" t="s">
        <v>28</v>
      </c>
      <c r="B12" s="11">
        <v>24800</v>
      </c>
      <c r="C12" s="11">
        <v>1</v>
      </c>
      <c r="D12" s="31"/>
      <c r="E12" s="11">
        <f>B12*(1-D12)*C12</f>
        <v>24800</v>
      </c>
      <c r="F12" s="11">
        <f>E12*1.2</f>
        <v>29760</v>
      </c>
      <c r="G12" s="10" t="s">
        <v>4</v>
      </c>
      <c r="H12" s="46" t="s">
        <v>25</v>
      </c>
    </row>
    <row r="13" spans="1:10">
      <c r="A13" s="10" t="s">
        <v>29</v>
      </c>
      <c r="B13" s="11">
        <v>2990</v>
      </c>
      <c r="C13" s="11">
        <v>1</v>
      </c>
      <c r="D13" s="31"/>
      <c r="E13" s="11">
        <f>B13*(1-D13)*C13</f>
        <v>2990</v>
      </c>
      <c r="F13" s="11">
        <f>E13*1.2</f>
        <v>3588</v>
      </c>
      <c r="G13" s="10" t="s">
        <v>4</v>
      </c>
      <c r="H13" s="46" t="s">
        <v>41</v>
      </c>
    </row>
    <row r="14" spans="1:10">
      <c r="A14" s="10" t="s">
        <v>33</v>
      </c>
      <c r="B14" s="11">
        <v>7400</v>
      </c>
      <c r="C14" s="11">
        <v>1</v>
      </c>
      <c r="D14" s="31"/>
      <c r="E14" s="11">
        <f>B14*(1-D14)*C14</f>
        <v>7400</v>
      </c>
      <c r="F14" s="11">
        <f>E14*1.2</f>
        <v>8880</v>
      </c>
      <c r="G14" s="10" t="s">
        <v>4</v>
      </c>
      <c r="H14" s="46" t="s">
        <v>34</v>
      </c>
    </row>
    <row r="15" spans="1:10">
      <c r="A15" s="55" t="s">
        <v>37</v>
      </c>
      <c r="B15" s="56"/>
      <c r="C15" s="56"/>
      <c r="D15" s="57"/>
      <c r="E15" s="56"/>
      <c r="F15" s="56">
        <f>F16</f>
        <v>3000</v>
      </c>
      <c r="G15" s="55" t="s">
        <v>4</v>
      </c>
      <c r="H15" s="48"/>
    </row>
    <row r="16" spans="1:10">
      <c r="A16" s="52" t="s">
        <v>38</v>
      </c>
      <c r="B16" s="53">
        <v>2500</v>
      </c>
      <c r="C16" s="53">
        <v>1</v>
      </c>
      <c r="D16" s="54"/>
      <c r="E16" s="53">
        <f>B16*(1-D16)*C16</f>
        <v>2500</v>
      </c>
      <c r="F16" s="53">
        <f>E16*1.2</f>
        <v>3000</v>
      </c>
      <c r="G16" s="52" t="s">
        <v>4</v>
      </c>
      <c r="H16" s="46" t="s">
        <v>39</v>
      </c>
    </row>
    <row r="17" spans="1:10">
      <c r="A17" s="5" t="s">
        <v>35</v>
      </c>
      <c r="B17" s="23"/>
      <c r="C17" s="23"/>
      <c r="D17" s="32"/>
      <c r="E17" s="23"/>
      <c r="F17" s="25">
        <f>SUM(F18:F22)</f>
        <v>15579.6</v>
      </c>
      <c r="G17" s="5" t="s">
        <v>4</v>
      </c>
      <c r="H17" s="48"/>
    </row>
    <row r="18" spans="1:10">
      <c r="A18" s="7" t="s">
        <v>10</v>
      </c>
      <c r="B18" s="8">
        <v>8000</v>
      </c>
      <c r="C18" s="8">
        <v>1</v>
      </c>
      <c r="D18" s="33"/>
      <c r="E18" s="8">
        <f>B18*(1-D18)*C18</f>
        <v>8000</v>
      </c>
      <c r="F18" s="8">
        <f>E18*1.2</f>
        <v>9600</v>
      </c>
      <c r="G18" s="7" t="s">
        <v>4</v>
      </c>
      <c r="H18" s="46" t="s">
        <v>26</v>
      </c>
    </row>
    <row r="19" spans="1:10">
      <c r="A19" s="7" t="s">
        <v>11</v>
      </c>
      <c r="B19" s="8">
        <v>630</v>
      </c>
      <c r="C19" s="8">
        <v>1</v>
      </c>
      <c r="D19" s="33"/>
      <c r="E19" s="8">
        <f>B19*(1-D19)*C19</f>
        <v>630</v>
      </c>
      <c r="F19" s="8">
        <f>E19*1.2</f>
        <v>756</v>
      </c>
      <c r="G19" s="7" t="s">
        <v>4</v>
      </c>
      <c r="H19" s="46" t="s">
        <v>26</v>
      </c>
    </row>
    <row r="20" spans="1:10">
      <c r="A20" s="7" t="s">
        <v>12</v>
      </c>
      <c r="B20" s="8">
        <v>863</v>
      </c>
      <c r="C20" s="8">
        <v>1</v>
      </c>
      <c r="D20" s="33"/>
      <c r="E20" s="8">
        <f>B20*(1-D20)*C20</f>
        <v>863</v>
      </c>
      <c r="F20" s="8">
        <f>E20*1.2</f>
        <v>1035.5999999999999</v>
      </c>
      <c r="G20" s="7" t="s">
        <v>4</v>
      </c>
      <c r="H20" s="46" t="s">
        <v>26</v>
      </c>
    </row>
    <row r="21" spans="1:10">
      <c r="A21" s="9" t="s">
        <v>6</v>
      </c>
      <c r="B21" s="8">
        <v>990</v>
      </c>
      <c r="C21" s="8">
        <v>1</v>
      </c>
      <c r="D21" s="33"/>
      <c r="E21" s="8">
        <f>B21*(1-D21)*C21</f>
        <v>990</v>
      </c>
      <c r="F21" s="8">
        <f>E21*1.2</f>
        <v>1188</v>
      </c>
      <c r="G21" s="7" t="s">
        <v>4</v>
      </c>
      <c r="H21" s="46" t="s">
        <v>26</v>
      </c>
    </row>
    <row r="22" spans="1:10">
      <c r="A22" s="9" t="s">
        <v>7</v>
      </c>
      <c r="B22" s="8">
        <v>2500</v>
      </c>
      <c r="C22" s="8">
        <v>1</v>
      </c>
      <c r="D22" s="33"/>
      <c r="E22" s="8">
        <f>B22*(1-D22)*C22</f>
        <v>2500</v>
      </c>
      <c r="F22" s="8">
        <f>E22*1.2</f>
        <v>3000</v>
      </c>
      <c r="G22" s="7" t="s">
        <v>4</v>
      </c>
      <c r="H22" s="46" t="s">
        <v>26</v>
      </c>
    </row>
    <row r="23" spans="1:10">
      <c r="A23" s="20" t="s">
        <v>36</v>
      </c>
      <c r="B23" s="18"/>
      <c r="C23" s="18"/>
      <c r="D23" s="34"/>
      <c r="E23" s="18"/>
      <c r="F23" s="26">
        <f>SUM(F24)</f>
        <v>28800</v>
      </c>
      <c r="G23" s="20" t="s">
        <v>4</v>
      </c>
    </row>
    <row r="24" spans="1:10">
      <c r="A24" s="17" t="s">
        <v>14</v>
      </c>
      <c r="B24" s="19">
        <v>24000</v>
      </c>
      <c r="C24" s="19">
        <v>1</v>
      </c>
      <c r="D24" s="35"/>
      <c r="E24" s="19">
        <f>B24*(1-D24)*C24</f>
        <v>24000</v>
      </c>
      <c r="F24" s="19">
        <f>E24*1.2</f>
        <v>28800</v>
      </c>
      <c r="G24" s="17" t="s">
        <v>4</v>
      </c>
      <c r="H24" s="41" t="s">
        <v>27</v>
      </c>
      <c r="I24" s="43">
        <f>F23</f>
        <v>28800</v>
      </c>
      <c r="J24" s="43" t="s">
        <v>4</v>
      </c>
    </row>
    <row r="25" spans="1:10" ht="18.75">
      <c r="A25" s="14" t="s">
        <v>8</v>
      </c>
      <c r="B25" s="15"/>
      <c r="C25" s="15"/>
      <c r="D25" s="36"/>
      <c r="E25" s="15">
        <f>SUM(E9:E24)</f>
        <v>152643</v>
      </c>
      <c r="F25" s="15">
        <f>E25*1.2</f>
        <v>183171.6</v>
      </c>
      <c r="G25" s="14" t="s">
        <v>4</v>
      </c>
      <c r="H25" s="27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2"/>
  <sheetViews>
    <sheetView tabSelected="1" view="pageBreakPreview" zoomScale="70" zoomScaleNormal="81" zoomScaleSheetLayoutView="70" workbookViewId="0">
      <selection activeCell="A34" sqref="A34"/>
    </sheetView>
  </sheetViews>
  <sheetFormatPr defaultRowHeight="15"/>
  <cols>
    <col min="1" max="1" width="36.42578125" customWidth="1"/>
    <col min="2" max="2" width="63.28515625" customWidth="1"/>
    <col min="3" max="3" width="72.85546875" customWidth="1"/>
    <col min="4" max="4" width="8.85546875" style="72" customWidth="1"/>
    <col min="5" max="5" width="17.28515625" style="68" customWidth="1"/>
    <col min="6" max="6" width="17.7109375" style="68" customWidth="1"/>
    <col min="7" max="7" width="18.85546875" style="68" customWidth="1"/>
    <col min="8" max="8" width="22.140625" style="68" customWidth="1"/>
    <col min="9" max="9" width="14.140625" style="72" customWidth="1"/>
    <col min="10" max="10" width="13.140625" style="68" customWidth="1"/>
  </cols>
  <sheetData>
    <row r="1" spans="1:10" ht="98.25" customHeight="1"/>
    <row r="2" spans="1:10" ht="20.25">
      <c r="A2" s="95" t="s">
        <v>83</v>
      </c>
      <c r="B2" s="95"/>
      <c r="C2" s="95"/>
      <c r="D2" s="96"/>
      <c r="E2" s="97"/>
      <c r="F2" s="97"/>
      <c r="G2" s="97"/>
      <c r="H2" s="97"/>
      <c r="I2" s="96"/>
      <c r="J2" s="97"/>
    </row>
    <row r="3" spans="1:10">
      <c r="A3" s="92" t="s">
        <v>77</v>
      </c>
      <c r="B3" s="98" t="s">
        <v>84</v>
      </c>
      <c r="C3" s="62"/>
      <c r="D3" s="61"/>
      <c r="E3" s="61"/>
      <c r="F3" s="61"/>
      <c r="G3" s="61"/>
      <c r="H3" s="61"/>
      <c r="I3" s="61"/>
      <c r="J3" s="99"/>
    </row>
    <row r="4" spans="1:10">
      <c r="A4" s="92"/>
      <c r="B4" s="61"/>
      <c r="C4" s="62"/>
      <c r="D4" s="61"/>
      <c r="E4" s="61"/>
      <c r="F4" s="61"/>
      <c r="G4" s="61"/>
      <c r="H4" s="61"/>
      <c r="I4" s="61"/>
      <c r="J4" s="99"/>
    </row>
    <row r="5" spans="1:10" ht="18" customHeight="1">
      <c r="A5" s="93" t="s">
        <v>78</v>
      </c>
      <c r="B5" s="94"/>
      <c r="C5" s="128"/>
      <c r="D5" s="128"/>
      <c r="E5" s="128"/>
      <c r="F5" s="128"/>
      <c r="G5" s="128"/>
      <c r="H5" s="128"/>
      <c r="I5" s="128"/>
      <c r="J5" s="99"/>
    </row>
    <row r="6" spans="1:10" ht="18" customHeight="1">
      <c r="A6" s="93" t="s">
        <v>79</v>
      </c>
      <c r="B6" s="94"/>
      <c r="C6" s="128"/>
      <c r="D6" s="128"/>
      <c r="E6" s="128"/>
      <c r="F6" s="128"/>
      <c r="G6" s="128"/>
      <c r="H6" s="128"/>
      <c r="I6" s="128"/>
      <c r="J6" s="99"/>
    </row>
    <row r="7" spans="1:10" ht="18" customHeight="1">
      <c r="A7" s="93" t="s">
        <v>80</v>
      </c>
      <c r="B7" s="94"/>
      <c r="C7" s="129"/>
      <c r="D7" s="129"/>
      <c r="E7" s="129"/>
      <c r="F7" s="129"/>
      <c r="G7" s="129"/>
      <c r="H7" s="129"/>
      <c r="I7" s="129"/>
      <c r="J7" s="99"/>
    </row>
    <row r="8" spans="1:10" ht="18" customHeight="1">
      <c r="A8" s="93" t="s">
        <v>81</v>
      </c>
      <c r="B8" s="94"/>
      <c r="C8" s="128"/>
      <c r="D8" s="128"/>
      <c r="E8" s="128"/>
      <c r="F8" s="128"/>
      <c r="G8" s="128"/>
      <c r="H8" s="128"/>
      <c r="I8" s="128"/>
      <c r="J8" s="99"/>
    </row>
    <row r="9" spans="1:10" ht="18" customHeight="1">
      <c r="A9" s="93" t="s">
        <v>82</v>
      </c>
      <c r="B9" s="94"/>
      <c r="C9" s="127"/>
      <c r="D9" s="127"/>
      <c r="E9" s="127"/>
      <c r="F9" s="127"/>
      <c r="G9" s="127"/>
      <c r="H9" s="127"/>
      <c r="I9" s="127"/>
      <c r="J9" s="99"/>
    </row>
    <row r="10" spans="1:10" s="68" customFormat="1" ht="30.75" customHeight="1">
      <c r="A10" s="67" t="s">
        <v>0</v>
      </c>
      <c r="B10" s="67" t="s">
        <v>42</v>
      </c>
      <c r="C10" s="78" t="s">
        <v>46</v>
      </c>
      <c r="D10" s="70" t="s">
        <v>1</v>
      </c>
      <c r="E10" s="70" t="s">
        <v>43</v>
      </c>
      <c r="F10" s="82" t="s">
        <v>102</v>
      </c>
      <c r="G10" s="82" t="s">
        <v>50</v>
      </c>
      <c r="H10" s="67" t="s">
        <v>44</v>
      </c>
      <c r="I10" s="82" t="s">
        <v>45</v>
      </c>
      <c r="J10" s="67" t="s">
        <v>52</v>
      </c>
    </row>
    <row r="11" spans="1:10" ht="18.75">
      <c r="A11" s="1" t="s">
        <v>48</v>
      </c>
      <c r="B11" s="122"/>
      <c r="C11" s="122"/>
      <c r="D11" s="122"/>
      <c r="E11" s="122"/>
      <c r="F11" s="122"/>
      <c r="G11" s="122"/>
      <c r="H11" s="122"/>
      <c r="I11" s="122"/>
      <c r="J11" s="123"/>
    </row>
    <row r="12" spans="1:10" ht="224.25" customHeight="1">
      <c r="A12" s="65" t="s">
        <v>59</v>
      </c>
      <c r="B12" s="63" t="s">
        <v>64</v>
      </c>
      <c r="C12" s="89"/>
      <c r="D12" s="71">
        <v>1</v>
      </c>
      <c r="E12" s="79">
        <v>0</v>
      </c>
      <c r="F12" s="79">
        <f>E12*D12</f>
        <v>0</v>
      </c>
      <c r="G12" s="79">
        <f>ABS(H12-F12)</f>
        <v>0</v>
      </c>
      <c r="H12" s="79">
        <f>F12*1.21</f>
        <v>0</v>
      </c>
      <c r="I12" s="117" t="s">
        <v>58</v>
      </c>
      <c r="J12" s="77"/>
    </row>
    <row r="13" spans="1:10" ht="204" customHeight="1">
      <c r="A13" s="76" t="s">
        <v>55</v>
      </c>
      <c r="B13" s="63" t="s">
        <v>63</v>
      </c>
      <c r="C13" s="90"/>
      <c r="D13" s="71">
        <v>1</v>
      </c>
      <c r="E13" s="79">
        <v>0</v>
      </c>
      <c r="F13" s="79">
        <f t="shared" ref="F13:F21" si="0">E13*D13</f>
        <v>0</v>
      </c>
      <c r="G13" s="79">
        <f t="shared" ref="G13:G21" si="1">ABS(H13-F13)</f>
        <v>0</v>
      </c>
      <c r="H13" s="79">
        <f t="shared" ref="H13:H21" si="2">F13*1.21</f>
        <v>0</v>
      </c>
      <c r="I13" s="117" t="s">
        <v>58</v>
      </c>
      <c r="J13" s="77"/>
    </row>
    <row r="14" spans="1:10" ht="68.25" customHeight="1">
      <c r="A14" s="76" t="s">
        <v>62</v>
      </c>
      <c r="B14" s="64" t="s">
        <v>105</v>
      </c>
      <c r="C14" s="90"/>
      <c r="D14" s="71">
        <v>2</v>
      </c>
      <c r="E14" s="79">
        <v>0</v>
      </c>
      <c r="F14" s="79">
        <f t="shared" si="0"/>
        <v>0</v>
      </c>
      <c r="G14" s="79">
        <f t="shared" si="1"/>
        <v>0</v>
      </c>
      <c r="H14" s="79">
        <f t="shared" si="2"/>
        <v>0</v>
      </c>
      <c r="I14" s="117" t="s">
        <v>57</v>
      </c>
      <c r="J14" s="77"/>
    </row>
    <row r="15" spans="1:10" ht="230.25" customHeight="1">
      <c r="A15" s="76" t="s">
        <v>56</v>
      </c>
      <c r="B15" s="64" t="s">
        <v>60</v>
      </c>
      <c r="C15" s="90"/>
      <c r="D15" s="71">
        <v>2</v>
      </c>
      <c r="E15" s="79">
        <v>0</v>
      </c>
      <c r="F15" s="79">
        <f t="shared" si="0"/>
        <v>0</v>
      </c>
      <c r="G15" s="79">
        <f t="shared" si="1"/>
        <v>0</v>
      </c>
      <c r="H15" s="79">
        <f t="shared" si="2"/>
        <v>0</v>
      </c>
      <c r="I15" s="117"/>
      <c r="J15" s="77"/>
    </row>
    <row r="16" spans="1:10" ht="173.25" customHeight="1">
      <c r="A16" s="76" t="s">
        <v>53</v>
      </c>
      <c r="B16" s="63" t="s">
        <v>61</v>
      </c>
      <c r="C16" s="91"/>
      <c r="D16" s="71">
        <v>1</v>
      </c>
      <c r="E16" s="79">
        <v>0</v>
      </c>
      <c r="F16" s="79">
        <f t="shared" si="0"/>
        <v>0</v>
      </c>
      <c r="G16" s="79">
        <f t="shared" si="1"/>
        <v>0</v>
      </c>
      <c r="H16" s="79">
        <f t="shared" si="2"/>
        <v>0</v>
      </c>
      <c r="I16" s="117"/>
      <c r="J16" s="80"/>
    </row>
    <row r="17" spans="1:10" ht="63.75" customHeight="1">
      <c r="A17" s="76" t="s">
        <v>65</v>
      </c>
      <c r="B17" s="63" t="s">
        <v>51</v>
      </c>
      <c r="C17" s="91"/>
      <c r="D17" s="71">
        <v>20</v>
      </c>
      <c r="E17" s="79">
        <v>0</v>
      </c>
      <c r="F17" s="79">
        <f t="shared" si="0"/>
        <v>0</v>
      </c>
      <c r="G17" s="79">
        <f t="shared" si="1"/>
        <v>0</v>
      </c>
      <c r="H17" s="79">
        <f t="shared" si="2"/>
        <v>0</v>
      </c>
      <c r="I17" s="117"/>
      <c r="J17" s="80"/>
    </row>
    <row r="18" spans="1:10" ht="69.75" customHeight="1">
      <c r="A18" s="76" t="s">
        <v>66</v>
      </c>
      <c r="B18" s="60" t="s">
        <v>67</v>
      </c>
      <c r="C18" s="91"/>
      <c r="D18" s="71">
        <v>20</v>
      </c>
      <c r="E18" s="79">
        <v>0</v>
      </c>
      <c r="F18" s="79">
        <f t="shared" si="0"/>
        <v>0</v>
      </c>
      <c r="G18" s="79">
        <f t="shared" si="1"/>
        <v>0</v>
      </c>
      <c r="H18" s="79">
        <f t="shared" si="2"/>
        <v>0</v>
      </c>
      <c r="I18" s="117"/>
      <c r="J18" s="80"/>
    </row>
    <row r="19" spans="1:10" ht="60.75" customHeight="1">
      <c r="A19" s="83" t="s">
        <v>68</v>
      </c>
      <c r="B19" s="84" t="s">
        <v>70</v>
      </c>
      <c r="C19" s="91"/>
      <c r="D19" s="71">
        <v>20</v>
      </c>
      <c r="E19" s="79">
        <v>0</v>
      </c>
      <c r="F19" s="79">
        <f t="shared" si="0"/>
        <v>0</v>
      </c>
      <c r="G19" s="79">
        <f t="shared" si="1"/>
        <v>0</v>
      </c>
      <c r="H19" s="79">
        <f t="shared" si="2"/>
        <v>0</v>
      </c>
      <c r="I19" s="117"/>
      <c r="J19" s="80"/>
    </row>
    <row r="20" spans="1:10" ht="102" customHeight="1">
      <c r="A20" s="76" t="s">
        <v>72</v>
      </c>
      <c r="B20" s="63" t="s">
        <v>75</v>
      </c>
      <c r="C20" s="91"/>
      <c r="D20" s="71">
        <v>1</v>
      </c>
      <c r="E20" s="79">
        <v>0</v>
      </c>
      <c r="F20" s="79">
        <f t="shared" si="0"/>
        <v>0</v>
      </c>
      <c r="G20" s="79">
        <f t="shared" si="1"/>
        <v>0</v>
      </c>
      <c r="H20" s="79">
        <f t="shared" si="2"/>
        <v>0</v>
      </c>
      <c r="I20" s="117"/>
      <c r="J20" s="80"/>
    </row>
    <row r="21" spans="1:10" ht="99.75" customHeight="1">
      <c r="A21" s="83" t="s">
        <v>69</v>
      </c>
      <c r="B21" s="84" t="s">
        <v>71</v>
      </c>
      <c r="C21" s="91"/>
      <c r="D21" s="71">
        <v>1</v>
      </c>
      <c r="E21" s="79">
        <v>0</v>
      </c>
      <c r="F21" s="79">
        <f t="shared" si="0"/>
        <v>0</v>
      </c>
      <c r="G21" s="79">
        <f t="shared" si="1"/>
        <v>0</v>
      </c>
      <c r="H21" s="79">
        <f t="shared" si="2"/>
        <v>0</v>
      </c>
      <c r="I21" s="117"/>
      <c r="J21" s="80"/>
    </row>
    <row r="22" spans="1:10" ht="20.25" customHeight="1">
      <c r="A22" s="124" t="s">
        <v>49</v>
      </c>
      <c r="B22" s="125"/>
      <c r="C22" s="125"/>
      <c r="D22" s="125"/>
      <c r="E22" s="125"/>
      <c r="F22" s="125"/>
      <c r="G22" s="125"/>
      <c r="H22" s="125"/>
      <c r="I22" s="125"/>
      <c r="J22" s="126"/>
    </row>
    <row r="23" spans="1:10" ht="51" customHeight="1">
      <c r="A23" s="85" t="s">
        <v>73</v>
      </c>
      <c r="B23" s="86" t="s">
        <v>74</v>
      </c>
      <c r="C23" s="58"/>
      <c r="D23" s="73">
        <v>1</v>
      </c>
      <c r="E23" s="79">
        <v>0</v>
      </c>
      <c r="F23" s="79">
        <f t="shared" ref="F23:F33" si="3">E23*D23</f>
        <v>0</v>
      </c>
      <c r="G23" s="79">
        <f t="shared" ref="G23:G33" si="4">ABS(H23-F23)</f>
        <v>0</v>
      </c>
      <c r="H23" s="79">
        <f t="shared" ref="H23:H33" si="5">F23*1.21</f>
        <v>0</v>
      </c>
      <c r="I23" s="117" t="s">
        <v>76</v>
      </c>
      <c r="J23" s="69"/>
    </row>
    <row r="24" spans="1:10" ht="49.5" customHeight="1">
      <c r="A24" s="104" t="s">
        <v>98</v>
      </c>
      <c r="B24" s="63" t="s">
        <v>97</v>
      </c>
      <c r="C24" s="69"/>
      <c r="D24" s="73">
        <v>1</v>
      </c>
      <c r="E24" s="79">
        <v>0</v>
      </c>
      <c r="F24" s="79">
        <f t="shared" si="3"/>
        <v>0</v>
      </c>
      <c r="G24" s="79">
        <f t="shared" si="4"/>
        <v>0</v>
      </c>
      <c r="H24" s="79">
        <f t="shared" si="5"/>
        <v>0</v>
      </c>
      <c r="I24" s="73"/>
      <c r="J24" s="69"/>
    </row>
    <row r="25" spans="1:10" ht="52.5" customHeight="1">
      <c r="A25" s="101" t="s">
        <v>85</v>
      </c>
      <c r="B25" s="100" t="s">
        <v>88</v>
      </c>
      <c r="C25" s="64"/>
      <c r="D25" s="74">
        <v>1</v>
      </c>
      <c r="E25" s="79">
        <v>0</v>
      </c>
      <c r="F25" s="79">
        <f t="shared" si="3"/>
        <v>0</v>
      </c>
      <c r="G25" s="79">
        <f t="shared" si="4"/>
        <v>0</v>
      </c>
      <c r="H25" s="79">
        <f t="shared" si="5"/>
        <v>0</v>
      </c>
      <c r="I25" s="117"/>
      <c r="J25" s="69"/>
    </row>
    <row r="26" spans="1:10">
      <c r="A26" s="59" t="s">
        <v>86</v>
      </c>
      <c r="B26" s="102" t="s">
        <v>87</v>
      </c>
      <c r="C26" s="87"/>
      <c r="D26" s="74">
        <v>4</v>
      </c>
      <c r="E26" s="79">
        <v>0</v>
      </c>
      <c r="F26" s="79">
        <f t="shared" si="3"/>
        <v>0</v>
      </c>
      <c r="G26" s="79">
        <f t="shared" si="4"/>
        <v>0</v>
      </c>
      <c r="H26" s="79">
        <f t="shared" si="5"/>
        <v>0</v>
      </c>
      <c r="I26" s="117"/>
      <c r="J26" s="69"/>
    </row>
    <row r="27" spans="1:10" ht="90">
      <c r="A27" s="103" t="s">
        <v>89</v>
      </c>
      <c r="B27" s="106" t="s">
        <v>90</v>
      </c>
      <c r="C27" s="64"/>
      <c r="D27" s="71">
        <v>1</v>
      </c>
      <c r="E27" s="79">
        <v>0</v>
      </c>
      <c r="F27" s="79">
        <f t="shared" si="3"/>
        <v>0</v>
      </c>
      <c r="G27" s="79">
        <f t="shared" si="4"/>
        <v>0</v>
      </c>
      <c r="H27" s="79">
        <f t="shared" si="5"/>
        <v>0</v>
      </c>
      <c r="I27" s="117"/>
      <c r="J27" s="69"/>
    </row>
    <row r="28" spans="1:10" ht="56.25" customHeight="1">
      <c r="A28" s="104" t="s">
        <v>91</v>
      </c>
      <c r="B28" s="100" t="s">
        <v>92</v>
      </c>
      <c r="C28" s="88"/>
      <c r="D28" s="75">
        <v>1</v>
      </c>
      <c r="E28" s="79">
        <v>0</v>
      </c>
      <c r="F28" s="79">
        <f t="shared" si="3"/>
        <v>0</v>
      </c>
      <c r="G28" s="79">
        <f t="shared" si="4"/>
        <v>0</v>
      </c>
      <c r="H28" s="79">
        <f t="shared" si="5"/>
        <v>0</v>
      </c>
      <c r="I28" s="118"/>
      <c r="J28" s="69"/>
    </row>
    <row r="29" spans="1:10" ht="45.75" customHeight="1">
      <c r="A29" s="105" t="s">
        <v>93</v>
      </c>
      <c r="B29" s="102" t="s">
        <v>94</v>
      </c>
      <c r="C29" s="88"/>
      <c r="D29" s="75">
        <v>1</v>
      </c>
      <c r="E29" s="79">
        <v>0</v>
      </c>
      <c r="F29" s="79">
        <f t="shared" si="3"/>
        <v>0</v>
      </c>
      <c r="G29" s="79">
        <f t="shared" si="4"/>
        <v>0</v>
      </c>
      <c r="H29" s="79">
        <f t="shared" si="5"/>
        <v>0</v>
      </c>
      <c r="I29" s="73"/>
      <c r="J29" s="69"/>
    </row>
    <row r="30" spans="1:10" s="48" customFormat="1" ht="63.75" customHeight="1">
      <c r="A30" s="65" t="s">
        <v>95</v>
      </c>
      <c r="B30" s="88" t="s">
        <v>96</v>
      </c>
      <c r="C30" s="88"/>
      <c r="D30" s="75">
        <v>1</v>
      </c>
      <c r="E30" s="79">
        <v>0</v>
      </c>
      <c r="F30" s="79">
        <f t="shared" si="3"/>
        <v>0</v>
      </c>
      <c r="G30" s="79">
        <f t="shared" si="4"/>
        <v>0</v>
      </c>
      <c r="H30" s="79">
        <f t="shared" si="5"/>
        <v>0</v>
      </c>
      <c r="I30" s="119"/>
      <c r="J30" s="69"/>
    </row>
    <row r="31" spans="1:10" ht="165.75" customHeight="1">
      <c r="A31" s="101" t="s">
        <v>103</v>
      </c>
      <c r="B31" s="106" t="s">
        <v>104</v>
      </c>
      <c r="C31" s="66"/>
      <c r="D31" s="71">
        <v>20</v>
      </c>
      <c r="E31" s="79">
        <v>0</v>
      </c>
      <c r="F31" s="79">
        <f t="shared" si="3"/>
        <v>0</v>
      </c>
      <c r="G31" s="79">
        <f t="shared" si="4"/>
        <v>0</v>
      </c>
      <c r="H31" s="79">
        <f t="shared" si="5"/>
        <v>0</v>
      </c>
      <c r="I31" s="117"/>
      <c r="J31" s="81"/>
    </row>
    <row r="32" spans="1:10" ht="114.75" customHeight="1">
      <c r="A32" s="104" t="s">
        <v>99</v>
      </c>
      <c r="B32" s="106" t="s">
        <v>101</v>
      </c>
      <c r="C32" s="106"/>
      <c r="D32" s="71">
        <v>8</v>
      </c>
      <c r="E32" s="79">
        <v>0</v>
      </c>
      <c r="F32" s="79">
        <f t="shared" si="3"/>
        <v>0</v>
      </c>
      <c r="G32" s="79">
        <f t="shared" si="4"/>
        <v>0</v>
      </c>
      <c r="H32" s="79">
        <f t="shared" si="5"/>
        <v>0</v>
      </c>
      <c r="I32" s="117"/>
      <c r="J32" s="81"/>
    </row>
    <row r="33" spans="1:10" ht="112.5" customHeight="1">
      <c r="A33" s="104" t="s">
        <v>54</v>
      </c>
      <c r="B33" s="107" t="s">
        <v>100</v>
      </c>
      <c r="C33" s="106"/>
      <c r="D33" s="71">
        <v>1</v>
      </c>
      <c r="E33" s="79">
        <v>0</v>
      </c>
      <c r="F33" s="79">
        <f t="shared" si="3"/>
        <v>0</v>
      </c>
      <c r="G33" s="79">
        <f t="shared" si="4"/>
        <v>0</v>
      </c>
      <c r="H33" s="79">
        <f t="shared" si="5"/>
        <v>0</v>
      </c>
      <c r="I33" s="117"/>
      <c r="J33" s="81"/>
    </row>
    <row r="34" spans="1:10" s="115" customFormat="1" ht="52.5" customHeight="1">
      <c r="A34" s="121" t="s">
        <v>47</v>
      </c>
      <c r="B34" s="113"/>
      <c r="C34" s="114"/>
      <c r="D34" s="108"/>
      <c r="E34" s="109"/>
      <c r="F34" s="110">
        <f>SUM(F12:F33)</f>
        <v>0</v>
      </c>
      <c r="G34" s="110">
        <f>ABS(H34-F34)</f>
        <v>0</v>
      </c>
      <c r="H34" s="110">
        <f>SUM(H12:H33)</f>
        <v>0</v>
      </c>
      <c r="I34" s="120"/>
      <c r="J34" s="111"/>
    </row>
    <row r="40" spans="1:10" ht="15.75">
      <c r="B40" s="112"/>
    </row>
    <row r="42" spans="1:10">
      <c r="C42" s="116"/>
    </row>
  </sheetData>
  <mergeCells count="7">
    <mergeCell ref="A11:J11"/>
    <mergeCell ref="A22:J22"/>
    <mergeCell ref="C9:I9"/>
    <mergeCell ref="C5:I5"/>
    <mergeCell ref="C6:I6"/>
    <mergeCell ref="C7:I7"/>
    <mergeCell ref="C8:I8"/>
  </mergeCells>
  <pageMargins left="0.70866141732283472" right="0.70866141732283472" top="0.78740157480314965" bottom="0.78740157480314965" header="0.31496062992125984" footer="0.31496062992125984"/>
  <pageSetup paperSize="9" scale="37" fitToHeight="2" orientation="landscape" r:id="rId1"/>
  <rowBreaks count="1" manualBreakCount="1">
    <brk id="18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ICT učebna</vt:lpstr>
      <vt:lpstr>interakt.učebny a přírodov.lab.</vt:lpstr>
      <vt:lpstr>'interakt.učebny a přírodov.lab.'!Oblast_tisku</vt:lpstr>
    </vt:vector>
  </TitlesOfParts>
  <Company>AV MEDIA,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Miloš Petráš</dc:creator>
  <cp:lastModifiedBy>Staník</cp:lastModifiedBy>
  <cp:lastPrinted>2013-04-06T16:04:26Z</cp:lastPrinted>
  <dcterms:created xsi:type="dcterms:W3CDTF">2009-12-15T11:30:44Z</dcterms:created>
  <dcterms:modified xsi:type="dcterms:W3CDTF">2013-04-07T15:30:14Z</dcterms:modified>
</cp:coreProperties>
</file>