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/>
  </bookViews>
  <sheets>
    <sheet name="KrycíList" sheetId="1" r:id="rId1"/>
    <sheet name="Rozpočet" sheetId="2" r:id="rId2"/>
  </sheets>
  <definedNames>
    <definedName name="__MAIN__">Rozpočet!$A$2:$AA$34</definedName>
    <definedName name="__MAIN1__">KrycíList!$A$1:$O$50</definedName>
    <definedName name="__MvymF__">Rozpočet!#REF!</definedName>
    <definedName name="__OobjF__">Rozpočet!$A$8:$AA$34</definedName>
    <definedName name="__OoddF__">Rozpočet!$A$10:$AA$19</definedName>
    <definedName name="__OradF__">Rozpočet!$A$12:$AA$12</definedName>
    <definedName name="Excel_BuiltIn_Print_Titles_2_1">Rozpočet!$2:$5</definedName>
    <definedName name="_xlnm.Print_Titles" localSheetId="1">Rozpočet!$2:$8</definedName>
  </definedNames>
  <calcPr calcId="124519"/>
</workbook>
</file>

<file path=xl/calcChain.xml><?xml version="1.0" encoding="utf-8"?>
<calcChain xmlns="http://schemas.openxmlformats.org/spreadsheetml/2006/main">
  <c r="S20" i="2"/>
  <c r="S25"/>
  <c r="S32"/>
  <c r="G24"/>
  <c r="C15" i="1"/>
  <c r="D15"/>
  <c r="E15"/>
  <c r="F15"/>
  <c r="J23"/>
  <c r="H27"/>
  <c r="J27"/>
  <c r="H28"/>
  <c r="H29" s="1"/>
  <c r="J29" s="1"/>
  <c r="J30" s="1"/>
  <c r="J28"/>
  <c r="K34"/>
  <c r="K35"/>
  <c r="K36"/>
  <c r="D3" i="2"/>
  <c r="G3"/>
  <c r="I3"/>
  <c r="D4"/>
  <c r="G4"/>
  <c r="K4"/>
  <c r="G5"/>
  <c r="D7"/>
  <c r="P10"/>
  <c r="Q10"/>
  <c r="R10"/>
  <c r="L12"/>
  <c r="M12"/>
  <c r="N12"/>
  <c r="O12"/>
  <c r="L13"/>
  <c r="M13"/>
  <c r="N13"/>
  <c r="O13"/>
  <c r="L15"/>
  <c r="M15"/>
  <c r="N15"/>
  <c r="O15"/>
  <c r="L16"/>
  <c r="M16"/>
  <c r="N16"/>
  <c r="O16"/>
  <c r="S17"/>
  <c r="L17"/>
  <c r="M17"/>
  <c r="N17"/>
  <c r="O17"/>
  <c r="S18"/>
  <c r="L18"/>
  <c r="M18"/>
  <c r="N18"/>
  <c r="O18"/>
  <c r="S19"/>
  <c r="L19"/>
  <c r="M19"/>
  <c r="N19"/>
  <c r="O19"/>
  <c r="P20"/>
  <c r="Q20"/>
  <c r="R20"/>
  <c r="L22"/>
  <c r="M22"/>
  <c r="N22"/>
  <c r="O22"/>
  <c r="S22"/>
  <c r="L23"/>
  <c r="L20"/>
  <c r="M23"/>
  <c r="M20" s="1"/>
  <c r="N23"/>
  <c r="N20"/>
  <c r="O23"/>
  <c r="O20" s="1"/>
  <c r="S23"/>
  <c r="P25"/>
  <c r="Q25"/>
  <c r="R25"/>
  <c r="L27"/>
  <c r="M27"/>
  <c r="N27"/>
  <c r="O27"/>
  <c r="S28"/>
  <c r="L28"/>
  <c r="M28"/>
  <c r="N28"/>
  <c r="O28"/>
  <c r="S29"/>
  <c r="L29"/>
  <c r="M29"/>
  <c r="N29"/>
  <c r="O29"/>
  <c r="S30"/>
  <c r="L30"/>
  <c r="M30"/>
  <c r="N30"/>
  <c r="O30"/>
  <c r="S31"/>
  <c r="L31"/>
  <c r="M31"/>
  <c r="N31"/>
  <c r="O31"/>
  <c r="P32"/>
  <c r="Q32"/>
  <c r="R32"/>
  <c r="L34"/>
  <c r="L32"/>
  <c r="C18" i="1"/>
  <c r="M34" i="2"/>
  <c r="M32"/>
  <c r="D18" i="1"/>
  <c r="N34" i="2"/>
  <c r="N32"/>
  <c r="E18" i="1"/>
  <c r="O34" i="2"/>
  <c r="O32"/>
  <c r="F18" i="1"/>
  <c r="S34" i="2"/>
  <c r="L10"/>
  <c r="C28" i="1"/>
  <c r="E28"/>
  <c r="C27"/>
  <c r="S27" i="2"/>
  <c r="S16"/>
  <c r="S15"/>
  <c r="S13"/>
  <c r="S12"/>
  <c r="E27" i="1"/>
  <c r="C17"/>
  <c r="R9" i="2" l="1"/>
  <c r="R7" s="1"/>
  <c r="Q9"/>
  <c r="Q7" s="1"/>
  <c r="P9"/>
  <c r="P7" s="1"/>
  <c r="O25"/>
  <c r="F16" i="1" s="1"/>
  <c r="M25" i="2"/>
  <c r="D16" i="1" s="1"/>
  <c r="N25" i="2"/>
  <c r="E16" i="1" s="1"/>
  <c r="L25" i="2"/>
  <c r="O10"/>
  <c r="N10"/>
  <c r="M10"/>
  <c r="C16" i="1"/>
  <c r="L9" i="2"/>
  <c r="L7" s="1"/>
  <c r="C19" i="1" s="1"/>
  <c r="F17"/>
  <c r="O9" i="2"/>
  <c r="O7" s="1"/>
  <c r="F19" i="1" s="1"/>
  <c r="N9" i="2"/>
  <c r="N7" s="1"/>
  <c r="E17" i="1"/>
  <c r="D17"/>
  <c r="M9" i="2"/>
  <c r="M7" s="1"/>
  <c r="D19" i="1" s="1"/>
  <c r="S10" i="2"/>
  <c r="F20" i="1"/>
  <c r="E22" s="1"/>
  <c r="D20"/>
  <c r="S7" i="2" l="1"/>
  <c r="S9"/>
  <c r="E19" i="1"/>
  <c r="E20" s="1"/>
  <c r="C20"/>
  <c r="E21" s="1"/>
  <c r="E23" s="1"/>
  <c r="C29" s="1"/>
  <c r="E29" l="1"/>
  <c r="E30" s="1"/>
  <c r="C30"/>
  <c r="B33" s="1"/>
</calcChain>
</file>

<file path=xl/sharedStrings.xml><?xml version="1.0" encoding="utf-8"?>
<sst xmlns="http://schemas.openxmlformats.org/spreadsheetml/2006/main" count="183" uniqueCount="138">
  <si>
    <t>%</t>
  </si>
  <si>
    <t>.</t>
  </si>
  <si>
    <t>B</t>
  </si>
  <si>
    <t>O</t>
  </si>
  <si>
    <t>P</t>
  </si>
  <si>
    <t>S</t>
  </si>
  <si>
    <t>U</t>
  </si>
  <si>
    <t>V</t>
  </si>
  <si>
    <t>m</t>
  </si>
  <si>
    <t>Ř</t>
  </si>
  <si>
    <t>Mj</t>
  </si>
  <si>
    <t>001</t>
  </si>
  <si>
    <t>930</t>
  </si>
  <si>
    <t>999</t>
  </si>
  <si>
    <t>HSV</t>
  </si>
  <si>
    <t>HZS</t>
  </si>
  <si>
    <t>KUS</t>
  </si>
  <si>
    <t>MON</t>
  </si>
  <si>
    <t>OST</t>
  </si>
  <si>
    <t>PSV</t>
  </si>
  <si>
    <t>VRN</t>
  </si>
  <si>
    <t>hod</t>
  </si>
  <si>
    <t>kpl</t>
  </si>
  <si>
    <t>set</t>
  </si>
  <si>
    <t>.Hdr</t>
  </si>
  <si>
    <t>Dne:</t>
  </si>
  <si>
    <t>Druh</t>
  </si>
  <si>
    <t>hod.</t>
  </si>
  <si>
    <t>924-1</t>
  </si>
  <si>
    <t>924-2</t>
  </si>
  <si>
    <t>Název</t>
  </si>
  <si>
    <t>Oddíl</t>
  </si>
  <si>
    <t>Sazba</t>
  </si>
  <si>
    <t>Daň</t>
  </si>
  <si>
    <t>Celkem</t>
  </si>
  <si>
    <t>Objekt</t>
  </si>
  <si>
    <t>Základ</t>
  </si>
  <si>
    <t>soubor</t>
  </si>
  <si>
    <t>Datum :</t>
  </si>
  <si>
    <t>Dodávka</t>
  </si>
  <si>
    <t>Nhod/Mj</t>
  </si>
  <si>
    <t>92401002</t>
  </si>
  <si>
    <t>Název MJ</t>
  </si>
  <si>
    <t>Razítko:</t>
  </si>
  <si>
    <t>Sazba[%]</t>
  </si>
  <si>
    <t>Soubor :</t>
  </si>
  <si>
    <t>Základna</t>
  </si>
  <si>
    <t>777887777</t>
  </si>
  <si>
    <t>888778888</t>
  </si>
  <si>
    <t>930991004</t>
  </si>
  <si>
    <t>930992001</t>
  </si>
  <si>
    <t>930992002</t>
  </si>
  <si>
    <t>930992003</t>
  </si>
  <si>
    <t>930992004</t>
  </si>
  <si>
    <t>999889999</t>
  </si>
  <si>
    <t>Faktura :</t>
  </si>
  <si>
    <t>Hm1[t]/Mj</t>
  </si>
  <si>
    <t>Hm2[t]/Mj</t>
  </si>
  <si>
    <t>Sazba DPH</t>
  </si>
  <si>
    <t>Zakázka :</t>
  </si>
  <si>
    <t>Řádek</t>
  </si>
  <si>
    <t>240.01.003</t>
  </si>
  <si>
    <t>240.01.004</t>
  </si>
  <si>
    <t>924.02.001</t>
  </si>
  <si>
    <t>Investor :</t>
  </si>
  <si>
    <t>Náklady/MJ</t>
  </si>
  <si>
    <t>Objednal :</t>
  </si>
  <si>
    <t>Typ oddílu</t>
  </si>
  <si>
    <t>240.01.0001</t>
  </si>
  <si>
    <t>240.02.0001</t>
  </si>
  <si>
    <t>Cena
celkem</t>
  </si>
  <si>
    <t>Cena celkem</t>
  </si>
  <si>
    <t>Normohodiny</t>
  </si>
  <si>
    <t>Vypracoval:</t>
  </si>
  <si>
    <t>Zpracoval :</t>
  </si>
  <si>
    <t>Část :</t>
  </si>
  <si>
    <t>Částka</t>
  </si>
  <si>
    <t>Montáž</t>
  </si>
  <si>
    <t>PřIR01</t>
  </si>
  <si>
    <t>Odsouhlasil:</t>
  </si>
  <si>
    <t>Projektant :</t>
  </si>
  <si>
    <t>Název nákladu</t>
  </si>
  <si>
    <t>Hmoty1[t] za Mj</t>
  </si>
  <si>
    <t>Hmoty2[t] za Mj</t>
  </si>
  <si>
    <t>Ostatní náklady</t>
  </si>
  <si>
    <t>Přirážky</t>
  </si>
  <si>
    <t>Počet MJ</t>
  </si>
  <si>
    <t>Zednická výpomoc</t>
  </si>
  <si>
    <t>Krycí list zadání</t>
  </si>
  <si>
    <t>Dílčí DPH</t>
  </si>
  <si>
    <t>Číslo(SKP)</t>
  </si>
  <si>
    <t>Sazba [Kč]</t>
  </si>
  <si>
    <t>Umístění :</t>
  </si>
  <si>
    <t>Množství Mj</t>
  </si>
  <si>
    <t>Přesun hmot</t>
  </si>
  <si>
    <t>Popis řádku</t>
  </si>
  <si>
    <t>Propojovací Cu potrubí</t>
  </si>
  <si>
    <t>Celkové ostatní náklady</t>
  </si>
  <si>
    <t>Revize a revizní zprávy</t>
  </si>
  <si>
    <t>Cena vč. DPH</t>
  </si>
  <si>
    <t>Konzoly pro venkovní díl</t>
  </si>
  <si>
    <t>Množství [Mj]</t>
  </si>
  <si>
    <t>Dodatek číslo :</t>
  </si>
  <si>
    <t>Zakázka číslo :</t>
  </si>
  <si>
    <t>Archivní číslo :</t>
  </si>
  <si>
    <t>Rozpočet číslo :</t>
  </si>
  <si>
    <t>Vedlejší náklady</t>
  </si>
  <si>
    <t>Položkový rozpočet</t>
  </si>
  <si>
    <t>Zařízení staveniště</t>
  </si>
  <si>
    <t>Mimostaveništní doprava</t>
  </si>
  <si>
    <t>Rozpočtové náklady [Kč]</t>
  </si>
  <si>
    <t>Stavební objekt číslo :</t>
  </si>
  <si>
    <t>Montáž uchycení zařízení</t>
  </si>
  <si>
    <t>Seznam položek pro oddíl :</t>
  </si>
  <si>
    <t>Základní rozpočtové náklady</t>
  </si>
  <si>
    <t>Komplexní vyzkoušení zařízení</t>
  </si>
  <si>
    <t>Účelové měrné jednotky (bez DPH)</t>
  </si>
  <si>
    <t>Zařízení č.2 - Doplňkový materiál</t>
  </si>
  <si>
    <t>Celkové rozpočtové náklady (bezDPH)</t>
  </si>
  <si>
    <t>Daň z přidané hodnoty (Rozpočet+Ostatní)</t>
  </si>
  <si>
    <t>Celkové náklady (Rozpočet +Ostatní) bez DPH</t>
  </si>
  <si>
    <t>Seznámení s obsluhou a bezpečnostními předpisy</t>
  </si>
  <si>
    <t>Zpracování provozní předpisů, (vč.schémat zapojení)</t>
  </si>
  <si>
    <t>Komplexní vyzkoušení, seřízení a seznámení s obsluhou</t>
  </si>
  <si>
    <t>Např.FUJITSU GENERAL ASYG18, výkon 5,2 kW, rozm.320/998/238mm</t>
  </si>
  <si>
    <t>Klimatizační zařízení</t>
  </si>
  <si>
    <t>Střední odborná škola, F-M, p.o., Lískovecká 2089, Frýdek-Místek, 738 01</t>
  </si>
  <si>
    <t>Ing. Přemysl Šimek</t>
  </si>
  <si>
    <t>25/13-04</t>
  </si>
  <si>
    <t>25/13</t>
  </si>
  <si>
    <t>Stavební úpravy ve dvou učebnách v obj. na p.č. 5263/25, k.ú. Frýdek</t>
  </si>
  <si>
    <t>Montáž klimatizační jednotky</t>
  </si>
  <si>
    <t>Dodávka klimatizační jednotky</t>
  </si>
  <si>
    <t>Uchycení zařízení upevňovacím systémem pro klimatizaci</t>
  </si>
  <si>
    <t>Seřízení a vyregulování klimatizačního zařízení</t>
  </si>
  <si>
    <t>Klimatizace učebny 110</t>
  </si>
  <si>
    <t>Učebna 110</t>
  </si>
  <si>
    <t>Zařízení č.1 - Klimatizace učebny č.110</t>
  </si>
</sst>
</file>

<file path=xl/styles.xml><?xml version="1.0" encoding="utf-8"?>
<styleSheet xmlns="http://schemas.openxmlformats.org/spreadsheetml/2006/main">
  <numFmts count="9">
    <numFmt numFmtId="164" formatCode="#,##0.00&quot; Kč&quot;;\-#,##0.00&quot; Kč&quot;"/>
    <numFmt numFmtId="165" formatCode="#,##0.00;\-#,###,##0.00;&quot;&quot;"/>
    <numFmt numFmtId="166" formatCode="0&quot; %&quot;"/>
    <numFmt numFmtId="167" formatCode="#,##0.00&quot; Kč&quot;;\-#,##0.00&quot; Kč&quot;;&quot;&quot;"/>
    <numFmt numFmtId="168" formatCode="#,##0.00;;&quot;&quot;"/>
    <numFmt numFmtId="169" formatCode="#,##0.000"/>
    <numFmt numFmtId="170" formatCode="#,##0.00;\-#,##0.00;&quot;&quot;"/>
    <numFmt numFmtId="171" formatCode="#,##0.000;\-#,##0.000;&quot;&quot;"/>
    <numFmt numFmtId="172" formatCode="_-* #,##0.00\,_K_č_-;\-* #,##0.00\,_K_č_-;_-* \-??\ _K_č_-;_-@_-"/>
  </numFmts>
  <fonts count="32">
    <font>
      <sz val="10"/>
      <name val="Arial"/>
      <family val="2"/>
      <charset val="238"/>
    </font>
    <font>
      <b/>
      <i/>
      <sz val="14"/>
      <name val="Arial CE"/>
      <family val="2"/>
      <charset val="238"/>
    </font>
    <font>
      <i/>
      <sz val="10"/>
      <name val="Arial"/>
      <family val="2"/>
      <charset val="238"/>
    </font>
    <font>
      <b/>
      <i/>
      <sz val="12"/>
      <name val="Arial"/>
      <family val="2"/>
      <charset val="238"/>
    </font>
    <font>
      <i/>
      <sz val="10"/>
      <name val="Arial CE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color indexed="8"/>
      <name val="Arial"/>
      <family val="2"/>
      <charset val="238"/>
    </font>
    <font>
      <b/>
      <i/>
      <sz val="12"/>
      <color indexed="8"/>
      <name val="Arial"/>
      <family val="2"/>
      <charset val="1"/>
    </font>
    <font>
      <b/>
      <i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color indexed="8"/>
      <name val="Arial"/>
      <family val="2"/>
      <charset val="238"/>
    </font>
    <font>
      <b/>
      <i/>
      <sz val="11"/>
      <name val="Arial CE"/>
      <family val="2"/>
      <charset val="238"/>
    </font>
    <font>
      <b/>
      <i/>
      <sz val="16"/>
      <name val="Arial"/>
      <family val="2"/>
      <charset val="238"/>
    </font>
    <font>
      <sz val="8"/>
      <name val="Arial"/>
      <family val="2"/>
      <charset val="238"/>
    </font>
    <font>
      <sz val="10"/>
      <color indexed="8"/>
      <name val="Andale Sans UI;Arial Unicode MS"/>
    </font>
    <font>
      <b/>
      <i/>
      <sz val="14"/>
      <name val="Arial"/>
      <family val="2"/>
      <charset val="238"/>
    </font>
    <font>
      <b/>
      <sz val="11"/>
      <name val="Arial"/>
      <family val="2"/>
      <charset val="238"/>
    </font>
    <font>
      <sz val="10.5"/>
      <name val="Arial"/>
      <family val="2"/>
      <charset val="238"/>
    </font>
    <font>
      <sz val="11"/>
      <name val="Arial"/>
      <family val="2"/>
      <charset val="238"/>
    </font>
    <font>
      <b/>
      <sz val="10.5"/>
      <color indexed="14"/>
      <name val="Arial"/>
      <family val="2"/>
      <charset val="238"/>
    </font>
    <font>
      <sz val="8"/>
      <color indexed="8"/>
      <name val="Arial"/>
      <family val="2"/>
      <charset val="1"/>
    </font>
    <font>
      <sz val="10.5"/>
      <color indexed="8"/>
      <name val="Arial"/>
      <family val="2"/>
      <charset val="238"/>
    </font>
    <font>
      <b/>
      <sz val="10.5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i/>
      <sz val="8"/>
      <color indexed="63"/>
      <name val="Arial"/>
      <family val="2"/>
      <charset val="238"/>
    </font>
    <font>
      <b/>
      <sz val="10"/>
      <color indexed="60"/>
      <name val="Arial"/>
      <family val="2"/>
      <charset val="238"/>
    </font>
    <font>
      <sz val="10"/>
      <color indexed="8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13"/>
      </patternFill>
    </fill>
    <fill>
      <patternFill patternType="solid">
        <fgColor indexed="44"/>
        <bgColor indexed="31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95">
    <xf numFmtId="0" fontId="0" fillId="0" borderId="0" xfId="0"/>
    <xf numFmtId="0" fontId="0" fillId="0" borderId="0" xfId="0" applyFont="1" applyFill="1" applyBorder="1"/>
    <xf numFmtId="0" fontId="0" fillId="0" borderId="0" xfId="0" applyFont="1" applyBorder="1"/>
    <xf numFmtId="0" fontId="0" fillId="2" borderId="0" xfId="0" applyFont="1" applyFill="1" applyBorder="1"/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0" fillId="2" borderId="2" xfId="0" applyFont="1" applyFill="1" applyBorder="1"/>
    <xf numFmtId="0" fontId="1" fillId="2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0" fontId="7" fillId="4" borderId="5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vertical="center"/>
    </xf>
    <xf numFmtId="0" fontId="0" fillId="2" borderId="3" xfId="0" applyFont="1" applyFill="1" applyBorder="1"/>
    <xf numFmtId="0" fontId="0" fillId="2" borderId="6" xfId="0" applyFont="1" applyFill="1" applyBorder="1"/>
    <xf numFmtId="0" fontId="6" fillId="4" borderId="7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/>
    </xf>
    <xf numFmtId="164" fontId="6" fillId="4" borderId="8" xfId="0" applyNumberFormat="1" applyFont="1" applyFill="1" applyBorder="1" applyAlignment="1">
      <alignment horizontal="center"/>
    </xf>
    <xf numFmtId="164" fontId="6" fillId="4" borderId="9" xfId="0" applyNumberFormat="1" applyFont="1" applyFill="1" applyBorder="1" applyAlignment="1">
      <alignment horizontal="center"/>
    </xf>
    <xf numFmtId="0" fontId="12" fillId="4" borderId="6" xfId="0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4" fontId="6" fillId="4" borderId="6" xfId="0" applyNumberFormat="1" applyFont="1" applyFill="1" applyBorder="1"/>
    <xf numFmtId="0" fontId="6" fillId="4" borderId="8" xfId="0" applyFont="1" applyFill="1" applyBorder="1" applyAlignment="1">
      <alignment horizontal="center" vertical="center"/>
    </xf>
    <xf numFmtId="165" fontId="0" fillId="2" borderId="6" xfId="0" applyNumberFormat="1" applyFont="1" applyFill="1" applyBorder="1"/>
    <xf numFmtId="165" fontId="0" fillId="2" borderId="6" xfId="0" applyNumberFormat="1" applyFont="1" applyFill="1" applyBorder="1" applyAlignment="1"/>
    <xf numFmtId="165" fontId="0" fillId="2" borderId="10" xfId="0" applyNumberFormat="1" applyFont="1" applyFill="1" applyBorder="1" applyAlignment="1"/>
    <xf numFmtId="4" fontId="0" fillId="2" borderId="6" xfId="0" applyNumberFormat="1" applyFont="1" applyFill="1" applyBorder="1"/>
    <xf numFmtId="166" fontId="0" fillId="2" borderId="6" xfId="0" applyNumberFormat="1" applyFont="1" applyFill="1" applyBorder="1"/>
    <xf numFmtId="0" fontId="10" fillId="2" borderId="3" xfId="0" applyFont="1" applyFill="1" applyBorder="1"/>
    <xf numFmtId="0" fontId="6" fillId="4" borderId="7" xfId="0" applyFont="1" applyFill="1" applyBorder="1" applyAlignment="1">
      <alignment horizontal="center"/>
    </xf>
    <xf numFmtId="165" fontId="6" fillId="4" borderId="8" xfId="0" applyNumberFormat="1" applyFont="1" applyFill="1" applyBorder="1"/>
    <xf numFmtId="165" fontId="6" fillId="4" borderId="8" xfId="0" applyNumberFormat="1" applyFont="1" applyFill="1" applyBorder="1" applyAlignment="1"/>
    <xf numFmtId="165" fontId="6" fillId="4" borderId="9" xfId="0" applyNumberFormat="1" applyFont="1" applyFill="1" applyBorder="1" applyAlignment="1"/>
    <xf numFmtId="0" fontId="0" fillId="2" borderId="1" xfId="0" applyFont="1" applyFill="1" applyBorder="1"/>
    <xf numFmtId="0" fontId="6" fillId="2" borderId="3" xfId="0" applyFont="1" applyFill="1" applyBorder="1" applyAlignment="1">
      <alignment horizontal="center"/>
    </xf>
    <xf numFmtId="166" fontId="6" fillId="4" borderId="8" xfId="0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4" borderId="11" xfId="0" applyFont="1" applyFill="1" applyBorder="1" applyAlignment="1">
      <alignment horizontal="center"/>
    </xf>
    <xf numFmtId="4" fontId="0" fillId="2" borderId="10" xfId="0" applyNumberFormat="1" applyFont="1" applyFill="1" applyBorder="1"/>
    <xf numFmtId="0" fontId="0" fillId="2" borderId="12" xfId="0" applyFont="1" applyFill="1" applyBorder="1"/>
    <xf numFmtId="0" fontId="0" fillId="2" borderId="12" xfId="0" applyFont="1" applyFill="1" applyBorder="1" applyAlignment="1"/>
    <xf numFmtId="0" fontId="0" fillId="0" borderId="0" xfId="0" applyFont="1" applyBorder="1" applyAlignment="1">
      <alignment horizontal="center"/>
    </xf>
    <xf numFmtId="169" fontId="0" fillId="0" borderId="0" xfId="0" applyNumberFormat="1" applyFont="1" applyBorder="1"/>
    <xf numFmtId="0" fontId="0" fillId="0" borderId="0" xfId="0" applyFont="1" applyBorder="1" applyAlignment="1">
      <alignment horizontal="right"/>
    </xf>
    <xf numFmtId="0" fontId="17" fillId="0" borderId="0" xfId="0" applyFont="1" applyFill="1" applyBorder="1"/>
    <xf numFmtId="0" fontId="17" fillId="0" borderId="0" xfId="0" applyFont="1" applyBorder="1" applyAlignment="1">
      <alignment horizontal="center"/>
    </xf>
    <xf numFmtId="169" fontId="17" fillId="0" borderId="0" xfId="0" applyNumberFormat="1" applyFont="1" applyBorder="1" applyAlignment="1">
      <alignment horizontal="center"/>
    </xf>
    <xf numFmtId="0" fontId="17" fillId="0" borderId="0" xfId="0" applyFont="1" applyBorder="1"/>
    <xf numFmtId="0" fontId="18" fillId="2" borderId="0" xfId="0" applyFont="1" applyFill="1" applyBorder="1"/>
    <xf numFmtId="4" fontId="0" fillId="2" borderId="0" xfId="0" applyNumberFormat="1" applyFont="1" applyFill="1" applyBorder="1"/>
    <xf numFmtId="4" fontId="0" fillId="2" borderId="0" xfId="0" applyNumberFormat="1" applyFont="1" applyFill="1" applyBorder="1" applyAlignment="1">
      <alignment horizontal="right"/>
    </xf>
    <xf numFmtId="0" fontId="20" fillId="2" borderId="0" xfId="0" applyFont="1" applyFill="1" applyBorder="1" applyAlignment="1">
      <alignment horizontal="left"/>
    </xf>
    <xf numFmtId="0" fontId="21" fillId="2" borderId="0" xfId="0" applyFont="1" applyFill="1" applyBorder="1"/>
    <xf numFmtId="168" fontId="20" fillId="2" borderId="0" xfId="0" applyNumberFormat="1" applyFont="1" applyFill="1" applyBorder="1"/>
    <xf numFmtId="168" fontId="22" fillId="2" borderId="0" xfId="0" applyNumberFormat="1" applyFont="1" applyFill="1" applyBorder="1" applyAlignment="1">
      <alignment horizontal="left"/>
    </xf>
    <xf numFmtId="0" fontId="0" fillId="2" borderId="0" xfId="0" applyFill="1"/>
    <xf numFmtId="168" fontId="6" fillId="2" borderId="0" xfId="0" applyNumberFormat="1" applyFont="1" applyFill="1" applyBorder="1"/>
    <xf numFmtId="4" fontId="23" fillId="2" borderId="0" xfId="0" applyNumberFormat="1" applyFont="1" applyFill="1" applyBorder="1"/>
    <xf numFmtId="4" fontId="23" fillId="2" borderId="0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center"/>
    </xf>
    <xf numFmtId="168" fontId="10" fillId="3" borderId="6" xfId="0" applyNumberFormat="1" applyFont="1" applyFill="1" applyBorder="1" applyAlignment="1">
      <alignment horizontal="center"/>
    </xf>
    <xf numFmtId="168" fontId="24" fillId="3" borderId="6" xfId="0" applyNumberFormat="1" applyFont="1" applyFill="1" applyBorder="1" applyAlignment="1">
      <alignment horizontal="left"/>
    </xf>
    <xf numFmtId="0" fontId="25" fillId="3" borderId="6" xfId="0" applyFont="1" applyFill="1" applyBorder="1" applyAlignment="1">
      <alignment horizontal="center"/>
    </xf>
    <xf numFmtId="4" fontId="26" fillId="3" borderId="6" xfId="0" applyNumberFormat="1" applyFont="1" applyFill="1" applyBorder="1" applyAlignment="1">
      <alignment horizontal="center"/>
    </xf>
    <xf numFmtId="0" fontId="0" fillId="2" borderId="0" xfId="0" applyFont="1" applyFill="1" applyBorder="1" applyAlignment="1">
      <alignment vertical="center"/>
    </xf>
    <xf numFmtId="0" fontId="17" fillId="3" borderId="8" xfId="0" applyFont="1" applyFill="1" applyBorder="1" applyAlignment="1">
      <alignment horizontal="center" vertical="center"/>
    </xf>
    <xf numFmtId="0" fontId="17" fillId="3" borderId="8" xfId="0" applyFont="1" applyFill="1" applyBorder="1" applyAlignment="1">
      <alignment vertical="center"/>
    </xf>
    <xf numFmtId="4" fontId="17" fillId="3" borderId="8" xfId="0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10" fillId="2" borderId="8" xfId="0" applyFont="1" applyFill="1" applyBorder="1"/>
    <xf numFmtId="168" fontId="14" fillId="2" borderId="8" xfId="0" applyNumberFormat="1" applyFont="1" applyFill="1" applyBorder="1" applyAlignment="1">
      <alignment horizontal="center"/>
    </xf>
    <xf numFmtId="168" fontId="27" fillId="2" borderId="8" xfId="0" applyNumberFormat="1" applyFont="1" applyFill="1" applyBorder="1"/>
    <xf numFmtId="0" fontId="25" fillId="2" borderId="8" xfId="0" applyFont="1" applyFill="1" applyBorder="1"/>
    <xf numFmtId="4" fontId="14" fillId="5" borderId="8" xfId="0" applyNumberFormat="1" applyFont="1" applyFill="1" applyBorder="1"/>
    <xf numFmtId="4" fontId="14" fillId="5" borderId="8" xfId="0" applyNumberFormat="1" applyFont="1" applyFill="1" applyBorder="1" applyAlignment="1">
      <alignment horizontal="right"/>
    </xf>
    <xf numFmtId="0" fontId="0" fillId="2" borderId="0" xfId="0" applyFont="1" applyFill="1" applyBorder="1" applyAlignment="1">
      <alignment horizontal="center"/>
    </xf>
    <xf numFmtId="0" fontId="14" fillId="5" borderId="8" xfId="0" applyFont="1" applyFill="1" applyBorder="1" applyAlignment="1">
      <alignment horizontal="right" vertical="top"/>
    </xf>
    <xf numFmtId="0" fontId="28" fillId="5" borderId="8" xfId="0" applyFont="1" applyFill="1" applyBorder="1" applyAlignment="1">
      <alignment vertical="top"/>
    </xf>
    <xf numFmtId="0" fontId="14" fillId="5" borderId="8" xfId="0" applyFont="1" applyFill="1" applyBorder="1" applyAlignment="1">
      <alignment horizontal="center" vertical="top"/>
    </xf>
    <xf numFmtId="0" fontId="14" fillId="5" borderId="8" xfId="0" applyFont="1" applyFill="1" applyBorder="1" applyAlignment="1">
      <alignment vertical="top"/>
    </xf>
    <xf numFmtId="0" fontId="14" fillId="5" borderId="8" xfId="0" applyFont="1" applyFill="1" applyBorder="1" applyAlignment="1">
      <alignment vertical="top" wrapText="1"/>
    </xf>
    <xf numFmtId="169" fontId="14" fillId="5" borderId="8" xfId="0" applyNumberFormat="1" applyFont="1" applyFill="1" applyBorder="1" applyAlignment="1">
      <alignment vertical="top"/>
    </xf>
    <xf numFmtId="4" fontId="14" fillId="5" borderId="8" xfId="0" applyNumberFormat="1" applyFont="1" applyFill="1" applyBorder="1" applyAlignment="1">
      <alignment horizontal="right" vertical="top"/>
    </xf>
    <xf numFmtId="0" fontId="0" fillId="2" borderId="0" xfId="0" applyFont="1" applyFill="1" applyBorder="1" applyAlignment="1">
      <alignment vertical="top"/>
    </xf>
    <xf numFmtId="0" fontId="14" fillId="2" borderId="0" xfId="0" applyFont="1" applyFill="1" applyBorder="1" applyAlignment="1">
      <alignment vertical="top"/>
    </xf>
    <xf numFmtId="0" fontId="14" fillId="6" borderId="8" xfId="0" applyFont="1" applyFill="1" applyBorder="1" applyAlignment="1">
      <alignment horizontal="right" vertical="top"/>
    </xf>
    <xf numFmtId="0" fontId="14" fillId="6" borderId="8" xfId="0" applyFont="1" applyFill="1" applyBorder="1" applyAlignment="1">
      <alignment horizontal="center" vertical="top"/>
    </xf>
    <xf numFmtId="0" fontId="14" fillId="6" borderId="8" xfId="0" applyFont="1" applyFill="1" applyBorder="1" applyAlignment="1">
      <alignment vertical="top"/>
    </xf>
    <xf numFmtId="0" fontId="14" fillId="6" borderId="8" xfId="0" applyFont="1" applyFill="1" applyBorder="1" applyAlignment="1">
      <alignment vertical="top" wrapText="1"/>
    </xf>
    <xf numFmtId="169" fontId="14" fillId="6" borderId="8" xfId="0" applyNumberFormat="1" applyFont="1" applyFill="1" applyBorder="1" applyAlignment="1">
      <alignment vertical="top"/>
    </xf>
    <xf numFmtId="4" fontId="14" fillId="6" borderId="8" xfId="0" applyNumberFormat="1" applyFont="1" applyFill="1" applyBorder="1" applyAlignment="1">
      <alignment horizontal="right" vertical="top"/>
    </xf>
    <xf numFmtId="0" fontId="17" fillId="2" borderId="0" xfId="0" applyFont="1" applyFill="1" applyBorder="1" applyAlignment="1">
      <alignment vertical="top"/>
    </xf>
    <xf numFmtId="0" fontId="29" fillId="2" borderId="0" xfId="0" applyFont="1" applyFill="1" applyBorder="1" applyAlignment="1">
      <alignment vertical="top" wrapText="1"/>
    </xf>
    <xf numFmtId="0" fontId="17" fillId="2" borderId="0" xfId="0" applyFont="1" applyFill="1" applyBorder="1" applyAlignment="1">
      <alignment horizontal="center" vertical="top"/>
    </xf>
    <xf numFmtId="169" fontId="17" fillId="2" borderId="0" xfId="0" applyNumberFormat="1" applyFont="1" applyFill="1" applyBorder="1" applyAlignment="1">
      <alignment vertical="top"/>
    </xf>
    <xf numFmtId="0" fontId="17" fillId="2" borderId="0" xfId="0" applyFont="1" applyFill="1" applyBorder="1" applyAlignment="1">
      <alignment horizontal="right" vertical="top"/>
    </xf>
    <xf numFmtId="0" fontId="17" fillId="0" borderId="0" xfId="0" applyFont="1" applyBorder="1" applyAlignment="1">
      <alignment vertical="top"/>
    </xf>
    <xf numFmtId="0" fontId="30" fillId="2" borderId="0" xfId="0" applyFont="1" applyFill="1" applyBorder="1" applyAlignment="1">
      <alignment vertical="top"/>
    </xf>
    <xf numFmtId="0" fontId="30" fillId="4" borderId="0" xfId="0" applyFont="1" applyFill="1" applyBorder="1" applyAlignment="1">
      <alignment horizontal="right" vertical="top"/>
    </xf>
    <xf numFmtId="0" fontId="30" fillId="4" borderId="0" xfId="0" applyFont="1" applyFill="1" applyBorder="1" applyAlignment="1">
      <alignment horizontal="center" vertical="top"/>
    </xf>
    <xf numFmtId="0" fontId="5" fillId="4" borderId="0" xfId="0" applyFont="1" applyFill="1" applyBorder="1" applyAlignment="1">
      <alignment vertical="top"/>
    </xf>
    <xf numFmtId="0" fontId="30" fillId="4" borderId="0" xfId="0" applyFont="1" applyFill="1" applyBorder="1" applyAlignment="1">
      <alignment vertical="top"/>
    </xf>
    <xf numFmtId="0" fontId="30" fillId="4" borderId="0" xfId="0" applyFont="1" applyFill="1" applyBorder="1" applyAlignment="1">
      <alignment vertical="top" wrapText="1"/>
    </xf>
    <xf numFmtId="169" fontId="30" fillId="4" borderId="0" xfId="0" applyNumberFormat="1" applyFont="1" applyFill="1" applyBorder="1" applyAlignment="1">
      <alignment vertical="top"/>
    </xf>
    <xf numFmtId="4" fontId="30" fillId="4" borderId="0" xfId="0" applyNumberFormat="1" applyFont="1" applyFill="1" applyBorder="1" applyAlignment="1">
      <alignment horizontal="right" vertical="top"/>
    </xf>
    <xf numFmtId="0" fontId="10" fillId="2" borderId="6" xfId="0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top"/>
    </xf>
    <xf numFmtId="0" fontId="6" fillId="2" borderId="6" xfId="0" applyFont="1" applyFill="1" applyBorder="1" applyAlignment="1">
      <alignment vertical="top"/>
    </xf>
    <xf numFmtId="0" fontId="0" fillId="2" borderId="6" xfId="0" applyFont="1" applyFill="1" applyBorder="1" applyAlignment="1">
      <alignment vertical="top" wrapText="1"/>
    </xf>
    <xf numFmtId="169" fontId="0" fillId="2" borderId="6" xfId="0" applyNumberFormat="1" applyFont="1" applyFill="1" applyBorder="1" applyAlignment="1">
      <alignment vertical="top"/>
    </xf>
    <xf numFmtId="0" fontId="0" fillId="2" borderId="6" xfId="0" applyFont="1" applyFill="1" applyBorder="1" applyAlignment="1">
      <alignment horizontal="center" vertical="top"/>
    </xf>
    <xf numFmtId="4" fontId="0" fillId="2" borderId="6" xfId="0" applyNumberFormat="1" applyFont="1" applyFill="1" applyBorder="1" applyAlignment="1">
      <alignment vertical="top"/>
    </xf>
    <xf numFmtId="167" fontId="6" fillId="2" borderId="6" xfId="0" applyNumberFormat="1" applyFont="1" applyFill="1" applyBorder="1" applyAlignment="1">
      <alignment vertical="top"/>
    </xf>
    <xf numFmtId="170" fontId="10" fillId="2" borderId="6" xfId="0" applyNumberFormat="1" applyFont="1" applyFill="1" applyBorder="1" applyAlignment="1">
      <alignment vertical="top"/>
    </xf>
    <xf numFmtId="170" fontId="0" fillId="2" borderId="6" xfId="0" applyNumberFormat="1" applyFont="1" applyFill="1" applyBorder="1" applyAlignment="1">
      <alignment vertical="top"/>
    </xf>
    <xf numFmtId="171" fontId="0" fillId="2" borderId="6" xfId="0" applyNumberFormat="1" applyFont="1" applyFill="1" applyBorder="1" applyAlignment="1">
      <alignment vertical="top"/>
    </xf>
    <xf numFmtId="170" fontId="31" fillId="2" borderId="6" xfId="0" applyNumberFormat="1" applyFont="1" applyFill="1" applyBorder="1" applyAlignment="1">
      <alignment horizontal="right" vertical="top"/>
    </xf>
    <xf numFmtId="172" fontId="0" fillId="2" borderId="0" xfId="0" applyNumberFormat="1" applyFont="1" applyFill="1" applyBorder="1" applyAlignment="1">
      <alignment horizontal="right" vertical="top"/>
    </xf>
    <xf numFmtId="170" fontId="17" fillId="0" borderId="0" xfId="0" applyNumberFormat="1" applyFont="1" applyBorder="1" applyAlignment="1">
      <alignment horizontal="center"/>
    </xf>
    <xf numFmtId="170" fontId="0" fillId="2" borderId="0" xfId="0" applyNumberFormat="1" applyFont="1" applyFill="1" applyBorder="1"/>
    <xf numFmtId="170" fontId="22" fillId="2" borderId="0" xfId="0" applyNumberFormat="1" applyFont="1" applyFill="1" applyBorder="1" applyAlignment="1">
      <alignment horizontal="left"/>
    </xf>
    <xf numFmtId="170" fontId="0" fillId="2" borderId="0" xfId="0" applyNumberFormat="1" applyFill="1"/>
    <xf numFmtId="170" fontId="23" fillId="2" borderId="0" xfId="0" applyNumberFormat="1" applyFont="1" applyFill="1" applyBorder="1"/>
    <xf numFmtId="170" fontId="26" fillId="3" borderId="6" xfId="0" applyNumberFormat="1" applyFont="1" applyFill="1" applyBorder="1" applyAlignment="1">
      <alignment horizontal="center"/>
    </xf>
    <xf numFmtId="170" fontId="17" fillId="3" borderId="8" xfId="0" applyNumberFormat="1" applyFont="1" applyFill="1" applyBorder="1" applyAlignment="1">
      <alignment horizontal="center" vertical="center"/>
    </xf>
    <xf numFmtId="170" fontId="14" fillId="5" borderId="8" xfId="0" applyNumberFormat="1" applyFont="1" applyFill="1" applyBorder="1"/>
    <xf numFmtId="170" fontId="14" fillId="5" borderId="8" xfId="0" applyNumberFormat="1" applyFont="1" applyFill="1" applyBorder="1" applyAlignment="1">
      <alignment vertical="top"/>
    </xf>
    <xf numFmtId="170" fontId="14" fillId="6" borderId="8" xfId="0" applyNumberFormat="1" applyFont="1" applyFill="1" applyBorder="1" applyAlignment="1">
      <alignment vertical="top"/>
    </xf>
    <xf numFmtId="170" fontId="17" fillId="2" borderId="0" xfId="0" applyNumberFormat="1" applyFont="1" applyFill="1" applyBorder="1" applyAlignment="1">
      <alignment vertical="top"/>
    </xf>
    <xf numFmtId="170" fontId="30" fillId="4" borderId="0" xfId="0" applyNumberFormat="1" applyFont="1" applyFill="1" applyBorder="1" applyAlignment="1">
      <alignment vertical="top"/>
    </xf>
    <xf numFmtId="170" fontId="0" fillId="0" borderId="0" xfId="0" applyNumberFormat="1" applyFont="1" applyBorder="1"/>
    <xf numFmtId="167" fontId="17" fillId="0" borderId="0" xfId="0" applyNumberFormat="1" applyFont="1" applyBorder="1" applyAlignment="1">
      <alignment horizontal="center"/>
    </xf>
    <xf numFmtId="167" fontId="22" fillId="2" borderId="0" xfId="0" applyNumberFormat="1" applyFont="1" applyFill="1" applyBorder="1" applyAlignment="1">
      <alignment horizontal="left"/>
    </xf>
    <xf numFmtId="167" fontId="26" fillId="3" borderId="6" xfId="0" applyNumberFormat="1" applyFont="1" applyFill="1" applyBorder="1" applyAlignment="1">
      <alignment horizontal="center"/>
    </xf>
    <xf numFmtId="167" fontId="17" fillId="3" borderId="8" xfId="0" applyNumberFormat="1" applyFont="1" applyFill="1" applyBorder="1" applyAlignment="1">
      <alignment horizontal="center" vertical="center" wrapText="1"/>
    </xf>
    <xf numFmtId="167" fontId="14" fillId="5" borderId="8" xfId="0" applyNumberFormat="1" applyFont="1" applyFill="1" applyBorder="1"/>
    <xf numFmtId="167" fontId="0" fillId="2" borderId="0" xfId="0" applyNumberFormat="1" applyFont="1" applyFill="1" applyBorder="1"/>
    <xf numFmtId="167" fontId="14" fillId="5" borderId="8" xfId="0" applyNumberFormat="1" applyFont="1" applyFill="1" applyBorder="1" applyAlignment="1">
      <alignment vertical="top"/>
    </xf>
    <xf numFmtId="167" fontId="14" fillId="6" borderId="8" xfId="0" applyNumberFormat="1" applyFont="1" applyFill="1" applyBorder="1" applyAlignment="1">
      <alignment vertical="top"/>
    </xf>
    <xf numFmtId="167" fontId="17" fillId="2" borderId="0" xfId="0" applyNumberFormat="1" applyFont="1" applyFill="1" applyBorder="1" applyAlignment="1">
      <alignment vertical="top"/>
    </xf>
    <xf numFmtId="167" fontId="30" fillId="4" borderId="0" xfId="0" applyNumberFormat="1" applyFont="1" applyFill="1" applyBorder="1" applyAlignment="1">
      <alignment vertical="top"/>
    </xf>
    <xf numFmtId="167" fontId="0" fillId="0" borderId="0" xfId="0" applyNumberFormat="1" applyFont="1" applyBorder="1"/>
    <xf numFmtId="168" fontId="22" fillId="2" borderId="0" xfId="0" applyNumberFormat="1" applyFont="1" applyFill="1" applyBorder="1" applyAlignment="1"/>
    <xf numFmtId="0" fontId="0" fillId="2" borderId="6" xfId="0" applyFill="1" applyBorder="1" applyAlignment="1">
      <alignment vertical="top" wrapText="1"/>
    </xf>
    <xf numFmtId="0" fontId="1" fillId="2" borderId="0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left" vertical="center"/>
    </xf>
    <xf numFmtId="0" fontId="9" fillId="4" borderId="5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vertical="center"/>
    </xf>
    <xf numFmtId="0" fontId="0" fillId="2" borderId="6" xfId="0" applyFont="1" applyFill="1" applyBorder="1"/>
    <xf numFmtId="49" fontId="0" fillId="2" borderId="6" xfId="0" applyNumberFormat="1" applyFill="1" applyBorder="1" applyAlignment="1">
      <alignment horizontal="left"/>
    </xf>
    <xf numFmtId="49" fontId="0" fillId="2" borderId="6" xfId="0" applyNumberFormat="1" applyFont="1" applyFill="1" applyBorder="1" applyAlignment="1">
      <alignment horizontal="left"/>
    </xf>
    <xf numFmtId="0" fontId="0" fillId="2" borderId="6" xfId="0" applyFill="1" applyBorder="1"/>
    <xf numFmtId="0" fontId="10" fillId="2" borderId="6" xfId="0" applyFont="1" applyFill="1" applyBorder="1"/>
    <xf numFmtId="0" fontId="0" fillId="2" borderId="13" xfId="0" applyFill="1" applyBorder="1" applyAlignment="1">
      <alignment horizontal="left"/>
    </xf>
    <xf numFmtId="0" fontId="0" fillId="2" borderId="14" xfId="0" applyFont="1" applyFill="1" applyBorder="1" applyAlignment="1">
      <alignment horizontal="left"/>
    </xf>
    <xf numFmtId="14" fontId="0" fillId="2" borderId="6" xfId="0" applyNumberFormat="1" applyFont="1" applyFill="1" applyBorder="1" applyAlignment="1">
      <alignment horizontal="left"/>
    </xf>
    <xf numFmtId="0" fontId="0" fillId="2" borderId="6" xfId="0" applyFont="1" applyFill="1" applyBorder="1" applyAlignment="1">
      <alignment horizontal="left"/>
    </xf>
    <xf numFmtId="0" fontId="12" fillId="4" borderId="6" xfId="0" applyFont="1" applyFill="1" applyBorder="1" applyAlignment="1">
      <alignment horizontal="center"/>
    </xf>
    <xf numFmtId="0" fontId="13" fillId="2" borderId="6" xfId="0" applyFont="1" applyFill="1" applyBorder="1"/>
    <xf numFmtId="0" fontId="11" fillId="2" borderId="6" xfId="0" applyFont="1" applyFill="1" applyBorder="1"/>
    <xf numFmtId="0" fontId="12" fillId="3" borderId="4" xfId="0" applyFont="1" applyFill="1" applyBorder="1" applyAlignment="1">
      <alignment horizontal="center"/>
    </xf>
    <xf numFmtId="0" fontId="0" fillId="3" borderId="15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12" fillId="2" borderId="8" xfId="0" applyFont="1" applyFill="1" applyBorder="1"/>
    <xf numFmtId="167" fontId="14" fillId="2" borderId="16" xfId="0" applyNumberFormat="1" applyFont="1" applyFill="1" applyBorder="1" applyAlignment="1">
      <alignment horizontal="center"/>
    </xf>
    <xf numFmtId="0" fontId="6" fillId="4" borderId="8" xfId="0" applyFont="1" applyFill="1" applyBorder="1" applyAlignment="1">
      <alignment horizontal="left" vertical="center" wrapText="1"/>
    </xf>
    <xf numFmtId="167" fontId="6" fillId="4" borderId="17" xfId="0" applyNumberFormat="1" applyFont="1" applyFill="1" applyBorder="1" applyAlignment="1">
      <alignment horizontal="center" vertical="center"/>
    </xf>
    <xf numFmtId="0" fontId="6" fillId="4" borderId="6" xfId="0" applyFont="1" applyFill="1" applyBorder="1" applyAlignment="1">
      <alignment vertical="center"/>
    </xf>
    <xf numFmtId="167" fontId="6" fillId="4" borderId="6" xfId="0" applyNumberFormat="1" applyFont="1" applyFill="1" applyBorder="1" applyAlignment="1">
      <alignment horizontal="center" vertical="center"/>
    </xf>
    <xf numFmtId="0" fontId="6" fillId="2" borderId="8" xfId="0" applyFont="1" applyFill="1" applyBorder="1"/>
    <xf numFmtId="167" fontId="6" fillId="2" borderId="17" xfId="0" applyNumberFormat="1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2" fontId="6" fillId="4" borderId="8" xfId="0" applyNumberFormat="1" applyFont="1" applyFill="1" applyBorder="1" applyAlignment="1">
      <alignment horizontal="center"/>
    </xf>
    <xf numFmtId="4" fontId="6" fillId="4" borderId="9" xfId="0" applyNumberFormat="1" applyFont="1" applyFill="1" applyBorder="1" applyAlignment="1">
      <alignment horizontal="center"/>
    </xf>
    <xf numFmtId="4" fontId="6" fillId="4" borderId="6" xfId="0" applyNumberFormat="1" applyFont="1" applyFill="1" applyBorder="1" applyAlignment="1">
      <alignment horizontal="center"/>
    </xf>
    <xf numFmtId="164" fontId="0" fillId="2" borderId="6" xfId="0" applyNumberFormat="1" applyFont="1" applyFill="1" applyBorder="1" applyAlignment="1">
      <alignment horizontal="center"/>
    </xf>
    <xf numFmtId="164" fontId="0" fillId="2" borderId="10" xfId="0" applyNumberFormat="1" applyFont="1" applyFill="1" applyBorder="1" applyAlignment="1">
      <alignment horizontal="center"/>
    </xf>
    <xf numFmtId="167" fontId="0" fillId="2" borderId="6" xfId="0" applyNumberFormat="1" applyFont="1" applyFill="1" applyBorder="1" applyAlignment="1">
      <alignment horizontal="center"/>
    </xf>
    <xf numFmtId="167" fontId="10" fillId="2" borderId="6" xfId="0" applyNumberFormat="1" applyFont="1" applyFill="1" applyBorder="1" applyAlignment="1">
      <alignment horizontal="center"/>
    </xf>
    <xf numFmtId="0" fontId="6" fillId="4" borderId="8" xfId="0" applyFont="1" applyFill="1" applyBorder="1" applyAlignment="1">
      <alignment horizontal="left" vertical="center"/>
    </xf>
    <xf numFmtId="167" fontId="6" fillId="4" borderId="0" xfId="0" applyNumberFormat="1" applyFont="1" applyFill="1" applyBorder="1" applyAlignment="1">
      <alignment horizontal="center" vertical="center"/>
    </xf>
    <xf numFmtId="167" fontId="14" fillId="4" borderId="9" xfId="0" applyNumberFormat="1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168" fontId="6" fillId="4" borderId="6" xfId="0" applyNumberFormat="1" applyFont="1" applyFill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/>
    </xf>
    <xf numFmtId="0" fontId="12" fillId="3" borderId="18" xfId="0" applyFont="1" applyFill="1" applyBorder="1" applyAlignment="1">
      <alignment horizontal="center"/>
    </xf>
    <xf numFmtId="167" fontId="16" fillId="4" borderId="2" xfId="0" applyNumberFormat="1" applyFont="1" applyFill="1" applyBorder="1" applyAlignment="1">
      <alignment horizontal="center" vertical="center"/>
    </xf>
    <xf numFmtId="0" fontId="6" fillId="4" borderId="19" xfId="0" applyFont="1" applyFill="1" applyBorder="1" applyAlignment="1">
      <alignment horizontal="center"/>
    </xf>
    <xf numFmtId="0" fontId="0" fillId="2" borderId="6" xfId="0" applyFont="1" applyFill="1" applyBorder="1" applyAlignment="1"/>
    <xf numFmtId="0" fontId="19" fillId="2" borderId="0" xfId="0" applyFont="1" applyFill="1" applyBorder="1" applyAlignment="1">
      <alignment horizontal="center"/>
    </xf>
    <xf numFmtId="168" fontId="20" fillId="2" borderId="0" xfId="0" applyNumberFormat="1" applyFont="1" applyFill="1" applyBorder="1" applyAlignment="1">
      <alignment horizontal="center"/>
    </xf>
    <xf numFmtId="168" fontId="6" fillId="2" borderId="0" xfId="0" applyNumberFormat="1" applyFont="1" applyFill="1" applyBorder="1" applyAlignment="1">
      <alignment horizontal="center"/>
    </xf>
    <xf numFmtId="168" fontId="0" fillId="2" borderId="0" xfId="0" applyNumberFormat="1" applyFont="1" applyFill="1" applyBorder="1" applyAlignment="1">
      <alignment horizontal="center"/>
    </xf>
  </cellXfs>
  <cellStyles count="1">
    <cellStyle name="normální" xfId="0" builtinId="0"/>
  </cellStyles>
  <dxfs count="1">
    <dxf>
      <font>
        <b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AE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6E6E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66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B84700"/>
      <rgbColor rgb="00993366"/>
      <rgbColor rgb="00333399"/>
      <rgbColor rgb="004C4C4C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7"/>
  <sheetViews>
    <sheetView tabSelected="1" topLeftCell="B7" workbookViewId="0">
      <selection activeCell="G11" sqref="G11:N11"/>
    </sheetView>
  </sheetViews>
  <sheetFormatPr defaultColWidth="11.7109375" defaultRowHeight="12.75"/>
  <cols>
    <col min="1" max="1" width="1.42578125" style="1" customWidth="1"/>
    <col min="2" max="11" width="12.42578125" style="2" customWidth="1"/>
    <col min="12" max="12" width="15.85546875" style="2" customWidth="1"/>
    <col min="13" max="13" width="17.42578125" style="2" customWidth="1"/>
    <col min="14" max="14" width="12.42578125" style="2" customWidth="1"/>
    <col min="15" max="15" width="1.42578125" style="2" customWidth="1"/>
    <col min="16" max="16384" width="11.7109375" style="2"/>
  </cols>
  <sheetData>
    <row r="1" spans="1:15" ht="8.25" customHeight="1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5"/>
    </row>
    <row r="2" spans="1:15" ht="24.6" customHeight="1">
      <c r="A2" s="6"/>
      <c r="B2" s="145" t="s">
        <v>88</v>
      </c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7"/>
    </row>
    <row r="3" spans="1:15" ht="27.6" customHeight="1">
      <c r="A3" s="6"/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7"/>
    </row>
    <row r="4" spans="1:15" ht="24.6" customHeight="1">
      <c r="A4" s="6"/>
      <c r="B4" s="8" t="s">
        <v>59</v>
      </c>
      <c r="C4" s="146" t="s">
        <v>130</v>
      </c>
      <c r="D4" s="146"/>
      <c r="E4" s="146"/>
      <c r="F4" s="146"/>
      <c r="G4" s="146"/>
      <c r="H4" s="146"/>
      <c r="I4" s="9" t="s">
        <v>75</v>
      </c>
      <c r="J4" s="147" t="s">
        <v>135</v>
      </c>
      <c r="K4" s="147"/>
      <c r="L4" s="147"/>
      <c r="M4" s="147"/>
      <c r="N4" s="147"/>
      <c r="O4" s="10"/>
    </row>
    <row r="5" spans="1:15" ht="23.85" customHeight="1">
      <c r="A5" s="6"/>
      <c r="B5" s="11" t="s">
        <v>55</v>
      </c>
      <c r="C5" s="12"/>
      <c r="D5" s="148"/>
      <c r="E5" s="148"/>
      <c r="F5" s="13"/>
      <c r="G5" s="149"/>
      <c r="H5" s="149"/>
      <c r="I5" s="149"/>
      <c r="J5" s="149"/>
      <c r="K5" s="149"/>
      <c r="L5" s="149"/>
      <c r="M5" s="149"/>
      <c r="N5" s="149"/>
      <c r="O5" s="14"/>
    </row>
    <row r="6" spans="1:15" ht="15.4" customHeight="1">
      <c r="A6" s="6"/>
      <c r="B6" s="150" t="s">
        <v>103</v>
      </c>
      <c r="C6" s="150"/>
      <c r="D6" s="151" t="s">
        <v>129</v>
      </c>
      <c r="E6" s="152"/>
      <c r="F6" s="15" t="s">
        <v>92</v>
      </c>
      <c r="G6" s="153" t="s">
        <v>136</v>
      </c>
      <c r="H6" s="150"/>
      <c r="I6" s="150"/>
      <c r="J6" s="150"/>
      <c r="K6" s="150"/>
      <c r="L6" s="150"/>
      <c r="M6" s="150"/>
      <c r="N6" s="150"/>
      <c r="O6" s="14"/>
    </row>
    <row r="7" spans="1:15" ht="15.4" customHeight="1">
      <c r="A7" s="6"/>
      <c r="B7" s="150" t="s">
        <v>111</v>
      </c>
      <c r="C7" s="150"/>
      <c r="D7" s="152"/>
      <c r="E7" s="152"/>
      <c r="F7" s="15" t="s">
        <v>64</v>
      </c>
      <c r="G7" s="153" t="s">
        <v>126</v>
      </c>
      <c r="H7" s="150"/>
      <c r="I7" s="150"/>
      <c r="J7" s="150"/>
      <c r="K7" s="150"/>
      <c r="L7" s="150"/>
      <c r="M7" s="150"/>
      <c r="N7" s="150"/>
      <c r="O7" s="14"/>
    </row>
    <row r="8" spans="1:15" ht="15.4" customHeight="1">
      <c r="A8" s="6"/>
      <c r="B8" s="150" t="s">
        <v>105</v>
      </c>
      <c r="C8" s="150"/>
      <c r="D8" s="151"/>
      <c r="E8" s="152"/>
      <c r="F8" s="15" t="s">
        <v>66</v>
      </c>
      <c r="G8" s="154"/>
      <c r="H8" s="154"/>
      <c r="I8" s="154"/>
      <c r="J8" s="154"/>
      <c r="K8" s="154"/>
      <c r="L8" s="154"/>
      <c r="M8" s="154"/>
      <c r="N8" s="154"/>
      <c r="O8" s="14"/>
    </row>
    <row r="9" spans="1:15" ht="15.4" customHeight="1">
      <c r="A9" s="6"/>
      <c r="B9" s="150" t="s">
        <v>102</v>
      </c>
      <c r="C9" s="150"/>
      <c r="D9" s="152"/>
      <c r="E9" s="152"/>
      <c r="F9" s="15" t="s">
        <v>80</v>
      </c>
      <c r="G9" s="154" t="s">
        <v>127</v>
      </c>
      <c r="H9" s="154"/>
      <c r="I9" s="154"/>
      <c r="J9" s="154"/>
      <c r="K9" s="154"/>
      <c r="L9" s="154"/>
      <c r="M9" s="154"/>
      <c r="N9" s="154"/>
      <c r="O9" s="14"/>
    </row>
    <row r="10" spans="1:15" ht="15.4" customHeight="1">
      <c r="A10" s="6"/>
      <c r="B10" s="150" t="s">
        <v>104</v>
      </c>
      <c r="C10" s="150"/>
      <c r="D10" s="155" t="s">
        <v>128</v>
      </c>
      <c r="E10" s="156"/>
      <c r="F10" s="15" t="s">
        <v>74</v>
      </c>
      <c r="G10" s="154"/>
      <c r="H10" s="154"/>
      <c r="I10" s="154"/>
      <c r="J10" s="154"/>
      <c r="K10" s="154"/>
      <c r="L10" s="154"/>
      <c r="M10" s="154"/>
      <c r="N10" s="154"/>
      <c r="O10" s="14"/>
    </row>
    <row r="11" spans="1:15" ht="15.4" customHeight="1">
      <c r="A11" s="6"/>
      <c r="B11" s="150" t="s">
        <v>38</v>
      </c>
      <c r="C11" s="150"/>
      <c r="D11" s="157">
        <v>41417</v>
      </c>
      <c r="E11" s="158"/>
      <c r="F11" s="15"/>
      <c r="G11" s="150"/>
      <c r="H11" s="150"/>
      <c r="I11" s="150"/>
      <c r="J11" s="150"/>
      <c r="K11" s="150"/>
      <c r="L11" s="150"/>
      <c r="M11" s="150"/>
      <c r="N11" s="150"/>
      <c r="O11" s="14"/>
    </row>
    <row r="12" spans="1:15" ht="15.4" customHeight="1">
      <c r="A12" s="6"/>
      <c r="B12" s="161"/>
      <c r="C12" s="161"/>
      <c r="D12" s="161"/>
      <c r="E12" s="161"/>
      <c r="F12" s="15" t="s">
        <v>45</v>
      </c>
      <c r="G12" s="150"/>
      <c r="H12" s="150"/>
      <c r="I12" s="150"/>
      <c r="J12" s="150"/>
      <c r="K12" s="150"/>
      <c r="L12" s="150"/>
      <c r="M12" s="150"/>
      <c r="N12" s="150"/>
      <c r="O12" s="14"/>
    </row>
    <row r="13" spans="1:15" ht="15.4" customHeight="1">
      <c r="A13" s="6"/>
      <c r="B13" s="162" t="s">
        <v>110</v>
      </c>
      <c r="C13" s="162"/>
      <c r="D13" s="162"/>
      <c r="E13" s="162"/>
      <c r="F13" s="162"/>
      <c r="G13" s="163" t="s">
        <v>84</v>
      </c>
      <c r="H13" s="163"/>
      <c r="I13" s="163"/>
      <c r="J13" s="163"/>
      <c r="K13" s="163"/>
      <c r="L13" s="164" t="s">
        <v>73</v>
      </c>
      <c r="M13" s="164"/>
      <c r="N13" s="164"/>
      <c r="O13" s="14"/>
    </row>
    <row r="14" spans="1:15" ht="15.4" customHeight="1">
      <c r="A14" s="6"/>
      <c r="B14" s="16" t="s">
        <v>67</v>
      </c>
      <c r="C14" s="17" t="s">
        <v>39</v>
      </c>
      <c r="D14" s="17" t="s">
        <v>77</v>
      </c>
      <c r="E14" s="18" t="s">
        <v>15</v>
      </c>
      <c r="F14" s="19" t="s">
        <v>85</v>
      </c>
      <c r="G14" s="159" t="s">
        <v>81</v>
      </c>
      <c r="H14" s="159"/>
      <c r="I14" s="159"/>
      <c r="J14" s="21" t="s">
        <v>76</v>
      </c>
      <c r="K14" s="22" t="s">
        <v>58</v>
      </c>
      <c r="L14" s="14"/>
      <c r="M14" s="3"/>
      <c r="N14" s="3"/>
      <c r="O14" s="14"/>
    </row>
    <row r="15" spans="1:15" ht="15.4" customHeight="1">
      <c r="A15" s="6"/>
      <c r="B15" s="23" t="s">
        <v>14</v>
      </c>
      <c r="C15" s="24">
        <f>SUMIF(Rozpočet!F9:F35,B15,Rozpočet!L9:L35)</f>
        <v>0</v>
      </c>
      <c r="D15" s="24">
        <f>SUMIF(Rozpočet!F9:F35,B15,Rozpočet!M9:M35)</f>
        <v>0</v>
      </c>
      <c r="E15" s="25">
        <f>SUMIF(Rozpočet!F9:F35,B15,Rozpočet!N9:N35)</f>
        <v>0</v>
      </c>
      <c r="F15" s="26">
        <f>SUMIF(Rozpočet!F9:F35,B15,Rozpočet!O9:O35)</f>
        <v>0</v>
      </c>
      <c r="G15" s="160"/>
      <c r="H15" s="160"/>
      <c r="I15" s="160"/>
      <c r="J15" s="27"/>
      <c r="K15" s="28"/>
      <c r="L15" s="14"/>
      <c r="M15" s="3"/>
      <c r="N15" s="3"/>
      <c r="O15" s="14"/>
    </row>
    <row r="16" spans="1:15" ht="15.4" customHeight="1">
      <c r="A16" s="6"/>
      <c r="B16" s="23" t="s">
        <v>19</v>
      </c>
      <c r="C16" s="24">
        <f>SUMIF(Rozpočet!F9:F35,B16,Rozpočet!L9:L35)</f>
        <v>0</v>
      </c>
      <c r="D16" s="24">
        <f>SUMIF(Rozpočet!F9:F35,B16,Rozpočet!M9:M35)</f>
        <v>0</v>
      </c>
      <c r="E16" s="25">
        <f>SUMIF(Rozpočet!F9:F35,B16,Rozpočet!N9:N35)</f>
        <v>0</v>
      </c>
      <c r="F16" s="26">
        <f>SUMIF(Rozpočet!F9:F35,B16,Rozpočet!O9:O35)</f>
        <v>0</v>
      </c>
      <c r="G16" s="160"/>
      <c r="H16" s="160"/>
      <c r="I16" s="160"/>
      <c r="J16" s="27"/>
      <c r="K16" s="28"/>
      <c r="L16" s="14"/>
      <c r="M16" s="3"/>
      <c r="N16" s="3"/>
      <c r="O16" s="14"/>
    </row>
    <row r="17" spans="1:15" ht="15.4" customHeight="1">
      <c r="A17" s="6"/>
      <c r="B17" s="23" t="s">
        <v>17</v>
      </c>
      <c r="C17" s="24">
        <f>SUMIF(Rozpočet!F9:F35,B17,Rozpočet!L9:L35)</f>
        <v>0</v>
      </c>
      <c r="D17" s="24">
        <f>SUMIF(Rozpočet!F9:F35,B17,Rozpočet!M9:M35)</f>
        <v>0</v>
      </c>
      <c r="E17" s="25">
        <f>SUMIF(Rozpočet!F9:F35,B17,Rozpočet!N9:N35)</f>
        <v>0</v>
      </c>
      <c r="F17" s="26">
        <f>SUMIF(Rozpočet!F9:F35,B17,Rozpočet!O9:O35)</f>
        <v>0</v>
      </c>
      <c r="G17" s="160"/>
      <c r="H17" s="160"/>
      <c r="I17" s="160"/>
      <c r="J17" s="27"/>
      <c r="K17" s="28"/>
      <c r="L17" s="14"/>
      <c r="M17" s="3"/>
      <c r="N17" s="3"/>
      <c r="O17" s="14"/>
    </row>
    <row r="18" spans="1:15" ht="15.4" customHeight="1">
      <c r="A18" s="6"/>
      <c r="B18" s="23" t="s">
        <v>20</v>
      </c>
      <c r="C18" s="24">
        <f>SUMIF(Rozpočet!F9:F35,B18,Rozpočet!L9:L35)</f>
        <v>0</v>
      </c>
      <c r="D18" s="24">
        <f>SUMIF(Rozpočet!F9:F35,B18,Rozpočet!M9:M35)</f>
        <v>0</v>
      </c>
      <c r="E18" s="25">
        <f>SUMIF(Rozpočet!F9:F35,B18,Rozpočet!N9:N35)</f>
        <v>0</v>
      </c>
      <c r="F18" s="26">
        <f>SUMIF(Rozpočet!F9:F35,B18,Rozpočet!O9:O35)</f>
        <v>0</v>
      </c>
      <c r="G18" s="160"/>
      <c r="H18" s="160"/>
      <c r="I18" s="160"/>
      <c r="J18" s="27"/>
      <c r="K18" s="28"/>
      <c r="L18" s="14"/>
      <c r="M18" s="3"/>
      <c r="N18" s="3"/>
      <c r="O18" s="14"/>
    </row>
    <row r="19" spans="1:15" ht="15.4" customHeight="1">
      <c r="A19" s="6"/>
      <c r="B19" s="23" t="s">
        <v>18</v>
      </c>
      <c r="C19" s="24">
        <f>Rozpočet!L7-SUM(C15:C18)</f>
        <v>0</v>
      </c>
      <c r="D19" s="24">
        <f>Rozpočet!M7-SUM(D15:D18)</f>
        <v>0</v>
      </c>
      <c r="E19" s="25">
        <f>Rozpočet!N7-SUM(E15:E18)</f>
        <v>0</v>
      </c>
      <c r="F19" s="26">
        <f>Rozpočet!O7-SUM(F15:F18)</f>
        <v>0</v>
      </c>
      <c r="G19" s="160"/>
      <c r="H19" s="160"/>
      <c r="I19" s="160"/>
      <c r="J19" s="27"/>
      <c r="K19" s="28"/>
      <c r="L19" s="29" t="s">
        <v>25</v>
      </c>
      <c r="M19" s="3"/>
      <c r="N19" s="3"/>
      <c r="O19" s="14"/>
    </row>
    <row r="20" spans="1:15" ht="15.4" customHeight="1">
      <c r="A20" s="6"/>
      <c r="B20" s="30" t="s">
        <v>34</v>
      </c>
      <c r="C20" s="31">
        <f>SUM(C15:C19)</f>
        <v>0</v>
      </c>
      <c r="D20" s="31">
        <f>SUM(D15:D19)</f>
        <v>0</v>
      </c>
      <c r="E20" s="32">
        <f>SUM(E15:E19)</f>
        <v>0</v>
      </c>
      <c r="F20" s="33">
        <f>SUM(F15:F19)</f>
        <v>0</v>
      </c>
      <c r="G20" s="160"/>
      <c r="H20" s="160"/>
      <c r="I20" s="160"/>
      <c r="J20" s="27"/>
      <c r="K20" s="28"/>
      <c r="L20" s="14"/>
      <c r="M20" s="34"/>
      <c r="N20" s="34"/>
      <c r="O20" s="14"/>
    </row>
    <row r="21" spans="1:15" ht="15.4" customHeight="1">
      <c r="A21" s="6"/>
      <c r="B21" s="165" t="s">
        <v>114</v>
      </c>
      <c r="C21" s="165"/>
      <c r="D21" s="165"/>
      <c r="E21" s="166">
        <f>SUM(C20:E20)</f>
        <v>0</v>
      </c>
      <c r="F21" s="166"/>
      <c r="G21" s="160"/>
      <c r="H21" s="160"/>
      <c r="I21" s="160"/>
      <c r="J21" s="27"/>
      <c r="K21" s="28"/>
      <c r="L21" s="164" t="s">
        <v>79</v>
      </c>
      <c r="M21" s="164"/>
      <c r="N21" s="164"/>
      <c r="O21" s="14"/>
    </row>
    <row r="22" spans="1:15" ht="15.4" customHeight="1">
      <c r="A22" s="6"/>
      <c r="B22" s="171" t="s">
        <v>85</v>
      </c>
      <c r="C22" s="171"/>
      <c r="D22" s="171"/>
      <c r="E22" s="172">
        <f>F20</f>
        <v>0</v>
      </c>
      <c r="F22" s="172"/>
      <c r="G22" s="160"/>
      <c r="H22" s="160"/>
      <c r="I22" s="160"/>
      <c r="J22" s="27"/>
      <c r="K22" s="28"/>
      <c r="L22" s="35"/>
      <c r="M22" s="3"/>
      <c r="N22" s="3"/>
      <c r="O22" s="14"/>
    </row>
    <row r="23" spans="1:15" ht="15.4" customHeight="1">
      <c r="A23" s="6"/>
      <c r="B23" s="167" t="s">
        <v>118</v>
      </c>
      <c r="C23" s="167"/>
      <c r="D23" s="167"/>
      <c r="E23" s="168">
        <f>E21+E22</f>
        <v>0</v>
      </c>
      <c r="F23" s="168"/>
      <c r="G23" s="169" t="s">
        <v>97</v>
      </c>
      <c r="H23" s="169"/>
      <c r="I23" s="169"/>
      <c r="J23" s="170">
        <f>SUM(J15:J22)</f>
        <v>0</v>
      </c>
      <c r="K23" s="170"/>
      <c r="L23" s="14"/>
      <c r="M23" s="3"/>
      <c r="N23" s="3"/>
      <c r="O23" s="14"/>
    </row>
    <row r="24" spans="1:15" ht="15.4" customHeight="1">
      <c r="A24" s="6"/>
      <c r="B24" s="167"/>
      <c r="C24" s="167"/>
      <c r="D24" s="167"/>
      <c r="E24" s="168"/>
      <c r="F24" s="168"/>
      <c r="G24" s="169"/>
      <c r="H24" s="169"/>
      <c r="I24" s="169"/>
      <c r="J24" s="170"/>
      <c r="K24" s="170"/>
      <c r="L24" s="14"/>
      <c r="M24" s="3"/>
      <c r="N24" s="3"/>
      <c r="O24" s="14"/>
    </row>
    <row r="25" spans="1:15" ht="15.4" customHeight="1">
      <c r="A25" s="6"/>
      <c r="B25" s="164" t="s">
        <v>119</v>
      </c>
      <c r="C25" s="164"/>
      <c r="D25" s="164"/>
      <c r="E25" s="164"/>
      <c r="F25" s="164"/>
      <c r="G25" s="173" t="s">
        <v>89</v>
      </c>
      <c r="H25" s="173"/>
      <c r="I25" s="173"/>
      <c r="J25" s="173"/>
      <c r="K25" s="173"/>
      <c r="L25" s="14"/>
      <c r="M25" s="3"/>
      <c r="N25" s="3"/>
      <c r="O25" s="14"/>
    </row>
    <row r="26" spans="1:15" ht="15.4" customHeight="1">
      <c r="A26" s="6"/>
      <c r="B26" s="30" t="s">
        <v>44</v>
      </c>
      <c r="C26" s="174" t="s">
        <v>36</v>
      </c>
      <c r="D26" s="174"/>
      <c r="E26" s="175" t="s">
        <v>33</v>
      </c>
      <c r="F26" s="175"/>
      <c r="G26" s="20"/>
      <c r="H26" s="159" t="s">
        <v>46</v>
      </c>
      <c r="I26" s="159"/>
      <c r="J26" s="176" t="s">
        <v>33</v>
      </c>
      <c r="K26" s="176"/>
      <c r="L26" s="14"/>
      <c r="M26" s="3"/>
      <c r="N26" s="3"/>
      <c r="O26" s="14"/>
    </row>
    <row r="27" spans="1:15" ht="15.4" customHeight="1">
      <c r="A27" s="6"/>
      <c r="B27" s="36">
        <v>20</v>
      </c>
      <c r="C27" s="177">
        <f>SUMIF(B27,Rozpočet!K9:K35)+H27</f>
        <v>0</v>
      </c>
      <c r="D27" s="177"/>
      <c r="E27" s="178">
        <f>C27/100*B27</f>
        <v>0</v>
      </c>
      <c r="F27" s="178"/>
      <c r="G27" s="37"/>
      <c r="H27" s="180">
        <f>SUMIF(K15:K22,B27,J15:J22)</f>
        <v>0</v>
      </c>
      <c r="I27" s="180"/>
      <c r="J27" s="179">
        <f>H27*B27/100</f>
        <v>0</v>
      </c>
      <c r="K27" s="179"/>
      <c r="L27" s="29" t="s">
        <v>25</v>
      </c>
      <c r="M27" s="3"/>
      <c r="N27" s="3"/>
      <c r="O27" s="14"/>
    </row>
    <row r="28" spans="1:15" ht="15.4" customHeight="1">
      <c r="A28" s="6"/>
      <c r="B28" s="36">
        <v>10</v>
      </c>
      <c r="C28" s="177">
        <f>SUMIF(B28,Rozpočet!K9:K35)+H28</f>
        <v>0</v>
      </c>
      <c r="D28" s="177"/>
      <c r="E28" s="178">
        <f>C28/100*B28</f>
        <v>0</v>
      </c>
      <c r="F28" s="178"/>
      <c r="G28" s="37"/>
      <c r="H28" s="179">
        <f>SUMIF(K15:K22,B28,J15:J22)</f>
        <v>0</v>
      </c>
      <c r="I28" s="179"/>
      <c r="J28" s="179">
        <f>H28*B28/100</f>
        <v>0</v>
      </c>
      <c r="K28" s="179"/>
      <c r="L28" s="14"/>
      <c r="M28" s="3"/>
      <c r="N28" s="3"/>
      <c r="O28" s="14"/>
    </row>
    <row r="29" spans="1:15" ht="15.4" customHeight="1">
      <c r="A29" s="6"/>
      <c r="B29" s="36">
        <v>0</v>
      </c>
      <c r="C29" s="177">
        <f>(E23+J23)-(C27+C28)</f>
        <v>0</v>
      </c>
      <c r="D29" s="177"/>
      <c r="E29" s="178">
        <f>C29/100*B29</f>
        <v>0</v>
      </c>
      <c r="F29" s="178"/>
      <c r="G29" s="37"/>
      <c r="H29" s="179">
        <f>J23-(H27+H28)</f>
        <v>0</v>
      </c>
      <c r="I29" s="179"/>
      <c r="J29" s="179">
        <f>H29*B29/100</f>
        <v>0</v>
      </c>
      <c r="K29" s="179"/>
      <c r="L29" s="164" t="s">
        <v>43</v>
      </c>
      <c r="M29" s="164"/>
      <c r="N29" s="164"/>
      <c r="O29" s="14"/>
    </row>
    <row r="30" spans="1:15" ht="15.4" customHeight="1">
      <c r="A30" s="6"/>
      <c r="B30" s="181"/>
      <c r="C30" s="182">
        <f>ROUNDUP(C27+C28+C29,1)</f>
        <v>0</v>
      </c>
      <c r="D30" s="182"/>
      <c r="E30" s="183">
        <f>ROUNDUP(E27+E28+E29,1)</f>
        <v>0</v>
      </c>
      <c r="F30" s="183"/>
      <c r="G30" s="184"/>
      <c r="H30" s="184"/>
      <c r="I30" s="184"/>
      <c r="J30" s="185">
        <f>J27+J28+J29</f>
        <v>0</v>
      </c>
      <c r="K30" s="185"/>
      <c r="L30" s="14"/>
      <c r="M30" s="3"/>
      <c r="N30" s="3"/>
      <c r="O30" s="14"/>
    </row>
    <row r="31" spans="1:15" ht="15.4" customHeight="1">
      <c r="A31" s="6"/>
      <c r="B31" s="181"/>
      <c r="C31" s="182"/>
      <c r="D31" s="182"/>
      <c r="E31" s="183"/>
      <c r="F31" s="183"/>
      <c r="G31" s="184"/>
      <c r="H31" s="184"/>
      <c r="I31" s="184"/>
      <c r="J31" s="185"/>
      <c r="K31" s="185"/>
      <c r="L31" s="14"/>
      <c r="M31" s="3"/>
      <c r="N31" s="3"/>
      <c r="O31" s="14"/>
    </row>
    <row r="32" spans="1:15" ht="15.4" customHeight="1">
      <c r="A32" s="6"/>
      <c r="B32" s="186" t="s">
        <v>120</v>
      </c>
      <c r="C32" s="186"/>
      <c r="D32" s="186"/>
      <c r="E32" s="186"/>
      <c r="F32" s="186"/>
      <c r="G32" s="187" t="s">
        <v>116</v>
      </c>
      <c r="H32" s="187"/>
      <c r="I32" s="187"/>
      <c r="J32" s="187"/>
      <c r="K32" s="187"/>
      <c r="L32" s="3"/>
      <c r="M32" s="3"/>
      <c r="N32" s="3"/>
      <c r="O32" s="14"/>
    </row>
    <row r="33" spans="1:15" ht="15.4" customHeight="1">
      <c r="A33" s="6"/>
      <c r="B33" s="188">
        <f>C30+E30</f>
        <v>0</v>
      </c>
      <c r="C33" s="188"/>
      <c r="D33" s="188"/>
      <c r="E33" s="188"/>
      <c r="F33" s="188"/>
      <c r="G33" s="189" t="s">
        <v>42</v>
      </c>
      <c r="H33" s="189"/>
      <c r="I33" s="189"/>
      <c r="J33" s="17" t="s">
        <v>86</v>
      </c>
      <c r="K33" s="38" t="s">
        <v>65</v>
      </c>
      <c r="L33" s="3"/>
      <c r="M33" s="3"/>
      <c r="N33" s="3"/>
      <c r="O33" s="14"/>
    </row>
    <row r="34" spans="1:15" ht="15.4" customHeight="1">
      <c r="A34" s="6"/>
      <c r="B34" s="188"/>
      <c r="C34" s="188"/>
      <c r="D34" s="188"/>
      <c r="E34" s="188"/>
      <c r="F34" s="188"/>
      <c r="G34" s="190"/>
      <c r="H34" s="190"/>
      <c r="I34" s="190"/>
      <c r="J34" s="15"/>
      <c r="K34" s="39" t="str">
        <f>IF(J34&gt;0,E23/J34,"")</f>
        <v/>
      </c>
      <c r="L34" s="3"/>
      <c r="M34" s="3"/>
      <c r="N34" s="3"/>
      <c r="O34" s="14"/>
    </row>
    <row r="35" spans="1:15" ht="15.4" customHeight="1">
      <c r="A35" s="6"/>
      <c r="B35" s="188"/>
      <c r="C35" s="188"/>
      <c r="D35" s="188"/>
      <c r="E35" s="188"/>
      <c r="F35" s="188"/>
      <c r="G35" s="190"/>
      <c r="H35" s="190"/>
      <c r="I35" s="190"/>
      <c r="J35" s="15"/>
      <c r="K35" s="39" t="str">
        <f>IF(J35&gt;0,E23/J35,"")</f>
        <v/>
      </c>
      <c r="L35" s="3"/>
      <c r="M35" s="3"/>
      <c r="N35" s="3"/>
      <c r="O35" s="14"/>
    </row>
    <row r="36" spans="1:15" ht="15.4" customHeight="1">
      <c r="A36" s="6"/>
      <c r="B36" s="188"/>
      <c r="C36" s="188"/>
      <c r="D36" s="188"/>
      <c r="E36" s="188"/>
      <c r="F36" s="188"/>
      <c r="G36" s="190"/>
      <c r="H36" s="190"/>
      <c r="I36" s="190"/>
      <c r="J36" s="15"/>
      <c r="K36" s="39" t="str">
        <f>IF(J36&gt;0,E23/J36,"")</f>
        <v/>
      </c>
      <c r="L36" s="3"/>
      <c r="M36" s="3"/>
      <c r="N36" s="3"/>
      <c r="O36" s="14"/>
    </row>
    <row r="37" spans="1:15" ht="7.5" customHeight="1">
      <c r="A37" s="3"/>
      <c r="B37" s="40"/>
      <c r="C37" s="40"/>
      <c r="D37" s="40"/>
      <c r="E37" s="40"/>
      <c r="F37" s="40"/>
      <c r="G37" s="41"/>
      <c r="H37" s="41"/>
      <c r="I37" s="41"/>
      <c r="J37" s="41"/>
      <c r="K37" s="41"/>
      <c r="L37" s="40"/>
      <c r="M37" s="40"/>
      <c r="N37" s="40"/>
      <c r="O37" s="3"/>
    </row>
  </sheetData>
  <mergeCells count="78">
    <mergeCell ref="B32:F32"/>
    <mergeCell ref="G32:K32"/>
    <mergeCell ref="B33:F36"/>
    <mergeCell ref="G33:I33"/>
    <mergeCell ref="G34:I34"/>
    <mergeCell ref="G35:I35"/>
    <mergeCell ref="G36:I36"/>
    <mergeCell ref="L29:N29"/>
    <mergeCell ref="B30:B31"/>
    <mergeCell ref="C30:D31"/>
    <mergeCell ref="E30:F31"/>
    <mergeCell ref="G30:I31"/>
    <mergeCell ref="J30:K31"/>
    <mergeCell ref="C29:D29"/>
    <mergeCell ref="E29:F29"/>
    <mergeCell ref="H29:I29"/>
    <mergeCell ref="J29:K29"/>
    <mergeCell ref="C28:D28"/>
    <mergeCell ref="E28:F28"/>
    <mergeCell ref="H28:I28"/>
    <mergeCell ref="J28:K28"/>
    <mergeCell ref="C27:D27"/>
    <mergeCell ref="E27:F27"/>
    <mergeCell ref="H27:I27"/>
    <mergeCell ref="J27:K27"/>
    <mergeCell ref="B25:F25"/>
    <mergeCell ref="G25:K25"/>
    <mergeCell ref="C26:D26"/>
    <mergeCell ref="E26:F26"/>
    <mergeCell ref="H26:I26"/>
    <mergeCell ref="J26:K26"/>
    <mergeCell ref="B23:D24"/>
    <mergeCell ref="E23:F24"/>
    <mergeCell ref="G23:I24"/>
    <mergeCell ref="J23:K24"/>
    <mergeCell ref="L21:N21"/>
    <mergeCell ref="B22:D22"/>
    <mergeCell ref="E22:F22"/>
    <mergeCell ref="G22:I22"/>
    <mergeCell ref="G18:I18"/>
    <mergeCell ref="G19:I19"/>
    <mergeCell ref="G20:I20"/>
    <mergeCell ref="B21:D21"/>
    <mergeCell ref="E21:F21"/>
    <mergeCell ref="G21:I21"/>
    <mergeCell ref="G14:I14"/>
    <mergeCell ref="G15:I15"/>
    <mergeCell ref="G16:I16"/>
    <mergeCell ref="G17:I17"/>
    <mergeCell ref="B12:C12"/>
    <mergeCell ref="D12:E12"/>
    <mergeCell ref="G12:N12"/>
    <mergeCell ref="B13:F13"/>
    <mergeCell ref="G13:K13"/>
    <mergeCell ref="L13:N13"/>
    <mergeCell ref="B10:C10"/>
    <mergeCell ref="D10:E10"/>
    <mergeCell ref="G10:N10"/>
    <mergeCell ref="B11:C11"/>
    <mergeCell ref="D11:E11"/>
    <mergeCell ref="G11:N11"/>
    <mergeCell ref="B8:C8"/>
    <mergeCell ref="D8:E8"/>
    <mergeCell ref="G8:N8"/>
    <mergeCell ref="B9:C9"/>
    <mergeCell ref="D9:E9"/>
    <mergeCell ref="G9:N9"/>
    <mergeCell ref="B6:C6"/>
    <mergeCell ref="D6:E6"/>
    <mergeCell ref="G6:N6"/>
    <mergeCell ref="B7:C7"/>
    <mergeCell ref="D7:E7"/>
    <mergeCell ref="G7:N7"/>
    <mergeCell ref="B2:N3"/>
    <mergeCell ref="C4:H4"/>
    <mergeCell ref="J4:N4"/>
    <mergeCell ref="D5:E5"/>
    <mergeCell ref="G5:N5"/>
  </mergeCells>
  <phoneticPr fontId="17" type="noConversion"/>
  <conditionalFormatting sqref="C27:F29">
    <cfRule type="cellIs" dxfId="0" priority="1" stopIfTrue="1" operator="equal">
      <formula>0</formula>
    </cfRule>
  </conditionalFormatting>
  <pageMargins left="0" right="0" top="0.39370078740157483" bottom="0.78740157480314965" header="0.51181102362204722" footer="0.51181102362204722"/>
  <pageSetup paperSize="9" scale="85" orientation="landscape" useFirstPageNumber="1" horizontalDpi="300" verticalDpi="300" r:id="rId1"/>
  <headerFooter alignWithMargins="0">
    <oddFooter>&amp;CStránka 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U34"/>
  <sheetViews>
    <sheetView topLeftCell="B3" workbookViewId="0">
      <selection activeCell="J12" sqref="J12:K34"/>
    </sheetView>
  </sheetViews>
  <sheetFormatPr defaultColWidth="11.5703125" defaultRowHeight="12.75" outlineLevelRow="2"/>
  <cols>
    <col min="1" max="1" width="1.7109375" style="1" customWidth="1"/>
    <col min="2" max="2" width="6" style="2" customWidth="1"/>
    <col min="3" max="3" width="5.7109375" style="2" customWidth="1"/>
    <col min="4" max="4" width="3.140625" style="2" customWidth="1"/>
    <col min="5" max="5" width="4.5703125" style="2" customWidth="1"/>
    <col min="6" max="6" width="13.140625" style="2" customWidth="1"/>
    <col min="7" max="7" width="63.7109375" style="2" customWidth="1"/>
    <col min="8" max="8" width="11.5703125" style="2" customWidth="1"/>
    <col min="9" max="9" width="8.140625" style="42" customWidth="1"/>
    <col min="10" max="10" width="11.7109375" style="2" customWidth="1"/>
    <col min="11" max="11" width="15.42578125" style="142" customWidth="1"/>
    <col min="12" max="12" width="11.7109375" style="131" customWidth="1"/>
    <col min="13" max="14" width="11.5703125" style="131" customWidth="1"/>
    <col min="15" max="15" width="10.28515625" style="131" customWidth="1"/>
    <col min="16" max="16" width="11.140625" style="43" customWidth="1"/>
    <col min="17" max="18" width="0" style="2" hidden="1" customWidth="1"/>
    <col min="19" max="19" width="0" style="44" hidden="1" customWidth="1"/>
    <col min="20" max="20" width="1.7109375" style="2" customWidth="1"/>
    <col min="21" max="241" width="11.5703125" style="2" customWidth="1"/>
  </cols>
  <sheetData>
    <row r="1" spans="1:255" s="48" customFormat="1" ht="12.75" hidden="1" customHeight="1">
      <c r="A1" s="45" t="s">
        <v>24</v>
      </c>
      <c r="B1" s="46" t="s">
        <v>35</v>
      </c>
      <c r="C1" s="46" t="s">
        <v>31</v>
      </c>
      <c r="D1" s="46" t="s">
        <v>26</v>
      </c>
      <c r="E1" s="46" t="s">
        <v>60</v>
      </c>
      <c r="F1" s="46" t="s">
        <v>90</v>
      </c>
      <c r="G1" s="46" t="s">
        <v>30</v>
      </c>
      <c r="H1" s="46" t="s">
        <v>101</v>
      </c>
      <c r="I1" s="46" t="s">
        <v>10</v>
      </c>
      <c r="J1" s="46" t="s">
        <v>91</v>
      </c>
      <c r="K1" s="132" t="s">
        <v>71</v>
      </c>
      <c r="L1" s="119" t="s">
        <v>39</v>
      </c>
      <c r="M1" s="119" t="s">
        <v>77</v>
      </c>
      <c r="N1" s="119" t="s">
        <v>15</v>
      </c>
      <c r="O1" s="119" t="s">
        <v>85</v>
      </c>
      <c r="P1" s="47" t="s">
        <v>82</v>
      </c>
      <c r="Q1" s="46" t="s">
        <v>83</v>
      </c>
      <c r="R1" s="46" t="s">
        <v>72</v>
      </c>
      <c r="S1" s="46"/>
      <c r="IH1"/>
      <c r="II1"/>
      <c r="IJ1"/>
      <c r="IK1"/>
      <c r="IL1"/>
      <c r="IM1"/>
      <c r="IN1"/>
      <c r="IO1"/>
      <c r="IP1"/>
      <c r="IQ1"/>
      <c r="IR1"/>
      <c r="IS1"/>
      <c r="IT1"/>
      <c r="IU1"/>
    </row>
    <row r="2" spans="1:255" ht="29.85" customHeight="1">
      <c r="A2" s="49"/>
      <c r="B2" s="3"/>
      <c r="C2" s="3"/>
      <c r="D2" s="3"/>
      <c r="E2" s="3"/>
      <c r="F2" s="3"/>
      <c r="G2" s="191" t="s">
        <v>107</v>
      </c>
      <c r="H2" s="191"/>
      <c r="I2" s="191"/>
      <c r="J2" s="191"/>
      <c r="K2" s="191"/>
      <c r="L2" s="120"/>
      <c r="M2" s="120"/>
      <c r="N2" s="120"/>
      <c r="O2" s="120"/>
      <c r="P2" s="50"/>
      <c r="Q2" s="50"/>
      <c r="R2" s="50"/>
      <c r="S2" s="51"/>
      <c r="T2" s="3"/>
    </row>
    <row r="3" spans="1:255" ht="19.350000000000001" customHeight="1">
      <c r="A3" s="3"/>
      <c r="B3" s="52" t="s">
        <v>59</v>
      </c>
      <c r="C3" s="53"/>
      <c r="D3" s="192" t="str">
        <f>KrycíList!D6</f>
        <v>25/13</v>
      </c>
      <c r="E3" s="192"/>
      <c r="F3" s="192"/>
      <c r="G3" s="54" t="str">
        <f>KrycíList!C4</f>
        <v>Stavební úpravy ve dvou učebnách v obj. na p.č. 5263/25, k.ú. Frýdek</v>
      </c>
      <c r="I3" s="143" t="str">
        <f>KrycíList!J4</f>
        <v>Klimatizace učebny 110</v>
      </c>
      <c r="J3" s="55"/>
      <c r="K3" s="133"/>
      <c r="L3" s="121"/>
      <c r="M3" s="121"/>
      <c r="N3" s="121"/>
      <c r="O3" s="122"/>
      <c r="P3" s="56"/>
      <c r="Q3" s="56"/>
      <c r="R3" s="56"/>
      <c r="S3" s="56"/>
      <c r="T3" s="53"/>
    </row>
    <row r="4" spans="1:255" ht="14.85" customHeight="1">
      <c r="A4" s="3"/>
      <c r="B4" s="3"/>
      <c r="C4" s="3"/>
      <c r="D4" s="193">
        <f>KrycíList!C5</f>
        <v>0</v>
      </c>
      <c r="E4" s="193"/>
      <c r="F4" s="193"/>
      <c r="G4" s="57">
        <f>KrycíList!G5</f>
        <v>0</v>
      </c>
      <c r="H4" s="194"/>
      <c r="I4" s="194"/>
      <c r="J4" s="53"/>
      <c r="K4" s="194">
        <f>KrycíList!G5</f>
        <v>0</v>
      </c>
      <c r="L4" s="194"/>
      <c r="M4" s="123"/>
      <c r="N4" s="123"/>
      <c r="O4" s="123"/>
      <c r="P4" s="58"/>
      <c r="Q4" s="58"/>
      <c r="R4" s="58"/>
      <c r="S4" s="59"/>
      <c r="T4" s="3"/>
    </row>
    <row r="5" spans="1:255" ht="11.85" customHeight="1">
      <c r="A5" s="3"/>
      <c r="B5" s="60"/>
      <c r="C5" s="60"/>
      <c r="D5" s="61"/>
      <c r="E5" s="61"/>
      <c r="F5" s="61"/>
      <c r="G5" s="62">
        <f>KrycíList!G12</f>
        <v>0</v>
      </c>
      <c r="H5" s="61"/>
      <c r="I5" s="61"/>
      <c r="J5" s="63"/>
      <c r="K5" s="134"/>
      <c r="L5" s="124"/>
      <c r="M5" s="124"/>
      <c r="N5" s="124"/>
      <c r="O5" s="124"/>
      <c r="P5" s="64"/>
      <c r="Q5" s="64"/>
      <c r="R5" s="64"/>
      <c r="S5" s="64"/>
      <c r="T5" s="3" t="s">
        <v>1</v>
      </c>
    </row>
    <row r="6" spans="1:255" s="69" customFormat="1" ht="22.35" customHeight="1">
      <c r="A6" s="65"/>
      <c r="B6" s="66" t="s">
        <v>35</v>
      </c>
      <c r="C6" s="66" t="s">
        <v>31</v>
      </c>
      <c r="D6" s="67" t="s">
        <v>26</v>
      </c>
      <c r="E6" s="66" t="s">
        <v>9</v>
      </c>
      <c r="F6" s="66" t="s">
        <v>90</v>
      </c>
      <c r="G6" s="66" t="s">
        <v>95</v>
      </c>
      <c r="H6" s="66" t="s">
        <v>93</v>
      </c>
      <c r="I6" s="66" t="s">
        <v>10</v>
      </c>
      <c r="J6" s="66" t="s">
        <v>32</v>
      </c>
      <c r="K6" s="135" t="s">
        <v>70</v>
      </c>
      <c r="L6" s="125" t="s">
        <v>39</v>
      </c>
      <c r="M6" s="125" t="s">
        <v>77</v>
      </c>
      <c r="N6" s="125" t="s">
        <v>15</v>
      </c>
      <c r="O6" s="125" t="s">
        <v>85</v>
      </c>
      <c r="P6" s="68" t="s">
        <v>56</v>
      </c>
      <c r="Q6" s="68" t="s">
        <v>57</v>
      </c>
      <c r="R6" s="68" t="s">
        <v>40</v>
      </c>
      <c r="S6" s="68" t="s">
        <v>99</v>
      </c>
      <c r="T6" s="65"/>
      <c r="IH6"/>
      <c r="II6"/>
      <c r="IJ6"/>
      <c r="IK6"/>
      <c r="IL6"/>
      <c r="IM6"/>
      <c r="IN6"/>
      <c r="IO6"/>
      <c r="IP6"/>
      <c r="IQ6"/>
      <c r="IR6"/>
      <c r="IS6"/>
      <c r="IT6"/>
      <c r="IU6"/>
    </row>
    <row r="7" spans="1:255" ht="14.85" customHeight="1">
      <c r="A7" s="3"/>
      <c r="B7" s="70"/>
      <c r="C7" s="70"/>
      <c r="D7" s="71">
        <f>KrycíList!C8</f>
        <v>0</v>
      </c>
      <c r="E7" s="71"/>
      <c r="F7" s="71"/>
      <c r="G7" s="72"/>
      <c r="H7" s="71"/>
      <c r="I7" s="71"/>
      <c r="J7" s="73"/>
      <c r="K7" s="136"/>
      <c r="L7" s="126">
        <f t="shared" ref="K7:R7" si="0">SUMIF($D9:$D36,"B",L9:L36)</f>
        <v>0</v>
      </c>
      <c r="M7" s="126">
        <f t="shared" si="0"/>
        <v>0</v>
      </c>
      <c r="N7" s="126">
        <f t="shared" si="0"/>
        <v>0</v>
      </c>
      <c r="O7" s="126">
        <f t="shared" si="0"/>
        <v>0</v>
      </c>
      <c r="P7" s="74">
        <f t="shared" si="0"/>
        <v>0</v>
      </c>
      <c r="Q7" s="74">
        <f t="shared" si="0"/>
        <v>0</v>
      </c>
      <c r="R7" s="74">
        <f t="shared" si="0"/>
        <v>0</v>
      </c>
      <c r="S7" s="75" t="e">
        <f>ROUNDUP(K7+#REF!,1)</f>
        <v>#REF!</v>
      </c>
      <c r="T7" s="3"/>
    </row>
    <row r="8" spans="1:255" ht="8.25" customHeight="1">
      <c r="A8" s="3"/>
      <c r="B8" s="3"/>
      <c r="C8" s="3"/>
      <c r="D8" s="3"/>
      <c r="E8" s="3"/>
      <c r="F8" s="3"/>
      <c r="G8" s="3"/>
      <c r="H8" s="3"/>
      <c r="I8" s="76"/>
      <c r="J8" s="3"/>
      <c r="K8" s="137"/>
      <c r="L8" s="120"/>
      <c r="M8" s="120"/>
      <c r="N8" s="120"/>
      <c r="O8" s="120"/>
      <c r="P8" s="50"/>
      <c r="Q8" s="50"/>
      <c r="R8" s="50"/>
      <c r="S8" s="51"/>
      <c r="T8" s="3"/>
    </row>
    <row r="9" spans="1:255" ht="15">
      <c r="A9" s="3"/>
      <c r="B9" s="77" t="s">
        <v>11</v>
      </c>
      <c r="C9" s="78"/>
      <c r="D9" s="79" t="s">
        <v>2</v>
      </c>
      <c r="E9" s="78"/>
      <c r="F9" s="80"/>
      <c r="G9" s="81" t="s">
        <v>125</v>
      </c>
      <c r="H9" s="78"/>
      <c r="I9" s="79"/>
      <c r="J9" s="78"/>
      <c r="K9" s="138"/>
      <c r="L9" s="127">
        <f t="shared" ref="K9:R9" si="1">SUMIF($D10:$D34,"O",L10:L34)</f>
        <v>0</v>
      </c>
      <c r="M9" s="127">
        <f t="shared" si="1"/>
        <v>0</v>
      </c>
      <c r="N9" s="127">
        <f t="shared" si="1"/>
        <v>0</v>
      </c>
      <c r="O9" s="127">
        <f t="shared" si="1"/>
        <v>0</v>
      </c>
      <c r="P9" s="82">
        <f t="shared" si="1"/>
        <v>0</v>
      </c>
      <c r="Q9" s="82">
        <f t="shared" si="1"/>
        <v>0</v>
      </c>
      <c r="R9" s="82">
        <f t="shared" si="1"/>
        <v>0</v>
      </c>
      <c r="S9" s="83" t="e">
        <f>K9+#REF!</f>
        <v>#REF!</v>
      </c>
      <c r="T9" s="84"/>
    </row>
    <row r="10" spans="1:255" outlineLevel="1">
      <c r="A10" s="3"/>
      <c r="B10" s="85"/>
      <c r="C10" s="86" t="s">
        <v>28</v>
      </c>
      <c r="D10" s="87" t="s">
        <v>3</v>
      </c>
      <c r="E10" s="88"/>
      <c r="F10" s="88" t="s">
        <v>17</v>
      </c>
      <c r="G10" s="89" t="s">
        <v>137</v>
      </c>
      <c r="H10" s="88"/>
      <c r="I10" s="87"/>
      <c r="J10" s="88"/>
      <c r="K10" s="139"/>
      <c r="L10" s="128">
        <f>SUBTOTAL(9,L11:L19)</f>
        <v>0</v>
      </c>
      <c r="M10" s="128">
        <f>SUBTOTAL(9,M11:M19)</f>
        <v>0</v>
      </c>
      <c r="N10" s="128">
        <f>SUBTOTAL(9,N11:N19)</f>
        <v>0</v>
      </c>
      <c r="O10" s="128">
        <f>SUBTOTAL(9,O11:O19)</f>
        <v>0</v>
      </c>
      <c r="P10" s="90">
        <f>SUMPRODUCT(P11:P19,H11:H19)</f>
        <v>0</v>
      </c>
      <c r="Q10" s="90">
        <f>SUMPRODUCT(Q11:Q19,H11:H19)</f>
        <v>0</v>
      </c>
      <c r="R10" s="90">
        <f>SUMPRODUCT(R11:R19,H11:H19)</f>
        <v>0</v>
      </c>
      <c r="S10" s="91" t="e">
        <f>K10+#REF!</f>
        <v>#REF!</v>
      </c>
      <c r="T10" s="84"/>
    </row>
    <row r="11" spans="1:255" outlineLevel="2">
      <c r="A11" s="3"/>
      <c r="B11" s="98"/>
      <c r="C11" s="99"/>
      <c r="D11" s="100"/>
      <c r="E11" s="101" t="s">
        <v>113</v>
      </c>
      <c r="F11" s="102"/>
      <c r="G11" s="103"/>
      <c r="H11" s="102"/>
      <c r="I11" s="100"/>
      <c r="J11" s="102"/>
      <c r="K11" s="141"/>
      <c r="L11" s="130"/>
      <c r="M11" s="130"/>
      <c r="N11" s="130"/>
      <c r="O11" s="130"/>
      <c r="P11" s="104"/>
      <c r="Q11" s="104"/>
      <c r="R11" s="104"/>
      <c r="S11" s="105"/>
      <c r="T11" s="84"/>
    </row>
    <row r="12" spans="1:255" outlineLevel="2">
      <c r="A12" s="3"/>
      <c r="B12" s="84"/>
      <c r="C12" s="84"/>
      <c r="D12" s="106" t="s">
        <v>4</v>
      </c>
      <c r="E12" s="107">
        <v>1</v>
      </c>
      <c r="F12" s="108" t="s">
        <v>68</v>
      </c>
      <c r="G12" s="144" t="s">
        <v>131</v>
      </c>
      <c r="H12" s="110">
        <v>2</v>
      </c>
      <c r="I12" s="111" t="s">
        <v>16</v>
      </c>
      <c r="J12" s="112"/>
      <c r="K12" s="113"/>
      <c r="L12" s="114" t="str">
        <f t="shared" ref="L12:L19" si="2">IF(D12="S",K12,"")</f>
        <v/>
      </c>
      <c r="M12" s="115">
        <f t="shared" ref="M12:M19" si="3">IF(OR(D12="P",D12="U"),K12,"")</f>
        <v>0</v>
      </c>
      <c r="N12" s="115" t="str">
        <f t="shared" ref="N12:N19" si="4">IF(D12="H",K12,"")</f>
        <v/>
      </c>
      <c r="O12" s="115" t="str">
        <f t="shared" ref="O12:O19" si="5">IF(D12="V",K12,"")</f>
        <v/>
      </c>
      <c r="P12" s="116">
        <v>0</v>
      </c>
      <c r="Q12" s="116">
        <v>0</v>
      </c>
      <c r="R12" s="116">
        <v>0</v>
      </c>
      <c r="S12" s="117" t="e">
        <f>K12*(#REF!+100)/100</f>
        <v>#REF!</v>
      </c>
      <c r="T12" s="118"/>
    </row>
    <row r="13" spans="1:255" outlineLevel="2">
      <c r="A13" s="3"/>
      <c r="B13" s="84"/>
      <c r="C13" s="84"/>
      <c r="D13" s="106" t="s">
        <v>5</v>
      </c>
      <c r="E13" s="107">
        <v>2</v>
      </c>
      <c r="F13" s="108" t="s">
        <v>41</v>
      </c>
      <c r="G13" s="144" t="s">
        <v>132</v>
      </c>
      <c r="H13" s="110">
        <v>2</v>
      </c>
      <c r="I13" s="111" t="s">
        <v>16</v>
      </c>
      <c r="J13" s="112"/>
      <c r="K13" s="113"/>
      <c r="L13" s="114">
        <f t="shared" si="2"/>
        <v>0</v>
      </c>
      <c r="M13" s="115" t="str">
        <f t="shared" si="3"/>
        <v/>
      </c>
      <c r="N13" s="115" t="str">
        <f t="shared" si="4"/>
        <v/>
      </c>
      <c r="O13" s="115" t="str">
        <f t="shared" si="5"/>
        <v/>
      </c>
      <c r="P13" s="116">
        <v>0</v>
      </c>
      <c r="Q13" s="116">
        <v>0</v>
      </c>
      <c r="R13" s="116">
        <v>0</v>
      </c>
      <c r="S13" s="117" t="e">
        <f>K13*(#REF!+100)/100</f>
        <v>#REF!</v>
      </c>
      <c r="T13" s="118"/>
    </row>
    <row r="14" spans="1:255" outlineLevel="2">
      <c r="A14" s="3"/>
      <c r="B14" s="84"/>
      <c r="C14" s="84"/>
      <c r="D14" s="106"/>
      <c r="E14" s="107"/>
      <c r="F14" s="108"/>
      <c r="G14" s="144" t="s">
        <v>124</v>
      </c>
      <c r="H14" s="110"/>
      <c r="I14" s="111"/>
      <c r="J14" s="112"/>
      <c r="K14" s="113"/>
      <c r="L14" s="114"/>
      <c r="M14" s="115"/>
      <c r="N14" s="115"/>
      <c r="O14" s="115"/>
      <c r="P14" s="116"/>
      <c r="Q14" s="116"/>
      <c r="R14" s="116"/>
      <c r="S14" s="117"/>
      <c r="T14" s="118"/>
    </row>
    <row r="15" spans="1:255" outlineLevel="2">
      <c r="A15" s="3"/>
      <c r="B15" s="84"/>
      <c r="C15" s="84"/>
      <c r="D15" s="106" t="s">
        <v>5</v>
      </c>
      <c r="E15" s="107">
        <v>3</v>
      </c>
      <c r="F15" s="108" t="s">
        <v>61</v>
      </c>
      <c r="G15" s="109" t="s">
        <v>96</v>
      </c>
      <c r="H15" s="110">
        <v>6</v>
      </c>
      <c r="I15" s="111" t="s">
        <v>8</v>
      </c>
      <c r="J15" s="112"/>
      <c r="K15" s="113"/>
      <c r="L15" s="114">
        <f t="shared" si="2"/>
        <v>0</v>
      </c>
      <c r="M15" s="115" t="str">
        <f t="shared" si="3"/>
        <v/>
      </c>
      <c r="N15" s="115" t="str">
        <f t="shared" si="4"/>
        <v/>
      </c>
      <c r="O15" s="115" t="str">
        <f t="shared" si="5"/>
        <v/>
      </c>
      <c r="P15" s="116">
        <v>0</v>
      </c>
      <c r="Q15" s="116">
        <v>0</v>
      </c>
      <c r="R15" s="116">
        <v>0</v>
      </c>
      <c r="S15" s="117" t="e">
        <f>K15*(#REF!+100)/100</f>
        <v>#REF!</v>
      </c>
      <c r="T15" s="118"/>
    </row>
    <row r="16" spans="1:255" outlineLevel="2">
      <c r="A16" s="3"/>
      <c r="B16" s="84"/>
      <c r="C16" s="84"/>
      <c r="D16" s="106" t="s">
        <v>5</v>
      </c>
      <c r="E16" s="107">
        <v>4</v>
      </c>
      <c r="F16" s="108" t="s">
        <v>62</v>
      </c>
      <c r="G16" s="109" t="s">
        <v>100</v>
      </c>
      <c r="H16" s="110">
        <v>2</v>
      </c>
      <c r="I16" s="111" t="s">
        <v>23</v>
      </c>
      <c r="J16" s="112"/>
      <c r="K16" s="113"/>
      <c r="L16" s="114">
        <f t="shared" si="2"/>
        <v>0</v>
      </c>
      <c r="M16" s="115" t="str">
        <f t="shared" si="3"/>
        <v/>
      </c>
      <c r="N16" s="115" t="str">
        <f t="shared" si="4"/>
        <v/>
      </c>
      <c r="O16" s="115" t="str">
        <f t="shared" si="5"/>
        <v/>
      </c>
      <c r="P16" s="116">
        <v>0</v>
      </c>
      <c r="Q16" s="116">
        <v>0</v>
      </c>
      <c r="R16" s="116">
        <v>0</v>
      </c>
      <c r="S16" s="117" t="e">
        <f>K16*(#REF!+100)/100</f>
        <v>#REF!</v>
      </c>
      <c r="T16" s="118"/>
    </row>
    <row r="17" spans="1:20" outlineLevel="2">
      <c r="A17" s="3"/>
      <c r="B17" s="84"/>
      <c r="C17" s="84"/>
      <c r="D17" s="106" t="s">
        <v>6</v>
      </c>
      <c r="E17" s="107">
        <v>5</v>
      </c>
      <c r="F17" s="108" t="s">
        <v>47</v>
      </c>
      <c r="G17" s="109" t="s">
        <v>109</v>
      </c>
      <c r="H17" s="110">
        <v>944.8</v>
      </c>
      <c r="I17" s="111" t="s">
        <v>0</v>
      </c>
      <c r="J17" s="112"/>
      <c r="K17" s="113"/>
      <c r="L17" s="114" t="str">
        <f t="shared" si="2"/>
        <v/>
      </c>
      <c r="M17" s="115">
        <f t="shared" si="3"/>
        <v>0</v>
      </c>
      <c r="N17" s="115" t="str">
        <f t="shared" si="4"/>
        <v/>
      </c>
      <c r="O17" s="115" t="str">
        <f t="shared" si="5"/>
        <v/>
      </c>
      <c r="P17" s="116">
        <v>0</v>
      </c>
      <c r="Q17" s="116">
        <v>0</v>
      </c>
      <c r="R17" s="116">
        <v>0</v>
      </c>
      <c r="S17" s="117" t="e">
        <f>K17*(#REF!+100)/100</f>
        <v>#REF!</v>
      </c>
      <c r="T17" s="118"/>
    </row>
    <row r="18" spans="1:20" outlineLevel="2">
      <c r="A18" s="3"/>
      <c r="B18" s="84"/>
      <c r="C18" s="84"/>
      <c r="D18" s="106" t="s">
        <v>4</v>
      </c>
      <c r="E18" s="107">
        <v>6</v>
      </c>
      <c r="F18" s="108" t="s">
        <v>48</v>
      </c>
      <c r="G18" s="109" t="s">
        <v>94</v>
      </c>
      <c r="H18" s="110">
        <v>2</v>
      </c>
      <c r="I18" s="111" t="s">
        <v>37</v>
      </c>
      <c r="J18" s="112"/>
      <c r="K18" s="113"/>
      <c r="L18" s="114" t="str">
        <f t="shared" si="2"/>
        <v/>
      </c>
      <c r="M18" s="115">
        <f t="shared" si="3"/>
        <v>0</v>
      </c>
      <c r="N18" s="115" t="str">
        <f t="shared" si="4"/>
        <v/>
      </c>
      <c r="O18" s="115" t="str">
        <f t="shared" si="5"/>
        <v/>
      </c>
      <c r="P18" s="116">
        <v>0</v>
      </c>
      <c r="Q18" s="116">
        <v>0</v>
      </c>
      <c r="R18" s="116">
        <v>0</v>
      </c>
      <c r="S18" s="117" t="e">
        <f>K18*(#REF!+100)/100</f>
        <v>#REF!</v>
      </c>
      <c r="T18" s="118"/>
    </row>
    <row r="19" spans="1:20" outlineLevel="2">
      <c r="A19" s="3"/>
      <c r="B19" s="84"/>
      <c r="C19" s="84"/>
      <c r="D19" s="106" t="s">
        <v>6</v>
      </c>
      <c r="E19" s="107">
        <v>7</v>
      </c>
      <c r="F19" s="108" t="s">
        <v>54</v>
      </c>
      <c r="G19" s="109" t="s">
        <v>87</v>
      </c>
      <c r="H19" s="110">
        <v>95</v>
      </c>
      <c r="I19" s="111" t="s">
        <v>0</v>
      </c>
      <c r="J19" s="112"/>
      <c r="K19" s="113"/>
      <c r="L19" s="114" t="str">
        <f t="shared" si="2"/>
        <v/>
      </c>
      <c r="M19" s="115">
        <f t="shared" si="3"/>
        <v>0</v>
      </c>
      <c r="N19" s="115" t="str">
        <f t="shared" si="4"/>
        <v/>
      </c>
      <c r="O19" s="115" t="str">
        <f t="shared" si="5"/>
        <v/>
      </c>
      <c r="P19" s="116">
        <v>0</v>
      </c>
      <c r="Q19" s="116">
        <v>0</v>
      </c>
      <c r="R19" s="116">
        <v>0</v>
      </c>
      <c r="S19" s="117" t="e">
        <f>K19*(#REF!+100)/100</f>
        <v>#REF!</v>
      </c>
      <c r="T19" s="118"/>
    </row>
    <row r="20" spans="1:20" outlineLevel="1">
      <c r="A20" s="3"/>
      <c r="B20" s="85"/>
      <c r="C20" s="86" t="s">
        <v>29</v>
      </c>
      <c r="D20" s="87" t="s">
        <v>3</v>
      </c>
      <c r="E20" s="88"/>
      <c r="F20" s="88" t="s">
        <v>17</v>
      </c>
      <c r="G20" s="89" t="s">
        <v>117</v>
      </c>
      <c r="H20" s="88"/>
      <c r="I20" s="87"/>
      <c r="J20" s="88"/>
      <c r="K20" s="139"/>
      <c r="L20" s="128">
        <f>SUBTOTAL(9,L21:L24)</f>
        <v>0</v>
      </c>
      <c r="M20" s="128">
        <f>SUBTOTAL(9,M21:M24)</f>
        <v>0</v>
      </c>
      <c r="N20" s="128">
        <f>SUBTOTAL(9,N21:N24)</f>
        <v>0</v>
      </c>
      <c r="O20" s="128">
        <f>SUBTOTAL(9,O21:O24)</f>
        <v>0</v>
      </c>
      <c r="P20" s="90">
        <f>SUMPRODUCT(P21:P24,H21:H24)</f>
        <v>0</v>
      </c>
      <c r="Q20" s="90">
        <f>SUMPRODUCT(Q21:Q24,H21:H24)</f>
        <v>0</v>
      </c>
      <c r="R20" s="90">
        <f>SUMPRODUCT(R21:R24,H21:H24)</f>
        <v>0</v>
      </c>
      <c r="S20" s="91" t="e">
        <f>K20+#REF!</f>
        <v>#REF!</v>
      </c>
      <c r="T20" s="84"/>
    </row>
    <row r="21" spans="1:20" outlineLevel="2">
      <c r="A21" s="3"/>
      <c r="B21" s="98"/>
      <c r="C21" s="99"/>
      <c r="D21" s="100"/>
      <c r="E21" s="101" t="s">
        <v>113</v>
      </c>
      <c r="F21" s="102"/>
      <c r="G21" s="103"/>
      <c r="H21" s="102"/>
      <c r="I21" s="100"/>
      <c r="J21" s="102"/>
      <c r="K21" s="141"/>
      <c r="L21" s="130"/>
      <c r="M21" s="130"/>
      <c r="N21" s="130"/>
      <c r="O21" s="130"/>
      <c r="P21" s="104"/>
      <c r="Q21" s="104"/>
      <c r="R21" s="104"/>
      <c r="S21" s="105"/>
      <c r="T21" s="84"/>
    </row>
    <row r="22" spans="1:20" outlineLevel="2">
      <c r="A22" s="3"/>
      <c r="B22" s="84"/>
      <c r="C22" s="84"/>
      <c r="D22" s="106" t="s">
        <v>4</v>
      </c>
      <c r="E22" s="107">
        <v>1</v>
      </c>
      <c r="F22" s="108" t="s">
        <v>69</v>
      </c>
      <c r="G22" s="109" t="s">
        <v>112</v>
      </c>
      <c r="H22" s="110">
        <v>2</v>
      </c>
      <c r="I22" s="111" t="s">
        <v>22</v>
      </c>
      <c r="J22" s="112"/>
      <c r="K22" s="113"/>
      <c r="L22" s="114" t="str">
        <f>IF(D22="S",K22,"")</f>
        <v/>
      </c>
      <c r="M22" s="115">
        <f>IF(OR(D22="P",D22="U"),K22,"")</f>
        <v>0</v>
      </c>
      <c r="N22" s="115" t="str">
        <f>IF(D22="H",K22,"")</f>
        <v/>
      </c>
      <c r="O22" s="115" t="str">
        <f>IF(D22="V",K22,"")</f>
        <v/>
      </c>
      <c r="P22" s="116">
        <v>0</v>
      </c>
      <c r="Q22" s="116">
        <v>0</v>
      </c>
      <c r="R22" s="116">
        <v>0</v>
      </c>
      <c r="S22" s="117" t="e">
        <f>K22*(#REF!+100)/100</f>
        <v>#REF!</v>
      </c>
      <c r="T22" s="118"/>
    </row>
    <row r="23" spans="1:20" outlineLevel="2">
      <c r="A23" s="3"/>
      <c r="B23" s="84"/>
      <c r="C23" s="84"/>
      <c r="D23" s="106" t="s">
        <v>5</v>
      </c>
      <c r="E23" s="107">
        <v>2</v>
      </c>
      <c r="F23" s="108" t="s">
        <v>63</v>
      </c>
      <c r="G23" s="144" t="s">
        <v>133</v>
      </c>
      <c r="H23" s="110">
        <v>2</v>
      </c>
      <c r="I23" s="111" t="s">
        <v>22</v>
      </c>
      <c r="J23" s="112"/>
      <c r="K23" s="113"/>
      <c r="L23" s="114">
        <f>IF(D23="S",K23,"")</f>
        <v>0</v>
      </c>
      <c r="M23" s="115" t="str">
        <f>IF(OR(D23="P",D23="U"),K23,"")</f>
        <v/>
      </c>
      <c r="N23" s="115" t="str">
        <f>IF(D23="H",K23,"")</f>
        <v/>
      </c>
      <c r="O23" s="115" t="str">
        <f>IF(D23="V",K23,"")</f>
        <v/>
      </c>
      <c r="P23" s="116">
        <v>0</v>
      </c>
      <c r="Q23" s="116">
        <v>0</v>
      </c>
      <c r="R23" s="116">
        <v>0</v>
      </c>
      <c r="S23" s="117" t="e">
        <f>K23*(#REF!+100)/100</f>
        <v>#REF!</v>
      </c>
      <c r="T23" s="118"/>
    </row>
    <row r="24" spans="1:20" s="97" customFormat="1" ht="11.25" outlineLevel="2">
      <c r="A24" s="92"/>
      <c r="B24" s="92"/>
      <c r="C24" s="92"/>
      <c r="D24" s="92"/>
      <c r="E24" s="92"/>
      <c r="F24" s="92"/>
      <c r="G24" s="93" t="e">
        <f>- speciálně dodaváným pro montáž klimatizace</f>
        <v>#NAME?</v>
      </c>
      <c r="H24" s="92"/>
      <c r="I24" s="94"/>
      <c r="J24" s="92"/>
      <c r="K24" s="140"/>
      <c r="L24" s="129"/>
      <c r="M24" s="129"/>
      <c r="N24" s="129"/>
      <c r="O24" s="129"/>
      <c r="P24" s="95"/>
      <c r="Q24" s="92"/>
      <c r="R24" s="92"/>
      <c r="S24" s="96"/>
      <c r="T24" s="92"/>
    </row>
    <row r="25" spans="1:20" outlineLevel="1">
      <c r="A25" s="3"/>
      <c r="B25" s="85"/>
      <c r="C25" s="86" t="s">
        <v>12</v>
      </c>
      <c r="D25" s="87" t="s">
        <v>3</v>
      </c>
      <c r="E25" s="88"/>
      <c r="F25" s="88" t="s">
        <v>19</v>
      </c>
      <c r="G25" s="89" t="s">
        <v>123</v>
      </c>
      <c r="H25" s="88"/>
      <c r="I25" s="87"/>
      <c r="J25" s="88"/>
      <c r="K25" s="139"/>
      <c r="L25" s="128">
        <f>SUBTOTAL(9,L26:L31)</f>
        <v>0</v>
      </c>
      <c r="M25" s="128">
        <f>SUBTOTAL(9,M26:M31)</f>
        <v>0</v>
      </c>
      <c r="N25" s="128">
        <f>SUBTOTAL(9,N26:N31)</f>
        <v>0</v>
      </c>
      <c r="O25" s="128">
        <f>SUBTOTAL(9,O26:O31)</f>
        <v>0</v>
      </c>
      <c r="P25" s="90">
        <f>SUMPRODUCT(P26:P31,H26:H31)</f>
        <v>0</v>
      </c>
      <c r="Q25" s="90">
        <f>SUMPRODUCT(Q26:Q31,H26:H31)</f>
        <v>0</v>
      </c>
      <c r="R25" s="90">
        <f>SUMPRODUCT(R26:R31,H26:H31)</f>
        <v>0</v>
      </c>
      <c r="S25" s="91" t="e">
        <f>K25+#REF!</f>
        <v>#REF!</v>
      </c>
      <c r="T25" s="84"/>
    </row>
    <row r="26" spans="1:20" outlineLevel="2">
      <c r="A26" s="3"/>
      <c r="B26" s="98"/>
      <c r="C26" s="99"/>
      <c r="D26" s="100"/>
      <c r="E26" s="101" t="s">
        <v>113</v>
      </c>
      <c r="F26" s="102"/>
      <c r="G26" s="103"/>
      <c r="H26" s="102"/>
      <c r="I26" s="100"/>
      <c r="J26" s="102"/>
      <c r="K26" s="141"/>
      <c r="L26" s="130"/>
      <c r="M26" s="130"/>
      <c r="N26" s="130"/>
      <c r="O26" s="130"/>
      <c r="P26" s="104"/>
      <c r="Q26" s="104"/>
      <c r="R26" s="104"/>
      <c r="S26" s="105"/>
      <c r="T26" s="84"/>
    </row>
    <row r="27" spans="1:20" outlineLevel="2">
      <c r="A27" s="3"/>
      <c r="B27" s="84"/>
      <c r="C27" s="84"/>
      <c r="D27" s="106" t="s">
        <v>4</v>
      </c>
      <c r="E27" s="107">
        <v>1</v>
      </c>
      <c r="F27" s="108" t="s">
        <v>50</v>
      </c>
      <c r="G27" s="109" t="s">
        <v>115</v>
      </c>
      <c r="H27" s="110">
        <v>8</v>
      </c>
      <c r="I27" s="111" t="s">
        <v>21</v>
      </c>
      <c r="J27" s="112"/>
      <c r="K27" s="113"/>
      <c r="L27" s="114" t="str">
        <f>IF(D27="S",K27,"")</f>
        <v/>
      </c>
      <c r="M27" s="115">
        <f>IF(OR(D27="P",D27="U"),K27,"")</f>
        <v>0</v>
      </c>
      <c r="N27" s="115" t="str">
        <f>IF(D27="H",K27,"")</f>
        <v/>
      </c>
      <c r="O27" s="115" t="str">
        <f>IF(D27="V",K27,"")</f>
        <v/>
      </c>
      <c r="P27" s="116">
        <v>0</v>
      </c>
      <c r="Q27" s="116">
        <v>0</v>
      </c>
      <c r="R27" s="116">
        <v>0</v>
      </c>
      <c r="S27" s="117" t="e">
        <f>K27*(#REF!+100)/100</f>
        <v>#REF!</v>
      </c>
      <c r="T27" s="118"/>
    </row>
    <row r="28" spans="1:20" outlineLevel="2">
      <c r="A28" s="3"/>
      <c r="B28" s="84"/>
      <c r="C28" s="84"/>
      <c r="D28" s="106" t="s">
        <v>4</v>
      </c>
      <c r="E28" s="107">
        <v>2</v>
      </c>
      <c r="F28" s="108" t="s">
        <v>51</v>
      </c>
      <c r="G28" s="144" t="s">
        <v>134</v>
      </c>
      <c r="H28" s="110">
        <v>1</v>
      </c>
      <c r="I28" s="111" t="s">
        <v>22</v>
      </c>
      <c r="J28" s="112"/>
      <c r="K28" s="113"/>
      <c r="L28" s="114" t="str">
        <f>IF(D28="S",K28,"")</f>
        <v/>
      </c>
      <c r="M28" s="115">
        <f>IF(OR(D28="P",D28="U"),K28,"")</f>
        <v>0</v>
      </c>
      <c r="N28" s="115" t="str">
        <f>IF(D28="H",K28,"")</f>
        <v/>
      </c>
      <c r="O28" s="115" t="str">
        <f>IF(D28="V",K28,"")</f>
        <v/>
      </c>
      <c r="P28" s="116">
        <v>0</v>
      </c>
      <c r="Q28" s="116">
        <v>0</v>
      </c>
      <c r="R28" s="116">
        <v>0</v>
      </c>
      <c r="S28" s="117" t="e">
        <f>K28*(#REF!+100)/100</f>
        <v>#REF!</v>
      </c>
      <c r="T28" s="118"/>
    </row>
    <row r="29" spans="1:20" outlineLevel="2">
      <c r="A29" s="3"/>
      <c r="B29" s="84"/>
      <c r="C29" s="84"/>
      <c r="D29" s="106" t="s">
        <v>4</v>
      </c>
      <c r="E29" s="107">
        <v>3</v>
      </c>
      <c r="F29" s="108" t="s">
        <v>52</v>
      </c>
      <c r="G29" s="109" t="s">
        <v>121</v>
      </c>
      <c r="H29" s="110">
        <v>8</v>
      </c>
      <c r="I29" s="111" t="s">
        <v>21</v>
      </c>
      <c r="J29" s="112"/>
      <c r="K29" s="113"/>
      <c r="L29" s="114" t="str">
        <f>IF(D29="S",K29,"")</f>
        <v/>
      </c>
      <c r="M29" s="115">
        <f>IF(OR(D29="P",D29="U"),K29,"")</f>
        <v>0</v>
      </c>
      <c r="N29" s="115" t="str">
        <f>IF(D29="H",K29,"")</f>
        <v/>
      </c>
      <c r="O29" s="115" t="str">
        <f>IF(D29="V",K29,"")</f>
        <v/>
      </c>
      <c r="P29" s="116">
        <v>0</v>
      </c>
      <c r="Q29" s="116">
        <v>0</v>
      </c>
      <c r="R29" s="116">
        <v>0</v>
      </c>
      <c r="S29" s="117" t="e">
        <f>K29*(#REF!+100)/100</f>
        <v>#REF!</v>
      </c>
      <c r="T29" s="118"/>
    </row>
    <row r="30" spans="1:20" outlineLevel="2">
      <c r="A30" s="3"/>
      <c r="B30" s="84"/>
      <c r="C30" s="84"/>
      <c r="D30" s="106" t="s">
        <v>4</v>
      </c>
      <c r="E30" s="107">
        <v>4</v>
      </c>
      <c r="F30" s="108" t="s">
        <v>53</v>
      </c>
      <c r="G30" s="109" t="s">
        <v>122</v>
      </c>
      <c r="H30" s="110">
        <v>8</v>
      </c>
      <c r="I30" s="111" t="s">
        <v>27</v>
      </c>
      <c r="J30" s="112"/>
      <c r="K30" s="113"/>
      <c r="L30" s="114" t="str">
        <f>IF(D30="S",K30,"")</f>
        <v/>
      </c>
      <c r="M30" s="115">
        <f>IF(OR(D30="P",D30="U"),K30,"")</f>
        <v>0</v>
      </c>
      <c r="N30" s="115" t="str">
        <f>IF(D30="H",K30,"")</f>
        <v/>
      </c>
      <c r="O30" s="115" t="str">
        <f>IF(D30="V",K30,"")</f>
        <v/>
      </c>
      <c r="P30" s="116">
        <v>0</v>
      </c>
      <c r="Q30" s="116">
        <v>0</v>
      </c>
      <c r="R30" s="116">
        <v>0</v>
      </c>
      <c r="S30" s="117" t="e">
        <f>K30*(#REF!+100)/100</f>
        <v>#REF!</v>
      </c>
      <c r="T30" s="118"/>
    </row>
    <row r="31" spans="1:20" outlineLevel="2">
      <c r="A31" s="3"/>
      <c r="B31" s="84"/>
      <c r="C31" s="84"/>
      <c r="D31" s="106" t="s">
        <v>4</v>
      </c>
      <c r="E31" s="107">
        <v>5</v>
      </c>
      <c r="F31" s="108" t="s">
        <v>49</v>
      </c>
      <c r="G31" s="109" t="s">
        <v>98</v>
      </c>
      <c r="H31" s="110">
        <v>1</v>
      </c>
      <c r="I31" s="111" t="s">
        <v>22</v>
      </c>
      <c r="J31" s="112"/>
      <c r="K31" s="113"/>
      <c r="L31" s="114" t="str">
        <f>IF(D31="S",K31,"")</f>
        <v/>
      </c>
      <c r="M31" s="115">
        <f>IF(OR(D31="P",D31="U"),K31,"")</f>
        <v>0</v>
      </c>
      <c r="N31" s="115" t="str">
        <f>IF(D31="H",K31,"")</f>
        <v/>
      </c>
      <c r="O31" s="115" t="str">
        <f>IF(D31="V",K31,"")</f>
        <v/>
      </c>
      <c r="P31" s="116">
        <v>0</v>
      </c>
      <c r="Q31" s="116">
        <v>0</v>
      </c>
      <c r="R31" s="116">
        <v>0</v>
      </c>
      <c r="S31" s="117" t="e">
        <f>K31*(#REF!+100)/100</f>
        <v>#REF!</v>
      </c>
      <c r="T31" s="118"/>
    </row>
    <row r="32" spans="1:20" outlineLevel="1">
      <c r="A32" s="3"/>
      <c r="B32" s="85"/>
      <c r="C32" s="86" t="s">
        <v>13</v>
      </c>
      <c r="D32" s="87" t="s">
        <v>3</v>
      </c>
      <c r="E32" s="88"/>
      <c r="F32" s="88" t="s">
        <v>20</v>
      </c>
      <c r="G32" s="89" t="s">
        <v>106</v>
      </c>
      <c r="H32" s="88"/>
      <c r="I32" s="87"/>
      <c r="J32" s="88"/>
      <c r="K32" s="139"/>
      <c r="L32" s="128">
        <f>SUBTOTAL(9,L33:L34)</f>
        <v>0</v>
      </c>
      <c r="M32" s="128">
        <f>SUBTOTAL(9,M33:M34)</f>
        <v>0</v>
      </c>
      <c r="N32" s="128">
        <f>SUBTOTAL(9,N33:N34)</f>
        <v>0</v>
      </c>
      <c r="O32" s="128">
        <f>SUBTOTAL(9,O33:O34)</f>
        <v>0</v>
      </c>
      <c r="P32" s="90">
        <f>SUMPRODUCT(P33:P34,H33:H34)</f>
        <v>0</v>
      </c>
      <c r="Q32" s="90">
        <f>SUMPRODUCT(Q33:Q34,H33:H34)</f>
        <v>0</v>
      </c>
      <c r="R32" s="90">
        <f>SUMPRODUCT(R33:R34,H33:H34)</f>
        <v>0</v>
      </c>
      <c r="S32" s="91" t="e">
        <f>K32+#REF!</f>
        <v>#REF!</v>
      </c>
      <c r="T32" s="84"/>
    </row>
    <row r="33" spans="1:20" outlineLevel="2">
      <c r="A33" s="3"/>
      <c r="B33" s="98"/>
      <c r="C33" s="99"/>
      <c r="D33" s="100"/>
      <c r="E33" s="101" t="s">
        <v>113</v>
      </c>
      <c r="F33" s="102"/>
      <c r="G33" s="103"/>
      <c r="H33" s="102"/>
      <c r="I33" s="100"/>
      <c r="J33" s="102"/>
      <c r="K33" s="141"/>
      <c r="L33" s="130"/>
      <c r="M33" s="130"/>
      <c r="N33" s="130"/>
      <c r="O33" s="130"/>
      <c r="P33" s="104"/>
      <c r="Q33" s="104"/>
      <c r="R33" s="104"/>
      <c r="S33" s="105"/>
      <c r="T33" s="84"/>
    </row>
    <row r="34" spans="1:20" outlineLevel="2">
      <c r="A34" s="3"/>
      <c r="B34" s="84"/>
      <c r="C34" s="84"/>
      <c r="D34" s="106" t="s">
        <v>7</v>
      </c>
      <c r="E34" s="107">
        <v>1</v>
      </c>
      <c r="F34" s="108" t="s">
        <v>78</v>
      </c>
      <c r="G34" s="109" t="s">
        <v>108</v>
      </c>
      <c r="H34" s="110">
        <v>1391.4585999999999</v>
      </c>
      <c r="I34" s="111" t="s">
        <v>0</v>
      </c>
      <c r="J34" s="112"/>
      <c r="K34" s="113"/>
      <c r="L34" s="114" t="str">
        <f>IF(D34="S",K34,"")</f>
        <v/>
      </c>
      <c r="M34" s="115" t="str">
        <f>IF(OR(D34="P",D34="U"),K34,"")</f>
        <v/>
      </c>
      <c r="N34" s="115" t="str">
        <f>IF(D34="H",K34,"")</f>
        <v/>
      </c>
      <c r="O34" s="115">
        <f>IF(D34="V",K34,"")</f>
        <v>0</v>
      </c>
      <c r="P34" s="116">
        <v>0</v>
      </c>
      <c r="Q34" s="116">
        <v>0</v>
      </c>
      <c r="R34" s="116">
        <v>0</v>
      </c>
      <c r="S34" s="117" t="e">
        <f>K34*(#REF!+100)/100</f>
        <v>#REF!</v>
      </c>
      <c r="T34" s="118"/>
    </row>
  </sheetData>
  <mergeCells count="5">
    <mergeCell ref="G2:K2"/>
    <mergeCell ref="D3:F3"/>
    <mergeCell ref="D4:F4"/>
    <mergeCell ref="H4:I4"/>
    <mergeCell ref="K4:L4"/>
  </mergeCells>
  <phoneticPr fontId="17" type="noConversion"/>
  <pageMargins left="0" right="0" top="0.39370078740157483" bottom="0.78740157480314965" header="0.51181102362204722" footer="0.51181102362204722"/>
  <pageSetup paperSize="9" scale="72" firstPageNumber="2" orientation="landscape" horizontalDpi="300" verticalDpi="300" r:id="rId1"/>
  <headerFooter alignWithMargins="0">
    <oddFooter>&amp;C&amp;"Times New Roman,Obyčejné"&amp;12Stránka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7</vt:i4>
      </vt:variant>
    </vt:vector>
  </HeadingPairs>
  <TitlesOfParts>
    <vt:vector size="9" baseType="lpstr">
      <vt:lpstr>KrycíList</vt:lpstr>
      <vt:lpstr>Rozpočet</vt:lpstr>
      <vt:lpstr>__MAIN__</vt:lpstr>
      <vt:lpstr>__MAIN1__</vt:lpstr>
      <vt:lpstr>__OobjF__</vt:lpstr>
      <vt:lpstr>__OoddF__</vt:lpstr>
      <vt:lpstr>__OradF__</vt:lpstr>
      <vt:lpstr>Excel_BuiltIn_Print_Titles_2_1</vt:lpstr>
      <vt:lpstr>Rozpočet!Názvy_tisku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Krejčí</dc:creator>
  <cp:lastModifiedBy>SU</cp:lastModifiedBy>
  <cp:revision>1</cp:revision>
  <cp:lastPrinted>2013-05-23T11:27:46Z</cp:lastPrinted>
  <dcterms:created xsi:type="dcterms:W3CDTF">2005-02-12T09:43:29Z</dcterms:created>
  <dcterms:modified xsi:type="dcterms:W3CDTF">2013-06-11T06:27:07Z</dcterms:modified>
</cp:coreProperties>
</file>