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3275" windowHeight="7005" tabRatio="334"/>
  </bookViews>
  <sheets>
    <sheet name="JTI" sheetId="1" r:id="rId1"/>
  </sheets>
  <definedNames>
    <definedName name="_xlnm._FilterDatabase" localSheetId="0" hidden="1">JTI!$A$2:$J$16</definedName>
    <definedName name="_xlnm.Print_Area" localSheetId="0">JTI!$A$1:$AA$20</definedName>
  </definedNames>
  <calcPr calcId="145621"/>
</workbook>
</file>

<file path=xl/calcChain.xml><?xml version="1.0" encoding="utf-8"?>
<calcChain xmlns="http://schemas.openxmlformats.org/spreadsheetml/2006/main">
  <c r="P20" i="1" l="1"/>
  <c r="Q20" i="1"/>
  <c r="R20" i="1"/>
  <c r="S20" i="1"/>
  <c r="T20" i="1"/>
  <c r="U20" i="1"/>
  <c r="V20" i="1"/>
  <c r="W20" i="1"/>
  <c r="X20" i="1"/>
  <c r="Y20" i="1"/>
  <c r="Z15" i="1"/>
  <c r="AA15" i="1"/>
  <c r="AA9" i="1"/>
  <c r="Z9" i="1"/>
  <c r="AA11" i="1"/>
  <c r="Z11" i="1"/>
  <c r="AA13" i="1"/>
  <c r="Z13" i="1"/>
  <c r="AA14" i="1"/>
  <c r="Z14" i="1"/>
  <c r="AA17" i="1"/>
  <c r="Z17" i="1"/>
  <c r="Z5" i="1"/>
  <c r="AA5" i="1"/>
  <c r="AA18" i="1"/>
  <c r="Z18" i="1"/>
  <c r="AA19" i="1"/>
  <c r="Z19" i="1"/>
  <c r="AA16" i="1"/>
  <c r="AA12" i="1"/>
  <c r="Z16" i="1"/>
  <c r="AA10" i="1"/>
  <c r="Z10" i="1"/>
  <c r="AA7" i="1"/>
  <c r="Z7" i="1"/>
  <c r="Z12" i="1"/>
  <c r="AA8" i="1"/>
  <c r="Z8" i="1"/>
  <c r="AA6" i="1"/>
  <c r="Z6" i="1"/>
  <c r="AA4" i="1"/>
  <c r="Z4" i="1"/>
</calcChain>
</file>

<file path=xl/sharedStrings.xml><?xml version="1.0" encoding="utf-8"?>
<sst xmlns="http://schemas.openxmlformats.org/spreadsheetml/2006/main" count="193" uniqueCount="118">
  <si>
    <t>MŠMT         2012
tis Kč</t>
  </si>
  <si>
    <t>MŠMT        2013
tis Kč</t>
  </si>
  <si>
    <t>ENIAC</t>
  </si>
  <si>
    <t>ID</t>
  </si>
  <si>
    <t>IČO</t>
  </si>
  <si>
    <t>ARTEMIS</t>
  </si>
  <si>
    <t>AKRONYM</t>
  </si>
  <si>
    <t>NÁZEV PROJEKTU</t>
  </si>
  <si>
    <t>PŘÍJEMCE</t>
  </si>
  <si>
    <t>PRÁVNÍ FORMA</t>
  </si>
  <si>
    <t>ADRESA</t>
  </si>
  <si>
    <t>ŘEŠITEL</t>
  </si>
  <si>
    <t>EUR</t>
  </si>
  <si>
    <t>Celkem</t>
  </si>
  <si>
    <t>JTI 2013</t>
  </si>
  <si>
    <t>BANKOVNÍ SPOJENÍ</t>
  </si>
  <si>
    <t>CELKOVÉ UZNANÉ NÁKLADY</t>
  </si>
  <si>
    <t>tis. CZK</t>
  </si>
  <si>
    <t>7H13002</t>
  </si>
  <si>
    <t>ACCUS</t>
  </si>
  <si>
    <t>Adaptive Cooperative Control in Urban (sub) Systems</t>
  </si>
  <si>
    <t>Vysoké učení technické v Brně</t>
  </si>
  <si>
    <t>00216305</t>
  </si>
  <si>
    <t>VVŠ</t>
  </si>
  <si>
    <t>Antonínská 548/1, 601 90 Brno</t>
  </si>
  <si>
    <t>94-37220621/0710</t>
  </si>
  <si>
    <t>INSTITUCIONÁLNÍ PODPORA MŠMT (EUR v jednotkách € a CZK v tis. Kč)</t>
  </si>
  <si>
    <t>doc. Ing. Pavel Václavek, Ph.D.</t>
  </si>
  <si>
    <t>7HZC13006</t>
  </si>
  <si>
    <t>PaPP</t>
  </si>
  <si>
    <t>Portable and Predictable Performance on Heterogeneous Embedded Manycores</t>
  </si>
  <si>
    <t>CAMEA, spol s r.o.</t>
  </si>
  <si>
    <t>60746220</t>
  </si>
  <si>
    <t>SME</t>
  </si>
  <si>
    <t>Kořenského 25, 621 00 Brno</t>
  </si>
  <si>
    <t>Ing. Miloslav Richter, Ph.D.</t>
  </si>
  <si>
    <t>19-5141610227/0100</t>
  </si>
  <si>
    <t>7H13004</t>
  </si>
  <si>
    <t>HoliDes</t>
  </si>
  <si>
    <t>doc. Ing. Adam Herout, Ph.D.</t>
  </si>
  <si>
    <t>7H13001</t>
  </si>
  <si>
    <t>CRYSTAL</t>
  </si>
  <si>
    <t>Masarykova univerzita</t>
  </si>
  <si>
    <t>00216224</t>
  </si>
  <si>
    <t>Žerotínovo náměstí 617/9, 601 77 Brno</t>
  </si>
  <si>
    <t>doc. RNDr. Jiří Barnat, Ph.D.</t>
  </si>
  <si>
    <t>94-41924621/0710</t>
  </si>
  <si>
    <t xml:space="preserve">DOTACE EK </t>
  </si>
  <si>
    <t>OSTATNÍ</t>
  </si>
  <si>
    <t>7HZC13005</t>
  </si>
  <si>
    <t>prof. Dr. Ing. Pavel Zemčík</t>
  </si>
  <si>
    <t>7H13008</t>
  </si>
  <si>
    <t>E-SCOP</t>
  </si>
  <si>
    <t>Embedded systems Service-based Control for Open manufacturing and Process automation</t>
  </si>
  <si>
    <t>Západočeská univerzita v Plzni</t>
  </si>
  <si>
    <t>49777513</t>
  </si>
  <si>
    <t>Univerzitní 8/2732, 306 14 Plzeň</t>
  </si>
  <si>
    <t>Ing. Pavel Balda, Ph.D.</t>
  </si>
  <si>
    <t>94-64738311/0710</t>
  </si>
  <si>
    <t>7H13014</t>
  </si>
  <si>
    <t>DeNeCoR</t>
  </si>
  <si>
    <t>prof. Ing. Radimír Vrba, CSc.</t>
  </si>
  <si>
    <t>7H13015</t>
  </si>
  <si>
    <t>E450EDL</t>
  </si>
  <si>
    <t xml:space="preserve">European 450mm Equipment Demo Line </t>
  </si>
  <si>
    <t>Ústav přístrojové techniky Akademie věd České republiky, v.v.i.</t>
  </si>
  <si>
    <t>68081731</t>
  </si>
  <si>
    <t>VVI</t>
  </si>
  <si>
    <t>Královopolská 147, 612 64 Brno</t>
  </si>
  <si>
    <t>Mgr. Tomáš Radlička, Ph.D.</t>
  </si>
  <si>
    <t>94-54522621/0710</t>
  </si>
  <si>
    <t>7H13003</t>
  </si>
  <si>
    <t>FEI Czech Republic, s.r.o.</t>
  </si>
  <si>
    <t>LE</t>
  </si>
  <si>
    <t>46971629</t>
  </si>
  <si>
    <t>Podnikatelská 6, 612 00 Brno</t>
  </si>
  <si>
    <t>RNDr. Lubomír Tůma</t>
  </si>
  <si>
    <t>373519024/2700</t>
  </si>
  <si>
    <t>7H13009</t>
  </si>
  <si>
    <t>Institut mikroelektronických aplikací s.r.o.</t>
  </si>
  <si>
    <t>45277397</t>
  </si>
  <si>
    <t>Na Valentince 1003/1, 150 00 Praha</t>
  </si>
  <si>
    <t>Ing. Jiří Havlík</t>
  </si>
  <si>
    <t>7049642081/0100</t>
  </si>
  <si>
    <t>7H13010</t>
  </si>
  <si>
    <t>Devices for NeuroControl and NeuroRehabilitation</t>
  </si>
  <si>
    <t>MUDr. Mgr. Petr Struk</t>
  </si>
  <si>
    <t>7H13007</t>
  </si>
  <si>
    <t>Arrowhead</t>
  </si>
  <si>
    <t>České vysoké učení technické v Praze</t>
  </si>
  <si>
    <t>68407700</t>
  </si>
  <si>
    <t>Zikova 1903/4, 166 36 Praha 6</t>
  </si>
  <si>
    <t>doc. Ing. Radislav Šmíd, Ph.D.</t>
  </si>
  <si>
    <t>94-10038061/0710</t>
  </si>
  <si>
    <t>7H13011</t>
  </si>
  <si>
    <t>ICONICS Europe B. V. - odštěpný závod</t>
  </si>
  <si>
    <t>49779257</t>
  </si>
  <si>
    <t>Klatovská 416/22, 301 00 Plzeň</t>
  </si>
  <si>
    <t>Ing. Vojtěch Kresl</t>
  </si>
  <si>
    <t>CZ8727000000001002431925</t>
  </si>
  <si>
    <t>7H13012</t>
  </si>
  <si>
    <t>27617793</t>
  </si>
  <si>
    <t>Honeywell International, s.r.o.</t>
  </si>
  <si>
    <t>Ing. Jan Beran, Ph.D.</t>
  </si>
  <si>
    <t>64450-6003740255/6300</t>
  </si>
  <si>
    <t>7H13013</t>
  </si>
  <si>
    <t>Mgr. Jiří Vašek</t>
  </si>
  <si>
    <t>64450-6003740271/6300</t>
  </si>
  <si>
    <t>7H13016</t>
  </si>
  <si>
    <t>Dr. Ing. Petr Stluka</t>
  </si>
  <si>
    <t>064450-6003520105/6300</t>
  </si>
  <si>
    <t>PODPORA MŠMT CELKEM</t>
  </si>
  <si>
    <t>Holistic Human Factors and System Design of Adaptive Cooperative Human-Machine Systems</t>
  </si>
  <si>
    <t>CRitical sYSTem engineering AcceLeration</t>
  </si>
  <si>
    <t>V Parku 2325/16, 148 00 Praha 4</t>
  </si>
  <si>
    <t>Honeywell spol. s r.o.</t>
  </si>
  <si>
    <t>V Parku 2326/18, 148 00 Praha 4</t>
  </si>
  <si>
    <t>18627757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</si>
</sst>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Arial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" fontId="3" fillId="5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/>
    <xf numFmtId="0" fontId="6" fillId="0" borderId="1" xfId="0" applyFont="1" applyBorder="1" applyAlignment="1"/>
  </cellXfs>
  <cellStyles count="3">
    <cellStyle name="Normální" xfId="0" builtinId="0"/>
    <cellStyle name="normální 2 2" xfId="1"/>
    <cellStyle name="normální 2 3" xfId="2"/>
  </cellStyles>
  <dxfs count="0"/>
  <tableStyles count="0" defaultTableStyle="TableStyleMedium9" defaultPivotStyle="PivotStyleLight16"/>
  <colors>
    <mruColors>
      <color rgb="FF00CC00"/>
      <color rgb="FFFFFF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showGridLines="0" tabSelected="1" zoomScaleNormal="100" zoomScaleSheetLayoutView="50" workbookViewId="0">
      <selection sqref="A1:A3"/>
    </sheetView>
  </sheetViews>
  <sheetFormatPr defaultRowHeight="15" x14ac:dyDescent="0.2"/>
  <cols>
    <col min="1" max="1" width="8.7109375" style="9" customWidth="1"/>
    <col min="2" max="3" width="10.7109375" style="9" customWidth="1"/>
    <col min="4" max="5" width="28.7109375" style="10" customWidth="1"/>
    <col min="6" max="6" width="7.5703125" style="7" hidden="1" customWidth="1"/>
    <col min="7" max="7" width="7.140625" style="7" hidden="1" customWidth="1"/>
    <col min="8" max="8" width="9.7109375" style="13" customWidth="1"/>
    <col min="9" max="9" width="7.7109375" style="11" customWidth="1"/>
    <col min="10" max="11" width="28.7109375" style="10" customWidth="1"/>
    <col min="12" max="12" width="18.7109375" style="10" customWidth="1"/>
    <col min="13" max="15" width="10.7109375" style="16" customWidth="1"/>
    <col min="16" max="16" width="10.7109375" style="7" customWidth="1"/>
    <col min="17" max="17" width="7.7109375" style="7" customWidth="1"/>
    <col min="18" max="18" width="10.7109375" style="7" customWidth="1"/>
    <col min="19" max="19" width="7.7109375" style="7" customWidth="1"/>
    <col min="20" max="20" width="10.7109375" style="7" customWidth="1"/>
    <col min="21" max="21" width="7.7109375" style="7" customWidth="1"/>
    <col min="22" max="22" width="10.7109375" style="7" customWidth="1"/>
    <col min="23" max="23" width="7.7109375" style="7" customWidth="1"/>
    <col min="24" max="24" width="10.7109375" style="7" customWidth="1"/>
    <col min="25" max="25" width="7.7109375" style="7" customWidth="1"/>
    <col min="26" max="26" width="11.7109375" style="11" customWidth="1"/>
    <col min="27" max="27" width="8.7109375" style="11" customWidth="1"/>
    <col min="28" max="16384" width="9.140625" style="7"/>
  </cols>
  <sheetData>
    <row r="1" spans="1:27" s="9" customFormat="1" ht="30" customHeight="1" x14ac:dyDescent="0.2">
      <c r="A1" s="37" t="s">
        <v>14</v>
      </c>
      <c r="B1" s="37" t="s">
        <v>3</v>
      </c>
      <c r="C1" s="37" t="s">
        <v>6</v>
      </c>
      <c r="D1" s="37" t="s">
        <v>7</v>
      </c>
      <c r="E1" s="37" t="s">
        <v>8</v>
      </c>
      <c r="F1" s="22"/>
      <c r="G1" s="22"/>
      <c r="H1" s="40" t="s">
        <v>4</v>
      </c>
      <c r="I1" s="37" t="s">
        <v>9</v>
      </c>
      <c r="J1" s="37" t="s">
        <v>10</v>
      </c>
      <c r="K1" s="37" t="s">
        <v>11</v>
      </c>
      <c r="L1" s="37" t="s">
        <v>15</v>
      </c>
      <c r="M1" s="44" t="s">
        <v>16</v>
      </c>
      <c r="N1" s="47" t="s">
        <v>47</v>
      </c>
      <c r="O1" s="37" t="s">
        <v>48</v>
      </c>
      <c r="P1" s="43" t="s">
        <v>26</v>
      </c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27" s="19" customFormat="1" ht="24.95" customHeight="1" x14ac:dyDescent="0.2">
      <c r="A2" s="39"/>
      <c r="B2" s="39"/>
      <c r="C2" s="39"/>
      <c r="D2" s="38"/>
      <c r="E2" s="38"/>
      <c r="F2" s="18" t="s">
        <v>0</v>
      </c>
      <c r="G2" s="18" t="s">
        <v>1</v>
      </c>
      <c r="H2" s="41"/>
      <c r="I2" s="42"/>
      <c r="J2" s="38"/>
      <c r="K2" s="38"/>
      <c r="L2" s="38"/>
      <c r="M2" s="45"/>
      <c r="N2" s="48"/>
      <c r="O2" s="49"/>
      <c r="P2" s="37">
        <v>2013</v>
      </c>
      <c r="Q2" s="37"/>
      <c r="R2" s="37">
        <v>2014</v>
      </c>
      <c r="S2" s="37"/>
      <c r="T2" s="43">
        <v>2015</v>
      </c>
      <c r="U2" s="43"/>
      <c r="V2" s="43">
        <v>2016</v>
      </c>
      <c r="W2" s="46"/>
      <c r="X2" s="43">
        <v>2017</v>
      </c>
      <c r="Y2" s="46"/>
      <c r="Z2" s="43" t="s">
        <v>13</v>
      </c>
      <c r="AA2" s="46"/>
    </row>
    <row r="3" spans="1:27" s="19" customFormat="1" ht="24.95" customHeight="1" x14ac:dyDescent="0.2">
      <c r="A3" s="39"/>
      <c r="B3" s="39"/>
      <c r="C3" s="39"/>
      <c r="D3" s="38"/>
      <c r="E3" s="38"/>
      <c r="F3" s="18"/>
      <c r="G3" s="18"/>
      <c r="H3" s="41"/>
      <c r="I3" s="42"/>
      <c r="J3" s="38"/>
      <c r="K3" s="38"/>
      <c r="L3" s="38"/>
      <c r="M3" s="20" t="s">
        <v>12</v>
      </c>
      <c r="N3" s="20" t="s">
        <v>12</v>
      </c>
      <c r="O3" s="18" t="s">
        <v>12</v>
      </c>
      <c r="P3" s="21" t="s">
        <v>12</v>
      </c>
      <c r="Q3" s="21" t="s">
        <v>17</v>
      </c>
      <c r="R3" s="21" t="s">
        <v>12</v>
      </c>
      <c r="S3" s="21" t="s">
        <v>17</v>
      </c>
      <c r="T3" s="21" t="s">
        <v>12</v>
      </c>
      <c r="U3" s="21" t="s">
        <v>17</v>
      </c>
      <c r="V3" s="21" t="s">
        <v>12</v>
      </c>
      <c r="W3" s="21" t="s">
        <v>17</v>
      </c>
      <c r="X3" s="21" t="s">
        <v>12</v>
      </c>
      <c r="Y3" s="21" t="s">
        <v>17</v>
      </c>
      <c r="Z3" s="21" t="s">
        <v>12</v>
      </c>
      <c r="AA3" s="21" t="s">
        <v>17</v>
      </c>
    </row>
    <row r="4" spans="1:27" ht="52.5" customHeight="1" x14ac:dyDescent="0.2">
      <c r="A4" s="1" t="s">
        <v>5</v>
      </c>
      <c r="B4" s="23" t="s">
        <v>18</v>
      </c>
      <c r="C4" s="23" t="s">
        <v>19</v>
      </c>
      <c r="D4" s="24" t="s">
        <v>20</v>
      </c>
      <c r="E4" s="24" t="s">
        <v>21</v>
      </c>
      <c r="F4" s="25"/>
      <c r="G4" s="25"/>
      <c r="H4" s="26" t="s">
        <v>22</v>
      </c>
      <c r="I4" s="27" t="s">
        <v>23</v>
      </c>
      <c r="J4" s="24" t="s">
        <v>24</v>
      </c>
      <c r="K4" s="24" t="s">
        <v>27</v>
      </c>
      <c r="L4" s="24" t="s">
        <v>25</v>
      </c>
      <c r="M4" s="28">
        <v>215322</v>
      </c>
      <c r="N4" s="28">
        <v>35958.769999999997</v>
      </c>
      <c r="O4" s="28">
        <v>0</v>
      </c>
      <c r="P4" s="28">
        <v>11580.37</v>
      </c>
      <c r="Q4" s="29">
        <v>299</v>
      </c>
      <c r="R4" s="28">
        <v>69430.55</v>
      </c>
      <c r="S4" s="29">
        <v>1791</v>
      </c>
      <c r="T4" s="28">
        <v>69430.55</v>
      </c>
      <c r="U4" s="29">
        <v>1791</v>
      </c>
      <c r="V4" s="28">
        <v>28921.759999999998</v>
      </c>
      <c r="W4" s="29">
        <v>746</v>
      </c>
      <c r="X4" s="28">
        <v>0</v>
      </c>
      <c r="Y4" s="29">
        <v>0</v>
      </c>
      <c r="Z4" s="30">
        <f>SUM(P4,R4,T4,V4)</f>
        <v>179363.23</v>
      </c>
      <c r="AA4" s="31">
        <f>SUM(Q4,S4,U4,W4)</f>
        <v>4627</v>
      </c>
    </row>
    <row r="5" spans="1:27" ht="52.5" customHeight="1" x14ac:dyDescent="0.2">
      <c r="A5" s="1" t="s">
        <v>5</v>
      </c>
      <c r="B5" s="23" t="s">
        <v>78</v>
      </c>
      <c r="C5" s="23" t="s">
        <v>19</v>
      </c>
      <c r="D5" s="24" t="s">
        <v>20</v>
      </c>
      <c r="E5" s="24" t="s">
        <v>79</v>
      </c>
      <c r="F5" s="25"/>
      <c r="G5" s="25"/>
      <c r="H5" s="26" t="s">
        <v>80</v>
      </c>
      <c r="I5" s="27" t="s">
        <v>33</v>
      </c>
      <c r="J5" s="24" t="s">
        <v>81</v>
      </c>
      <c r="K5" s="24" t="s">
        <v>82</v>
      </c>
      <c r="L5" s="24" t="s">
        <v>83</v>
      </c>
      <c r="M5" s="28">
        <v>400000</v>
      </c>
      <c r="N5" s="28">
        <v>66800</v>
      </c>
      <c r="O5" s="28">
        <v>269500</v>
      </c>
      <c r="P5" s="28">
        <v>12386</v>
      </c>
      <c r="Q5" s="29">
        <v>320</v>
      </c>
      <c r="R5" s="28">
        <v>21233</v>
      </c>
      <c r="S5" s="29">
        <v>548</v>
      </c>
      <c r="T5" s="28">
        <v>21233</v>
      </c>
      <c r="U5" s="29">
        <v>548</v>
      </c>
      <c r="V5" s="28">
        <v>8848</v>
      </c>
      <c r="W5" s="29">
        <v>229</v>
      </c>
      <c r="X5" s="28">
        <v>0</v>
      </c>
      <c r="Y5" s="29">
        <v>0</v>
      </c>
      <c r="Z5" s="30">
        <f>SUM(P5,R5,T5,V5)</f>
        <v>63700</v>
      </c>
      <c r="AA5" s="31">
        <f>SUM(Q5,S5,U5,W5)</f>
        <v>1645</v>
      </c>
    </row>
    <row r="6" spans="1:27" ht="69" customHeight="1" x14ac:dyDescent="0.2">
      <c r="A6" s="1" t="s">
        <v>5</v>
      </c>
      <c r="B6" s="23" t="s">
        <v>28</v>
      </c>
      <c r="C6" s="23" t="s">
        <v>29</v>
      </c>
      <c r="D6" s="24" t="s">
        <v>30</v>
      </c>
      <c r="E6" s="24" t="s">
        <v>31</v>
      </c>
      <c r="F6" s="25"/>
      <c r="G6" s="25"/>
      <c r="H6" s="26" t="s">
        <v>32</v>
      </c>
      <c r="I6" s="27" t="s">
        <v>33</v>
      </c>
      <c r="J6" s="24" t="s">
        <v>34</v>
      </c>
      <c r="K6" s="24" t="s">
        <v>35</v>
      </c>
      <c r="L6" s="24" t="s">
        <v>36</v>
      </c>
      <c r="M6" s="28">
        <v>21000</v>
      </c>
      <c r="N6" s="28">
        <v>3507</v>
      </c>
      <c r="O6" s="28">
        <v>17325</v>
      </c>
      <c r="P6" s="28">
        <v>64</v>
      </c>
      <c r="Q6" s="29">
        <v>2</v>
      </c>
      <c r="R6" s="28">
        <v>64</v>
      </c>
      <c r="S6" s="29">
        <v>2</v>
      </c>
      <c r="T6" s="28">
        <v>40</v>
      </c>
      <c r="U6" s="29">
        <v>2</v>
      </c>
      <c r="V6" s="28">
        <v>0</v>
      </c>
      <c r="W6" s="29">
        <v>0</v>
      </c>
      <c r="X6" s="28">
        <v>0</v>
      </c>
      <c r="Y6" s="29">
        <v>0</v>
      </c>
      <c r="Z6" s="30">
        <f>SUM(P6,R6,T6)</f>
        <v>168</v>
      </c>
      <c r="AA6" s="31">
        <f>SUM(Q6,S6,U6)</f>
        <v>6</v>
      </c>
    </row>
    <row r="7" spans="1:27" ht="69" customHeight="1" x14ac:dyDescent="0.2">
      <c r="A7" s="1" t="s">
        <v>5</v>
      </c>
      <c r="B7" s="23" t="s">
        <v>49</v>
      </c>
      <c r="C7" s="23" t="s">
        <v>29</v>
      </c>
      <c r="D7" s="24" t="s">
        <v>30</v>
      </c>
      <c r="E7" s="24" t="s">
        <v>21</v>
      </c>
      <c r="F7" s="25"/>
      <c r="G7" s="25"/>
      <c r="H7" s="26" t="s">
        <v>22</v>
      </c>
      <c r="I7" s="27" t="s">
        <v>23</v>
      </c>
      <c r="J7" s="24" t="s">
        <v>24</v>
      </c>
      <c r="K7" s="24" t="s">
        <v>50</v>
      </c>
      <c r="L7" s="24" t="s">
        <v>25</v>
      </c>
      <c r="M7" s="28">
        <v>60000</v>
      </c>
      <c r="N7" s="28">
        <v>10020</v>
      </c>
      <c r="O7" s="28">
        <v>49880</v>
      </c>
      <c r="P7" s="28">
        <v>38</v>
      </c>
      <c r="Q7" s="29">
        <v>1</v>
      </c>
      <c r="R7" s="28">
        <v>38</v>
      </c>
      <c r="S7" s="29">
        <v>1</v>
      </c>
      <c r="T7" s="28">
        <v>24</v>
      </c>
      <c r="U7" s="29">
        <v>1</v>
      </c>
      <c r="V7" s="28">
        <v>0</v>
      </c>
      <c r="W7" s="29">
        <v>0</v>
      </c>
      <c r="X7" s="28">
        <v>0</v>
      </c>
      <c r="Y7" s="29">
        <v>0</v>
      </c>
      <c r="Z7" s="30">
        <f>SUM(P7,R7,T7)</f>
        <v>100</v>
      </c>
      <c r="AA7" s="31">
        <f>SUM(Q7,S7,U7)</f>
        <v>3</v>
      </c>
    </row>
    <row r="8" spans="1:27" ht="69" customHeight="1" x14ac:dyDescent="0.2">
      <c r="A8" s="1" t="s">
        <v>5</v>
      </c>
      <c r="B8" s="23" t="s">
        <v>37</v>
      </c>
      <c r="C8" s="23" t="s">
        <v>38</v>
      </c>
      <c r="D8" s="24" t="s">
        <v>112</v>
      </c>
      <c r="E8" s="24" t="s">
        <v>21</v>
      </c>
      <c r="F8" s="25"/>
      <c r="G8" s="25"/>
      <c r="H8" s="26" t="s">
        <v>22</v>
      </c>
      <c r="I8" s="27" t="s">
        <v>23</v>
      </c>
      <c r="J8" s="24" t="s">
        <v>24</v>
      </c>
      <c r="K8" s="24" t="s">
        <v>39</v>
      </c>
      <c r="L8" s="24" t="s">
        <v>25</v>
      </c>
      <c r="M8" s="28">
        <v>300000</v>
      </c>
      <c r="N8" s="28">
        <v>50100</v>
      </c>
      <c r="O8" s="28">
        <v>0</v>
      </c>
      <c r="P8" s="28">
        <v>20825</v>
      </c>
      <c r="Q8" s="29">
        <v>538</v>
      </c>
      <c r="R8" s="28">
        <v>83300</v>
      </c>
      <c r="S8" s="29">
        <v>2149</v>
      </c>
      <c r="T8" s="28">
        <v>83300</v>
      </c>
      <c r="U8" s="29">
        <v>2149</v>
      </c>
      <c r="V8" s="28">
        <v>62475</v>
      </c>
      <c r="W8" s="29">
        <v>1612</v>
      </c>
      <c r="X8" s="28">
        <v>0</v>
      </c>
      <c r="Y8" s="29">
        <v>0</v>
      </c>
      <c r="Z8" s="30">
        <f t="shared" ref="Z8:AA19" si="0">SUM(P8,R8,T8,V8)</f>
        <v>249900</v>
      </c>
      <c r="AA8" s="31">
        <f t="shared" si="0"/>
        <v>6448</v>
      </c>
    </row>
    <row r="9" spans="1:27" ht="69" customHeight="1" x14ac:dyDescent="0.2">
      <c r="A9" s="1" t="s">
        <v>5</v>
      </c>
      <c r="B9" s="23" t="s">
        <v>105</v>
      </c>
      <c r="C9" s="23" t="s">
        <v>38</v>
      </c>
      <c r="D9" s="24" t="s">
        <v>112</v>
      </c>
      <c r="E9" s="24" t="s">
        <v>102</v>
      </c>
      <c r="F9" s="25"/>
      <c r="G9" s="25"/>
      <c r="H9" s="26" t="s">
        <v>101</v>
      </c>
      <c r="I9" s="27" t="s">
        <v>73</v>
      </c>
      <c r="J9" s="24" t="s">
        <v>114</v>
      </c>
      <c r="K9" s="24" t="s">
        <v>106</v>
      </c>
      <c r="L9" s="24" t="s">
        <v>107</v>
      </c>
      <c r="M9" s="28">
        <v>865600</v>
      </c>
      <c r="N9" s="28">
        <v>144555.20000000001</v>
      </c>
      <c r="O9" s="28">
        <v>432800</v>
      </c>
      <c r="P9" s="28">
        <v>10481.799999999999</v>
      </c>
      <c r="Q9" s="29">
        <v>271</v>
      </c>
      <c r="R9" s="28">
        <v>125780</v>
      </c>
      <c r="S9" s="29">
        <v>3244</v>
      </c>
      <c r="T9" s="28">
        <v>123159</v>
      </c>
      <c r="U9" s="29">
        <v>3177</v>
      </c>
      <c r="V9" s="28">
        <v>28824</v>
      </c>
      <c r="W9" s="29">
        <v>744</v>
      </c>
      <c r="X9" s="28">
        <v>0</v>
      </c>
      <c r="Y9" s="29">
        <v>0</v>
      </c>
      <c r="Z9" s="30">
        <f>SUM(P9,R9,T9,V9)</f>
        <v>288244.8</v>
      </c>
      <c r="AA9" s="31">
        <f>SUM(Q9,S9,U9,W9)</f>
        <v>7436</v>
      </c>
    </row>
    <row r="10" spans="1:27" s="32" customFormat="1" ht="69" customHeight="1" x14ac:dyDescent="0.2">
      <c r="A10" s="1" t="s">
        <v>5</v>
      </c>
      <c r="B10" s="23" t="s">
        <v>40</v>
      </c>
      <c r="C10" s="23" t="s">
        <v>41</v>
      </c>
      <c r="D10" s="24" t="s">
        <v>113</v>
      </c>
      <c r="E10" s="24" t="s">
        <v>42</v>
      </c>
      <c r="F10" s="25"/>
      <c r="G10" s="25"/>
      <c r="H10" s="26" t="s">
        <v>43</v>
      </c>
      <c r="I10" s="27" t="s">
        <v>23</v>
      </c>
      <c r="J10" s="24" t="s">
        <v>44</v>
      </c>
      <c r="K10" s="24" t="s">
        <v>45</v>
      </c>
      <c r="L10" s="24" t="s">
        <v>46</v>
      </c>
      <c r="M10" s="28">
        <v>96000</v>
      </c>
      <c r="N10" s="28">
        <v>16032</v>
      </c>
      <c r="O10" s="28">
        <v>0</v>
      </c>
      <c r="P10" s="28">
        <v>20950</v>
      </c>
      <c r="Q10" s="29">
        <v>541</v>
      </c>
      <c r="R10" s="28">
        <v>29509</v>
      </c>
      <c r="S10" s="29">
        <v>762</v>
      </c>
      <c r="T10" s="28">
        <v>29509</v>
      </c>
      <c r="U10" s="29">
        <v>762</v>
      </c>
      <c r="V10" s="28">
        <v>0</v>
      </c>
      <c r="W10" s="29">
        <v>0</v>
      </c>
      <c r="X10" s="28">
        <v>0</v>
      </c>
      <c r="Y10" s="29">
        <v>0</v>
      </c>
      <c r="Z10" s="30">
        <f t="shared" si="0"/>
        <v>79968</v>
      </c>
      <c r="AA10" s="31">
        <f t="shared" si="0"/>
        <v>2065</v>
      </c>
    </row>
    <row r="11" spans="1:27" ht="69" customHeight="1" x14ac:dyDescent="0.2">
      <c r="A11" s="1" t="s">
        <v>5</v>
      </c>
      <c r="B11" s="23" t="s">
        <v>100</v>
      </c>
      <c r="C11" s="23" t="s">
        <v>41</v>
      </c>
      <c r="D11" s="24" t="s">
        <v>113</v>
      </c>
      <c r="E11" s="24" t="s">
        <v>102</v>
      </c>
      <c r="F11" s="25"/>
      <c r="G11" s="25"/>
      <c r="H11" s="26" t="s">
        <v>101</v>
      </c>
      <c r="I11" s="27" t="s">
        <v>73</v>
      </c>
      <c r="J11" s="24" t="s">
        <v>114</v>
      </c>
      <c r="K11" s="24" t="s">
        <v>103</v>
      </c>
      <c r="L11" s="24" t="s">
        <v>104</v>
      </c>
      <c r="M11" s="28">
        <v>600000</v>
      </c>
      <c r="N11" s="28">
        <v>100200</v>
      </c>
      <c r="O11" s="28">
        <v>300000</v>
      </c>
      <c r="P11" s="28">
        <v>38729</v>
      </c>
      <c r="Q11" s="29">
        <v>999</v>
      </c>
      <c r="R11" s="28">
        <v>61533</v>
      </c>
      <c r="S11" s="29">
        <v>1587</v>
      </c>
      <c r="T11" s="28">
        <v>74201</v>
      </c>
      <c r="U11" s="29">
        <v>1914</v>
      </c>
      <c r="V11" s="28">
        <v>25337</v>
      </c>
      <c r="W11" s="29">
        <v>654</v>
      </c>
      <c r="X11" s="28">
        <v>0</v>
      </c>
      <c r="Y11" s="29">
        <v>0</v>
      </c>
      <c r="Z11" s="30">
        <f>SUM(P11,R11,T11,V11)</f>
        <v>199800</v>
      </c>
      <c r="AA11" s="31">
        <f>SUM(Q11,S11,U11,W11)</f>
        <v>5154</v>
      </c>
    </row>
    <row r="12" spans="1:27" ht="69" customHeight="1" x14ac:dyDescent="0.2">
      <c r="A12" s="1" t="s">
        <v>5</v>
      </c>
      <c r="B12" s="23" t="s">
        <v>51</v>
      </c>
      <c r="C12" s="23" t="s">
        <v>52</v>
      </c>
      <c r="D12" s="24" t="s">
        <v>53</v>
      </c>
      <c r="E12" s="24" t="s">
        <v>54</v>
      </c>
      <c r="F12" s="25"/>
      <c r="G12" s="25"/>
      <c r="H12" s="26" t="s">
        <v>55</v>
      </c>
      <c r="I12" s="27" t="s">
        <v>23</v>
      </c>
      <c r="J12" s="24" t="s">
        <v>56</v>
      </c>
      <c r="K12" s="24" t="s">
        <v>57</v>
      </c>
      <c r="L12" s="24" t="s">
        <v>58</v>
      </c>
      <c r="M12" s="28">
        <v>222000</v>
      </c>
      <c r="N12" s="28">
        <v>37074</v>
      </c>
      <c r="O12" s="28">
        <v>0</v>
      </c>
      <c r="P12" s="28">
        <v>48573</v>
      </c>
      <c r="Q12" s="29">
        <v>1253</v>
      </c>
      <c r="R12" s="28">
        <v>66668</v>
      </c>
      <c r="S12" s="29">
        <v>1720</v>
      </c>
      <c r="T12" s="28">
        <v>59587</v>
      </c>
      <c r="U12" s="29">
        <v>1537</v>
      </c>
      <c r="V12" s="28">
        <v>10098</v>
      </c>
      <c r="W12" s="29">
        <v>261</v>
      </c>
      <c r="X12" s="28">
        <v>0</v>
      </c>
      <c r="Y12" s="29">
        <v>0</v>
      </c>
      <c r="Z12" s="30">
        <f t="shared" si="0"/>
        <v>184926</v>
      </c>
      <c r="AA12" s="31">
        <f t="shared" si="0"/>
        <v>4771</v>
      </c>
    </row>
    <row r="13" spans="1:27" ht="69" customHeight="1" x14ac:dyDescent="0.2">
      <c r="A13" s="1" t="s">
        <v>5</v>
      </c>
      <c r="B13" s="23" t="s">
        <v>94</v>
      </c>
      <c r="C13" s="23" t="s">
        <v>52</v>
      </c>
      <c r="D13" s="24" t="s">
        <v>53</v>
      </c>
      <c r="E13" s="24" t="s">
        <v>95</v>
      </c>
      <c r="F13" s="25"/>
      <c r="G13" s="25"/>
      <c r="H13" s="26" t="s">
        <v>96</v>
      </c>
      <c r="I13" s="27" t="s">
        <v>33</v>
      </c>
      <c r="J13" s="24" t="s">
        <v>97</v>
      </c>
      <c r="K13" s="24" t="s">
        <v>98</v>
      </c>
      <c r="L13" s="24" t="s">
        <v>99</v>
      </c>
      <c r="M13" s="28">
        <v>402000</v>
      </c>
      <c r="N13" s="28">
        <v>67134</v>
      </c>
      <c r="O13" s="28">
        <v>201000</v>
      </c>
      <c r="P13" s="28">
        <v>28112</v>
      </c>
      <c r="Q13" s="29">
        <v>726</v>
      </c>
      <c r="R13" s="28">
        <v>62917</v>
      </c>
      <c r="S13" s="29">
        <v>1623</v>
      </c>
      <c r="T13" s="28">
        <v>40160</v>
      </c>
      <c r="U13" s="29">
        <v>1036</v>
      </c>
      <c r="V13" s="28">
        <v>2677</v>
      </c>
      <c r="W13" s="29">
        <v>70</v>
      </c>
      <c r="X13" s="28">
        <v>0</v>
      </c>
      <c r="Y13" s="29">
        <v>0</v>
      </c>
      <c r="Z13" s="30">
        <f>SUM(P13,R13,T13,V13)</f>
        <v>133866</v>
      </c>
      <c r="AA13" s="31">
        <f>SUM(Q13,S13,U13,W13)</f>
        <v>3455</v>
      </c>
    </row>
    <row r="14" spans="1:27" ht="69" customHeight="1" x14ac:dyDescent="0.2">
      <c r="A14" s="1" t="s">
        <v>5</v>
      </c>
      <c r="B14" s="23" t="s">
        <v>87</v>
      </c>
      <c r="C14" s="23" t="s">
        <v>88</v>
      </c>
      <c r="D14" s="24" t="s">
        <v>88</v>
      </c>
      <c r="E14" s="24" t="s">
        <v>89</v>
      </c>
      <c r="F14" s="25"/>
      <c r="G14" s="25"/>
      <c r="H14" s="26" t="s">
        <v>90</v>
      </c>
      <c r="I14" s="27" t="s">
        <v>23</v>
      </c>
      <c r="J14" s="24" t="s">
        <v>91</v>
      </c>
      <c r="K14" s="24" t="s">
        <v>92</v>
      </c>
      <c r="L14" s="24" t="s">
        <v>93</v>
      </c>
      <c r="M14" s="28">
        <v>76000</v>
      </c>
      <c r="N14" s="28">
        <v>12692</v>
      </c>
      <c r="O14" s="28">
        <v>0</v>
      </c>
      <c r="P14" s="28">
        <v>3332</v>
      </c>
      <c r="Q14" s="29">
        <v>86</v>
      </c>
      <c r="R14" s="28">
        <v>19159</v>
      </c>
      <c r="S14" s="29">
        <v>495</v>
      </c>
      <c r="T14" s="28">
        <v>19159</v>
      </c>
      <c r="U14" s="29">
        <v>495</v>
      </c>
      <c r="V14" s="28">
        <v>19159</v>
      </c>
      <c r="W14" s="29">
        <v>495</v>
      </c>
      <c r="X14" s="28">
        <v>2499</v>
      </c>
      <c r="Y14" s="29">
        <v>65</v>
      </c>
      <c r="Z14" s="30">
        <f>SUM(P14,R14,T14,V14,X14)</f>
        <v>63308</v>
      </c>
      <c r="AA14" s="31">
        <f>SUM(Q14,S14,U14,W14,Y14)</f>
        <v>1636</v>
      </c>
    </row>
    <row r="15" spans="1:27" ht="69" customHeight="1" x14ac:dyDescent="0.2">
      <c r="A15" s="1" t="s">
        <v>5</v>
      </c>
      <c r="B15" s="23" t="s">
        <v>108</v>
      </c>
      <c r="C15" s="23" t="s">
        <v>88</v>
      </c>
      <c r="D15" s="24" t="s">
        <v>88</v>
      </c>
      <c r="E15" s="24" t="s">
        <v>115</v>
      </c>
      <c r="F15" s="25"/>
      <c r="G15" s="25"/>
      <c r="H15" s="26" t="s">
        <v>117</v>
      </c>
      <c r="I15" s="27" t="s">
        <v>73</v>
      </c>
      <c r="J15" s="24" t="s">
        <v>116</v>
      </c>
      <c r="K15" s="24" t="s">
        <v>109</v>
      </c>
      <c r="L15" s="24" t="s">
        <v>110</v>
      </c>
      <c r="M15" s="28">
        <v>170780</v>
      </c>
      <c r="N15" s="28">
        <v>28520.26</v>
      </c>
      <c r="O15" s="28">
        <v>85390</v>
      </c>
      <c r="P15" s="28">
        <v>5334</v>
      </c>
      <c r="Q15" s="29">
        <v>138</v>
      </c>
      <c r="R15" s="28">
        <v>16004</v>
      </c>
      <c r="S15" s="29">
        <v>413</v>
      </c>
      <c r="T15" s="28">
        <v>16004</v>
      </c>
      <c r="U15" s="29">
        <v>413</v>
      </c>
      <c r="V15" s="28">
        <v>17782</v>
      </c>
      <c r="W15" s="29">
        <v>459</v>
      </c>
      <c r="X15" s="28">
        <v>1745.74</v>
      </c>
      <c r="Y15" s="29">
        <v>46</v>
      </c>
      <c r="Z15" s="30">
        <f>SUM(P15,R15,T15,V15,X15)</f>
        <v>56869.74</v>
      </c>
      <c r="AA15" s="31">
        <f>SUM(Q15,S15,U15,W15,Y15)</f>
        <v>1469</v>
      </c>
    </row>
    <row r="16" spans="1:27" ht="54" customHeight="1" x14ac:dyDescent="0.2">
      <c r="A16" s="8" t="s">
        <v>2</v>
      </c>
      <c r="B16" s="23" t="s">
        <v>59</v>
      </c>
      <c r="C16" s="23" t="s">
        <v>60</v>
      </c>
      <c r="D16" s="24" t="s">
        <v>85</v>
      </c>
      <c r="E16" s="24" t="s">
        <v>21</v>
      </c>
      <c r="F16" s="25"/>
      <c r="G16" s="25"/>
      <c r="H16" s="26" t="s">
        <v>22</v>
      </c>
      <c r="I16" s="27" t="s">
        <v>23</v>
      </c>
      <c r="J16" s="24" t="s">
        <v>24</v>
      </c>
      <c r="K16" s="24" t="s">
        <v>61</v>
      </c>
      <c r="L16" s="24" t="s">
        <v>25</v>
      </c>
      <c r="M16" s="28">
        <v>512800</v>
      </c>
      <c r="N16" s="28">
        <v>76920</v>
      </c>
      <c r="O16" s="28">
        <v>0</v>
      </c>
      <c r="P16" s="28">
        <v>48535</v>
      </c>
      <c r="Q16" s="29">
        <v>1252</v>
      </c>
      <c r="R16" s="28">
        <v>170085</v>
      </c>
      <c r="S16" s="29">
        <v>4387</v>
      </c>
      <c r="T16" s="28">
        <v>155295</v>
      </c>
      <c r="U16" s="29">
        <v>4006</v>
      </c>
      <c r="V16" s="28">
        <v>61965</v>
      </c>
      <c r="W16" s="29">
        <v>1599</v>
      </c>
      <c r="X16" s="28">
        <v>0</v>
      </c>
      <c r="Y16" s="29">
        <v>0</v>
      </c>
      <c r="Z16" s="30">
        <f t="shared" si="0"/>
        <v>435880</v>
      </c>
      <c r="AA16" s="31">
        <f t="shared" si="0"/>
        <v>11244</v>
      </c>
    </row>
    <row r="17" spans="1:27" ht="54" customHeight="1" x14ac:dyDescent="0.2">
      <c r="A17" s="8" t="s">
        <v>2</v>
      </c>
      <c r="B17" s="23" t="s">
        <v>84</v>
      </c>
      <c r="C17" s="23" t="s">
        <v>60</v>
      </c>
      <c r="D17" s="24" t="s">
        <v>85</v>
      </c>
      <c r="E17" s="24" t="s">
        <v>79</v>
      </c>
      <c r="F17" s="25"/>
      <c r="G17" s="25"/>
      <c r="H17" s="26" t="s">
        <v>80</v>
      </c>
      <c r="I17" s="27" t="s">
        <v>33</v>
      </c>
      <c r="J17" s="24" t="s">
        <v>81</v>
      </c>
      <c r="K17" s="24" t="s">
        <v>86</v>
      </c>
      <c r="L17" s="24" t="s">
        <v>83</v>
      </c>
      <c r="M17" s="28">
        <v>500400</v>
      </c>
      <c r="N17" s="28">
        <v>75060</v>
      </c>
      <c r="O17" s="28">
        <v>250200</v>
      </c>
      <c r="P17" s="28">
        <v>34055</v>
      </c>
      <c r="Q17" s="29">
        <v>879</v>
      </c>
      <c r="R17" s="28">
        <v>58380</v>
      </c>
      <c r="S17" s="29">
        <v>1506</v>
      </c>
      <c r="T17" s="28">
        <v>58380</v>
      </c>
      <c r="U17" s="29">
        <v>1506</v>
      </c>
      <c r="V17" s="28">
        <v>24325</v>
      </c>
      <c r="W17" s="29">
        <v>628</v>
      </c>
      <c r="X17" s="28">
        <v>0</v>
      </c>
      <c r="Y17" s="29">
        <v>0</v>
      </c>
      <c r="Z17" s="30">
        <f t="shared" si="0"/>
        <v>175140</v>
      </c>
      <c r="AA17" s="31">
        <f t="shared" si="0"/>
        <v>4519</v>
      </c>
    </row>
    <row r="18" spans="1:27" ht="54" customHeight="1" x14ac:dyDescent="0.2">
      <c r="A18" s="8" t="s">
        <v>2</v>
      </c>
      <c r="B18" s="23" t="s">
        <v>71</v>
      </c>
      <c r="C18" s="23" t="s">
        <v>63</v>
      </c>
      <c r="D18" s="24" t="s">
        <v>64</v>
      </c>
      <c r="E18" s="24" t="s">
        <v>72</v>
      </c>
      <c r="F18" s="25"/>
      <c r="G18" s="25"/>
      <c r="H18" s="26" t="s">
        <v>74</v>
      </c>
      <c r="I18" s="27" t="s">
        <v>73</v>
      </c>
      <c r="J18" s="24" t="s">
        <v>75</v>
      </c>
      <c r="K18" s="24" t="s">
        <v>76</v>
      </c>
      <c r="L18" s="24" t="s">
        <v>77</v>
      </c>
      <c r="M18" s="28">
        <v>670000</v>
      </c>
      <c r="N18" s="28">
        <v>100500</v>
      </c>
      <c r="O18" s="28">
        <v>367500</v>
      </c>
      <c r="P18" s="28">
        <v>16834</v>
      </c>
      <c r="Q18" s="29">
        <v>435</v>
      </c>
      <c r="R18" s="28">
        <v>67333</v>
      </c>
      <c r="S18" s="29">
        <v>1737</v>
      </c>
      <c r="T18" s="28">
        <v>67333</v>
      </c>
      <c r="U18" s="29">
        <v>1737</v>
      </c>
      <c r="V18" s="28">
        <v>50500</v>
      </c>
      <c r="W18" s="29">
        <v>1303</v>
      </c>
      <c r="X18" s="28">
        <v>0</v>
      </c>
      <c r="Y18" s="29">
        <v>0</v>
      </c>
      <c r="Z18" s="30">
        <f t="shared" si="0"/>
        <v>202000</v>
      </c>
      <c r="AA18" s="31">
        <f t="shared" si="0"/>
        <v>5212</v>
      </c>
    </row>
    <row r="19" spans="1:27" ht="54" customHeight="1" x14ac:dyDescent="0.2">
      <c r="A19" s="8" t="s">
        <v>2</v>
      </c>
      <c r="B19" s="2" t="s">
        <v>62</v>
      </c>
      <c r="C19" s="2" t="s">
        <v>63</v>
      </c>
      <c r="D19" s="3" t="s">
        <v>64</v>
      </c>
      <c r="E19" s="3" t="s">
        <v>65</v>
      </c>
      <c r="F19" s="4"/>
      <c r="G19" s="4"/>
      <c r="H19" s="14" t="s">
        <v>66</v>
      </c>
      <c r="I19" s="5" t="s">
        <v>67</v>
      </c>
      <c r="J19" s="3" t="s">
        <v>68</v>
      </c>
      <c r="K19" s="3" t="s">
        <v>69</v>
      </c>
      <c r="L19" s="3" t="s">
        <v>70</v>
      </c>
      <c r="M19" s="6">
        <v>100000</v>
      </c>
      <c r="N19" s="6">
        <v>15000</v>
      </c>
      <c r="O19" s="6">
        <v>0</v>
      </c>
      <c r="P19" s="6">
        <v>7084</v>
      </c>
      <c r="Q19" s="15">
        <v>183</v>
      </c>
      <c r="R19" s="6">
        <v>28333</v>
      </c>
      <c r="S19" s="15">
        <v>731</v>
      </c>
      <c r="T19" s="6">
        <v>28333</v>
      </c>
      <c r="U19" s="15">
        <v>731</v>
      </c>
      <c r="V19" s="6">
        <v>21250</v>
      </c>
      <c r="W19" s="15">
        <v>549</v>
      </c>
      <c r="X19" s="6">
        <v>0</v>
      </c>
      <c r="Y19" s="15">
        <v>0</v>
      </c>
      <c r="Z19" s="12">
        <f t="shared" si="0"/>
        <v>85000</v>
      </c>
      <c r="AA19" s="17">
        <f t="shared" si="0"/>
        <v>2194</v>
      </c>
    </row>
    <row r="20" spans="1:27" ht="39.950000000000003" customHeight="1" x14ac:dyDescent="0.2">
      <c r="N20" s="35" t="s">
        <v>111</v>
      </c>
      <c r="O20" s="36"/>
      <c r="P20" s="33">
        <f t="shared" ref="P20:Y20" si="1">SUM(P4:P19)</f>
        <v>306913.17</v>
      </c>
      <c r="Q20" s="34">
        <f t="shared" si="1"/>
        <v>7923</v>
      </c>
      <c r="R20" s="33">
        <f t="shared" si="1"/>
        <v>879766.55</v>
      </c>
      <c r="S20" s="34">
        <f t="shared" si="1"/>
        <v>22696</v>
      </c>
      <c r="T20" s="33">
        <f t="shared" si="1"/>
        <v>845147.55</v>
      </c>
      <c r="U20" s="34">
        <f t="shared" si="1"/>
        <v>21805</v>
      </c>
      <c r="V20" s="33">
        <f t="shared" si="1"/>
        <v>362161.76</v>
      </c>
      <c r="W20" s="34">
        <f t="shared" si="1"/>
        <v>9349</v>
      </c>
      <c r="X20" s="33">
        <f t="shared" si="1"/>
        <v>4244.74</v>
      </c>
      <c r="Y20" s="34">
        <f t="shared" si="1"/>
        <v>111</v>
      </c>
      <c r="Z20" s="33">
        <v>2398233.77</v>
      </c>
      <c r="AA20" s="34">
        <v>61884</v>
      </c>
    </row>
  </sheetData>
  <mergeCells count="21">
    <mergeCell ref="P1:AA1"/>
    <mergeCell ref="M1:M2"/>
    <mergeCell ref="Z2:AA2"/>
    <mergeCell ref="P2:Q2"/>
    <mergeCell ref="R2:S2"/>
    <mergeCell ref="T2:U2"/>
    <mergeCell ref="V2:W2"/>
    <mergeCell ref="N1:N2"/>
    <mergeCell ref="O1:O2"/>
    <mergeCell ref="X2:Y2"/>
    <mergeCell ref="N20:O20"/>
    <mergeCell ref="L1:L3"/>
    <mergeCell ref="A1:A3"/>
    <mergeCell ref="B1:B3"/>
    <mergeCell ref="C1:C3"/>
    <mergeCell ref="D1:D3"/>
    <mergeCell ref="E1:E3"/>
    <mergeCell ref="H1:H3"/>
    <mergeCell ref="I1:I3"/>
    <mergeCell ref="J1:J3"/>
    <mergeCell ref="K1:K3"/>
  </mergeCells>
  <phoneticPr fontId="2" type="noConversion"/>
  <printOptions horizontalCentered="1"/>
  <pageMargins left="0.39370078740157483" right="0.39370078740157483" top="1.1811023622047245" bottom="0.59055118110236227" header="0.59055118110236227" footer="0.59055118110236227"/>
  <pageSetup paperSize="8" scale="62" fitToWidth="0" fitToHeight="0" orientation="landscape" r:id="rId1"/>
  <headerFooter>
    <oddHeader>&amp;C&amp;"-,Tučné"&amp;14
&amp;16
Účast subjektů ČR v projektech mezinárodní spolupráce ve výzkumu a vývoji společných technologických iniciativ ARTEMIS a ENIAC se zahájením řešení roku 2013</oddHeader>
  </headerFooter>
  <rowBreaks count="1" manualBreakCount="1">
    <brk id="21" max="26" man="1"/>
  </rowBreaks>
  <ignoredErrors>
    <ignoredError sqref="H15:H19 H4:H14" numberStoredAsText="1"/>
    <ignoredError sqref="Z6:AA6 Z8:AA8 Z14:AA14 Z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JTI</vt:lpstr>
      <vt:lpstr>JTI!Oblast_tisku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Levák</dc:creator>
  <cp:lastModifiedBy>Lukáš Levák</cp:lastModifiedBy>
  <cp:lastPrinted>2013-07-22T05:36:59Z</cp:lastPrinted>
  <dcterms:created xsi:type="dcterms:W3CDTF">2010-07-13T14:03:04Z</dcterms:created>
  <dcterms:modified xsi:type="dcterms:W3CDTF">2014-01-22T17:19:15Z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