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65" windowWidth="15120" windowHeight="7950"/>
  </bookViews>
  <sheets>
    <sheet name="Celkový přehled" sheetId="1" r:id="rId1"/>
    <sheet name="List1" sheetId="5" r:id="rId2"/>
    <sheet name="Souhrny" sheetId="4" r:id="rId3"/>
    <sheet name="hodnocení aktivity" sheetId="2" r:id="rId4"/>
    <sheet name="hodnocení žáka" sheetId="3" r:id="rId5"/>
  </sheet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K15" i="1" l="1"/>
  <c r="AK15" i="1" s="1"/>
  <c r="S15" i="1"/>
  <c r="V15" i="1"/>
  <c r="W15" i="1" s="1"/>
  <c r="AI15" i="1"/>
  <c r="K29" i="1"/>
  <c r="AK29" i="1" s="1"/>
  <c r="S29" i="1"/>
  <c r="V29" i="1"/>
  <c r="W29" i="1" s="1"/>
  <c r="AI29" i="1"/>
  <c r="K42" i="1"/>
  <c r="AK42" i="1" s="1"/>
  <c r="S42" i="1"/>
  <c r="V42" i="1"/>
  <c r="W42" i="1" s="1"/>
  <c r="AI42" i="1"/>
  <c r="K16" i="1"/>
  <c r="S16" i="1"/>
  <c r="V16" i="1"/>
  <c r="W16" i="1" s="1"/>
  <c r="AI16" i="1"/>
  <c r="K45" i="1"/>
  <c r="AK45" i="1" s="1"/>
  <c r="K38" i="1"/>
  <c r="AK38" i="1" s="1"/>
  <c r="K8" i="1"/>
  <c r="AI25" i="1"/>
  <c r="V25" i="1"/>
  <c r="S25" i="1"/>
  <c r="X25" i="1" s="1"/>
  <c r="K25" i="1"/>
  <c r="AK25" i="1" s="1"/>
  <c r="K24" i="1"/>
  <c r="V63" i="1"/>
  <c r="W63" i="1" s="1"/>
  <c r="V57" i="1"/>
  <c r="W57" i="1" s="1"/>
  <c r="V61" i="1"/>
  <c r="W61" i="1" s="1"/>
  <c r="V47" i="1"/>
  <c r="W47" i="1" s="1"/>
  <c r="V24" i="1"/>
  <c r="W24" i="1" s="1"/>
  <c r="V9" i="1"/>
  <c r="W9" i="1" s="1"/>
  <c r="V13" i="1"/>
  <c r="W13" i="1" s="1"/>
  <c r="V17" i="1"/>
  <c r="W17" i="1" s="1"/>
  <c r="V11" i="1"/>
  <c r="W11" i="1" s="1"/>
  <c r="V6" i="1"/>
  <c r="W6" i="1" s="1"/>
  <c r="S69" i="1"/>
  <c r="S63" i="1"/>
  <c r="S57" i="1"/>
  <c r="S61" i="1"/>
  <c r="S47" i="1"/>
  <c r="S24" i="1"/>
  <c r="S9" i="1"/>
  <c r="S13" i="1"/>
  <c r="S17" i="1"/>
  <c r="S6" i="1"/>
  <c r="V69" i="1"/>
  <c r="W69" i="1" s="1"/>
  <c r="V71" i="1"/>
  <c r="W71" i="1" s="1"/>
  <c r="V48" i="1"/>
  <c r="W48" i="1" s="1"/>
  <c r="V67" i="1"/>
  <c r="W67" i="1" s="1"/>
  <c r="V49" i="1"/>
  <c r="W49" i="1" s="1"/>
  <c r="V32" i="1"/>
  <c r="W32" i="1" s="1"/>
  <c r="V52" i="1"/>
  <c r="W52" i="1" s="1"/>
  <c r="V43" i="1"/>
  <c r="W43" i="1" s="1"/>
  <c r="V70" i="1"/>
  <c r="W70" i="1" s="1"/>
  <c r="V60" i="1"/>
  <c r="W60" i="1" s="1"/>
  <c r="V64" i="1"/>
  <c r="W64" i="1" s="1"/>
  <c r="V53" i="1"/>
  <c r="W53" i="1" s="1"/>
  <c r="V37" i="1"/>
  <c r="W37" i="1" s="1"/>
  <c r="V38" i="1"/>
  <c r="W38" i="1" s="1"/>
  <c r="V26" i="1"/>
  <c r="W26" i="1" s="1"/>
  <c r="V40" i="1"/>
  <c r="W40" i="1" s="1"/>
  <c r="V33" i="1"/>
  <c r="W33" i="1" s="1"/>
  <c r="V65" i="1"/>
  <c r="W65" i="1" s="1"/>
  <c r="V30" i="1"/>
  <c r="W30" i="1" s="1"/>
  <c r="V44" i="1"/>
  <c r="W44" i="1" s="1"/>
  <c r="V34" i="1"/>
  <c r="W34" i="1" s="1"/>
  <c r="V45" i="1"/>
  <c r="W45" i="1" s="1"/>
  <c r="V58" i="1"/>
  <c r="W58" i="1" s="1"/>
  <c r="V51" i="1"/>
  <c r="W51" i="1" s="1"/>
  <c r="V72" i="1"/>
  <c r="W72" i="1" s="1"/>
  <c r="V41" i="1"/>
  <c r="W41" i="1" s="1"/>
  <c r="W35" i="1"/>
  <c r="V66" i="1"/>
  <c r="V46" i="1"/>
  <c r="W46" i="1" s="1"/>
  <c r="V31" i="1"/>
  <c r="W31" i="1" s="1"/>
  <c r="V54" i="1"/>
  <c r="W54" i="1" s="1"/>
  <c r="V68" i="1"/>
  <c r="W68" i="1" s="1"/>
  <c r="V28" i="1"/>
  <c r="W28" i="1" s="1"/>
  <c r="V10" i="1"/>
  <c r="W10" i="1" s="1"/>
  <c r="V18" i="1"/>
  <c r="W18" i="1" s="1"/>
  <c r="V22" i="1"/>
  <c r="W22" i="1" s="1"/>
  <c r="V19" i="1"/>
  <c r="W19" i="1" s="1"/>
  <c r="V12" i="1"/>
  <c r="W12" i="1" s="1"/>
  <c r="V7" i="1"/>
  <c r="W7" i="1" s="1"/>
  <c r="V23" i="1"/>
  <c r="W23" i="1" s="1"/>
  <c r="V20" i="1"/>
  <c r="W20" i="1" s="1"/>
  <c r="V36" i="1"/>
  <c r="W36" i="1" s="1"/>
  <c r="V59" i="1"/>
  <c r="W59" i="1" s="1"/>
  <c r="V55" i="1"/>
  <c r="W55" i="1" s="1"/>
  <c r="V56" i="1"/>
  <c r="W56" i="1" s="1"/>
  <c r="V8" i="1"/>
  <c r="W8" i="1" s="1"/>
  <c r="V21" i="1"/>
  <c r="W21" i="1" s="1"/>
  <c r="V4" i="1"/>
  <c r="W4" i="1" s="1"/>
  <c r="V5" i="1"/>
  <c r="W5" i="1" s="1"/>
  <c r="W66" i="1"/>
  <c r="K43" i="1"/>
  <c r="S43" i="1"/>
  <c r="AI43" i="1"/>
  <c r="K70" i="1"/>
  <c r="AK70" i="1" s="1"/>
  <c r="S70" i="1"/>
  <c r="AI70" i="1"/>
  <c r="K60" i="1"/>
  <c r="AK60" i="1" s="1"/>
  <c r="S60" i="1"/>
  <c r="AI60" i="1"/>
  <c r="K64" i="1"/>
  <c r="AK64" i="1" s="1"/>
  <c r="S64" i="1"/>
  <c r="AI64" i="1"/>
  <c r="K53" i="1"/>
  <c r="S53" i="1"/>
  <c r="AI53" i="1"/>
  <c r="K37" i="1"/>
  <c r="S37" i="1"/>
  <c r="AI37" i="1"/>
  <c r="S38" i="1"/>
  <c r="AI38" i="1"/>
  <c r="K26" i="1"/>
  <c r="S26" i="1"/>
  <c r="AI26" i="1"/>
  <c r="K40" i="1"/>
  <c r="S40" i="1"/>
  <c r="AI40" i="1"/>
  <c r="S33" i="1"/>
  <c r="AI33" i="1"/>
  <c r="AK33" i="1"/>
  <c r="K65" i="1"/>
  <c r="AK65" i="1" s="1"/>
  <c r="S65" i="1"/>
  <c r="AI65" i="1"/>
  <c r="K30" i="1"/>
  <c r="AK30" i="1" s="1"/>
  <c r="S30" i="1"/>
  <c r="AI30" i="1"/>
  <c r="K44" i="1"/>
  <c r="S44" i="1"/>
  <c r="AI44" i="1"/>
  <c r="K34" i="1"/>
  <c r="AK34" i="1" s="1"/>
  <c r="S34" i="1"/>
  <c r="AI34" i="1"/>
  <c r="S45" i="1"/>
  <c r="AI45" i="1"/>
  <c r="K58" i="1"/>
  <c r="AK58" i="1" s="1"/>
  <c r="S58" i="1"/>
  <c r="AI58" i="1"/>
  <c r="K51" i="1"/>
  <c r="AK51" i="1" s="1"/>
  <c r="S51" i="1"/>
  <c r="AI51" i="1"/>
  <c r="K72" i="1"/>
  <c r="AK72" i="1" s="1"/>
  <c r="S72" i="1"/>
  <c r="AI72" i="1"/>
  <c r="K41" i="1"/>
  <c r="AK41" i="1" s="1"/>
  <c r="S41" i="1"/>
  <c r="AI41" i="1"/>
  <c r="K35" i="1"/>
  <c r="AK35" i="1" s="1"/>
  <c r="S35" i="1"/>
  <c r="AI35" i="1"/>
  <c r="K66" i="1"/>
  <c r="AK66" i="1" s="1"/>
  <c r="S66" i="1"/>
  <c r="AI66" i="1"/>
  <c r="K46" i="1"/>
  <c r="AK46" i="1" s="1"/>
  <c r="S46" i="1"/>
  <c r="AI46" i="1"/>
  <c r="S31" i="1"/>
  <c r="AI31" i="1"/>
  <c r="AK31" i="1"/>
  <c r="K54" i="1"/>
  <c r="AK54" i="1" s="1"/>
  <c r="S54" i="1"/>
  <c r="AI54" i="1"/>
  <c r="AK68" i="1"/>
  <c r="S68" i="1"/>
  <c r="AI68" i="1"/>
  <c r="K28" i="1"/>
  <c r="S28" i="1"/>
  <c r="AI28" i="1"/>
  <c r="K10" i="1"/>
  <c r="S10" i="1"/>
  <c r="AI10" i="1"/>
  <c r="K18" i="1"/>
  <c r="AK18" i="1" s="1"/>
  <c r="S18" i="1"/>
  <c r="AI18" i="1"/>
  <c r="K22" i="1"/>
  <c r="AK22" i="1" s="1"/>
  <c r="S22" i="1"/>
  <c r="AI22" i="1"/>
  <c r="K19" i="1"/>
  <c r="S19" i="1"/>
  <c r="AI19" i="1"/>
  <c r="K12" i="1"/>
  <c r="S12" i="1"/>
  <c r="AI12" i="1"/>
  <c r="K7" i="1"/>
  <c r="AK7" i="1" s="1"/>
  <c r="S7" i="1"/>
  <c r="AI7" i="1"/>
  <c r="K23" i="1"/>
  <c r="S23" i="1"/>
  <c r="AI23" i="1"/>
  <c r="K20" i="1"/>
  <c r="AK20" i="1" s="1"/>
  <c r="S20" i="1"/>
  <c r="AI20" i="1"/>
  <c r="K36" i="1"/>
  <c r="AK36" i="1" s="1"/>
  <c r="S36" i="1"/>
  <c r="AI36" i="1"/>
  <c r="K59" i="1"/>
  <c r="AK59" i="1" s="1"/>
  <c r="S59" i="1"/>
  <c r="AI59" i="1"/>
  <c r="K55" i="1"/>
  <c r="S55" i="1"/>
  <c r="AI55" i="1"/>
  <c r="K56" i="1"/>
  <c r="S56" i="1"/>
  <c r="AI56" i="1"/>
  <c r="S8" i="1"/>
  <c r="AI8" i="1"/>
  <c r="K21" i="1"/>
  <c r="S21" i="1"/>
  <c r="AI21" i="1"/>
  <c r="K4" i="1"/>
  <c r="AK4" i="1" s="1"/>
  <c r="S4" i="1"/>
  <c r="AI4" i="1"/>
  <c r="K5" i="1"/>
  <c r="AK5" i="1" s="1"/>
  <c r="S5" i="1"/>
  <c r="AI5" i="1"/>
  <c r="X68" i="1" l="1"/>
  <c r="AJ68" i="1" s="1"/>
  <c r="X56" i="1"/>
  <c r="AJ56" i="1" s="1"/>
  <c r="X30" i="1"/>
  <c r="AJ30" i="1" s="1"/>
  <c r="X42" i="1"/>
  <c r="AJ42" i="1" s="1"/>
  <c r="X21" i="1"/>
  <c r="AJ21" i="1" s="1"/>
  <c r="X16" i="1"/>
  <c r="AJ16" i="1" s="1"/>
  <c r="X15" i="1"/>
  <c r="AJ15" i="1" s="1"/>
  <c r="X29" i="1"/>
  <c r="AJ29" i="1" s="1"/>
  <c r="AK16" i="1"/>
  <c r="X58" i="1"/>
  <c r="AJ58" i="1" s="1"/>
  <c r="X66" i="1"/>
  <c r="AJ66" i="1" s="1"/>
  <c r="X26" i="1"/>
  <c r="AJ26" i="1" s="1"/>
  <c r="AJ25" i="1"/>
  <c r="X5" i="1"/>
  <c r="AJ5" i="1" s="1"/>
  <c r="X4" i="1"/>
  <c r="AJ4" i="1" s="1"/>
  <c r="AK21" i="1"/>
  <c r="AK8" i="1"/>
  <c r="X8" i="1"/>
  <c r="AJ8" i="1" s="1"/>
  <c r="X19" i="1"/>
  <c r="AJ19" i="1" s="1"/>
  <c r="X12" i="1"/>
  <c r="AJ12" i="1" s="1"/>
  <c r="X44" i="1"/>
  <c r="AJ44" i="1" s="1"/>
  <c r="X7" i="1"/>
  <c r="AJ7" i="1" s="1"/>
  <c r="AK40" i="1"/>
  <c r="AK37" i="1"/>
  <c r="X41" i="1"/>
  <c r="AJ41" i="1" s="1"/>
  <c r="X18" i="1"/>
  <c r="AJ18" i="1" s="1"/>
  <c r="X38" i="1"/>
  <c r="AJ38" i="1" s="1"/>
  <c r="X31" i="1"/>
  <c r="AJ31" i="1" s="1"/>
  <c r="X45" i="1"/>
  <c r="AJ45" i="1" s="1"/>
  <c r="X20" i="1"/>
  <c r="AJ20" i="1" s="1"/>
  <c r="X23" i="1"/>
  <c r="AJ23" i="1" s="1"/>
  <c r="X36" i="1"/>
  <c r="AK56" i="1"/>
  <c r="AK55" i="1"/>
  <c r="X55" i="1"/>
  <c r="AJ55" i="1" s="1"/>
  <c r="X59" i="1"/>
  <c r="AJ59" i="1" s="1"/>
  <c r="AJ36" i="1"/>
  <c r="AK23" i="1"/>
  <c r="X22" i="1"/>
  <c r="AJ22" i="1" s="1"/>
  <c r="AK12" i="1"/>
  <c r="AK19" i="1"/>
  <c r="AK10" i="1"/>
  <c r="X37" i="1"/>
  <c r="AJ37" i="1" s="1"/>
  <c r="X53" i="1"/>
  <c r="AJ53" i="1" s="1"/>
  <c r="X10" i="1"/>
  <c r="AJ10" i="1" s="1"/>
  <c r="X40" i="1"/>
  <c r="AJ40" i="1" s="1"/>
  <c r="X60" i="1"/>
  <c r="AJ60" i="1" s="1"/>
  <c r="X54" i="1"/>
  <c r="AJ54" i="1" s="1"/>
  <c r="X33" i="1"/>
  <c r="AJ33" i="1" s="1"/>
  <c r="X28" i="1"/>
  <c r="AJ28" i="1" s="1"/>
  <c r="AK28" i="1"/>
  <c r="X46" i="1"/>
  <c r="AJ46" i="1" s="1"/>
  <c r="X65" i="1"/>
  <c r="AJ65" i="1" s="1"/>
  <c r="X35" i="1"/>
  <c r="AJ35" i="1" s="1"/>
  <c r="X51" i="1"/>
  <c r="AJ51" i="1" s="1"/>
  <c r="X34" i="1"/>
  <c r="AJ34" i="1" s="1"/>
  <c r="AK44" i="1"/>
  <c r="X72" i="1"/>
  <c r="AJ72" i="1" s="1"/>
  <c r="X64" i="1"/>
  <c r="AJ64" i="1" s="1"/>
  <c r="AK26" i="1"/>
  <c r="AK53" i="1"/>
  <c r="AK43" i="1"/>
  <c r="X70" i="1"/>
  <c r="AJ70" i="1" s="1"/>
  <c r="X43" i="1"/>
  <c r="AJ43" i="1" s="1"/>
  <c r="AK61" i="1"/>
  <c r="AK57" i="1"/>
  <c r="AK63" i="1"/>
  <c r="AK69" i="1"/>
  <c r="K71" i="1"/>
  <c r="K48" i="1"/>
  <c r="K67" i="1"/>
  <c r="AK67" i="1" s="1"/>
  <c r="K49" i="1"/>
  <c r="AK49" i="1" s="1"/>
  <c r="K32" i="1"/>
  <c r="K52" i="1"/>
  <c r="AK52" i="1" s="1"/>
  <c r="AK11" i="1"/>
  <c r="K17" i="1"/>
  <c r="K13" i="1"/>
  <c r="K9" i="1"/>
  <c r="AK9" i="1" s="1"/>
  <c r="AK24" i="1"/>
  <c r="AK6" i="1"/>
  <c r="X6" i="1"/>
  <c r="AI11" i="1"/>
  <c r="AI17" i="1"/>
  <c r="AI13" i="1"/>
  <c r="AI9" i="1"/>
  <c r="AI24" i="1"/>
  <c r="AI47" i="1"/>
  <c r="AI61" i="1"/>
  <c r="AI57" i="1"/>
  <c r="AI63" i="1"/>
  <c r="AI69" i="1"/>
  <c r="AI71" i="1"/>
  <c r="AI48" i="1"/>
  <c r="AI67" i="1"/>
  <c r="AI49" i="1"/>
  <c r="AI32" i="1"/>
  <c r="AI52" i="1"/>
  <c r="S71" i="1"/>
  <c r="X71" i="1" s="1"/>
  <c r="S48" i="1"/>
  <c r="X48" i="1" s="1"/>
  <c r="S67" i="1"/>
  <c r="X67" i="1" s="1"/>
  <c r="S49" i="1"/>
  <c r="X49" i="1" s="1"/>
  <c r="S32" i="1"/>
  <c r="X32" i="1" s="1"/>
  <c r="S52" i="1"/>
  <c r="X52" i="1" s="1"/>
  <c r="X47" i="1"/>
  <c r="X61" i="1"/>
  <c r="X57" i="1"/>
  <c r="X63" i="1"/>
  <c r="X69" i="1"/>
  <c r="AI6" i="1"/>
  <c r="AJ63" i="1" l="1"/>
  <c r="AJ52" i="1"/>
  <c r="AJ49" i="1"/>
  <c r="AJ48" i="1"/>
  <c r="AK48" i="1"/>
  <c r="AJ32" i="1"/>
  <c r="AK32" i="1"/>
  <c r="AJ67" i="1"/>
  <c r="AJ69" i="1"/>
  <c r="AJ71" i="1"/>
  <c r="AK71" i="1"/>
  <c r="AJ57" i="1"/>
  <c r="AJ61" i="1"/>
  <c r="AJ47" i="1"/>
  <c r="AK47" i="1"/>
  <c r="X17" i="1"/>
  <c r="AJ17" i="1" s="1"/>
  <c r="X11" i="1"/>
  <c r="AJ11" i="1" s="1"/>
  <c r="X13" i="1"/>
  <c r="AJ13" i="1" s="1"/>
  <c r="AJ6" i="1"/>
  <c r="AK13" i="1"/>
  <c r="AK17" i="1"/>
  <c r="X24" i="1"/>
  <c r="AJ24" i="1" s="1"/>
  <c r="X9" i="1"/>
  <c r="AJ9" i="1" s="1"/>
  <c r="AK2" i="1" l="1"/>
  <c r="A55" i="1"/>
  <c r="A56" i="1" s="1"/>
  <c r="A7" i="1" l="1"/>
  <c r="A8" i="1" s="1"/>
  <c r="A18" i="1"/>
  <c r="A19" i="1" s="1"/>
  <c r="A20" i="1" s="1"/>
  <c r="A21" i="1" s="1"/>
  <c r="A22" i="1" s="1"/>
  <c r="A23" i="1" s="1"/>
  <c r="A24" i="1" s="1"/>
  <c r="A4" i="1"/>
  <c r="A5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26" i="1"/>
  <c r="A28" i="1"/>
  <c r="A60" i="1"/>
  <c r="A61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4" i="1" s="1"/>
  <c r="A75" i="1" s="1"/>
  <c r="A10" i="1"/>
  <c r="A11" i="1" s="1"/>
  <c r="A12" i="1" s="1"/>
  <c r="A13" i="1" s="1"/>
  <c r="A15" i="1" s="1"/>
  <c r="A16" i="1" s="1"/>
  <c r="A43" i="1"/>
  <c r="A44" i="1" s="1"/>
  <c r="A45" i="1" s="1"/>
  <c r="A46" i="1" s="1"/>
  <c r="A47" i="1" s="1"/>
  <c r="A48" i="1" s="1"/>
  <c r="A49" i="1" s="1"/>
  <c r="A51" i="1" s="1"/>
  <c r="A52" i="1" s="1"/>
  <c r="A53" i="1" s="1"/>
  <c r="A57" i="1"/>
  <c r="A5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</calcChain>
</file>

<file path=xl/sharedStrings.xml><?xml version="1.0" encoding="utf-8"?>
<sst xmlns="http://schemas.openxmlformats.org/spreadsheetml/2006/main" count="890" uniqueCount="269">
  <si>
    <t>Žadatel-název organizace</t>
  </si>
  <si>
    <t>IČO</t>
  </si>
  <si>
    <t>Název aktivity</t>
  </si>
  <si>
    <t>Účastník - jméno a příjmení</t>
  </si>
  <si>
    <t xml:space="preserve">Ev. č. </t>
  </si>
  <si>
    <t>Název školy</t>
  </si>
  <si>
    <t>Typ vzdělávací aktivity a odborná úroveň lektorů</t>
  </si>
  <si>
    <t>Maximálně možný počet bodů</t>
  </si>
  <si>
    <t>přiděleno</t>
  </si>
  <si>
    <t>Jednorázové semináře, exkurze, stáže, badatelské aktivity, soustředění - délka trvání 25h. - 50 h. pracovní zátěže žáka</t>
  </si>
  <si>
    <t>Kurzy – systematická výuka (prezenční, kombinované,  on-line) min. délka trvání 50 - 100 h. pracovní zátěže žáka</t>
  </si>
  <si>
    <t xml:space="preserve">Kurzy – systematická výuka (prezenční, kombinované,  on-line) v trvání 100 – 500 h. pracovní zátěže žáka </t>
  </si>
  <si>
    <t xml:space="preserve">Kurzy – systematická výuka (prezenční, kombinované,  on-line) - v trvání nad 500 h. pracovní zátěže žáka </t>
  </si>
  <si>
    <t>Aktivita zaměřená na rozvoj odborné tvořivosti</t>
  </si>
  <si>
    <t xml:space="preserve">Přírodovědné a technické zaměření </t>
  </si>
  <si>
    <t>Věková skupina žáků</t>
  </si>
  <si>
    <t>Prospěch</t>
  </si>
  <si>
    <t xml:space="preserve">Průměr prospěchu za 1. pololetí (šk. rok 2014/15) </t>
  </si>
  <si>
    <t>Potvrzení od pedagogicko-psychologické poradny o identifikaci nadaného žáka</t>
  </si>
  <si>
    <t xml:space="preserve">Známka(y) v 1. pololetí v předmětu (předmětech) navazujícím na vzdělávací aktivitu </t>
  </si>
  <si>
    <t>Výsledky v soutěžích a kvalita portfolia</t>
  </si>
  <si>
    <t xml:space="preserve">Portfolio </t>
  </si>
  <si>
    <t>Bodově hodnocen v rámci programu Excelence SŠ – pro žáky ZŠ účast na krajských kolech soutěží vyhlašovaných a spoluvyhlašovaných ministerstvem</t>
  </si>
  <si>
    <t xml:space="preserve">Úspěch v soutěžích, které nejsou zařazené v programu Excelence SŠ </t>
  </si>
  <si>
    <t>Ekonomické parametry</t>
  </si>
  <si>
    <t>Požadovaná výše dotace na žáka</t>
  </si>
  <si>
    <t>Motivační hledisko</t>
  </si>
  <si>
    <t xml:space="preserve">Motivace žáka (zdůvodnění, proč si žák vybral daný obor) </t>
  </si>
  <si>
    <t>Celkem</t>
  </si>
  <si>
    <t>Bodové hodnocení aktivit (podklad pro práci výběrové komise)</t>
  </si>
  <si>
    <t>ano - 5 b., ne - 0 b.</t>
  </si>
  <si>
    <t>zohledňuje se zájem, zvídavost, vlastní uspokojení z práce, preference nových a flexibilních aktivit, snaha pracovat samostatně a nezávisle, preferování vnitřních kritérií úspěchu</t>
  </si>
  <si>
    <t xml:space="preserve">Poznámky k hodnocení: </t>
  </si>
  <si>
    <t>Poznámky k hodnocení:</t>
  </si>
  <si>
    <t>???</t>
  </si>
  <si>
    <t>Cena aktivity</t>
  </si>
  <si>
    <t>% spoluúčasti</t>
  </si>
  <si>
    <t>formální správnost</t>
  </si>
  <si>
    <t>příloha 3</t>
  </si>
  <si>
    <t>příloha 2</t>
  </si>
  <si>
    <t>PPP - ANO - 5 b., NE - 0b.</t>
  </si>
  <si>
    <t>průměr prospěchu - 1-2 10 b., nad 2 - 0b.</t>
  </si>
  <si>
    <t>prospěch v navazujících předmětech - 1-2 4b., nad 2 0 b.</t>
  </si>
  <si>
    <t>prospěch</t>
  </si>
  <si>
    <t>Soutěže</t>
  </si>
  <si>
    <t>pracovní zátěž žáka</t>
  </si>
  <si>
    <t xml:space="preserve">Bodové hodnocení aktivity </t>
  </si>
  <si>
    <t>bodové hodnocení účastníka</t>
  </si>
  <si>
    <t>CELKEM</t>
  </si>
  <si>
    <t>výše dotace</t>
  </si>
  <si>
    <t>25-50 h. - 5B</t>
  </si>
  <si>
    <t>50-100 h. - 8b.</t>
  </si>
  <si>
    <t>100-500 h. 10b.</t>
  </si>
  <si>
    <t>nad 500 h. 15b.</t>
  </si>
  <si>
    <t>věková skupina 10b.</t>
  </si>
  <si>
    <t>bodové hodnocení celkem</t>
  </si>
  <si>
    <t>přírodovědné, technické - 5b., ostatní 0 b.</t>
  </si>
  <si>
    <t>počet bodů: do 20% 2b., nad 20%-40% 4b, nad 40% - 60 6b, nad 60% - 8b, nad 80% - 10 b.</t>
  </si>
  <si>
    <t>motivace - max. 7 b.</t>
  </si>
  <si>
    <t>čl. 2, b.1</t>
  </si>
  <si>
    <t>čl. 3, b. 5</t>
  </si>
  <si>
    <t>soutěže mimo program Excelence -  Ú-1b.,  M-1b. (max. 2 b.)</t>
  </si>
  <si>
    <t>není preferována žádná věková skupina, všichni žáci obdrží 10 b.</t>
  </si>
  <si>
    <t>25h. - 50 h. prac. zátěže žáka - 5 b.</t>
  </si>
  <si>
    <t>50h. - 100 h. prac. zátěže žáka - 8 b.</t>
  </si>
  <si>
    <t>100h. - 500 h. prac. zátěže žáka - 10 b.</t>
  </si>
  <si>
    <t>25h. - 50 h. prac. zátěže žáka - 15 b.</t>
  </si>
  <si>
    <t>tvořivost 4 b., specifický přínos pro žáka 3 b.</t>
  </si>
  <si>
    <t>hodnotí se průměr prospěchu v rozmezí od 1 - 2 (10 b.) nad 2 (0. b)</t>
  </si>
  <si>
    <t>v rozmezí  1 - 2 (4 b.), nad 2 (0 b.)</t>
  </si>
  <si>
    <t>dlouhodobost 3 b., úspěchy 3 b., přesahy (šíře) 3 b., zahraniční zkušenosti  - 1 b.</t>
  </si>
  <si>
    <t>úspěchy v soutežích vyhlašovaných MŠMT a bodovaných v programu Excelence: krajské kolo 1b., ústřední kolo - 1 b., mezinárodní kolo - 2 b.</t>
  </si>
  <si>
    <t>úspěchy v soutežích vyhlašovaných MŠMT a nezařazených do programu Excelence:  ústřední kolo - 1 b., mezinárodní kolo - 1 b.</t>
  </si>
  <si>
    <t>přírodovědné a technické  5 b., jiné zaměření  0 b.</t>
  </si>
  <si>
    <t>hodnotí se % spoluúčasti, počet bodů: do 20% (2 b.), nad 20%-40% (4 b.), nad 40% - 60 %(6 b.), nad 60% - 80 % (8 b.), nad 80%  (10 b.)</t>
  </si>
  <si>
    <t>portfolio max. 10 b.</t>
  </si>
  <si>
    <t>dlouhodobost  3 b.</t>
  </si>
  <si>
    <t>úspěchy 3 b.</t>
  </si>
  <si>
    <t>přesahy (šíře) 3 b.</t>
  </si>
  <si>
    <t>zahraniční zkušenosti 1 b.</t>
  </si>
  <si>
    <t>tvořivost  4 b.</t>
  </si>
  <si>
    <t>odborná tvořivost max. 7 b.</t>
  </si>
  <si>
    <t>specifický přínos 3 b.</t>
  </si>
  <si>
    <t>Bodové hodnocení žáků (podklad pro práci výběrové komise)</t>
  </si>
  <si>
    <t>NIDV</t>
  </si>
  <si>
    <t>Hrátky s čertem</t>
  </si>
  <si>
    <t>a</t>
  </si>
  <si>
    <t>v %</t>
  </si>
  <si>
    <t>bodů</t>
  </si>
  <si>
    <t>z toho spoluúčast žáka</t>
  </si>
  <si>
    <t>tvořivost</t>
  </si>
  <si>
    <t>spec. přínos</t>
  </si>
  <si>
    <t>dlouhodobost</t>
  </si>
  <si>
    <t>úspěchy</t>
  </si>
  <si>
    <t>zahraniční zkušenosti</t>
  </si>
  <si>
    <t>přesahy</t>
  </si>
  <si>
    <t>program Excelence - K -1 b., Ú - 1b., M - 2b. (max. 7 b.)</t>
  </si>
  <si>
    <t>CELKEM FH (OK / KO)</t>
  </si>
  <si>
    <t>Kočka</t>
  </si>
  <si>
    <t>Pes</t>
  </si>
  <si>
    <t>traktor</t>
  </si>
  <si>
    <t>kolo</t>
  </si>
  <si>
    <t>Popisky řádků</t>
  </si>
  <si>
    <t>Celkový součet</t>
  </si>
  <si>
    <t>Součet z výše dotace</t>
  </si>
  <si>
    <t>(Vše)</t>
  </si>
  <si>
    <t>RM</t>
  </si>
  <si>
    <t>Počet "žáků"</t>
  </si>
  <si>
    <t>Hifiklub Žďár nad Sázavou</t>
  </si>
  <si>
    <t xml:space="preserve">letní soustředění mládeže </t>
  </si>
  <si>
    <t>Aneta Dufková</t>
  </si>
  <si>
    <t>Střední škola průmyslová, technická a automobilní</t>
  </si>
  <si>
    <t>ok</t>
  </si>
  <si>
    <t>Mensa International-Mensa České republiky</t>
  </si>
  <si>
    <t>tábor Logické olympiády</t>
  </si>
  <si>
    <t>Šimon Jeřábek</t>
  </si>
  <si>
    <t>Michaela Macurová</t>
  </si>
  <si>
    <t>ZŠ Chomutov,Zahradní 5265</t>
  </si>
  <si>
    <t>Jakub Jelen</t>
  </si>
  <si>
    <t>Biskupské gymnázium B.Balbína a ZŠ a MŠ Jana Pavla II. Hradec králové</t>
  </si>
  <si>
    <t>Amálie Vystavělová</t>
  </si>
  <si>
    <t>The English College in Prague- Anglické gymnázium  o.p.s</t>
  </si>
  <si>
    <t>Jakub Pindeš</t>
  </si>
  <si>
    <t xml:space="preserve">Asociace malých debrujárů České republiky </t>
  </si>
  <si>
    <t>Gymnázium J.A. Komenského  Uherský brod</t>
  </si>
  <si>
    <t>Asociace středoškolských klubů</t>
  </si>
  <si>
    <t xml:space="preserve">Matouš Cimala </t>
  </si>
  <si>
    <t xml:space="preserve">Roman Jordán </t>
  </si>
  <si>
    <t>Gymnázium Jana Valeriána Jirsíka České Budějovice</t>
  </si>
  <si>
    <t>Středisko volného času ATLAS, Přerov</t>
  </si>
  <si>
    <t>Přípravné soustředění  k Biologické olympiádě</t>
  </si>
  <si>
    <t>Ondřej Blaťák</t>
  </si>
  <si>
    <t xml:space="preserve">ZŠ Trávník , Přerov </t>
  </si>
  <si>
    <t>Sabina Králíková</t>
  </si>
  <si>
    <t>Gymnazium J.Blahoslava a SPgš Přerov</t>
  </si>
  <si>
    <t>Filip Samohýl</t>
  </si>
  <si>
    <t>ZŠ Trávník,Přerov</t>
  </si>
  <si>
    <t>Jakub Mikeš</t>
  </si>
  <si>
    <t>ZŠ Trávník, Přerov</t>
  </si>
  <si>
    <t>Ondřej Navrátil</t>
  </si>
  <si>
    <t>Helena Smrčková</t>
  </si>
  <si>
    <t>Jakub Lehký</t>
  </si>
  <si>
    <t>Barbora Buriancová</t>
  </si>
  <si>
    <t>Kateřina Lehká</t>
  </si>
  <si>
    <t>Klára Kučerová</t>
  </si>
  <si>
    <t>TIB , občanské sdružení</t>
  </si>
  <si>
    <t>Kroužek programování Baltie</t>
  </si>
  <si>
    <t>Petr Kopřiva</t>
  </si>
  <si>
    <t xml:space="preserve">Fakultní základní škola prof.Otokara Chlupa pedagogické fakulty UK Praha </t>
  </si>
  <si>
    <t>kroužek programování Baltie</t>
  </si>
  <si>
    <t>Jakub Šafránek</t>
  </si>
  <si>
    <t>Jan Telinger</t>
  </si>
  <si>
    <t>Sára Bobková</t>
  </si>
  <si>
    <t>Mensa International -Mensa české republiky</t>
  </si>
  <si>
    <t>Mensovní seminář pro nadané</t>
  </si>
  <si>
    <t>Annelie Kadlecová</t>
  </si>
  <si>
    <t>Antonín Lyčka</t>
  </si>
  <si>
    <t>ZŠ Jana Šoupala, Ostrava - Poruba</t>
  </si>
  <si>
    <t>Daniel Hausner</t>
  </si>
  <si>
    <t>Gymnazium a SOŠ Plasy</t>
  </si>
  <si>
    <t>Eliška Beranová</t>
  </si>
  <si>
    <t>Jiří Kovář</t>
  </si>
  <si>
    <t>Mensa International - Mensa České republiky</t>
  </si>
  <si>
    <t>Klára Otáhalová</t>
  </si>
  <si>
    <t>Lepařovo gymnazium Jičín</t>
  </si>
  <si>
    <t>Vojtěch Kloda</t>
  </si>
  <si>
    <t xml:space="preserve">Kristýna Čermáková </t>
  </si>
  <si>
    <t xml:space="preserve">TRIVIS SŠV Třebechovice pod Orebem </t>
  </si>
  <si>
    <t>Krystýna Kratochvílová</t>
  </si>
  <si>
    <t>Gymnazium B. Němcové - Hradec králové</t>
  </si>
  <si>
    <t>Květoslav Reinhard</t>
  </si>
  <si>
    <t>ZŠ a MŠ Brno</t>
  </si>
  <si>
    <t>Ondřej Beneš</t>
  </si>
  <si>
    <t>Ondřej Lomický</t>
  </si>
  <si>
    <t>Pavel Kubík</t>
  </si>
  <si>
    <t xml:space="preserve">Petra Malinská </t>
  </si>
  <si>
    <t>Sebastien Zikmund</t>
  </si>
  <si>
    <t xml:space="preserve">SPSŠ Praha </t>
  </si>
  <si>
    <t>Vadim Kablukov</t>
  </si>
  <si>
    <t xml:space="preserve">Václav Houdek </t>
  </si>
  <si>
    <t xml:space="preserve">Václav Kubíček </t>
  </si>
  <si>
    <t>Vojtěch Titěra</t>
  </si>
  <si>
    <t>Vojtěch Turland</t>
  </si>
  <si>
    <t>Gymnazium J.A. Komenského Uherský Brod</t>
  </si>
  <si>
    <t>OK</t>
  </si>
  <si>
    <t>Česko ruská spolenost z.s. Středočeská krajská rada</t>
  </si>
  <si>
    <t>9.mezinárodní letní škola s výukou ruštiny a češtiny</t>
  </si>
  <si>
    <t>Natálie Kopelentová</t>
  </si>
  <si>
    <t xml:space="preserve">SOŠ obchodu  užitého umění a designu Plzeň </t>
  </si>
  <si>
    <t>Centrum pro talentovanou mládež</t>
  </si>
  <si>
    <t xml:space="preserve">Kurzy CTY online </t>
  </si>
  <si>
    <t xml:space="preserve">Vít Krátký </t>
  </si>
  <si>
    <t>Marie Dohnalová</t>
  </si>
  <si>
    <t>VŠ chemicko-technologická Praha</t>
  </si>
  <si>
    <t>LOS Běstvina</t>
  </si>
  <si>
    <t>Radek Chmelař</t>
  </si>
  <si>
    <t>SPŠ chemická Brno</t>
  </si>
  <si>
    <t>Jan Kadlec</t>
  </si>
  <si>
    <t>Erik Kalla</t>
  </si>
  <si>
    <t>Lenka Rojíková</t>
  </si>
  <si>
    <t>Jaroslav Stránský</t>
  </si>
  <si>
    <t xml:space="preserve">Pavel Šmak </t>
  </si>
  <si>
    <t>Karel Vlachovský</t>
  </si>
  <si>
    <t>letní vědecký tábor-Projekt Fenix III.</t>
  </si>
  <si>
    <t>Katka Soukupová</t>
  </si>
  <si>
    <t>ZŠ T.G. Masaryka,Moravské Budějovice</t>
  </si>
  <si>
    <t>Vít Lipovský</t>
  </si>
  <si>
    <t>Gymnazium Trutnov</t>
  </si>
  <si>
    <t>Kristýna Lipovská</t>
  </si>
  <si>
    <t>Anna Klimtová</t>
  </si>
  <si>
    <t xml:space="preserve">ZŠ T.G.M. Moravské Budějovice </t>
  </si>
  <si>
    <t xml:space="preserve">chemický kroužek - pokročilí </t>
  </si>
  <si>
    <t xml:space="preserve">Ondřej Daněk </t>
  </si>
  <si>
    <t xml:space="preserve">DDM hl.m. Prahy </t>
  </si>
  <si>
    <t xml:space="preserve">kroužek chemie </t>
  </si>
  <si>
    <t xml:space="preserve">Lucie Krásná </t>
  </si>
  <si>
    <t>Gymnazium Litoměřická, Praha 9</t>
  </si>
  <si>
    <t>kroužek biologie</t>
  </si>
  <si>
    <t>Gymnázium J.V.Jirsíka</t>
  </si>
  <si>
    <t>Expo Science International - ESI Brusel</t>
  </si>
  <si>
    <t>Velká válka v Dolomitech  z pohledu českých vojáků- Česko-německá studentská konference</t>
  </si>
  <si>
    <t>Gymnázium Hranice</t>
  </si>
  <si>
    <t>Gymnázium Praha 5</t>
  </si>
  <si>
    <t>Gymnázium prof.Jana Patočky</t>
  </si>
  <si>
    <t>Gymnázium Jeronýmova, Liberec</t>
  </si>
  <si>
    <t>Gymnázium a Střední odborná škola</t>
  </si>
  <si>
    <t>Gymnázium K.V. Raise, Hlinsko</t>
  </si>
  <si>
    <t xml:space="preserve">Gymnázium Josefa Kainara Hlučín </t>
  </si>
  <si>
    <t>Gymnázium Uherské Hradiště</t>
  </si>
  <si>
    <t>Gymnázium a Střední odborná škola Plasy</t>
  </si>
  <si>
    <t>7. ZŠ Most</t>
  </si>
  <si>
    <t>Gymnázium Suverenního řádu Maltezských rytířů , Skuteč</t>
  </si>
  <si>
    <t>Gymnázium B. Němcové, Hradec králové</t>
  </si>
  <si>
    <t>Arcibiskupské gymnázium , Kroměříž</t>
  </si>
  <si>
    <t>Gymnázium a SOŠPg , Liberec</t>
  </si>
  <si>
    <t>Gymnázium  ZUŠ Šlapanice a</t>
  </si>
  <si>
    <t>Gymnázium Kadaň</t>
  </si>
  <si>
    <t>Gamnázium Nad Kavalírkou Praha 5</t>
  </si>
  <si>
    <t>Fakultní ZŠ Brdičkova, Praha 13</t>
  </si>
  <si>
    <t>Gymnázium Litoměřická, Praha 9</t>
  </si>
  <si>
    <t>Gymnázium J. Vrchlického Klatovy</t>
  </si>
  <si>
    <t>Gymnázium a ZUŠ Šlapanice</t>
  </si>
  <si>
    <t>Gymnázium B.němcové Hradec Králové</t>
  </si>
  <si>
    <t>Gymnázium Tišnov</t>
  </si>
  <si>
    <t>Gymnázium Blansko</t>
  </si>
  <si>
    <t>Masarykovo gymnázium Plzeň</t>
  </si>
  <si>
    <t>Gymnázium Trutnov</t>
  </si>
  <si>
    <t>Pepa</t>
  </si>
  <si>
    <t>ZŠ Aš</t>
  </si>
  <si>
    <t>Aleš</t>
  </si>
  <si>
    <t>KO</t>
  </si>
  <si>
    <t>Hodnoty</t>
  </si>
  <si>
    <t>(Prázdné)</t>
  </si>
  <si>
    <t>Denis Zadražil</t>
  </si>
  <si>
    <t>SPŠ chemická, Brno</t>
  </si>
  <si>
    <t>18. letní biologické soustředění středoškoláků Arachne</t>
  </si>
  <si>
    <t>Jan Pokorný</t>
  </si>
  <si>
    <t>Gymnázium a OA Bučovice</t>
  </si>
  <si>
    <t>Jazyk C - programování I</t>
  </si>
  <si>
    <t>David Pecl</t>
  </si>
  <si>
    <t>Gymnázium a SOŠ zdravotnická a ekonomická Vyškov</t>
  </si>
  <si>
    <t>Promys Europe</t>
  </si>
  <si>
    <t>Timotej Šujan</t>
  </si>
  <si>
    <t>Gymnázium Brno, tř. Kap. Jaroše</t>
  </si>
  <si>
    <t>Ronal Luc</t>
  </si>
  <si>
    <t>Letní matematicko-fyzikální sostředění</t>
  </si>
  <si>
    <t>Žadatel - název organizace</t>
  </si>
  <si>
    <t>Jihomoravské centrum pro mezinárodní mobilitu, z.s.p.o.</t>
  </si>
  <si>
    <t>Výsledky dotačního programu Podpora nadaných žáků základních               a středních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</si>
</sst>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 tint="0.34998626667073579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3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2" borderId="5" xfId="0" applyFont="1" applyFill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0" fillId="0" borderId="0" xfId="0" applyNumberFormat="1"/>
    <xf numFmtId="0" fontId="1" fillId="0" borderId="0" xfId="0" applyFont="1"/>
    <xf numFmtId="0" fontId="0" fillId="0" borderId="1" xfId="0" applyBorder="1" applyAlignment="1">
      <alignment wrapText="1"/>
    </xf>
    <xf numFmtId="0" fontId="2" fillId="0" borderId="0" xfId="0" applyFont="1" applyAlignment="1">
      <alignment horizontal="justify"/>
    </xf>
    <xf numFmtId="0" fontId="0" fillId="0" borderId="0" xfId="0" applyAlignment="1">
      <alignment wrapText="1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5" fillId="3" borderId="4" xfId="0" applyFont="1" applyFill="1" applyBorder="1" applyAlignment="1">
      <alignment horizontal="justify" vertical="top" wrapText="1"/>
    </xf>
    <xf numFmtId="0" fontId="0" fillId="3" borderId="1" xfId="0" applyFill="1" applyBorder="1"/>
    <xf numFmtId="0" fontId="3" fillId="3" borderId="4" xfId="0" applyFont="1" applyFill="1" applyBorder="1" applyAlignment="1">
      <alignment horizontal="justify" vertical="top" wrapText="1"/>
    </xf>
    <xf numFmtId="0" fontId="4" fillId="3" borderId="1" xfId="0" applyNumberFormat="1" applyFont="1" applyFill="1" applyBorder="1"/>
    <xf numFmtId="0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2" fillId="3" borderId="0" xfId="0" applyFont="1" applyFill="1" applyAlignment="1">
      <alignment horizontal="justify"/>
    </xf>
    <xf numFmtId="0" fontId="1" fillId="4" borderId="1" xfId="0" applyFont="1" applyFill="1" applyBorder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NumberFormat="1" applyBorder="1"/>
    <xf numFmtId="0" fontId="0" fillId="8" borderId="6" xfId="0" applyFill="1" applyBorder="1"/>
    <xf numFmtId="0" fontId="0" fillId="0" borderId="0" xfId="0" applyFill="1" applyBorder="1"/>
    <xf numFmtId="0" fontId="0" fillId="0" borderId="0" xfId="0" applyAlignment="1"/>
    <xf numFmtId="0" fontId="1" fillId="4" borderId="8" xfId="0" applyFont="1" applyFill="1" applyBorder="1" applyAlignment="1">
      <alignment wrapText="1"/>
    </xf>
    <xf numFmtId="0" fontId="1" fillId="4" borderId="8" xfId="0" applyFont="1" applyFill="1" applyBorder="1" applyAlignment="1"/>
    <xf numFmtId="0" fontId="1" fillId="4" borderId="8" xfId="0" applyFont="1" applyFill="1" applyBorder="1"/>
    <xf numFmtId="0" fontId="1" fillId="4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6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/>
    </xf>
    <xf numFmtId="0" fontId="0" fillId="9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7" borderId="1" xfId="0" applyFill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6" borderId="1" xfId="0" applyFill="1" applyBorder="1" applyAlignment="1">
      <alignment vertical="center"/>
    </xf>
    <xf numFmtId="164" fontId="0" fillId="6" borderId="1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" fillId="6" borderId="8" xfId="0" applyFont="1" applyFill="1" applyBorder="1" applyAlignment="1">
      <alignment horizontal="left" vertical="center"/>
    </xf>
    <xf numFmtId="164" fontId="1" fillId="6" borderId="8" xfId="0" applyNumberFormat="1" applyFont="1" applyFill="1" applyBorder="1" applyAlignment="1">
      <alignment horizontal="right" vertical="center"/>
    </xf>
    <xf numFmtId="0" fontId="0" fillId="8" borderId="6" xfId="0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4" borderId="12" xfId="0" applyFont="1" applyFill="1" applyBorder="1" applyAlignment="1">
      <alignment wrapText="1"/>
    </xf>
    <xf numFmtId="0" fontId="1" fillId="4" borderId="12" xfId="0" applyFont="1" applyFill="1" applyBorder="1" applyAlignment="1"/>
    <xf numFmtId="0" fontId="1" fillId="4" borderId="12" xfId="0" applyFont="1" applyFill="1" applyBorder="1"/>
    <xf numFmtId="0" fontId="0" fillId="9" borderId="8" xfId="0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8" xfId="0" applyFont="1" applyFill="1" applyBorder="1" applyAlignment="1"/>
    <xf numFmtId="0" fontId="1" fillId="5" borderId="9" xfId="0" applyFont="1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6" fillId="5" borderId="9" xfId="0" applyFont="1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3" fillId="2" borderId="5" xfId="0" applyFont="1" applyFill="1" applyBorder="1" applyAlignment="1">
      <alignment horizontal="justify"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</cellXfs>
  <cellStyles count="2">
    <cellStyle name="Čárka" xfId="1" builtinId="3"/>
    <cellStyle name="Normální" xfId="0" builtinId="0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7171"/>
        </patternFill>
      </fill>
    </dxf>
  </dxfs>
  <tableStyles count="0" defaultTableStyle="TableStyleMedium9" defaultPivotStyle="PivotStyleLight16"/>
  <colors>
    <mruColors>
      <color rgb="FFFF7171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2076.644791435188" createdVersion="5" refreshedVersion="5" minRefreshableVersion="3" recordCount="100">
  <cacheSource type="worksheet">
    <worksheetSource ref="A3:AK103" sheet="Celkový přehled"/>
  </cacheSource>
  <cacheFields count="37">
    <cacheField name="Ev. č. " numFmtId="0">
      <sharedItems containsSemiMixedTypes="0" containsString="0" containsNumber="1" containsInteger="1" minValue="1" maxValue="100"/>
    </cacheField>
    <cacheField name="Žadatel-název organizace" numFmtId="0">
      <sharedItems containsBlank="1" count="3">
        <s v="NIDV"/>
        <s v="RM"/>
        <m/>
      </sharedItems>
    </cacheField>
    <cacheField name="IČO" numFmtId="0">
      <sharedItems containsString="0" containsBlank="1" containsNumber="1" containsInteger="1" minValue="45768455" maxValue="68059175" count="7">
        <n v="45768455"/>
        <n v="45768456"/>
        <n v="45768457"/>
        <n v="68059175"/>
        <n v="45768461"/>
        <n v="45768462"/>
        <m/>
      </sharedItems>
    </cacheField>
    <cacheField name="Název aktivity" numFmtId="0">
      <sharedItems containsBlank="1" count="6">
        <s v="Hrátky s čertem"/>
        <s v="Kočka"/>
        <s v="Pes"/>
        <s v="traktor"/>
        <s v="kolo"/>
        <m/>
      </sharedItems>
    </cacheField>
    <cacheField name="Účastník - jméno a příjmení" numFmtId="0">
      <sharedItems containsBlank="1"/>
    </cacheField>
    <cacheField name="Název školy" numFmtId="0">
      <sharedItems containsBlank="1"/>
    </cacheField>
    <cacheField name="příloha 2" numFmtId="0">
      <sharedItems containsBlank="1"/>
    </cacheField>
    <cacheField name="příloha 3" numFmtId="0">
      <sharedItems containsBlank="1"/>
    </cacheField>
    <cacheField name="čl. 2, b.1" numFmtId="0">
      <sharedItems containsBlank="1"/>
    </cacheField>
    <cacheField name="čl. 3, b. 5" numFmtId="0">
      <sharedItems containsBlank="1"/>
    </cacheField>
    <cacheField name="CELKEM FH (OK / KO)" numFmtId="0">
      <sharedItems/>
    </cacheField>
    <cacheField name="25-50 h. - 5B" numFmtId="0">
      <sharedItems containsString="0" containsBlank="1" containsNumber="1" containsInteger="1" minValue="0" maxValue="5"/>
    </cacheField>
    <cacheField name="50-100 h. - 8b." numFmtId="0">
      <sharedItems containsString="0" containsBlank="1" containsNumber="1" containsInteger="1" minValue="8" maxValue="8"/>
    </cacheField>
    <cacheField name="100-500 h. 10b." numFmtId="0">
      <sharedItems containsString="0" containsBlank="1" containsNumber="1" containsInteger="1" minValue="0" maxValue="0"/>
    </cacheField>
    <cacheField name="nad 500 h. 15b." numFmtId="0">
      <sharedItems containsNonDate="0" containsString="0" containsBlank="1"/>
    </cacheField>
    <cacheField name="tvořivost  4 b." numFmtId="0">
      <sharedItems containsString="0" containsBlank="1" containsNumber="1" containsInteger="1" minValue="0" maxValue="0"/>
    </cacheField>
    <cacheField name="specifický přínos 3 b." numFmtId="0">
      <sharedItems containsString="0" containsBlank="1" containsNumber="1" containsInteger="1" minValue="0" maxValue="2"/>
    </cacheField>
    <cacheField name="přírodovědné, technické - 5b., ostatní 0 b." numFmtId="0">
      <sharedItems containsString="0" containsBlank="1" containsNumber="1" containsInteger="1" minValue="0" maxValue="0"/>
    </cacheField>
    <cacheField name="věková skupina 10b." numFmtId="0">
      <sharedItems containsMixedTypes="1" containsNumber="1" containsInteger="1" minValue="10" maxValue="10"/>
    </cacheField>
    <cacheField name="Cena aktivity" numFmtId="0">
      <sharedItems containsString="0" containsBlank="1" containsNumber="1" containsInteger="1" minValue="100" maxValue="100"/>
    </cacheField>
    <cacheField name="z toho spoluúčast žáka" numFmtId="164">
      <sharedItems containsString="0" containsBlank="1" containsNumber="1" containsInteger="1" minValue="10" maxValue="10"/>
    </cacheField>
    <cacheField name="% spoluúčasti" numFmtId="0">
      <sharedItems containsMixedTypes="1" containsNumber="1" containsInteger="1" minValue="0" maxValue="10"/>
    </cacheField>
    <cacheField name="počet bodů: do 20% 2b., nad 20%-40% 4b, nad 40% - 60 6b, nad 60% - 8b, nad 80% - 10 b." numFmtId="0">
      <sharedItems containsMixedTypes="1" containsNumber="1" containsInteger="1" minValue="0" maxValue="2"/>
    </cacheField>
    <cacheField name="Bodové hodnocení aktivity " numFmtId="0">
      <sharedItems containsMixedTypes="1" containsNumber="1" containsInteger="1" minValue="10" maxValue="25"/>
    </cacheField>
    <cacheField name="PPP - ANO - 5 b., NE - 0b." numFmtId="0">
      <sharedItems containsString="0" containsBlank="1" containsNumber="1" containsInteger="1" minValue="0" maxValue="5"/>
    </cacheField>
    <cacheField name="průměr prospěchu - 1-2 10 b., nad 2 - 0b." numFmtId="0">
      <sharedItems containsString="0" containsBlank="1" containsNumber="1" containsInteger="1" minValue="0" maxValue="0"/>
    </cacheField>
    <cacheField name="prospěch v navazujících předmětech - 1-2 4b., nad 2 0 b." numFmtId="0">
      <sharedItems containsString="0" containsBlank="1" containsNumber="1" containsInteger="1" minValue="0" maxValue="0"/>
    </cacheField>
    <cacheField name="dlouhodobost  3 b." numFmtId="0">
      <sharedItems containsString="0" containsBlank="1" containsNumber="1" containsInteger="1" minValue="3" maxValue="3"/>
    </cacheField>
    <cacheField name="úspěchy 3 b." numFmtId="0">
      <sharedItems containsString="0" containsBlank="1" containsNumber="1" containsInteger="1" minValue="3" maxValue="3"/>
    </cacheField>
    <cacheField name="přesahy (šíře) 3 b." numFmtId="0">
      <sharedItems containsString="0" containsBlank="1" containsNumber="1" containsInteger="1" minValue="2" maxValue="2"/>
    </cacheField>
    <cacheField name="zahraniční zkušenosti 1 b." numFmtId="0">
      <sharedItems containsString="0" containsBlank="1" containsNumber="1" containsInteger="1" minValue="1" maxValue="1"/>
    </cacheField>
    <cacheField name="program Excelence - K -1 b., Ú - 1b., M - 2b. (max. 7 b.)" numFmtId="0">
      <sharedItems containsString="0" containsBlank="1" containsNumber="1" containsInteger="1" minValue="0" maxValue="0"/>
    </cacheField>
    <cacheField name="soutěže mimo program Excelence -  Ú-1b.,  M-1b. (max. 2 b.)" numFmtId="0">
      <sharedItems containsString="0" containsBlank="1" containsNumber="1" containsInteger="1" minValue="0" maxValue="0"/>
    </cacheField>
    <cacheField name="motivace - max. 7 b." numFmtId="0">
      <sharedItems containsString="0" containsBlank="1" containsNumber="1" containsInteger="1" minValue="0" maxValue="0"/>
    </cacheField>
    <cacheField name="bodové hodnocení účastníka" numFmtId="0">
      <sharedItems containsMixedTypes="1" containsNumber="1" containsInteger="1" minValue="0" maxValue="9"/>
    </cacheField>
    <cacheField name="bodové hodnocení celkem" numFmtId="0">
      <sharedItems containsMixedTypes="1" containsNumber="1" containsInteger="1" minValue="0" maxValue="34"/>
    </cacheField>
    <cacheField name="výše dotace" numFmtId="164">
      <sharedItems containsMixedTypes="1" containsNumber="1" containsInteger="1" minValue="0" maxValue="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n v="1"/>
    <x v="0"/>
    <x v="0"/>
    <x v="0"/>
    <s v="Pepa"/>
    <s v="ZŠ Aš"/>
    <s v="a"/>
    <s v="a"/>
    <s v="a"/>
    <s v="a"/>
    <s v="OK"/>
    <n v="5"/>
    <n v="8"/>
    <m/>
    <m/>
    <n v="0"/>
    <n v="0"/>
    <n v="0"/>
    <n v="10"/>
    <n v="100"/>
    <n v="10"/>
    <n v="10"/>
    <n v="2"/>
    <n v="25"/>
    <n v="0"/>
    <n v="0"/>
    <n v="0"/>
    <n v="3"/>
    <n v="3"/>
    <n v="2"/>
    <n v="1"/>
    <n v="0"/>
    <n v="0"/>
    <n v="0"/>
    <n v="9"/>
    <n v="34"/>
    <n v="90"/>
  </r>
  <r>
    <n v="2"/>
    <x v="0"/>
    <x v="0"/>
    <x v="0"/>
    <s v="Aleš"/>
    <m/>
    <s v="a"/>
    <s v="a"/>
    <s v="a"/>
    <s v="a"/>
    <s v="OK"/>
    <n v="0"/>
    <m/>
    <n v="0"/>
    <m/>
    <n v="0"/>
    <n v="2"/>
    <n v="0"/>
    <n v="10"/>
    <m/>
    <m/>
    <n v="0"/>
    <n v="0"/>
    <n v="12"/>
    <n v="5"/>
    <m/>
    <m/>
    <m/>
    <m/>
    <m/>
    <m/>
    <m/>
    <m/>
    <m/>
    <n v="5"/>
    <n v="17"/>
    <n v="0"/>
  </r>
  <r>
    <n v="3"/>
    <x v="0"/>
    <x v="1"/>
    <x v="1"/>
    <s v="Pepa"/>
    <m/>
    <s v="a"/>
    <s v="a"/>
    <s v="a"/>
    <s v="a"/>
    <s v="OK"/>
    <m/>
    <m/>
    <m/>
    <m/>
    <m/>
    <m/>
    <m/>
    <n v="10"/>
    <m/>
    <m/>
    <n v="0"/>
    <n v="0"/>
    <n v="10"/>
    <m/>
    <m/>
    <m/>
    <m/>
    <m/>
    <m/>
    <m/>
    <m/>
    <m/>
    <m/>
    <n v="0"/>
    <n v="10"/>
    <n v="0"/>
  </r>
  <r>
    <n v="4"/>
    <x v="0"/>
    <x v="2"/>
    <x v="2"/>
    <m/>
    <m/>
    <s v="a"/>
    <s v="a"/>
    <m/>
    <s v="a"/>
    <s v="KO"/>
    <m/>
    <m/>
    <m/>
    <m/>
    <m/>
    <m/>
    <m/>
    <n v="10"/>
    <m/>
    <m/>
    <n v="0"/>
    <n v="0"/>
    <n v="10"/>
    <m/>
    <m/>
    <m/>
    <m/>
    <m/>
    <m/>
    <m/>
    <m/>
    <m/>
    <m/>
    <n v="0"/>
    <n v="0"/>
    <n v="0"/>
  </r>
  <r>
    <n v="5"/>
    <x v="1"/>
    <x v="3"/>
    <x v="3"/>
    <m/>
    <m/>
    <s v="a"/>
    <s v="a"/>
    <s v="a"/>
    <s v="a"/>
    <s v="OK"/>
    <m/>
    <m/>
    <m/>
    <m/>
    <m/>
    <m/>
    <m/>
    <n v="10"/>
    <m/>
    <m/>
    <n v="0"/>
    <n v="0"/>
    <n v="10"/>
    <m/>
    <m/>
    <m/>
    <m/>
    <m/>
    <m/>
    <m/>
    <m/>
    <m/>
    <m/>
    <n v="0"/>
    <n v="10"/>
    <n v="0"/>
  </r>
  <r>
    <n v="6"/>
    <x v="1"/>
    <x v="3"/>
    <x v="3"/>
    <m/>
    <m/>
    <s v="a"/>
    <s v="a"/>
    <s v="a"/>
    <s v="a"/>
    <s v="OK"/>
    <m/>
    <m/>
    <m/>
    <m/>
    <m/>
    <m/>
    <m/>
    <n v="10"/>
    <m/>
    <m/>
    <n v="0"/>
    <n v="0"/>
    <n v="10"/>
    <m/>
    <m/>
    <m/>
    <m/>
    <m/>
    <m/>
    <m/>
    <m/>
    <m/>
    <m/>
    <n v="0"/>
    <n v="10"/>
    <n v="0"/>
  </r>
  <r>
    <n v="7"/>
    <x v="1"/>
    <x v="3"/>
    <x v="4"/>
    <m/>
    <m/>
    <s v="a"/>
    <s v="a"/>
    <s v="a"/>
    <s v="a"/>
    <s v="OK"/>
    <m/>
    <m/>
    <m/>
    <m/>
    <m/>
    <m/>
    <m/>
    <n v="10"/>
    <m/>
    <m/>
    <n v="0"/>
    <n v="0"/>
    <n v="10"/>
    <m/>
    <m/>
    <m/>
    <m/>
    <m/>
    <m/>
    <m/>
    <m/>
    <m/>
    <m/>
    <n v="0"/>
    <n v="10"/>
    <n v="0"/>
  </r>
  <r>
    <n v="8"/>
    <x v="0"/>
    <x v="4"/>
    <x v="0"/>
    <m/>
    <m/>
    <s v="a"/>
    <s v="a"/>
    <m/>
    <s v="a"/>
    <s v="KO"/>
    <m/>
    <m/>
    <m/>
    <m/>
    <m/>
    <m/>
    <m/>
    <n v="10"/>
    <m/>
    <m/>
    <n v="0"/>
    <n v="0"/>
    <n v="10"/>
    <m/>
    <m/>
    <m/>
    <m/>
    <m/>
    <m/>
    <m/>
    <m/>
    <m/>
    <m/>
    <n v="0"/>
    <n v="0"/>
    <n v="0"/>
  </r>
  <r>
    <n v="9"/>
    <x v="0"/>
    <x v="5"/>
    <x v="0"/>
    <m/>
    <m/>
    <m/>
    <m/>
    <m/>
    <m/>
    <s v="KO"/>
    <m/>
    <m/>
    <m/>
    <m/>
    <m/>
    <m/>
    <m/>
    <n v="10"/>
    <m/>
    <m/>
    <n v="0"/>
    <n v="0"/>
    <n v="10"/>
    <m/>
    <m/>
    <m/>
    <m/>
    <m/>
    <m/>
    <m/>
    <m/>
    <m/>
    <m/>
    <n v="0"/>
    <n v="0"/>
    <n v="0"/>
  </r>
  <r>
    <n v="10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11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12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13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14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15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16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17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18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19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20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21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22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23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24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25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26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27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28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29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30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31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32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33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34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35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36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37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38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39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40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41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42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43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44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45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46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47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48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49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50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51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52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53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54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55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56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57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58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59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60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61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62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63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64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65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66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67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68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69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70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71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72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73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74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75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76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77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78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79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80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81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82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83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84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85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86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87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88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89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90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91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92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93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94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95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96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97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98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99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  <r>
    <n v="100"/>
    <x v="2"/>
    <x v="6"/>
    <x v="5"/>
    <m/>
    <m/>
    <m/>
    <m/>
    <m/>
    <m/>
    <s v="KO"/>
    <m/>
    <m/>
    <m/>
    <m/>
    <m/>
    <m/>
    <m/>
    <s v=""/>
    <m/>
    <m/>
    <s v=""/>
    <s v=""/>
    <s v=""/>
    <m/>
    <m/>
    <m/>
    <m/>
    <m/>
    <m/>
    <m/>
    <m/>
    <m/>
    <m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2" cacheId="0" applyNumberFormats="0" applyBorderFormats="0" applyFontFormats="0" applyPatternFormats="0" applyAlignmentFormats="0" applyWidthHeightFormats="1" dataCaption="Hodnoty" updatedVersion="3" minRefreshableVersion="3" useAutoFormatting="1" itemPrintTitles="1" createdVersion="5" indent="0" outline="1" outlineData="1" multipleFieldFilters="0">
  <location ref="B4:D12" firstHeaderRow="1" firstDataRow="2" firstDataCol="1" rowPageCount="1" colPageCount="1"/>
  <pivotFields count="37">
    <pivotField showAll="0"/>
    <pivotField axis="axisRow" showAll="0">
      <items count="4">
        <item sd="0" x="0"/>
        <item x="1"/>
        <item x="2"/>
        <item t="default"/>
      </items>
    </pivotField>
    <pivotField axis="axisPage" showAll="0">
      <items count="8">
        <item x="0"/>
        <item x="1"/>
        <item x="2"/>
        <item x="4"/>
        <item x="5"/>
        <item x="3"/>
        <item x="6"/>
        <item t="default"/>
      </items>
    </pivotField>
    <pivotField axis="axisRow" showAll="0">
      <items count="7">
        <item x="0"/>
        <item x="1"/>
        <item x="4"/>
        <item x="2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1"/>
    <field x="3"/>
  </rowFields>
  <rowItems count="7">
    <i>
      <x/>
    </i>
    <i>
      <x v="1"/>
    </i>
    <i r="1">
      <x v="2"/>
    </i>
    <i r="1">
      <x v="4"/>
    </i>
    <i>
      <x v="2"/>
    </i>
    <i r="1"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Počet &quot;žáků&quot;" fld="36" subtotal="count" baseField="0" baseItem="0"/>
    <dataField name="Součet z výše dotace" fld="36" baseField="1" baseItem="0"/>
  </dataFields>
  <formats count="7">
    <format dxfId="6">
      <pivotArea type="all" dataOnly="0" outline="0" fieldPosition="0"/>
    </format>
    <format dxfId="5">
      <pivotArea outline="0" collapsedLevelsAreSubtotals="1" fieldPosition="0"/>
    </format>
    <format dxfId="4">
      <pivotArea field="1" type="button" dataOnly="0" labelOnly="1" outline="0" axis="axisRow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1" count="1" selected="0">
            <x v="0"/>
          </reference>
          <reference field="3" count="0"/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ulka1" displayName="Tabulka1" ref="A1:AK7" totalsRowShown="0">
  <autoFilter ref="A1:AK7"/>
  <tableColumns count="37">
    <tableColumn id="1" name="Ev. č. "/>
    <tableColumn id="2" name="Žadatel-název organizace"/>
    <tableColumn id="3" name="IČO"/>
    <tableColumn id="4" name="Název aktivity"/>
    <tableColumn id="5" name="Účastník - jméno a příjmení"/>
    <tableColumn id="6" name="Název školy"/>
    <tableColumn id="7" name="příloha 2"/>
    <tableColumn id="8" name="příloha 3"/>
    <tableColumn id="9" name="čl. 2, b.1"/>
    <tableColumn id="10" name="čl. 3, b. 5"/>
    <tableColumn id="11" name="CELKEM FH (OK / KO)"/>
    <tableColumn id="12" name="25-50 h. - 5B"/>
    <tableColumn id="13" name="50-100 h. - 8b."/>
    <tableColumn id="14" name="100-500 h. 10b."/>
    <tableColumn id="15" name="nad 500 h. 15b."/>
    <tableColumn id="16" name="tvořivost  4 b."/>
    <tableColumn id="17" name="specifický přínos 3 b."/>
    <tableColumn id="18" name="přírodovědné, technické - 5b., ostatní 0 b."/>
    <tableColumn id="19" name="věková skupina 10b."/>
    <tableColumn id="20" name="Cena aktivity"/>
    <tableColumn id="21" name="z toho spoluúčast žáka"/>
    <tableColumn id="22" name="% spoluúčasti"/>
    <tableColumn id="23" name="počet bodů: do 20% 2b., nad 20%-40% 4b, nad 40% - 60 6b, nad 60% - 8b, nad 80% - 10 b."/>
    <tableColumn id="24" name="Bodové hodnocení aktivity "/>
    <tableColumn id="25" name="PPP - ANO - 5 b., NE - 0b."/>
    <tableColumn id="26" name="průměr prospěchu - 1-2 10 b., nad 2 - 0b."/>
    <tableColumn id="27" name="prospěch v navazujících předmětech - 1-2 4b., nad 2 0 b."/>
    <tableColumn id="28" name="dlouhodobost  3 b."/>
    <tableColumn id="29" name="úspěchy 3 b."/>
    <tableColumn id="30" name="přesahy (šíře) 3 b."/>
    <tableColumn id="31" name="zahraniční zkušenosti 1 b."/>
    <tableColumn id="32" name="program Excelence - K -1 b., Ú - 1b., M - 2b. (max. 7 b.)"/>
    <tableColumn id="33" name="soutěže mimo program Excelence -  Ú-1b.,  M-1b. (max. 2 b.)"/>
    <tableColumn id="34" name="motivace - max. 7 b."/>
    <tableColumn id="35" name="bodové hodnocení účastníka"/>
    <tableColumn id="36" name="bodové hodnocení celkem"/>
    <tableColumn id="37" name="výše dotac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8"/>
  <sheetViews>
    <sheetView tabSelected="1" view="pageLayout" topLeftCell="B1" zoomScaleNormal="100" workbookViewId="0">
      <selection activeCell="E5" sqref="E5"/>
    </sheetView>
  </sheetViews>
  <sheetFormatPr defaultRowHeight="15" x14ac:dyDescent="0.25"/>
  <cols>
    <col min="1" max="1" width="5.85546875" hidden="1" customWidth="1"/>
    <col min="2" max="2" width="17.5703125" style="11" customWidth="1"/>
    <col min="3" max="3" width="9.85546875" style="28" customWidth="1"/>
    <col min="4" max="4" width="14.5703125" customWidth="1"/>
    <col min="5" max="5" width="11.85546875" style="11" customWidth="1"/>
    <col min="6" max="6" width="13.140625" customWidth="1"/>
    <col min="7" max="7" width="9" hidden="1" customWidth="1"/>
    <col min="8" max="10" width="10.140625" hidden="1" customWidth="1"/>
    <col min="11" max="11" width="12.42578125" hidden="1" customWidth="1"/>
    <col min="12" max="14" width="9.5703125" hidden="1" customWidth="1"/>
    <col min="15" max="15" width="5.85546875" hidden="1" customWidth="1"/>
    <col min="16" max="16" width="6.85546875" hidden="1" customWidth="1"/>
    <col min="17" max="17" width="8.7109375" hidden="1" customWidth="1"/>
    <col min="18" max="19" width="9.5703125" hidden="1" customWidth="1"/>
    <col min="20" max="24" width="14.5703125" hidden="1" customWidth="1"/>
    <col min="25" max="27" width="12" hidden="1" customWidth="1"/>
    <col min="28" max="28" width="7.140625" hidden="1" customWidth="1"/>
    <col min="29" max="29" width="6.42578125" hidden="1" customWidth="1"/>
    <col min="30" max="30" width="6" hidden="1" customWidth="1"/>
    <col min="31" max="31" width="7" hidden="1" customWidth="1"/>
    <col min="32" max="34" width="12" hidden="1" customWidth="1"/>
    <col min="35" max="35" width="17.7109375" hidden="1" customWidth="1"/>
    <col min="36" max="36" width="10.42578125" customWidth="1"/>
    <col min="37" max="37" width="7.85546875" bestFit="1" customWidth="1"/>
    <col min="38" max="40" width="21.85546875" customWidth="1"/>
  </cols>
  <sheetData>
    <row r="1" spans="1:37" s="8" customFormat="1" ht="39" customHeight="1" x14ac:dyDescent="0.25">
      <c r="A1" s="35"/>
      <c r="B1" s="64" t="s">
        <v>268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</row>
    <row r="2" spans="1:37" x14ac:dyDescent="0.25">
      <c r="A2" s="21"/>
      <c r="B2" s="58"/>
      <c r="C2" s="59"/>
      <c r="D2" s="60"/>
      <c r="E2" s="29"/>
      <c r="F2" s="31"/>
      <c r="G2" s="32" t="s">
        <v>37</v>
      </c>
      <c r="H2" s="33"/>
      <c r="I2" s="33"/>
      <c r="J2" s="33"/>
      <c r="K2" s="34"/>
      <c r="L2" s="65" t="s">
        <v>45</v>
      </c>
      <c r="M2" s="66"/>
      <c r="N2" s="66"/>
      <c r="O2" s="67"/>
      <c r="P2" s="72" t="s">
        <v>81</v>
      </c>
      <c r="Q2" s="73"/>
      <c r="R2" s="30"/>
      <c r="S2" s="32"/>
      <c r="T2" s="65" t="s">
        <v>24</v>
      </c>
      <c r="U2" s="66"/>
      <c r="V2" s="66"/>
      <c r="W2" s="67"/>
      <c r="X2" s="31"/>
      <c r="Y2" s="31"/>
      <c r="Z2" s="68" t="s">
        <v>43</v>
      </c>
      <c r="AA2" s="68"/>
      <c r="AB2" s="69" t="s">
        <v>75</v>
      </c>
      <c r="AC2" s="70"/>
      <c r="AD2" s="70"/>
      <c r="AE2" s="71"/>
      <c r="AF2" s="68" t="s">
        <v>44</v>
      </c>
      <c r="AG2" s="68"/>
      <c r="AH2" s="31"/>
      <c r="AI2" s="30"/>
      <c r="AJ2" s="53" t="s">
        <v>48</v>
      </c>
      <c r="AK2" s="54">
        <f>SUM(AK4:AK72)</f>
        <v>463820</v>
      </c>
    </row>
    <row r="3" spans="1:37" ht="50.25" customHeight="1" x14ac:dyDescent="0.25">
      <c r="A3" s="35" t="s">
        <v>4</v>
      </c>
      <c r="B3" s="36" t="s">
        <v>266</v>
      </c>
      <c r="C3" s="37" t="s">
        <v>1</v>
      </c>
      <c r="D3" s="37" t="s">
        <v>2</v>
      </c>
      <c r="E3" s="56" t="s">
        <v>3</v>
      </c>
      <c r="F3" s="37" t="s">
        <v>5</v>
      </c>
      <c r="G3" s="37" t="s">
        <v>39</v>
      </c>
      <c r="H3" s="37" t="s">
        <v>38</v>
      </c>
      <c r="I3" s="37" t="s">
        <v>59</v>
      </c>
      <c r="J3" s="36" t="s">
        <v>60</v>
      </c>
      <c r="K3" s="36" t="s">
        <v>97</v>
      </c>
      <c r="L3" s="36" t="s">
        <v>50</v>
      </c>
      <c r="M3" s="36" t="s">
        <v>51</v>
      </c>
      <c r="N3" s="36" t="s">
        <v>52</v>
      </c>
      <c r="O3" s="36" t="s">
        <v>53</v>
      </c>
      <c r="P3" s="38" t="s">
        <v>80</v>
      </c>
      <c r="Q3" s="38" t="s">
        <v>82</v>
      </c>
      <c r="R3" s="36" t="s">
        <v>56</v>
      </c>
      <c r="S3" s="36" t="s">
        <v>54</v>
      </c>
      <c r="T3" s="37" t="s">
        <v>35</v>
      </c>
      <c r="U3" s="36" t="s">
        <v>89</v>
      </c>
      <c r="V3" s="37" t="s">
        <v>36</v>
      </c>
      <c r="W3" s="36" t="s">
        <v>57</v>
      </c>
      <c r="X3" s="36" t="s">
        <v>46</v>
      </c>
      <c r="Y3" s="36" t="s">
        <v>40</v>
      </c>
      <c r="Z3" s="36" t="s">
        <v>41</v>
      </c>
      <c r="AA3" s="36" t="s">
        <v>42</v>
      </c>
      <c r="AB3" s="38" t="s">
        <v>76</v>
      </c>
      <c r="AC3" s="38" t="s">
        <v>77</v>
      </c>
      <c r="AD3" s="38" t="s">
        <v>78</v>
      </c>
      <c r="AE3" s="38" t="s">
        <v>79</v>
      </c>
      <c r="AF3" s="36" t="s">
        <v>96</v>
      </c>
      <c r="AG3" s="36" t="s">
        <v>61</v>
      </c>
      <c r="AH3" s="39" t="s">
        <v>58</v>
      </c>
      <c r="AI3" s="36" t="s">
        <v>47</v>
      </c>
      <c r="AJ3" s="40" t="s">
        <v>55</v>
      </c>
      <c r="AK3" s="40" t="s">
        <v>49</v>
      </c>
    </row>
    <row r="4" spans="1:37" s="50" customFormat="1" ht="60" x14ac:dyDescent="0.25">
      <c r="A4" s="55" t="e">
        <f>A3+1</f>
        <v>#VALUE!</v>
      </c>
      <c r="B4" s="42" t="s">
        <v>267</v>
      </c>
      <c r="C4" s="43">
        <v>75064707</v>
      </c>
      <c r="D4" s="44" t="s">
        <v>261</v>
      </c>
      <c r="E4" s="57" t="s">
        <v>262</v>
      </c>
      <c r="F4" s="45" t="s">
        <v>263</v>
      </c>
      <c r="G4" s="43" t="s">
        <v>86</v>
      </c>
      <c r="H4" s="43" t="s">
        <v>86</v>
      </c>
      <c r="I4" s="43" t="s">
        <v>86</v>
      </c>
      <c r="J4" s="43" t="s">
        <v>86</v>
      </c>
      <c r="K4" s="43" t="str">
        <f>IF(COUNTIF(G4:J4,"a")=4,"OK","KO")</f>
        <v>OK</v>
      </c>
      <c r="L4" s="43"/>
      <c r="M4" s="43">
        <v>8</v>
      </c>
      <c r="N4" s="43"/>
      <c r="O4" s="43"/>
      <c r="P4" s="43">
        <v>4</v>
      </c>
      <c r="Q4" s="43">
        <v>3</v>
      </c>
      <c r="R4" s="43">
        <v>5</v>
      </c>
      <c r="S4" s="46">
        <f>IF(ISBLANK(B4),"",'hodnocení aktivity'!$C$10)</f>
        <v>10</v>
      </c>
      <c r="T4" s="43">
        <v>28300</v>
      </c>
      <c r="U4" s="47">
        <v>12300</v>
      </c>
      <c r="V4" s="46">
        <f t="shared" ref="V4:V34" si="0">IF(ISBLANK(B4),"",IF(ISBLANK(T4),0,ROUND(100*U4/T4,1)))</f>
        <v>43.5</v>
      </c>
      <c r="W4" s="46">
        <f>IF(ISBLANK(B4),"",IF(V4=0,0,IF(V4&lt;='hodnocení aktivity'!$H$11,'hodnocení aktivity'!$H$12,IF(V4&lt;='hodnocení aktivity'!$I$11,'hodnocení aktivity'!$I$12,IF(V4&lt;='hodnocení aktivity'!$J$11,'hodnocení aktivity'!$J$12,IF(V4&lt;='hodnocení aktivity'!$K$11,'hodnocení aktivity'!$K$12,'hodnocení aktivity'!$L$12))))))</f>
        <v>6</v>
      </c>
      <c r="X4" s="46">
        <f t="shared" ref="X4:X37" si="1">IF(ISBLANK(B4),"",SUM(L4:S4,W4))</f>
        <v>36</v>
      </c>
      <c r="Y4" s="43">
        <v>5</v>
      </c>
      <c r="Z4" s="43">
        <v>10</v>
      </c>
      <c r="AA4" s="43">
        <v>4</v>
      </c>
      <c r="AB4" s="43">
        <v>3</v>
      </c>
      <c r="AC4" s="43">
        <v>3</v>
      </c>
      <c r="AD4" s="43">
        <v>3</v>
      </c>
      <c r="AE4" s="43">
        <v>1</v>
      </c>
      <c r="AF4" s="43">
        <v>6</v>
      </c>
      <c r="AG4" s="43">
        <v>0</v>
      </c>
      <c r="AH4" s="43">
        <v>7</v>
      </c>
      <c r="AI4" s="46">
        <f t="shared" ref="AI4:AI37" si="2">IF(ISBLANK(B4),"",SUM(Y4:AH4))</f>
        <v>42</v>
      </c>
      <c r="AJ4" s="48">
        <f t="shared" ref="AJ4:AJ37" si="3">IF(ISBLANK(B4),"",IF(K4="KO",0,X4+AI4))</f>
        <v>78</v>
      </c>
      <c r="AK4" s="49">
        <f t="shared" ref="AK4:AK37" si="4">IF(ISBLANK(B4),"",IF(K4="KO",0,T4-U4))</f>
        <v>16000</v>
      </c>
    </row>
    <row r="5" spans="1:37" ht="60" x14ac:dyDescent="0.25">
      <c r="A5" s="55" t="e">
        <f>A4+1</f>
        <v>#VALUE!</v>
      </c>
      <c r="B5" s="42" t="s">
        <v>267</v>
      </c>
      <c r="C5" s="43">
        <v>75064707</v>
      </c>
      <c r="D5" s="44" t="s">
        <v>265</v>
      </c>
      <c r="E5" s="57" t="s">
        <v>264</v>
      </c>
      <c r="F5" s="45" t="s">
        <v>263</v>
      </c>
      <c r="G5" s="43" t="s">
        <v>86</v>
      </c>
      <c r="H5" s="43" t="s">
        <v>86</v>
      </c>
      <c r="I5" s="43" t="s">
        <v>86</v>
      </c>
      <c r="J5" s="43" t="s">
        <v>86</v>
      </c>
      <c r="K5" s="43" t="str">
        <f>IF(COUNTIF(G5:J5,"a")=4,"OK","KO")</f>
        <v>OK</v>
      </c>
      <c r="L5" s="43"/>
      <c r="M5" s="43"/>
      <c r="N5" s="43">
        <v>10</v>
      </c>
      <c r="O5" s="43"/>
      <c r="P5" s="43">
        <v>4</v>
      </c>
      <c r="Q5" s="43">
        <v>3</v>
      </c>
      <c r="R5" s="43">
        <v>5</v>
      </c>
      <c r="S5" s="46">
        <f>IF(ISBLANK(B5),"",'hodnocení aktivity'!$C$10)</f>
        <v>10</v>
      </c>
      <c r="T5" s="43">
        <v>4000</v>
      </c>
      <c r="U5" s="47">
        <v>0</v>
      </c>
      <c r="V5" s="46">
        <f t="shared" si="0"/>
        <v>0</v>
      </c>
      <c r="W5" s="46">
        <f>IF(ISBLANK(B5),"",IF(V5=0,0,IF(V5&lt;='hodnocení aktivity'!$H$11,'hodnocení aktivity'!$H$12,IF(V5&lt;='hodnocení aktivity'!$I$11,'hodnocení aktivity'!$I$12,IF(V5&lt;='hodnocení aktivity'!$J$11,'hodnocení aktivity'!$J$12,IF(V5&lt;='hodnocení aktivity'!$K$11,'hodnocení aktivity'!$K$12,'hodnocení aktivity'!$L$12))))))</f>
        <v>0</v>
      </c>
      <c r="X5" s="46">
        <f t="shared" si="1"/>
        <v>32</v>
      </c>
      <c r="Y5" s="43">
        <v>5</v>
      </c>
      <c r="Z5" s="43">
        <v>10</v>
      </c>
      <c r="AA5" s="43">
        <v>4</v>
      </c>
      <c r="AB5" s="43">
        <v>3</v>
      </c>
      <c r="AC5" s="43">
        <v>3</v>
      </c>
      <c r="AD5" s="43">
        <v>3</v>
      </c>
      <c r="AE5" s="43">
        <v>1</v>
      </c>
      <c r="AF5" s="43">
        <v>7</v>
      </c>
      <c r="AG5" s="43"/>
      <c r="AH5" s="43">
        <v>6</v>
      </c>
      <c r="AI5" s="46">
        <f t="shared" si="2"/>
        <v>42</v>
      </c>
      <c r="AJ5" s="48">
        <f t="shared" si="3"/>
        <v>74</v>
      </c>
      <c r="AK5" s="49">
        <f t="shared" si="4"/>
        <v>4000</v>
      </c>
    </row>
    <row r="6" spans="1:37" ht="60" x14ac:dyDescent="0.25">
      <c r="A6" s="43">
        <v>1</v>
      </c>
      <c r="B6" s="61" t="s">
        <v>108</v>
      </c>
      <c r="C6" s="62">
        <v>26527464</v>
      </c>
      <c r="D6" s="63" t="s">
        <v>109</v>
      </c>
      <c r="E6" s="45" t="s">
        <v>110</v>
      </c>
      <c r="F6" s="45" t="s">
        <v>111</v>
      </c>
      <c r="G6" s="43" t="s">
        <v>86</v>
      </c>
      <c r="H6" s="43" t="s">
        <v>86</v>
      </c>
      <c r="I6" s="43" t="s">
        <v>86</v>
      </c>
      <c r="J6" s="43" t="s">
        <v>86</v>
      </c>
      <c r="K6" s="43" t="s">
        <v>112</v>
      </c>
      <c r="L6" s="43"/>
      <c r="M6" s="43">
        <v>8</v>
      </c>
      <c r="N6" s="43"/>
      <c r="O6" s="43"/>
      <c r="P6" s="43">
        <v>3</v>
      </c>
      <c r="Q6" s="43">
        <v>3</v>
      </c>
      <c r="R6" s="43">
        <v>5</v>
      </c>
      <c r="S6" s="46">
        <f>IF(ISBLANK(B6),"",'hodnocení aktivity'!$C$10)</f>
        <v>10</v>
      </c>
      <c r="T6" s="47">
        <v>4990</v>
      </c>
      <c r="U6" s="47">
        <v>1390</v>
      </c>
      <c r="V6" s="46">
        <f t="shared" si="0"/>
        <v>27.9</v>
      </c>
      <c r="W6" s="46">
        <f>IF(ISBLANK(B6),"",IF(V6=0,0,IF(V6&lt;='hodnocení aktivity'!$H$11,'hodnocení aktivity'!$H$12,IF(V6&lt;='hodnocení aktivity'!$I$11,'hodnocení aktivity'!$I$12,IF(V6&lt;='hodnocení aktivity'!$J$11,'hodnocení aktivity'!$J$12,IF(V6&lt;='hodnocení aktivity'!$K$11,'hodnocení aktivity'!$K$12,'hodnocení aktivity'!$L$12))))))</f>
        <v>4</v>
      </c>
      <c r="X6" s="46">
        <f t="shared" si="1"/>
        <v>33</v>
      </c>
      <c r="Y6" s="43">
        <v>5</v>
      </c>
      <c r="Z6" s="43">
        <v>10</v>
      </c>
      <c r="AA6" s="43">
        <v>4</v>
      </c>
      <c r="AB6" s="43">
        <v>3</v>
      </c>
      <c r="AC6" s="43">
        <v>3</v>
      </c>
      <c r="AD6" s="43">
        <v>3</v>
      </c>
      <c r="AE6" s="43">
        <v>0</v>
      </c>
      <c r="AF6" s="43">
        <v>2</v>
      </c>
      <c r="AG6" s="43">
        <v>2</v>
      </c>
      <c r="AH6" s="43">
        <v>7</v>
      </c>
      <c r="AI6" s="46">
        <f t="shared" si="2"/>
        <v>39</v>
      </c>
      <c r="AJ6" s="48">
        <f t="shared" si="3"/>
        <v>72</v>
      </c>
      <c r="AK6" s="49">
        <f t="shared" si="4"/>
        <v>3600</v>
      </c>
    </row>
    <row r="7" spans="1:37" ht="45" x14ac:dyDescent="0.25">
      <c r="A7" s="41">
        <f>A6+1</f>
        <v>2</v>
      </c>
      <c r="B7" s="42" t="s">
        <v>193</v>
      </c>
      <c r="C7" s="43">
        <v>60461373</v>
      </c>
      <c r="D7" s="43" t="s">
        <v>194</v>
      </c>
      <c r="E7" s="45" t="s">
        <v>202</v>
      </c>
      <c r="F7" s="45" t="s">
        <v>245</v>
      </c>
      <c r="G7" s="43" t="s">
        <v>86</v>
      </c>
      <c r="H7" s="43" t="s">
        <v>86</v>
      </c>
      <c r="I7" s="43" t="s">
        <v>86</v>
      </c>
      <c r="J7" s="43" t="s">
        <v>86</v>
      </c>
      <c r="K7" s="43" t="str">
        <f>IF(COUNTIF(G7:J7,"a")=4,"OK","KO")</f>
        <v>OK</v>
      </c>
      <c r="L7" s="43"/>
      <c r="M7" s="43"/>
      <c r="N7" s="43">
        <v>10</v>
      </c>
      <c r="O7" s="43"/>
      <c r="P7" s="43">
        <v>4</v>
      </c>
      <c r="Q7" s="43">
        <v>3</v>
      </c>
      <c r="R7" s="43">
        <v>5</v>
      </c>
      <c r="S7" s="46">
        <f>IF(ISBLANK(B7),"",'hodnocení aktivity'!$C$10)</f>
        <v>10</v>
      </c>
      <c r="T7" s="43">
        <v>7000</v>
      </c>
      <c r="U7" s="47">
        <v>0</v>
      </c>
      <c r="V7" s="46">
        <f t="shared" si="0"/>
        <v>0</v>
      </c>
      <c r="W7" s="46">
        <f>IF(ISBLANK(B7),"",IF(V7=0,0,IF(V7&lt;='hodnocení aktivity'!$H$11,'hodnocení aktivity'!$H$12,IF(V7&lt;='hodnocení aktivity'!$I$11,'hodnocení aktivity'!$I$12,IF(V7&lt;='hodnocení aktivity'!$J$11,'hodnocení aktivity'!$J$12,IF(V7&lt;='hodnocení aktivity'!$K$11,'hodnocení aktivity'!$K$12,'hodnocení aktivity'!$L$12))))))</f>
        <v>0</v>
      </c>
      <c r="X7" s="46">
        <f t="shared" si="1"/>
        <v>32</v>
      </c>
      <c r="Y7" s="43">
        <v>0</v>
      </c>
      <c r="Z7" s="43">
        <v>10</v>
      </c>
      <c r="AA7" s="43">
        <v>4</v>
      </c>
      <c r="AB7" s="43">
        <v>3</v>
      </c>
      <c r="AC7" s="43">
        <v>3</v>
      </c>
      <c r="AD7" s="43">
        <v>3</v>
      </c>
      <c r="AE7" s="43">
        <v>1</v>
      </c>
      <c r="AF7" s="43">
        <v>6</v>
      </c>
      <c r="AG7" s="43">
        <v>1</v>
      </c>
      <c r="AH7" s="43">
        <v>6</v>
      </c>
      <c r="AI7" s="46">
        <f t="shared" si="2"/>
        <v>37</v>
      </c>
      <c r="AJ7" s="48">
        <f t="shared" si="3"/>
        <v>69</v>
      </c>
      <c r="AK7" s="49">
        <f t="shared" si="4"/>
        <v>7000</v>
      </c>
    </row>
    <row r="8" spans="1:37" ht="75" x14ac:dyDescent="0.25">
      <c r="A8" s="41">
        <f>A7+1</f>
        <v>3</v>
      </c>
      <c r="B8" s="42" t="s">
        <v>267</v>
      </c>
      <c r="C8" s="43">
        <v>75064707</v>
      </c>
      <c r="D8" s="44" t="s">
        <v>255</v>
      </c>
      <c r="E8" s="45" t="s">
        <v>256</v>
      </c>
      <c r="F8" s="45" t="s">
        <v>257</v>
      </c>
      <c r="G8" s="43" t="s">
        <v>86</v>
      </c>
      <c r="H8" s="43" t="s">
        <v>86</v>
      </c>
      <c r="I8" s="43" t="s">
        <v>86</v>
      </c>
      <c r="J8" s="43" t="s">
        <v>86</v>
      </c>
      <c r="K8" s="43" t="str">
        <f>IF(COUNTIF(G8:J8,"a")=4,"OK","KO")</f>
        <v>OK</v>
      </c>
      <c r="L8" s="43"/>
      <c r="M8" s="43"/>
      <c r="N8" s="43">
        <v>10</v>
      </c>
      <c r="O8" s="43"/>
      <c r="P8" s="43">
        <v>4</v>
      </c>
      <c r="Q8" s="43">
        <v>3</v>
      </c>
      <c r="R8" s="43">
        <v>5</v>
      </c>
      <c r="S8" s="46">
        <f>IF(ISBLANK(B8),"",'hodnocení aktivity'!$C$10)</f>
        <v>10</v>
      </c>
      <c r="T8" s="43">
        <v>6000</v>
      </c>
      <c r="U8" s="47">
        <v>0</v>
      </c>
      <c r="V8" s="46">
        <f t="shared" si="0"/>
        <v>0</v>
      </c>
      <c r="W8" s="46">
        <f>IF(ISBLANK(B8),"",IF(V8=0,0,IF(V8&lt;='hodnocení aktivity'!$H$11,'hodnocení aktivity'!$H$12,IF(V8&lt;='hodnocení aktivity'!$I$11,'hodnocení aktivity'!$I$12,IF(V8&lt;='hodnocení aktivity'!$J$11,'hodnocení aktivity'!$J$12,IF(V8&lt;='hodnocení aktivity'!$K$11,'hodnocení aktivity'!$K$12,'hodnocení aktivity'!$L$12))))))</f>
        <v>0</v>
      </c>
      <c r="X8" s="46">
        <f t="shared" si="1"/>
        <v>32</v>
      </c>
      <c r="Y8" s="43">
        <v>0</v>
      </c>
      <c r="Z8" s="43">
        <v>10</v>
      </c>
      <c r="AA8" s="43">
        <v>4</v>
      </c>
      <c r="AB8" s="43">
        <v>3</v>
      </c>
      <c r="AC8" s="43">
        <v>3</v>
      </c>
      <c r="AD8" s="43">
        <v>3</v>
      </c>
      <c r="AE8" s="43">
        <v>1</v>
      </c>
      <c r="AF8" s="43">
        <v>6</v>
      </c>
      <c r="AG8" s="43">
        <v>1</v>
      </c>
      <c r="AH8" s="43">
        <v>6</v>
      </c>
      <c r="AI8" s="46">
        <f t="shared" si="2"/>
        <v>37</v>
      </c>
      <c r="AJ8" s="48">
        <f t="shared" si="3"/>
        <v>69</v>
      </c>
      <c r="AK8" s="49">
        <f t="shared" si="4"/>
        <v>6000</v>
      </c>
    </row>
    <row r="9" spans="1:37" ht="90" x14ac:dyDescent="0.25">
      <c r="A9" s="41">
        <v>5</v>
      </c>
      <c r="B9" s="45" t="s">
        <v>113</v>
      </c>
      <c r="C9" s="43">
        <v>45248591</v>
      </c>
      <c r="D9" s="45" t="s">
        <v>114</v>
      </c>
      <c r="E9" s="45" t="s">
        <v>120</v>
      </c>
      <c r="F9" s="45" t="s">
        <v>121</v>
      </c>
      <c r="G9" s="43" t="s">
        <v>86</v>
      </c>
      <c r="H9" s="43" t="s">
        <v>86</v>
      </c>
      <c r="I9" s="43" t="s">
        <v>86</v>
      </c>
      <c r="J9" s="43" t="s">
        <v>86</v>
      </c>
      <c r="K9" s="43" t="str">
        <f>IF(COUNTIF(G9:J9,"a")=4,"OK","KO")</f>
        <v>OK</v>
      </c>
      <c r="L9" s="43"/>
      <c r="M9" s="43"/>
      <c r="N9" s="43">
        <v>10</v>
      </c>
      <c r="O9" s="43"/>
      <c r="P9" s="43">
        <v>4</v>
      </c>
      <c r="Q9" s="43">
        <v>3</v>
      </c>
      <c r="R9" s="43">
        <v>5</v>
      </c>
      <c r="S9" s="46">
        <f>IF(ISBLANK(B9),"",'hodnocení aktivity'!$C$10)</f>
        <v>10</v>
      </c>
      <c r="T9" s="47">
        <v>5100</v>
      </c>
      <c r="U9" s="47">
        <v>0</v>
      </c>
      <c r="V9" s="46">
        <f t="shared" si="0"/>
        <v>0</v>
      </c>
      <c r="W9" s="46">
        <f>IF(ISBLANK(B9),"",IF(V9=0,0,IF(V9&lt;='hodnocení aktivity'!$H$11,'hodnocení aktivity'!$H$12,IF(V9&lt;='hodnocení aktivity'!$I$11,'hodnocení aktivity'!$I$12,IF(V9&lt;='hodnocení aktivity'!$J$11,'hodnocení aktivity'!$J$12,IF(V9&lt;='hodnocení aktivity'!$K$11,'hodnocení aktivity'!$K$12,'hodnocení aktivity'!$L$12))))))</f>
        <v>0</v>
      </c>
      <c r="X9" s="46">
        <f t="shared" si="1"/>
        <v>32</v>
      </c>
      <c r="Y9" s="43">
        <v>0</v>
      </c>
      <c r="Z9" s="43">
        <v>10</v>
      </c>
      <c r="AA9" s="43">
        <v>4</v>
      </c>
      <c r="AB9" s="43">
        <v>3</v>
      </c>
      <c r="AC9" s="43">
        <v>3</v>
      </c>
      <c r="AD9" s="43">
        <v>3</v>
      </c>
      <c r="AE9" s="43">
        <v>0</v>
      </c>
      <c r="AF9" s="43">
        <v>5</v>
      </c>
      <c r="AG9" s="43">
        <v>1</v>
      </c>
      <c r="AH9" s="43">
        <v>7</v>
      </c>
      <c r="AI9" s="46">
        <f t="shared" si="2"/>
        <v>36</v>
      </c>
      <c r="AJ9" s="48">
        <f t="shared" si="3"/>
        <v>68</v>
      </c>
      <c r="AK9" s="49">
        <f t="shared" si="4"/>
        <v>5100</v>
      </c>
    </row>
    <row r="10" spans="1:37" ht="45" x14ac:dyDescent="0.25">
      <c r="A10" s="41">
        <f t="shared" ref="A10:A16" si="5">A9+1</f>
        <v>6</v>
      </c>
      <c r="B10" s="44" t="s">
        <v>193</v>
      </c>
      <c r="C10" s="43">
        <v>60461373</v>
      </c>
      <c r="D10" s="43" t="s">
        <v>194</v>
      </c>
      <c r="E10" s="45" t="s">
        <v>195</v>
      </c>
      <c r="F10" s="45" t="s">
        <v>196</v>
      </c>
      <c r="G10" s="43" t="s">
        <v>86</v>
      </c>
      <c r="H10" s="43" t="s">
        <v>86</v>
      </c>
      <c r="I10" s="43" t="s">
        <v>86</v>
      </c>
      <c r="J10" s="43" t="s">
        <v>86</v>
      </c>
      <c r="K10" s="43" t="str">
        <f>IF(COUNTIF(G10:J10,"a")=4,"OK","KO")</f>
        <v>OK</v>
      </c>
      <c r="L10" s="43"/>
      <c r="M10" s="43"/>
      <c r="N10" s="43">
        <v>10</v>
      </c>
      <c r="O10" s="43"/>
      <c r="P10" s="43">
        <v>4</v>
      </c>
      <c r="Q10" s="43">
        <v>3</v>
      </c>
      <c r="R10" s="43">
        <v>5</v>
      </c>
      <c r="S10" s="46">
        <f>IF(ISBLANK(B10),"",'hodnocení aktivity'!$C$10)</f>
        <v>10</v>
      </c>
      <c r="T10" s="43">
        <v>7000</v>
      </c>
      <c r="U10" s="47">
        <v>0</v>
      </c>
      <c r="V10" s="46">
        <f t="shared" si="0"/>
        <v>0</v>
      </c>
      <c r="W10" s="46">
        <f>IF(ISBLANK(B10),"",IF(V10=0,0,IF(V10&lt;='hodnocení aktivity'!$H$11,'hodnocení aktivity'!$H$12,IF(V10&lt;='hodnocení aktivity'!$I$11,'hodnocení aktivity'!$I$12,IF(V10&lt;='hodnocení aktivity'!$J$11,'hodnocení aktivity'!$J$12,IF(V10&lt;='hodnocení aktivity'!$K$11,'hodnocení aktivity'!$K$12,'hodnocení aktivity'!$L$12))))))</f>
        <v>0</v>
      </c>
      <c r="X10" s="46">
        <f t="shared" si="1"/>
        <v>32</v>
      </c>
      <c r="Y10" s="43">
        <v>0</v>
      </c>
      <c r="Z10" s="43">
        <v>10</v>
      </c>
      <c r="AA10" s="43">
        <v>4</v>
      </c>
      <c r="AB10" s="43">
        <v>3</v>
      </c>
      <c r="AC10" s="43">
        <v>3</v>
      </c>
      <c r="AD10" s="43">
        <v>3</v>
      </c>
      <c r="AE10" s="43">
        <v>0</v>
      </c>
      <c r="AF10" s="43">
        <v>7</v>
      </c>
      <c r="AG10" s="43">
        <v>0</v>
      </c>
      <c r="AH10" s="43">
        <v>6</v>
      </c>
      <c r="AI10" s="46">
        <f t="shared" si="2"/>
        <v>36</v>
      </c>
      <c r="AJ10" s="48">
        <f t="shared" si="3"/>
        <v>68</v>
      </c>
      <c r="AK10" s="49">
        <f t="shared" si="4"/>
        <v>7000</v>
      </c>
    </row>
    <row r="11" spans="1:37" ht="60" x14ac:dyDescent="0.25">
      <c r="A11" s="41">
        <f t="shared" si="5"/>
        <v>7</v>
      </c>
      <c r="B11" s="44" t="s">
        <v>113</v>
      </c>
      <c r="C11" s="43">
        <v>45248591</v>
      </c>
      <c r="D11" s="44" t="s">
        <v>114</v>
      </c>
      <c r="E11" s="45" t="s">
        <v>115</v>
      </c>
      <c r="F11" s="45" t="s">
        <v>218</v>
      </c>
      <c r="G11" s="43" t="s">
        <v>86</v>
      </c>
      <c r="H11" s="43" t="s">
        <v>86</v>
      </c>
      <c r="I11" s="43" t="s">
        <v>86</v>
      </c>
      <c r="J11" s="43" t="s">
        <v>86</v>
      </c>
      <c r="K11" s="43" t="s">
        <v>112</v>
      </c>
      <c r="L11" s="43"/>
      <c r="M11" s="43"/>
      <c r="N11" s="43">
        <v>10</v>
      </c>
      <c r="O11" s="43"/>
      <c r="P11" s="43">
        <v>4</v>
      </c>
      <c r="Q11" s="43">
        <v>3</v>
      </c>
      <c r="R11" s="43">
        <v>5</v>
      </c>
      <c r="S11" s="46">
        <v>10</v>
      </c>
      <c r="T11" s="47">
        <v>5100</v>
      </c>
      <c r="U11" s="47">
        <v>0</v>
      </c>
      <c r="V11" s="46">
        <f t="shared" si="0"/>
        <v>0</v>
      </c>
      <c r="W11" s="46">
        <f>IF(ISBLANK(B11),"",IF(V11=0,0,IF(V11&lt;='hodnocení aktivity'!$H$11,'hodnocení aktivity'!$H$12,IF(V11&lt;='hodnocení aktivity'!$I$11,'hodnocení aktivity'!$I$12,IF(V11&lt;='hodnocení aktivity'!$J$11,'hodnocení aktivity'!$J$12,IF(V11&lt;='hodnocení aktivity'!$K$11,'hodnocení aktivity'!$K$12,'hodnocení aktivity'!$L$12))))))</f>
        <v>0</v>
      </c>
      <c r="X11" s="46">
        <f t="shared" si="1"/>
        <v>32</v>
      </c>
      <c r="Y11" s="43">
        <v>0</v>
      </c>
      <c r="Z11" s="43">
        <v>10</v>
      </c>
      <c r="AA11" s="43">
        <v>4</v>
      </c>
      <c r="AB11" s="43">
        <v>3</v>
      </c>
      <c r="AC11" s="43">
        <v>3</v>
      </c>
      <c r="AD11" s="43">
        <v>3</v>
      </c>
      <c r="AE11" s="43">
        <v>0</v>
      </c>
      <c r="AF11" s="43">
        <v>3</v>
      </c>
      <c r="AG11" s="43">
        <v>1</v>
      </c>
      <c r="AH11" s="43">
        <v>7</v>
      </c>
      <c r="AI11" s="46">
        <f t="shared" si="2"/>
        <v>34</v>
      </c>
      <c r="AJ11" s="48">
        <f t="shared" si="3"/>
        <v>66</v>
      </c>
      <c r="AK11" s="49">
        <f t="shared" si="4"/>
        <v>5100</v>
      </c>
    </row>
    <row r="12" spans="1:37" ht="45" x14ac:dyDescent="0.25">
      <c r="A12" s="41">
        <f t="shared" si="5"/>
        <v>8</v>
      </c>
      <c r="B12" s="45" t="s">
        <v>193</v>
      </c>
      <c r="C12" s="43">
        <v>60461373</v>
      </c>
      <c r="D12" s="43" t="s">
        <v>194</v>
      </c>
      <c r="E12" s="45" t="s">
        <v>201</v>
      </c>
      <c r="F12" s="45" t="s">
        <v>244</v>
      </c>
      <c r="G12" s="43" t="s">
        <v>86</v>
      </c>
      <c r="H12" s="43" t="s">
        <v>86</v>
      </c>
      <c r="I12" s="43" t="s">
        <v>86</v>
      </c>
      <c r="J12" s="43" t="s">
        <v>86</v>
      </c>
      <c r="K12" s="43" t="str">
        <f t="shared" ref="K12:K30" si="6">IF(COUNTIF(G12:J12,"a")=4,"OK","KO")</f>
        <v>OK</v>
      </c>
      <c r="L12" s="43"/>
      <c r="M12" s="43"/>
      <c r="N12" s="43">
        <v>10</v>
      </c>
      <c r="O12" s="43"/>
      <c r="P12" s="43">
        <v>4</v>
      </c>
      <c r="Q12" s="43">
        <v>3</v>
      </c>
      <c r="R12" s="43">
        <v>5</v>
      </c>
      <c r="S12" s="46">
        <f>IF(ISBLANK(B12),"",'hodnocení aktivity'!$C$10)</f>
        <v>10</v>
      </c>
      <c r="T12" s="43">
        <v>7000</v>
      </c>
      <c r="U12" s="47">
        <v>0</v>
      </c>
      <c r="V12" s="46">
        <f t="shared" si="0"/>
        <v>0</v>
      </c>
      <c r="W12" s="46">
        <f>IF(ISBLANK(B12),"",IF(V12=0,0,IF(V12&lt;='hodnocení aktivity'!$H$11,'hodnocení aktivity'!$H$12,IF(V12&lt;='hodnocení aktivity'!$I$11,'hodnocení aktivity'!$I$12,IF(V12&lt;='hodnocení aktivity'!$J$11,'hodnocení aktivity'!$J$12,IF(V12&lt;='hodnocení aktivity'!$K$11,'hodnocení aktivity'!$K$12,'hodnocení aktivity'!$L$12))))))</f>
        <v>0</v>
      </c>
      <c r="X12" s="46">
        <f t="shared" si="1"/>
        <v>32</v>
      </c>
      <c r="Y12" s="43">
        <v>0</v>
      </c>
      <c r="Z12" s="43">
        <v>10</v>
      </c>
      <c r="AA12" s="43">
        <v>4</v>
      </c>
      <c r="AB12" s="43">
        <v>2</v>
      </c>
      <c r="AC12" s="43">
        <v>3</v>
      </c>
      <c r="AD12" s="43">
        <v>2</v>
      </c>
      <c r="AE12" s="43">
        <v>0</v>
      </c>
      <c r="AF12" s="43">
        <v>6</v>
      </c>
      <c r="AG12" s="43">
        <v>1</v>
      </c>
      <c r="AH12" s="43">
        <v>6</v>
      </c>
      <c r="AI12" s="46">
        <f t="shared" si="2"/>
        <v>34</v>
      </c>
      <c r="AJ12" s="48">
        <f t="shared" si="3"/>
        <v>66</v>
      </c>
      <c r="AK12" s="49">
        <f t="shared" si="4"/>
        <v>7000</v>
      </c>
    </row>
    <row r="13" spans="1:37" ht="105" x14ac:dyDescent="0.25">
      <c r="A13" s="41">
        <f t="shared" si="5"/>
        <v>9</v>
      </c>
      <c r="B13" s="45" t="s">
        <v>113</v>
      </c>
      <c r="C13" s="43">
        <v>45248591</v>
      </c>
      <c r="D13" s="45" t="s">
        <v>114</v>
      </c>
      <c r="E13" s="45" t="s">
        <v>118</v>
      </c>
      <c r="F13" s="45" t="s">
        <v>119</v>
      </c>
      <c r="G13" s="43" t="s">
        <v>86</v>
      </c>
      <c r="H13" s="43" t="s">
        <v>86</v>
      </c>
      <c r="I13" s="43" t="s">
        <v>86</v>
      </c>
      <c r="J13" s="43" t="s">
        <v>86</v>
      </c>
      <c r="K13" s="43" t="str">
        <f t="shared" si="6"/>
        <v>OK</v>
      </c>
      <c r="L13" s="43"/>
      <c r="M13" s="43"/>
      <c r="N13" s="43">
        <v>10</v>
      </c>
      <c r="O13" s="43"/>
      <c r="P13" s="43">
        <v>4</v>
      </c>
      <c r="Q13" s="43">
        <v>3</v>
      </c>
      <c r="R13" s="43">
        <v>5</v>
      </c>
      <c r="S13" s="46">
        <f>IF(ISBLANK(B13),"",'hodnocení aktivity'!$C$10)</f>
        <v>10</v>
      </c>
      <c r="T13" s="47">
        <v>5100</v>
      </c>
      <c r="U13" s="47">
        <v>0</v>
      </c>
      <c r="V13" s="46">
        <f t="shared" si="0"/>
        <v>0</v>
      </c>
      <c r="W13" s="46">
        <f>IF(ISBLANK(B13),"",IF(V13=0,0,IF(V13&lt;='hodnocení aktivity'!$H$11,'hodnocení aktivity'!$H$12,IF(V13&lt;='hodnocení aktivity'!$I$11,'hodnocení aktivity'!$I$12,IF(V13&lt;='hodnocení aktivity'!$J$11,'hodnocení aktivity'!$J$12,IF(V13&lt;='hodnocení aktivity'!$K$11,'hodnocení aktivity'!$K$12,'hodnocení aktivity'!$L$12))))))</f>
        <v>0</v>
      </c>
      <c r="X13" s="46">
        <f t="shared" si="1"/>
        <v>32</v>
      </c>
      <c r="Y13" s="43">
        <v>0</v>
      </c>
      <c r="Z13" s="43">
        <v>10</v>
      </c>
      <c r="AA13" s="43">
        <v>4</v>
      </c>
      <c r="AB13" s="43">
        <v>3</v>
      </c>
      <c r="AC13" s="43">
        <v>3</v>
      </c>
      <c r="AD13" s="43">
        <v>3</v>
      </c>
      <c r="AE13" s="43">
        <v>0</v>
      </c>
      <c r="AF13" s="43">
        <v>1</v>
      </c>
      <c r="AG13" s="43">
        <v>1</v>
      </c>
      <c r="AH13" s="43">
        <v>7</v>
      </c>
      <c r="AI13" s="46">
        <f t="shared" si="2"/>
        <v>32</v>
      </c>
      <c r="AJ13" s="48">
        <f t="shared" si="3"/>
        <v>64</v>
      </c>
      <c r="AK13" s="49">
        <f t="shared" si="4"/>
        <v>5100</v>
      </c>
    </row>
    <row r="14" spans="1:37" ht="58.5" customHeight="1" x14ac:dyDescent="0.25">
      <c r="A14" s="41"/>
      <c r="B14" s="36" t="s">
        <v>266</v>
      </c>
      <c r="C14" s="37" t="s">
        <v>1</v>
      </c>
      <c r="D14" s="37" t="s">
        <v>2</v>
      </c>
      <c r="E14" s="56" t="s">
        <v>3</v>
      </c>
      <c r="F14" s="37" t="s">
        <v>5</v>
      </c>
      <c r="G14" s="37" t="s">
        <v>39</v>
      </c>
      <c r="H14" s="37" t="s">
        <v>38</v>
      </c>
      <c r="I14" s="37" t="s">
        <v>59</v>
      </c>
      <c r="J14" s="36" t="s">
        <v>60</v>
      </c>
      <c r="K14" s="36" t="s">
        <v>97</v>
      </c>
      <c r="L14" s="36" t="s">
        <v>50</v>
      </c>
      <c r="M14" s="36" t="s">
        <v>51</v>
      </c>
      <c r="N14" s="36" t="s">
        <v>52</v>
      </c>
      <c r="O14" s="36" t="s">
        <v>53</v>
      </c>
      <c r="P14" s="38" t="s">
        <v>80</v>
      </c>
      <c r="Q14" s="38" t="s">
        <v>82</v>
      </c>
      <c r="R14" s="36" t="s">
        <v>56</v>
      </c>
      <c r="S14" s="36" t="s">
        <v>54</v>
      </c>
      <c r="T14" s="37" t="s">
        <v>35</v>
      </c>
      <c r="U14" s="36" t="s">
        <v>89</v>
      </c>
      <c r="V14" s="37" t="s">
        <v>36</v>
      </c>
      <c r="W14" s="36" t="s">
        <v>57</v>
      </c>
      <c r="X14" s="36" t="s">
        <v>46</v>
      </c>
      <c r="Y14" s="36" t="s">
        <v>40</v>
      </c>
      <c r="Z14" s="36" t="s">
        <v>41</v>
      </c>
      <c r="AA14" s="36" t="s">
        <v>42</v>
      </c>
      <c r="AB14" s="38" t="s">
        <v>76</v>
      </c>
      <c r="AC14" s="38" t="s">
        <v>77</v>
      </c>
      <c r="AD14" s="38" t="s">
        <v>78</v>
      </c>
      <c r="AE14" s="38" t="s">
        <v>79</v>
      </c>
      <c r="AF14" s="36" t="s">
        <v>96</v>
      </c>
      <c r="AG14" s="36" t="s">
        <v>61</v>
      </c>
      <c r="AH14" s="39" t="s">
        <v>58</v>
      </c>
      <c r="AI14" s="36" t="s">
        <v>47</v>
      </c>
      <c r="AJ14" s="40" t="s">
        <v>55</v>
      </c>
      <c r="AK14" s="40" t="s">
        <v>49</v>
      </c>
    </row>
    <row r="15" spans="1:37" ht="60" x14ac:dyDescent="0.25">
      <c r="A15" s="41">
        <f>A13+1</f>
        <v>10</v>
      </c>
      <c r="B15" s="44" t="s">
        <v>123</v>
      </c>
      <c r="C15" s="51">
        <v>46271066</v>
      </c>
      <c r="D15" s="44" t="s">
        <v>219</v>
      </c>
      <c r="E15" s="45" t="s">
        <v>122</v>
      </c>
      <c r="F15" s="45" t="s">
        <v>124</v>
      </c>
      <c r="G15" s="43" t="s">
        <v>86</v>
      </c>
      <c r="H15" s="43" t="s">
        <v>86</v>
      </c>
      <c r="I15" s="43" t="s">
        <v>86</v>
      </c>
      <c r="J15" s="43" t="s">
        <v>86</v>
      </c>
      <c r="K15" s="43" t="str">
        <f t="shared" si="6"/>
        <v>OK</v>
      </c>
      <c r="L15" s="43"/>
      <c r="M15" s="43">
        <v>8</v>
      </c>
      <c r="N15" s="43"/>
      <c r="O15" s="43"/>
      <c r="P15" s="43">
        <v>3</v>
      </c>
      <c r="Q15" s="43">
        <v>3</v>
      </c>
      <c r="R15" s="43">
        <v>5</v>
      </c>
      <c r="S15" s="46">
        <f>IF(ISBLANK(B15),"",'hodnocení aktivity'!$C$10)</f>
        <v>10</v>
      </c>
      <c r="T15" s="47">
        <v>15800</v>
      </c>
      <c r="U15" s="47">
        <v>5800</v>
      </c>
      <c r="V15" s="46">
        <f t="shared" si="0"/>
        <v>36.700000000000003</v>
      </c>
      <c r="W15" s="46">
        <f>IF(ISBLANK(B15),"",IF(V15=0,0,IF(V15&lt;='hodnocení aktivity'!$H$11,'hodnocení aktivity'!$H$12,IF(V15&lt;='hodnocení aktivity'!$I$11,'hodnocení aktivity'!$I$12,IF(V15&lt;='hodnocení aktivity'!$J$11,'hodnocení aktivity'!$J$12,IF(V15&lt;='hodnocení aktivity'!$K$11,'hodnocení aktivity'!$K$12,'hodnocení aktivity'!$L$12))))))</f>
        <v>4</v>
      </c>
      <c r="X15" s="46">
        <f t="shared" si="1"/>
        <v>33</v>
      </c>
      <c r="Y15" s="43">
        <v>0</v>
      </c>
      <c r="Z15" s="43">
        <v>10</v>
      </c>
      <c r="AA15" s="43">
        <v>4</v>
      </c>
      <c r="AB15" s="43">
        <v>3</v>
      </c>
      <c r="AC15" s="43">
        <v>3</v>
      </c>
      <c r="AD15" s="43">
        <v>3</v>
      </c>
      <c r="AE15" s="43">
        <v>0</v>
      </c>
      <c r="AF15" s="43">
        <v>0</v>
      </c>
      <c r="AG15" s="43">
        <v>1</v>
      </c>
      <c r="AH15" s="43">
        <v>7</v>
      </c>
      <c r="AI15" s="46">
        <f t="shared" si="2"/>
        <v>31</v>
      </c>
      <c r="AJ15" s="48">
        <f t="shared" si="3"/>
        <v>64</v>
      </c>
      <c r="AK15" s="49">
        <f t="shared" si="4"/>
        <v>10000</v>
      </c>
    </row>
    <row r="16" spans="1:37" ht="45" x14ac:dyDescent="0.25">
      <c r="A16" s="41">
        <f t="shared" si="5"/>
        <v>11</v>
      </c>
      <c r="B16" s="45" t="s">
        <v>193</v>
      </c>
      <c r="C16" s="43">
        <v>60461373</v>
      </c>
      <c r="D16" s="43" t="s">
        <v>194</v>
      </c>
      <c r="E16" s="45" t="s">
        <v>200</v>
      </c>
      <c r="F16" s="45" t="s">
        <v>243</v>
      </c>
      <c r="G16" s="43" t="s">
        <v>86</v>
      </c>
      <c r="H16" s="43" t="s">
        <v>86</v>
      </c>
      <c r="I16" s="43" t="s">
        <v>86</v>
      </c>
      <c r="J16" s="43" t="s">
        <v>86</v>
      </c>
      <c r="K16" s="43" t="str">
        <f t="shared" si="6"/>
        <v>OK</v>
      </c>
      <c r="L16" s="43"/>
      <c r="M16" s="43"/>
      <c r="N16" s="43">
        <v>10</v>
      </c>
      <c r="O16" s="43"/>
      <c r="P16" s="43">
        <v>4</v>
      </c>
      <c r="Q16" s="43">
        <v>3</v>
      </c>
      <c r="R16" s="43">
        <v>5</v>
      </c>
      <c r="S16" s="46">
        <f>IF(ISBLANK(B16),"",'hodnocení aktivity'!$C$10)</f>
        <v>10</v>
      </c>
      <c r="T16" s="43">
        <v>7000</v>
      </c>
      <c r="U16" s="47">
        <v>0</v>
      </c>
      <c r="V16" s="46">
        <f t="shared" si="0"/>
        <v>0</v>
      </c>
      <c r="W16" s="46">
        <f>IF(ISBLANK(B16),"",IF(V16=0,0,IF(V16&lt;='hodnocení aktivity'!$H$11,'hodnocení aktivity'!$H$12,IF(V16&lt;='hodnocení aktivity'!$I$11,'hodnocení aktivity'!$I$12,IF(V16&lt;='hodnocení aktivity'!$J$11,'hodnocení aktivity'!$J$12,IF(V16&lt;='hodnocení aktivity'!$K$11,'hodnocení aktivity'!$K$12,'hodnocení aktivity'!$L$12))))))</f>
        <v>0</v>
      </c>
      <c r="X16" s="46">
        <f t="shared" si="1"/>
        <v>32</v>
      </c>
      <c r="Y16" s="43">
        <v>0</v>
      </c>
      <c r="Z16" s="43">
        <v>10</v>
      </c>
      <c r="AA16" s="43">
        <v>4</v>
      </c>
      <c r="AB16" s="43">
        <v>3</v>
      </c>
      <c r="AC16" s="43">
        <v>3</v>
      </c>
      <c r="AD16" s="43">
        <v>2</v>
      </c>
      <c r="AE16" s="43">
        <v>0</v>
      </c>
      <c r="AF16" s="43">
        <v>4</v>
      </c>
      <c r="AG16" s="43">
        <v>0</v>
      </c>
      <c r="AH16" s="43">
        <v>6</v>
      </c>
      <c r="AI16" s="46">
        <f t="shared" si="2"/>
        <v>32</v>
      </c>
      <c r="AJ16" s="48">
        <f t="shared" si="3"/>
        <v>64</v>
      </c>
      <c r="AK16" s="49">
        <f t="shared" si="4"/>
        <v>7000</v>
      </c>
    </row>
    <row r="17" spans="1:37" ht="60" x14ac:dyDescent="0.25">
      <c r="A17" s="41">
        <v>3</v>
      </c>
      <c r="B17" s="45" t="s">
        <v>113</v>
      </c>
      <c r="C17" s="43">
        <v>45248591</v>
      </c>
      <c r="D17" s="45" t="s">
        <v>114</v>
      </c>
      <c r="E17" s="45" t="s">
        <v>116</v>
      </c>
      <c r="F17" s="45" t="s">
        <v>117</v>
      </c>
      <c r="G17" s="43" t="s">
        <v>86</v>
      </c>
      <c r="H17" s="43" t="s">
        <v>86</v>
      </c>
      <c r="I17" s="43" t="s">
        <v>86</v>
      </c>
      <c r="J17" s="43" t="s">
        <v>86</v>
      </c>
      <c r="K17" s="43" t="str">
        <f t="shared" si="6"/>
        <v>OK</v>
      </c>
      <c r="L17" s="43"/>
      <c r="M17" s="43"/>
      <c r="N17" s="43">
        <v>10</v>
      </c>
      <c r="O17" s="43"/>
      <c r="P17" s="43">
        <v>4</v>
      </c>
      <c r="Q17" s="43">
        <v>3</v>
      </c>
      <c r="R17" s="43">
        <v>5</v>
      </c>
      <c r="S17" s="46">
        <f>IF(ISBLANK(B17),"",'hodnocení aktivity'!$C$10)</f>
        <v>10</v>
      </c>
      <c r="T17" s="47">
        <v>5100</v>
      </c>
      <c r="U17" s="47">
        <v>0</v>
      </c>
      <c r="V17" s="46">
        <f t="shared" si="0"/>
        <v>0</v>
      </c>
      <c r="W17" s="46">
        <f>IF(ISBLANK(B17),"",IF(V17=0,0,IF(V17&lt;='hodnocení aktivity'!$H$11,'hodnocení aktivity'!$H$12,IF(V17&lt;='hodnocení aktivity'!$I$11,'hodnocení aktivity'!$I$12,IF(V17&lt;='hodnocení aktivity'!$J$11,'hodnocení aktivity'!$J$12,IF(V17&lt;='hodnocení aktivity'!$K$11,'hodnocení aktivity'!$K$12,'hodnocení aktivity'!$L$12))))))</f>
        <v>0</v>
      </c>
      <c r="X17" s="46">
        <f t="shared" si="1"/>
        <v>32</v>
      </c>
      <c r="Y17" s="43">
        <v>0</v>
      </c>
      <c r="Z17" s="43">
        <v>10</v>
      </c>
      <c r="AA17" s="43">
        <v>4</v>
      </c>
      <c r="AB17" s="43">
        <v>3</v>
      </c>
      <c r="AC17" s="43">
        <v>3</v>
      </c>
      <c r="AD17" s="43">
        <v>3</v>
      </c>
      <c r="AE17" s="43">
        <v>0</v>
      </c>
      <c r="AF17" s="43">
        <v>0</v>
      </c>
      <c r="AG17" s="43">
        <v>1</v>
      </c>
      <c r="AH17" s="43">
        <v>7</v>
      </c>
      <c r="AI17" s="46">
        <f t="shared" si="2"/>
        <v>31</v>
      </c>
      <c r="AJ17" s="48">
        <f t="shared" si="3"/>
        <v>63</v>
      </c>
      <c r="AK17" s="49">
        <f t="shared" si="4"/>
        <v>5100</v>
      </c>
    </row>
    <row r="18" spans="1:37" ht="60" x14ac:dyDescent="0.25">
      <c r="A18" s="41">
        <f t="shared" ref="A18:A24" si="7">A17+1</f>
        <v>4</v>
      </c>
      <c r="B18" s="45" t="s">
        <v>193</v>
      </c>
      <c r="C18" s="43">
        <v>60461373</v>
      </c>
      <c r="D18" s="51" t="s">
        <v>194</v>
      </c>
      <c r="E18" s="45" t="s">
        <v>197</v>
      </c>
      <c r="F18" s="45" t="s">
        <v>240</v>
      </c>
      <c r="G18" s="43" t="s">
        <v>86</v>
      </c>
      <c r="H18" s="43" t="s">
        <v>86</v>
      </c>
      <c r="I18" s="43" t="s">
        <v>86</v>
      </c>
      <c r="J18" s="43" t="s">
        <v>86</v>
      </c>
      <c r="K18" s="43" t="str">
        <f t="shared" si="6"/>
        <v>OK</v>
      </c>
      <c r="L18" s="43"/>
      <c r="M18" s="43"/>
      <c r="N18" s="43">
        <v>10</v>
      </c>
      <c r="O18" s="43"/>
      <c r="P18" s="43">
        <v>4</v>
      </c>
      <c r="Q18" s="43">
        <v>3</v>
      </c>
      <c r="R18" s="43">
        <v>5</v>
      </c>
      <c r="S18" s="46">
        <f>IF(ISBLANK(B18),"",'hodnocení aktivity'!$C$10)</f>
        <v>10</v>
      </c>
      <c r="T18" s="43">
        <v>7000</v>
      </c>
      <c r="U18" s="47">
        <v>0</v>
      </c>
      <c r="V18" s="46">
        <f t="shared" si="0"/>
        <v>0</v>
      </c>
      <c r="W18" s="46">
        <f>IF(ISBLANK(B18),"",IF(V18=0,0,IF(V18&lt;='hodnocení aktivity'!$H$11,'hodnocení aktivity'!$H$12,IF(V18&lt;='hodnocení aktivity'!$I$11,'hodnocení aktivity'!$I$12,IF(V18&lt;='hodnocení aktivity'!$J$11,'hodnocení aktivity'!$J$12,IF(V18&lt;='hodnocení aktivity'!$K$11,'hodnocení aktivity'!$K$12,'hodnocení aktivity'!$L$12))))))</f>
        <v>0</v>
      </c>
      <c r="X18" s="46">
        <f t="shared" si="1"/>
        <v>32</v>
      </c>
      <c r="Y18" s="43">
        <v>0</v>
      </c>
      <c r="Z18" s="43">
        <v>10</v>
      </c>
      <c r="AA18" s="43">
        <v>4</v>
      </c>
      <c r="AB18" s="43">
        <v>2</v>
      </c>
      <c r="AC18" s="43">
        <v>2</v>
      </c>
      <c r="AD18" s="43">
        <v>3</v>
      </c>
      <c r="AE18" s="43">
        <v>0</v>
      </c>
      <c r="AF18" s="43">
        <v>4</v>
      </c>
      <c r="AG18" s="43">
        <v>0</v>
      </c>
      <c r="AH18" s="43">
        <v>6</v>
      </c>
      <c r="AI18" s="46">
        <f t="shared" si="2"/>
        <v>31</v>
      </c>
      <c r="AJ18" s="48">
        <f t="shared" si="3"/>
        <v>63</v>
      </c>
      <c r="AK18" s="49">
        <f t="shared" si="4"/>
        <v>7000</v>
      </c>
    </row>
    <row r="19" spans="1:37" ht="60" x14ac:dyDescent="0.25">
      <c r="A19" s="41">
        <f t="shared" si="7"/>
        <v>5</v>
      </c>
      <c r="B19" s="45" t="s">
        <v>193</v>
      </c>
      <c r="C19" s="43">
        <v>60461373</v>
      </c>
      <c r="D19" s="43" t="s">
        <v>194</v>
      </c>
      <c r="E19" s="45" t="s">
        <v>199</v>
      </c>
      <c r="F19" s="45" t="s">
        <v>242</v>
      </c>
      <c r="G19" s="43" t="s">
        <v>86</v>
      </c>
      <c r="H19" s="43" t="s">
        <v>86</v>
      </c>
      <c r="I19" s="43" t="s">
        <v>86</v>
      </c>
      <c r="J19" s="43" t="s">
        <v>86</v>
      </c>
      <c r="K19" s="43" t="str">
        <f t="shared" si="6"/>
        <v>OK</v>
      </c>
      <c r="L19" s="43"/>
      <c r="M19" s="43"/>
      <c r="N19" s="43">
        <v>10</v>
      </c>
      <c r="O19" s="43"/>
      <c r="P19" s="43">
        <v>4</v>
      </c>
      <c r="Q19" s="43">
        <v>3</v>
      </c>
      <c r="R19" s="43">
        <v>0</v>
      </c>
      <c r="S19" s="46">
        <f>IF(ISBLANK(B19),"",'hodnocení aktivity'!$C$10)</f>
        <v>10</v>
      </c>
      <c r="T19" s="43">
        <v>7000</v>
      </c>
      <c r="U19" s="47">
        <v>0</v>
      </c>
      <c r="V19" s="46">
        <f t="shared" si="0"/>
        <v>0</v>
      </c>
      <c r="W19" s="46">
        <f>IF(ISBLANK(B19),"",IF(V19=0,0,IF(V19&lt;='hodnocení aktivity'!$H$11,'hodnocení aktivity'!$H$12,IF(V19&lt;='hodnocení aktivity'!$I$11,'hodnocení aktivity'!$I$12,IF(V19&lt;='hodnocení aktivity'!$J$11,'hodnocení aktivity'!$J$12,IF(V19&lt;='hodnocení aktivity'!$K$11,'hodnocení aktivity'!$K$12,'hodnocení aktivity'!$L$12))))))</f>
        <v>0</v>
      </c>
      <c r="X19" s="46">
        <f t="shared" si="1"/>
        <v>27</v>
      </c>
      <c r="Y19" s="43">
        <v>0</v>
      </c>
      <c r="Z19" s="43">
        <v>10</v>
      </c>
      <c r="AA19" s="43">
        <v>4</v>
      </c>
      <c r="AB19" s="43">
        <v>3</v>
      </c>
      <c r="AC19" s="43">
        <v>3</v>
      </c>
      <c r="AD19" s="43">
        <v>3</v>
      </c>
      <c r="AE19" s="43">
        <v>0</v>
      </c>
      <c r="AF19" s="43">
        <v>5</v>
      </c>
      <c r="AG19" s="43">
        <v>2</v>
      </c>
      <c r="AH19" s="43">
        <v>6</v>
      </c>
      <c r="AI19" s="46">
        <f t="shared" si="2"/>
        <v>36</v>
      </c>
      <c r="AJ19" s="48">
        <f t="shared" si="3"/>
        <v>63</v>
      </c>
      <c r="AK19" s="49">
        <f t="shared" si="4"/>
        <v>7000</v>
      </c>
    </row>
    <row r="20" spans="1:37" ht="45" x14ac:dyDescent="0.25">
      <c r="A20" s="41">
        <f t="shared" si="7"/>
        <v>6</v>
      </c>
      <c r="B20" s="45" t="s">
        <v>193</v>
      </c>
      <c r="C20" s="43">
        <v>60461373</v>
      </c>
      <c r="D20" s="45" t="s">
        <v>203</v>
      </c>
      <c r="E20" s="45" t="s">
        <v>208</v>
      </c>
      <c r="F20" s="45" t="s">
        <v>207</v>
      </c>
      <c r="G20" s="43" t="s">
        <v>86</v>
      </c>
      <c r="H20" s="43" t="s">
        <v>86</v>
      </c>
      <c r="I20" s="43" t="s">
        <v>86</v>
      </c>
      <c r="J20" s="43" t="s">
        <v>86</v>
      </c>
      <c r="K20" s="43" t="str">
        <f t="shared" si="6"/>
        <v>OK</v>
      </c>
      <c r="L20" s="43"/>
      <c r="M20" s="43">
        <v>8</v>
      </c>
      <c r="N20" s="43"/>
      <c r="O20" s="43"/>
      <c r="P20" s="43">
        <v>3</v>
      </c>
      <c r="Q20" s="43">
        <v>3</v>
      </c>
      <c r="R20" s="43">
        <v>5</v>
      </c>
      <c r="S20" s="46">
        <f>IF(ISBLANK(B20),"",'hodnocení aktivity'!$C$10)</f>
        <v>10</v>
      </c>
      <c r="T20" s="43">
        <v>7000</v>
      </c>
      <c r="U20" s="47">
        <v>1500</v>
      </c>
      <c r="V20" s="46">
        <f t="shared" si="0"/>
        <v>21.4</v>
      </c>
      <c r="W20" s="46">
        <f>IF(ISBLANK(B20),"",IF(V20=0,0,IF(V20&lt;='hodnocení aktivity'!$H$11,'hodnocení aktivity'!$H$12,IF(V20&lt;='hodnocení aktivity'!$I$11,'hodnocení aktivity'!$I$12,IF(V20&lt;='hodnocení aktivity'!$J$11,'hodnocení aktivity'!$J$12,IF(V20&lt;='hodnocení aktivity'!$K$11,'hodnocení aktivity'!$K$12,'hodnocení aktivity'!$L$12))))))</f>
        <v>4</v>
      </c>
      <c r="X20" s="46">
        <f t="shared" si="1"/>
        <v>33</v>
      </c>
      <c r="Y20" s="43">
        <v>5</v>
      </c>
      <c r="Z20" s="43">
        <v>10</v>
      </c>
      <c r="AA20" s="43">
        <v>4</v>
      </c>
      <c r="AB20" s="43">
        <v>2</v>
      </c>
      <c r="AC20" s="43">
        <v>2</v>
      </c>
      <c r="AD20" s="43">
        <v>1</v>
      </c>
      <c r="AE20" s="43">
        <v>0</v>
      </c>
      <c r="AF20" s="43">
        <v>1</v>
      </c>
      <c r="AG20" s="43">
        <v>0</v>
      </c>
      <c r="AH20" s="43">
        <v>5</v>
      </c>
      <c r="AI20" s="46">
        <f t="shared" si="2"/>
        <v>30</v>
      </c>
      <c r="AJ20" s="48">
        <f t="shared" si="3"/>
        <v>63</v>
      </c>
      <c r="AK20" s="49">
        <f t="shared" si="4"/>
        <v>5500</v>
      </c>
    </row>
    <row r="21" spans="1:37" ht="90" x14ac:dyDescent="0.25">
      <c r="A21" s="41">
        <f t="shared" si="7"/>
        <v>7</v>
      </c>
      <c r="B21" s="42" t="s">
        <v>267</v>
      </c>
      <c r="C21" s="43">
        <v>75064707</v>
      </c>
      <c r="D21" s="44" t="s">
        <v>258</v>
      </c>
      <c r="E21" s="45" t="s">
        <v>259</v>
      </c>
      <c r="F21" s="45" t="s">
        <v>260</v>
      </c>
      <c r="G21" s="43" t="s">
        <v>86</v>
      </c>
      <c r="H21" s="43" t="s">
        <v>86</v>
      </c>
      <c r="I21" s="43" t="s">
        <v>86</v>
      </c>
      <c r="J21" s="43" t="s">
        <v>86</v>
      </c>
      <c r="K21" s="43" t="str">
        <f t="shared" si="6"/>
        <v>OK</v>
      </c>
      <c r="L21" s="43">
        <v>5</v>
      </c>
      <c r="M21" s="43"/>
      <c r="N21" s="43"/>
      <c r="O21" s="43"/>
      <c r="P21" s="43">
        <v>3</v>
      </c>
      <c r="Q21" s="43">
        <v>3</v>
      </c>
      <c r="R21" s="43">
        <v>5</v>
      </c>
      <c r="S21" s="46">
        <f>IF(ISBLANK(B21),"",'hodnocení aktivity'!$C$10)</f>
        <v>10</v>
      </c>
      <c r="T21" s="43">
        <v>21780</v>
      </c>
      <c r="U21" s="47">
        <v>0</v>
      </c>
      <c r="V21" s="46">
        <f t="shared" si="0"/>
        <v>0</v>
      </c>
      <c r="W21" s="46">
        <f>IF(ISBLANK(B21),"",IF(V21=0,0,IF(V21&lt;='hodnocení aktivity'!$H$11,'hodnocení aktivity'!$H$12,IF(V21&lt;='hodnocení aktivity'!$I$11,'hodnocení aktivity'!$I$12,IF(V21&lt;='hodnocení aktivity'!$J$11,'hodnocení aktivity'!$J$12,IF(V21&lt;='hodnocení aktivity'!$K$11,'hodnocení aktivity'!$K$12,'hodnocení aktivity'!$L$12))))))</f>
        <v>0</v>
      </c>
      <c r="X21" s="46">
        <f t="shared" si="1"/>
        <v>26</v>
      </c>
      <c r="Y21" s="43">
        <v>5</v>
      </c>
      <c r="Z21" s="43">
        <v>10</v>
      </c>
      <c r="AA21" s="43">
        <v>4</v>
      </c>
      <c r="AB21" s="43">
        <v>3</v>
      </c>
      <c r="AC21" s="43">
        <v>3</v>
      </c>
      <c r="AD21" s="43">
        <v>3</v>
      </c>
      <c r="AE21" s="43">
        <v>1</v>
      </c>
      <c r="AF21" s="43">
        <v>0</v>
      </c>
      <c r="AG21" s="43">
        <v>2</v>
      </c>
      <c r="AH21" s="43">
        <v>6</v>
      </c>
      <c r="AI21" s="46">
        <f t="shared" si="2"/>
        <v>37</v>
      </c>
      <c r="AJ21" s="48">
        <f t="shared" si="3"/>
        <v>63</v>
      </c>
      <c r="AK21" s="49">
        <f t="shared" si="4"/>
        <v>21780</v>
      </c>
    </row>
    <row r="22" spans="1:37" ht="45" x14ac:dyDescent="0.25">
      <c r="A22" s="41">
        <f t="shared" si="7"/>
        <v>8</v>
      </c>
      <c r="B22" s="45" t="s">
        <v>193</v>
      </c>
      <c r="C22" s="43">
        <v>60461373</v>
      </c>
      <c r="D22" s="43" t="s">
        <v>194</v>
      </c>
      <c r="E22" s="45" t="s">
        <v>198</v>
      </c>
      <c r="F22" s="45" t="s">
        <v>241</v>
      </c>
      <c r="G22" s="43" t="s">
        <v>86</v>
      </c>
      <c r="H22" s="43" t="s">
        <v>86</v>
      </c>
      <c r="I22" s="43" t="s">
        <v>86</v>
      </c>
      <c r="J22" s="43" t="s">
        <v>86</v>
      </c>
      <c r="K22" s="43" t="str">
        <f t="shared" si="6"/>
        <v>OK</v>
      </c>
      <c r="L22" s="43"/>
      <c r="M22" s="43"/>
      <c r="N22" s="43">
        <v>10</v>
      </c>
      <c r="O22" s="43"/>
      <c r="P22" s="43">
        <v>4</v>
      </c>
      <c r="Q22" s="43">
        <v>3</v>
      </c>
      <c r="R22" s="43">
        <v>5</v>
      </c>
      <c r="S22" s="46">
        <f>IF(ISBLANK(B22),"",'hodnocení aktivity'!$C$10)</f>
        <v>10</v>
      </c>
      <c r="T22" s="43">
        <v>7000</v>
      </c>
      <c r="U22" s="47">
        <v>0</v>
      </c>
      <c r="V22" s="46">
        <f t="shared" si="0"/>
        <v>0</v>
      </c>
      <c r="W22" s="46">
        <f>IF(ISBLANK(B22),"",IF(V22=0,0,IF(V22&lt;='hodnocení aktivity'!$H$11,'hodnocení aktivity'!$H$12,IF(V22&lt;='hodnocení aktivity'!$I$11,'hodnocení aktivity'!$I$12,IF(V22&lt;='hodnocení aktivity'!$J$11,'hodnocení aktivity'!$J$12,IF(V22&lt;='hodnocení aktivity'!$K$11,'hodnocení aktivity'!$K$12,'hodnocení aktivity'!$L$12))))))</f>
        <v>0</v>
      </c>
      <c r="X22" s="46">
        <f t="shared" si="1"/>
        <v>32</v>
      </c>
      <c r="Y22" s="43">
        <v>0</v>
      </c>
      <c r="Z22" s="43">
        <v>10</v>
      </c>
      <c r="AA22" s="43">
        <v>4</v>
      </c>
      <c r="AB22" s="43">
        <v>3</v>
      </c>
      <c r="AC22" s="43">
        <v>2</v>
      </c>
      <c r="AD22" s="43">
        <v>3</v>
      </c>
      <c r="AE22" s="43">
        <v>0</v>
      </c>
      <c r="AF22" s="43">
        <v>2</v>
      </c>
      <c r="AG22" s="43">
        <v>0</v>
      </c>
      <c r="AH22" s="43">
        <v>6</v>
      </c>
      <c r="AI22" s="46">
        <f t="shared" si="2"/>
        <v>30</v>
      </c>
      <c r="AJ22" s="48">
        <f t="shared" si="3"/>
        <v>62</v>
      </c>
      <c r="AK22" s="49">
        <f t="shared" si="4"/>
        <v>7000</v>
      </c>
    </row>
    <row r="23" spans="1:37" ht="45" x14ac:dyDescent="0.25">
      <c r="A23" s="41">
        <f t="shared" si="7"/>
        <v>9</v>
      </c>
      <c r="B23" s="45" t="s">
        <v>193</v>
      </c>
      <c r="C23" s="43">
        <v>60461373</v>
      </c>
      <c r="D23" s="45" t="s">
        <v>203</v>
      </c>
      <c r="E23" s="45" t="s">
        <v>206</v>
      </c>
      <c r="F23" s="45" t="s">
        <v>246</v>
      </c>
      <c r="G23" s="43" t="s">
        <v>86</v>
      </c>
      <c r="H23" s="43" t="s">
        <v>86</v>
      </c>
      <c r="I23" s="43" t="s">
        <v>86</v>
      </c>
      <c r="J23" s="43" t="s">
        <v>86</v>
      </c>
      <c r="K23" s="43" t="str">
        <f t="shared" si="6"/>
        <v>OK</v>
      </c>
      <c r="L23" s="43"/>
      <c r="M23" s="43">
        <v>8</v>
      </c>
      <c r="N23" s="43"/>
      <c r="O23" s="43"/>
      <c r="P23" s="43">
        <v>3</v>
      </c>
      <c r="Q23" s="43">
        <v>3</v>
      </c>
      <c r="R23" s="43">
        <v>5</v>
      </c>
      <c r="S23" s="46">
        <f>IF(ISBLANK(B23),"",'hodnocení aktivity'!$C$10)</f>
        <v>10</v>
      </c>
      <c r="T23" s="43">
        <v>7000</v>
      </c>
      <c r="U23" s="47">
        <v>1500</v>
      </c>
      <c r="V23" s="46">
        <f t="shared" si="0"/>
        <v>21.4</v>
      </c>
      <c r="W23" s="46">
        <f>IF(ISBLANK(B23),"",IF(V23=0,0,IF(V23&lt;='hodnocení aktivity'!$H$11,'hodnocení aktivity'!$H$12,IF(V23&lt;='hodnocení aktivity'!$I$11,'hodnocení aktivity'!$I$12,IF(V23&lt;='hodnocení aktivity'!$J$11,'hodnocení aktivity'!$J$12,IF(V23&lt;='hodnocení aktivity'!$K$11,'hodnocení aktivity'!$K$12,'hodnocení aktivity'!$L$12))))))</f>
        <v>4</v>
      </c>
      <c r="X23" s="46">
        <f t="shared" si="1"/>
        <v>33</v>
      </c>
      <c r="Y23" s="43">
        <v>5</v>
      </c>
      <c r="Z23" s="43">
        <v>10</v>
      </c>
      <c r="AA23" s="43">
        <v>4</v>
      </c>
      <c r="AB23" s="43">
        <v>2</v>
      </c>
      <c r="AC23" s="43">
        <v>1</v>
      </c>
      <c r="AD23" s="43">
        <v>1</v>
      </c>
      <c r="AE23" s="43">
        <v>0</v>
      </c>
      <c r="AF23" s="43">
        <v>2</v>
      </c>
      <c r="AG23" s="43">
        <v>0</v>
      </c>
      <c r="AH23" s="43">
        <v>4</v>
      </c>
      <c r="AI23" s="46">
        <f t="shared" si="2"/>
        <v>29</v>
      </c>
      <c r="AJ23" s="48">
        <f t="shared" si="3"/>
        <v>62</v>
      </c>
      <c r="AK23" s="49">
        <f t="shared" si="4"/>
        <v>5500</v>
      </c>
    </row>
    <row r="24" spans="1:37" ht="60" x14ac:dyDescent="0.25">
      <c r="A24" s="41">
        <f t="shared" si="7"/>
        <v>10</v>
      </c>
      <c r="B24" s="45" t="s">
        <v>123</v>
      </c>
      <c r="C24" s="43">
        <v>46271066</v>
      </c>
      <c r="D24" s="45" t="s">
        <v>219</v>
      </c>
      <c r="E24" s="45" t="s">
        <v>126</v>
      </c>
      <c r="F24" s="45" t="s">
        <v>183</v>
      </c>
      <c r="G24" s="43" t="s">
        <v>86</v>
      </c>
      <c r="H24" s="43" t="s">
        <v>86</v>
      </c>
      <c r="I24" s="43" t="s">
        <v>86</v>
      </c>
      <c r="J24" s="43" t="s">
        <v>86</v>
      </c>
      <c r="K24" s="43" t="str">
        <f t="shared" si="6"/>
        <v>OK</v>
      </c>
      <c r="L24" s="43"/>
      <c r="M24" s="43">
        <v>8</v>
      </c>
      <c r="N24" s="43"/>
      <c r="O24" s="43"/>
      <c r="P24" s="43">
        <v>3</v>
      </c>
      <c r="Q24" s="43">
        <v>3</v>
      </c>
      <c r="R24" s="43">
        <v>5</v>
      </c>
      <c r="S24" s="46">
        <f>IF(ISBLANK(B24),"",'hodnocení aktivity'!$C$10)</f>
        <v>10</v>
      </c>
      <c r="T24" s="47">
        <v>15800</v>
      </c>
      <c r="U24" s="47">
        <v>5800</v>
      </c>
      <c r="V24" s="46">
        <f t="shared" si="0"/>
        <v>36.700000000000003</v>
      </c>
      <c r="W24" s="46">
        <f>IF(ISBLANK(B24),"",IF(V24=0,0,IF(V24&lt;='hodnocení aktivity'!$H$11,'hodnocení aktivity'!$H$12,IF(V24&lt;='hodnocení aktivity'!$I$11,'hodnocení aktivity'!$I$12,IF(V24&lt;='hodnocení aktivity'!$J$11,'hodnocení aktivity'!$J$12,IF(V24&lt;='hodnocení aktivity'!$K$11,'hodnocení aktivity'!$K$12,'hodnocení aktivity'!$L$12))))))</f>
        <v>4</v>
      </c>
      <c r="X24" s="46">
        <f t="shared" si="1"/>
        <v>33</v>
      </c>
      <c r="Y24" s="43">
        <v>0</v>
      </c>
      <c r="Z24" s="43">
        <v>10</v>
      </c>
      <c r="AA24" s="43">
        <v>4</v>
      </c>
      <c r="AB24" s="43">
        <v>3</v>
      </c>
      <c r="AC24" s="43">
        <v>2</v>
      </c>
      <c r="AD24" s="43">
        <v>2</v>
      </c>
      <c r="AE24" s="43">
        <v>0</v>
      </c>
      <c r="AF24" s="43">
        <v>0</v>
      </c>
      <c r="AG24" s="43">
        <v>2</v>
      </c>
      <c r="AH24" s="43">
        <v>5</v>
      </c>
      <c r="AI24" s="46">
        <f t="shared" si="2"/>
        <v>28</v>
      </c>
      <c r="AJ24" s="48">
        <f t="shared" si="3"/>
        <v>61</v>
      </c>
      <c r="AK24" s="49">
        <f t="shared" si="4"/>
        <v>10000</v>
      </c>
    </row>
    <row r="25" spans="1:37" ht="45" x14ac:dyDescent="0.25">
      <c r="A25" s="41">
        <v>54</v>
      </c>
      <c r="B25" s="45" t="s">
        <v>193</v>
      </c>
      <c r="C25" s="43">
        <v>60461373</v>
      </c>
      <c r="D25" s="43" t="s">
        <v>194</v>
      </c>
      <c r="E25" s="45" t="s">
        <v>253</v>
      </c>
      <c r="F25" s="45" t="s">
        <v>254</v>
      </c>
      <c r="G25" s="43" t="s">
        <v>86</v>
      </c>
      <c r="H25" s="43" t="s">
        <v>86</v>
      </c>
      <c r="I25" s="43" t="s">
        <v>86</v>
      </c>
      <c r="J25" s="43" t="s">
        <v>86</v>
      </c>
      <c r="K25" s="43" t="str">
        <f t="shared" si="6"/>
        <v>OK</v>
      </c>
      <c r="L25" s="43"/>
      <c r="M25" s="43"/>
      <c r="N25" s="43">
        <v>10</v>
      </c>
      <c r="O25" s="43"/>
      <c r="P25" s="43">
        <v>4</v>
      </c>
      <c r="Q25" s="43">
        <v>3</v>
      </c>
      <c r="R25" s="43">
        <v>5</v>
      </c>
      <c r="S25" s="46">
        <f>IF(ISBLANK(B25),"",'hodnocení aktivity'!$C$10)</f>
        <v>10</v>
      </c>
      <c r="T25" s="43">
        <v>7000</v>
      </c>
      <c r="U25" s="47">
        <v>0</v>
      </c>
      <c r="V25" s="46">
        <f t="shared" si="0"/>
        <v>0</v>
      </c>
      <c r="W25" s="46"/>
      <c r="X25" s="46">
        <f t="shared" si="1"/>
        <v>32</v>
      </c>
      <c r="Y25" s="43">
        <v>0</v>
      </c>
      <c r="Z25" s="43">
        <v>10</v>
      </c>
      <c r="AA25" s="43">
        <v>4</v>
      </c>
      <c r="AB25" s="43">
        <v>2</v>
      </c>
      <c r="AC25" s="43">
        <v>3</v>
      </c>
      <c r="AD25" s="43">
        <v>2</v>
      </c>
      <c r="AE25" s="43">
        <v>0</v>
      </c>
      <c r="AF25" s="43">
        <v>2</v>
      </c>
      <c r="AG25" s="43">
        <v>0</v>
      </c>
      <c r="AH25" s="43">
        <v>6</v>
      </c>
      <c r="AI25" s="46">
        <f t="shared" si="2"/>
        <v>29</v>
      </c>
      <c r="AJ25" s="48">
        <f t="shared" si="3"/>
        <v>61</v>
      </c>
      <c r="AK25" s="49">
        <f t="shared" si="4"/>
        <v>7000</v>
      </c>
    </row>
    <row r="26" spans="1:37" ht="60" x14ac:dyDescent="0.25">
      <c r="A26" s="41">
        <f t="shared" ref="A26:A41" si="8">A25+1</f>
        <v>55</v>
      </c>
      <c r="B26" s="45" t="s">
        <v>113</v>
      </c>
      <c r="C26" s="43">
        <v>45248591</v>
      </c>
      <c r="D26" s="45" t="s">
        <v>154</v>
      </c>
      <c r="E26" s="52" t="s">
        <v>161</v>
      </c>
      <c r="F26" s="45" t="s">
        <v>226</v>
      </c>
      <c r="G26" s="43" t="s">
        <v>86</v>
      </c>
      <c r="H26" s="43" t="s">
        <v>86</v>
      </c>
      <c r="I26" s="43" t="s">
        <v>86</v>
      </c>
      <c r="J26" s="43" t="s">
        <v>86</v>
      </c>
      <c r="K26" s="43" t="str">
        <f t="shared" si="6"/>
        <v>OK</v>
      </c>
      <c r="L26" s="43">
        <v>5</v>
      </c>
      <c r="M26" s="43"/>
      <c r="N26" s="43"/>
      <c r="O26" s="43"/>
      <c r="P26" s="43">
        <v>3</v>
      </c>
      <c r="Q26" s="43">
        <v>3</v>
      </c>
      <c r="R26" s="43">
        <v>5</v>
      </c>
      <c r="S26" s="46">
        <f>IF(ISBLANK(B26),"",'hodnocení aktivity'!$C$10)</f>
        <v>10</v>
      </c>
      <c r="T26" s="43">
        <v>9450</v>
      </c>
      <c r="U26" s="47">
        <v>500</v>
      </c>
      <c r="V26" s="46">
        <f t="shared" si="0"/>
        <v>5.3</v>
      </c>
      <c r="W26" s="46">
        <f>IF(ISBLANK(B26),"",IF(V26=0,0,IF(V26&lt;='hodnocení aktivity'!$H$11,'hodnocení aktivity'!$H$12,IF(V26&lt;='hodnocení aktivity'!$I$11,'hodnocení aktivity'!$I$12,IF(V26&lt;='hodnocení aktivity'!$J$11,'hodnocení aktivity'!$J$12,IF(V26&lt;='hodnocení aktivity'!$K$11,'hodnocení aktivity'!$K$12,'hodnocení aktivity'!$L$12))))))</f>
        <v>2</v>
      </c>
      <c r="X26" s="46">
        <f t="shared" si="1"/>
        <v>28</v>
      </c>
      <c r="Y26" s="43">
        <v>0</v>
      </c>
      <c r="Z26" s="43">
        <v>10</v>
      </c>
      <c r="AA26" s="43">
        <v>4</v>
      </c>
      <c r="AB26" s="43">
        <v>3</v>
      </c>
      <c r="AC26" s="43">
        <v>2</v>
      </c>
      <c r="AD26" s="43">
        <v>3</v>
      </c>
      <c r="AE26" s="43">
        <v>0</v>
      </c>
      <c r="AF26" s="43">
        <v>3</v>
      </c>
      <c r="AG26" s="43">
        <v>1</v>
      </c>
      <c r="AH26" s="43">
        <v>6</v>
      </c>
      <c r="AI26" s="46">
        <f t="shared" si="2"/>
        <v>32</v>
      </c>
      <c r="AJ26" s="48">
        <f t="shared" si="3"/>
        <v>60</v>
      </c>
      <c r="AK26" s="49">
        <f t="shared" si="4"/>
        <v>8950</v>
      </c>
    </row>
    <row r="27" spans="1:37" ht="58.5" customHeight="1" x14ac:dyDescent="0.25">
      <c r="A27" s="41"/>
      <c r="B27" s="36" t="s">
        <v>266</v>
      </c>
      <c r="C27" s="37" t="s">
        <v>1</v>
      </c>
      <c r="D27" s="37" t="s">
        <v>2</v>
      </c>
      <c r="E27" s="56" t="s">
        <v>3</v>
      </c>
      <c r="F27" s="37" t="s">
        <v>5</v>
      </c>
      <c r="G27" s="37" t="s">
        <v>39</v>
      </c>
      <c r="H27" s="37" t="s">
        <v>38</v>
      </c>
      <c r="I27" s="37" t="s">
        <v>59</v>
      </c>
      <c r="J27" s="36" t="s">
        <v>60</v>
      </c>
      <c r="K27" s="36" t="s">
        <v>97</v>
      </c>
      <c r="L27" s="36" t="s">
        <v>50</v>
      </c>
      <c r="M27" s="36" t="s">
        <v>51</v>
      </c>
      <c r="N27" s="36" t="s">
        <v>52</v>
      </c>
      <c r="O27" s="36" t="s">
        <v>53</v>
      </c>
      <c r="P27" s="38" t="s">
        <v>80</v>
      </c>
      <c r="Q27" s="38" t="s">
        <v>82</v>
      </c>
      <c r="R27" s="36" t="s">
        <v>56</v>
      </c>
      <c r="S27" s="36" t="s">
        <v>54</v>
      </c>
      <c r="T27" s="37" t="s">
        <v>35</v>
      </c>
      <c r="U27" s="36" t="s">
        <v>89</v>
      </c>
      <c r="V27" s="37" t="s">
        <v>36</v>
      </c>
      <c r="W27" s="36" t="s">
        <v>57</v>
      </c>
      <c r="X27" s="36" t="s">
        <v>46</v>
      </c>
      <c r="Y27" s="36" t="s">
        <v>40</v>
      </c>
      <c r="Z27" s="36" t="s">
        <v>41</v>
      </c>
      <c r="AA27" s="36" t="s">
        <v>42</v>
      </c>
      <c r="AB27" s="38" t="s">
        <v>76</v>
      </c>
      <c r="AC27" s="38" t="s">
        <v>77</v>
      </c>
      <c r="AD27" s="38" t="s">
        <v>78</v>
      </c>
      <c r="AE27" s="38" t="s">
        <v>79</v>
      </c>
      <c r="AF27" s="36" t="s">
        <v>96</v>
      </c>
      <c r="AG27" s="36" t="s">
        <v>61</v>
      </c>
      <c r="AH27" s="39" t="s">
        <v>58</v>
      </c>
      <c r="AI27" s="36" t="s">
        <v>47</v>
      </c>
      <c r="AJ27" s="40" t="s">
        <v>55</v>
      </c>
      <c r="AK27" s="40" t="s">
        <v>49</v>
      </c>
    </row>
    <row r="28" spans="1:37" ht="60" x14ac:dyDescent="0.25">
      <c r="A28" s="41">
        <f>A26+1</f>
        <v>56</v>
      </c>
      <c r="B28" s="45" t="s">
        <v>189</v>
      </c>
      <c r="C28" s="43">
        <v>12188008</v>
      </c>
      <c r="D28" s="43" t="s">
        <v>190</v>
      </c>
      <c r="E28" s="45" t="s">
        <v>192</v>
      </c>
      <c r="F28" s="45" t="s">
        <v>237</v>
      </c>
      <c r="G28" s="43" t="s">
        <v>86</v>
      </c>
      <c r="H28" s="43" t="s">
        <v>86</v>
      </c>
      <c r="I28" s="43" t="s">
        <v>86</v>
      </c>
      <c r="J28" s="43" t="s">
        <v>86</v>
      </c>
      <c r="K28" s="43" t="str">
        <f t="shared" si="6"/>
        <v>OK</v>
      </c>
      <c r="L28" s="43"/>
      <c r="M28" s="43"/>
      <c r="N28" s="43">
        <v>10</v>
      </c>
      <c r="O28" s="43"/>
      <c r="P28" s="43">
        <v>4</v>
      </c>
      <c r="Q28" s="43">
        <v>3</v>
      </c>
      <c r="R28" s="43">
        <v>5</v>
      </c>
      <c r="S28" s="46">
        <f>IF(ISBLANK(B28),"",'hodnocení aktivity'!$C$10)</f>
        <v>10</v>
      </c>
      <c r="T28" s="43">
        <v>18860</v>
      </c>
      <c r="U28" s="47">
        <v>3760</v>
      </c>
      <c r="V28" s="46">
        <f t="shared" si="0"/>
        <v>19.899999999999999</v>
      </c>
      <c r="W28" s="46">
        <f>IF(ISBLANK(B28),"",IF(V28=0,0,IF(V28&lt;='hodnocení aktivity'!$H$11,'hodnocení aktivity'!$H$12,IF(V28&lt;='hodnocení aktivity'!$I$11,'hodnocení aktivity'!$I$12,IF(V28&lt;='hodnocení aktivity'!$J$11,'hodnocení aktivity'!$J$12,IF(V28&lt;='hodnocení aktivity'!$K$11,'hodnocení aktivity'!$K$12,'hodnocení aktivity'!$L$12))))))</f>
        <v>2</v>
      </c>
      <c r="X28" s="46">
        <f t="shared" si="1"/>
        <v>34</v>
      </c>
      <c r="Y28" s="43">
        <v>0</v>
      </c>
      <c r="Z28" s="43">
        <v>0</v>
      </c>
      <c r="AA28" s="43">
        <v>4</v>
      </c>
      <c r="AB28" s="43">
        <v>3</v>
      </c>
      <c r="AC28" s="43">
        <v>3</v>
      </c>
      <c r="AD28" s="43">
        <v>3</v>
      </c>
      <c r="AE28" s="43">
        <v>1</v>
      </c>
      <c r="AF28" s="43">
        <v>5</v>
      </c>
      <c r="AG28" s="43">
        <v>1</v>
      </c>
      <c r="AH28" s="43">
        <v>6</v>
      </c>
      <c r="AI28" s="46">
        <f t="shared" si="2"/>
        <v>26</v>
      </c>
      <c r="AJ28" s="48">
        <f t="shared" si="3"/>
        <v>60</v>
      </c>
      <c r="AK28" s="49">
        <f t="shared" si="4"/>
        <v>15100</v>
      </c>
    </row>
    <row r="29" spans="1:37" ht="60" x14ac:dyDescent="0.25">
      <c r="A29" s="41">
        <f t="shared" si="8"/>
        <v>57</v>
      </c>
      <c r="B29" s="45" t="s">
        <v>129</v>
      </c>
      <c r="C29" s="43">
        <v>47184469</v>
      </c>
      <c r="D29" s="45" t="s">
        <v>130</v>
      </c>
      <c r="E29" s="45" t="s">
        <v>142</v>
      </c>
      <c r="F29" s="45" t="s">
        <v>221</v>
      </c>
      <c r="G29" s="43" t="s">
        <v>86</v>
      </c>
      <c r="H29" s="43" t="s">
        <v>86</v>
      </c>
      <c r="I29" s="43" t="s">
        <v>86</v>
      </c>
      <c r="J29" s="43" t="s">
        <v>86</v>
      </c>
      <c r="K29" s="43" t="str">
        <f t="shared" si="6"/>
        <v>OK</v>
      </c>
      <c r="L29" s="43">
        <v>5</v>
      </c>
      <c r="M29" s="43"/>
      <c r="N29" s="43"/>
      <c r="O29" s="43"/>
      <c r="P29" s="43">
        <v>3</v>
      </c>
      <c r="Q29" s="43">
        <v>3</v>
      </c>
      <c r="R29" s="43">
        <v>5</v>
      </c>
      <c r="S29" s="46">
        <f>IF(ISBLANK(B29),"",'hodnocení aktivity'!$C$10)</f>
        <v>10</v>
      </c>
      <c r="T29" s="43">
        <v>5200</v>
      </c>
      <c r="U29" s="47">
        <v>200</v>
      </c>
      <c r="V29" s="46">
        <f t="shared" si="0"/>
        <v>3.8</v>
      </c>
      <c r="W29" s="46">
        <f>IF(ISBLANK(B29),"",IF(V29=0,0,IF(V29&lt;='hodnocení aktivity'!$H$11,'hodnocení aktivity'!$H$12,IF(V29&lt;='hodnocení aktivity'!$I$11,'hodnocení aktivity'!$I$12,IF(V29&lt;='hodnocení aktivity'!$J$11,'hodnocení aktivity'!$J$12,IF(V29&lt;='hodnocení aktivity'!$K$11,'hodnocení aktivity'!$K$12,'hodnocení aktivity'!$L$12))))))</f>
        <v>2</v>
      </c>
      <c r="X29" s="46">
        <f t="shared" si="1"/>
        <v>28</v>
      </c>
      <c r="Y29" s="43">
        <v>0</v>
      </c>
      <c r="Z29" s="43">
        <v>10</v>
      </c>
      <c r="AA29" s="43">
        <v>4</v>
      </c>
      <c r="AB29" s="43">
        <v>2</v>
      </c>
      <c r="AC29" s="43">
        <v>3</v>
      </c>
      <c r="AD29" s="43">
        <v>2</v>
      </c>
      <c r="AE29" s="43">
        <v>0</v>
      </c>
      <c r="AF29" s="43">
        <v>3</v>
      </c>
      <c r="AG29" s="43">
        <v>1</v>
      </c>
      <c r="AH29" s="43">
        <v>6</v>
      </c>
      <c r="AI29" s="46">
        <f t="shared" si="2"/>
        <v>31</v>
      </c>
      <c r="AJ29" s="48">
        <f t="shared" si="3"/>
        <v>59</v>
      </c>
      <c r="AK29" s="49">
        <f t="shared" si="4"/>
        <v>5000</v>
      </c>
    </row>
    <row r="30" spans="1:37" ht="60" x14ac:dyDescent="0.25">
      <c r="A30" s="41">
        <f t="shared" si="8"/>
        <v>58</v>
      </c>
      <c r="B30" s="45" t="s">
        <v>162</v>
      </c>
      <c r="C30" s="43">
        <v>45248591</v>
      </c>
      <c r="D30" s="45" t="s">
        <v>154</v>
      </c>
      <c r="E30" s="52" t="s">
        <v>168</v>
      </c>
      <c r="F30" s="45" t="s">
        <v>169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tr">
        <f t="shared" si="6"/>
        <v>OK</v>
      </c>
      <c r="L30" s="43">
        <v>5</v>
      </c>
      <c r="M30" s="43"/>
      <c r="N30" s="43"/>
      <c r="O30" s="43"/>
      <c r="P30" s="43">
        <v>3</v>
      </c>
      <c r="Q30" s="43">
        <v>3</v>
      </c>
      <c r="R30" s="43">
        <v>5</v>
      </c>
      <c r="S30" s="46">
        <f>IF(ISBLANK(B30),"",'hodnocení aktivity'!$C$10)</f>
        <v>10</v>
      </c>
      <c r="T30" s="43">
        <v>9450</v>
      </c>
      <c r="U30" s="47">
        <v>0</v>
      </c>
      <c r="V30" s="46">
        <f t="shared" si="0"/>
        <v>0</v>
      </c>
      <c r="W30" s="46">
        <f>IF(ISBLANK(B30),"",IF(V30=0,0,IF(V30&lt;='hodnocení aktivity'!$H$11,'hodnocení aktivity'!$H$12,IF(V30&lt;='hodnocení aktivity'!$I$11,'hodnocení aktivity'!$I$12,IF(V30&lt;='hodnocení aktivity'!$J$11,'hodnocení aktivity'!$J$12,IF(V30&lt;='hodnocení aktivity'!$K$11,'hodnocení aktivity'!$K$12,'hodnocení aktivity'!$L$12))))))</f>
        <v>0</v>
      </c>
      <c r="X30" s="46">
        <f t="shared" si="1"/>
        <v>26</v>
      </c>
      <c r="Y30" s="43">
        <v>0</v>
      </c>
      <c r="Z30" s="43">
        <v>10</v>
      </c>
      <c r="AA30" s="43">
        <v>4</v>
      </c>
      <c r="AB30" s="43">
        <v>3</v>
      </c>
      <c r="AC30" s="43">
        <v>3</v>
      </c>
      <c r="AD30" s="43">
        <v>3</v>
      </c>
      <c r="AE30" s="43">
        <v>1</v>
      </c>
      <c r="AF30" s="43">
        <v>0</v>
      </c>
      <c r="AG30" s="43">
        <v>2</v>
      </c>
      <c r="AH30" s="43">
        <v>7</v>
      </c>
      <c r="AI30" s="46">
        <f t="shared" si="2"/>
        <v>33</v>
      </c>
      <c r="AJ30" s="48">
        <f t="shared" si="3"/>
        <v>59</v>
      </c>
      <c r="AK30" s="49">
        <f t="shared" si="4"/>
        <v>9450</v>
      </c>
    </row>
    <row r="31" spans="1:37" ht="60" x14ac:dyDescent="0.25">
      <c r="A31" s="41">
        <f t="shared" si="8"/>
        <v>59</v>
      </c>
      <c r="B31" s="45" t="s">
        <v>162</v>
      </c>
      <c r="C31" s="43">
        <v>45248591</v>
      </c>
      <c r="D31" s="45" t="s">
        <v>154</v>
      </c>
      <c r="E31" s="52" t="s">
        <v>182</v>
      </c>
      <c r="F31" s="45" t="s">
        <v>235</v>
      </c>
      <c r="G31" s="43" t="s">
        <v>86</v>
      </c>
      <c r="H31" s="43" t="s">
        <v>86</v>
      </c>
      <c r="I31" s="43" t="s">
        <v>86</v>
      </c>
      <c r="J31" s="43" t="s">
        <v>86</v>
      </c>
      <c r="K31" s="43" t="s">
        <v>184</v>
      </c>
      <c r="L31" s="43">
        <v>5</v>
      </c>
      <c r="M31" s="43"/>
      <c r="N31" s="43"/>
      <c r="O31" s="43"/>
      <c r="P31" s="43">
        <v>3</v>
      </c>
      <c r="Q31" s="43">
        <v>3</v>
      </c>
      <c r="R31" s="43">
        <v>5</v>
      </c>
      <c r="S31" s="46">
        <f>IF(ISBLANK(B31),"",'hodnocení aktivity'!$C$10)</f>
        <v>10</v>
      </c>
      <c r="T31" s="43">
        <v>9450</v>
      </c>
      <c r="U31" s="47">
        <v>0</v>
      </c>
      <c r="V31" s="46">
        <f t="shared" si="0"/>
        <v>0</v>
      </c>
      <c r="W31" s="46">
        <f>IF(ISBLANK(B31),"",IF(V31=0,0,IF(V31&lt;='hodnocení aktivity'!$H$11,'hodnocení aktivity'!$H$12,IF(V31&lt;='hodnocení aktivity'!$I$11,'hodnocení aktivity'!$I$12,IF(V31&lt;='hodnocení aktivity'!$J$11,'hodnocení aktivity'!$J$12,IF(V31&lt;='hodnocení aktivity'!$K$11,'hodnocení aktivity'!$K$12,'hodnocení aktivity'!$L$12))))))</f>
        <v>0</v>
      </c>
      <c r="X31" s="46">
        <f t="shared" si="1"/>
        <v>26</v>
      </c>
      <c r="Y31" s="43">
        <v>0</v>
      </c>
      <c r="Z31" s="43">
        <v>10</v>
      </c>
      <c r="AA31" s="43">
        <v>4</v>
      </c>
      <c r="AB31" s="43">
        <v>3</v>
      </c>
      <c r="AC31" s="43">
        <v>3</v>
      </c>
      <c r="AD31" s="43">
        <v>3</v>
      </c>
      <c r="AE31" s="43">
        <v>0</v>
      </c>
      <c r="AF31" s="43">
        <v>2</v>
      </c>
      <c r="AG31" s="43">
        <v>1</v>
      </c>
      <c r="AH31" s="43">
        <v>7</v>
      </c>
      <c r="AI31" s="46">
        <f t="shared" si="2"/>
        <v>33</v>
      </c>
      <c r="AJ31" s="48">
        <f t="shared" si="3"/>
        <v>59</v>
      </c>
      <c r="AK31" s="49">
        <f t="shared" si="4"/>
        <v>9450</v>
      </c>
    </row>
    <row r="32" spans="1:37" ht="60" x14ac:dyDescent="0.25">
      <c r="A32" s="41">
        <f t="shared" si="8"/>
        <v>60</v>
      </c>
      <c r="B32" s="45" t="s">
        <v>129</v>
      </c>
      <c r="C32" s="43">
        <v>47184469</v>
      </c>
      <c r="D32" s="45" t="s">
        <v>130</v>
      </c>
      <c r="E32" s="45" t="s">
        <v>144</v>
      </c>
      <c r="F32" s="45" t="s">
        <v>221</v>
      </c>
      <c r="G32" s="43" t="s">
        <v>86</v>
      </c>
      <c r="H32" s="43" t="s">
        <v>86</v>
      </c>
      <c r="I32" s="43" t="s">
        <v>86</v>
      </c>
      <c r="J32" s="43" t="s">
        <v>86</v>
      </c>
      <c r="K32" s="43" t="str">
        <f>IF(COUNTIF(G32:J32,"a")=4,"OK","KO")</f>
        <v>OK</v>
      </c>
      <c r="L32" s="43">
        <v>5</v>
      </c>
      <c r="M32" s="43"/>
      <c r="N32" s="43"/>
      <c r="O32" s="43"/>
      <c r="P32" s="43">
        <v>3</v>
      </c>
      <c r="Q32" s="43">
        <v>3</v>
      </c>
      <c r="R32" s="43">
        <v>5</v>
      </c>
      <c r="S32" s="46">
        <f>IF(ISBLANK(B32),"",'hodnocení aktivity'!$C$10)</f>
        <v>10</v>
      </c>
      <c r="T32" s="43">
        <v>5200</v>
      </c>
      <c r="U32" s="47">
        <v>200</v>
      </c>
      <c r="V32" s="46">
        <f t="shared" si="0"/>
        <v>3.8</v>
      </c>
      <c r="W32" s="46">
        <f>IF(ISBLANK(B32),"",IF(V32=0,0,IF(V32&lt;='hodnocení aktivity'!$H$11,'hodnocení aktivity'!$H$12,IF(V32&lt;='hodnocení aktivity'!$I$11,'hodnocení aktivity'!$I$12,IF(V32&lt;='hodnocení aktivity'!$J$11,'hodnocení aktivity'!$J$12,IF(V32&lt;='hodnocení aktivity'!$K$11,'hodnocení aktivity'!$K$12,'hodnocení aktivity'!$L$12))))))</f>
        <v>2</v>
      </c>
      <c r="X32" s="46">
        <f t="shared" si="1"/>
        <v>28</v>
      </c>
      <c r="Y32" s="43">
        <v>0</v>
      </c>
      <c r="Z32" s="43">
        <v>10</v>
      </c>
      <c r="AA32" s="43">
        <v>4</v>
      </c>
      <c r="AB32" s="43">
        <v>3</v>
      </c>
      <c r="AC32" s="43">
        <v>3</v>
      </c>
      <c r="AD32" s="43">
        <v>3</v>
      </c>
      <c r="AE32" s="43">
        <v>0</v>
      </c>
      <c r="AF32" s="43">
        <v>0</v>
      </c>
      <c r="AG32" s="43">
        <v>0</v>
      </c>
      <c r="AH32" s="43">
        <v>7</v>
      </c>
      <c r="AI32" s="46">
        <f t="shared" si="2"/>
        <v>30</v>
      </c>
      <c r="AJ32" s="48">
        <f t="shared" si="3"/>
        <v>58</v>
      </c>
      <c r="AK32" s="49">
        <f t="shared" si="4"/>
        <v>5000</v>
      </c>
    </row>
    <row r="33" spans="1:37" ht="60" x14ac:dyDescent="0.25">
      <c r="A33" s="41">
        <f t="shared" si="8"/>
        <v>61</v>
      </c>
      <c r="B33" s="45" t="s">
        <v>162</v>
      </c>
      <c r="C33" s="43">
        <v>45248591</v>
      </c>
      <c r="D33" s="45" t="s">
        <v>154</v>
      </c>
      <c r="E33" s="52" t="s">
        <v>165</v>
      </c>
      <c r="F33" s="45" t="s">
        <v>227</v>
      </c>
      <c r="G33" s="43" t="s">
        <v>86</v>
      </c>
      <c r="H33" s="43" t="s">
        <v>86</v>
      </c>
      <c r="I33" s="43" t="s">
        <v>86</v>
      </c>
      <c r="J33" s="43" t="s">
        <v>86</v>
      </c>
      <c r="K33" s="43" t="s">
        <v>184</v>
      </c>
      <c r="L33" s="43">
        <v>5</v>
      </c>
      <c r="M33" s="43"/>
      <c r="N33" s="43"/>
      <c r="O33" s="43"/>
      <c r="P33" s="43">
        <v>3</v>
      </c>
      <c r="Q33" s="43">
        <v>3</v>
      </c>
      <c r="R33" s="43">
        <v>5</v>
      </c>
      <c r="S33" s="46">
        <f>IF(ISBLANK(B33),"",'hodnocení aktivity'!$C$10)</f>
        <v>10</v>
      </c>
      <c r="T33" s="43">
        <v>9450</v>
      </c>
      <c r="U33" s="47">
        <v>0</v>
      </c>
      <c r="V33" s="46">
        <f t="shared" si="0"/>
        <v>0</v>
      </c>
      <c r="W33" s="46">
        <f>IF(ISBLANK(B33),"",IF(V33=0,0,IF(V33&lt;='hodnocení aktivity'!$H$11,'hodnocení aktivity'!$H$12,IF(V33&lt;='hodnocení aktivity'!$I$11,'hodnocení aktivity'!$I$12,IF(V33&lt;='hodnocení aktivity'!$J$11,'hodnocení aktivity'!$J$12,IF(V33&lt;='hodnocení aktivity'!$K$11,'hodnocení aktivity'!$K$12,'hodnocení aktivity'!$L$12))))))</f>
        <v>0</v>
      </c>
      <c r="X33" s="46">
        <f t="shared" si="1"/>
        <v>26</v>
      </c>
      <c r="Y33" s="43">
        <v>0</v>
      </c>
      <c r="Z33" s="43">
        <v>10</v>
      </c>
      <c r="AA33" s="43">
        <v>4</v>
      </c>
      <c r="AB33" s="43">
        <v>3</v>
      </c>
      <c r="AC33" s="43">
        <v>3</v>
      </c>
      <c r="AD33" s="43">
        <v>3</v>
      </c>
      <c r="AE33" s="43">
        <v>1</v>
      </c>
      <c r="AF33" s="43">
        <v>1</v>
      </c>
      <c r="AG33" s="43">
        <v>0</v>
      </c>
      <c r="AH33" s="43">
        <v>7</v>
      </c>
      <c r="AI33" s="46">
        <f t="shared" si="2"/>
        <v>32</v>
      </c>
      <c r="AJ33" s="48">
        <f t="shared" si="3"/>
        <v>58</v>
      </c>
      <c r="AK33" s="49">
        <f t="shared" si="4"/>
        <v>9450</v>
      </c>
    </row>
    <row r="34" spans="1:37" ht="60" x14ac:dyDescent="0.25">
      <c r="A34" s="41">
        <f t="shared" si="8"/>
        <v>62</v>
      </c>
      <c r="B34" s="45" t="s">
        <v>162</v>
      </c>
      <c r="C34" s="43">
        <v>45248591</v>
      </c>
      <c r="D34" s="45" t="s">
        <v>154</v>
      </c>
      <c r="E34" s="52" t="s">
        <v>172</v>
      </c>
      <c r="F34" s="45" t="s">
        <v>228</v>
      </c>
      <c r="G34" s="43" t="s">
        <v>86</v>
      </c>
      <c r="H34" s="43" t="s">
        <v>86</v>
      </c>
      <c r="I34" s="43" t="s">
        <v>86</v>
      </c>
      <c r="J34" s="43" t="s">
        <v>86</v>
      </c>
      <c r="K34" s="43" t="str">
        <f t="shared" ref="K34:K46" si="9">IF(COUNTIF(G34:J34,"a")=4,"OK","KO")</f>
        <v>OK</v>
      </c>
      <c r="L34" s="43">
        <v>5</v>
      </c>
      <c r="M34" s="43"/>
      <c r="N34" s="43"/>
      <c r="O34" s="43"/>
      <c r="P34" s="43">
        <v>3</v>
      </c>
      <c r="Q34" s="43">
        <v>3</v>
      </c>
      <c r="R34" s="43">
        <v>5</v>
      </c>
      <c r="S34" s="46">
        <f>IF(ISBLANK(B34),"",'hodnocení aktivity'!$C$10)</f>
        <v>10</v>
      </c>
      <c r="T34" s="43">
        <v>9450</v>
      </c>
      <c r="U34" s="47">
        <v>0</v>
      </c>
      <c r="V34" s="46">
        <f t="shared" si="0"/>
        <v>0</v>
      </c>
      <c r="W34" s="46">
        <f>IF(ISBLANK(B34),"",IF(V34=0,0,IF(V34&lt;='hodnocení aktivity'!$H$11,'hodnocení aktivity'!$H$12,IF(V34&lt;='hodnocení aktivity'!$I$11,'hodnocení aktivity'!$I$12,IF(V34&lt;='hodnocení aktivity'!$J$11,'hodnocení aktivity'!$J$12,IF(V34&lt;='hodnocení aktivity'!$K$11,'hodnocení aktivity'!$K$12,'hodnocení aktivity'!$L$12))))))</f>
        <v>0</v>
      </c>
      <c r="X34" s="46">
        <f t="shared" si="1"/>
        <v>26</v>
      </c>
      <c r="Y34" s="43">
        <v>0</v>
      </c>
      <c r="Z34" s="43">
        <v>10</v>
      </c>
      <c r="AA34" s="43">
        <v>4</v>
      </c>
      <c r="AB34" s="43">
        <v>3</v>
      </c>
      <c r="AC34" s="43">
        <v>3</v>
      </c>
      <c r="AD34" s="43">
        <v>3</v>
      </c>
      <c r="AE34" s="43">
        <v>1</v>
      </c>
      <c r="AF34" s="43">
        <v>0</v>
      </c>
      <c r="AG34" s="43">
        <v>2</v>
      </c>
      <c r="AH34" s="43">
        <v>6</v>
      </c>
      <c r="AI34" s="46">
        <f t="shared" si="2"/>
        <v>32</v>
      </c>
      <c r="AJ34" s="48">
        <f t="shared" si="3"/>
        <v>58</v>
      </c>
      <c r="AK34" s="49">
        <f t="shared" si="4"/>
        <v>9450</v>
      </c>
    </row>
    <row r="35" spans="1:37" ht="60" x14ac:dyDescent="0.25">
      <c r="A35" s="41">
        <f t="shared" si="8"/>
        <v>63</v>
      </c>
      <c r="B35" s="42" t="s">
        <v>162</v>
      </c>
      <c r="C35" s="43">
        <v>45248591</v>
      </c>
      <c r="D35" s="45" t="s">
        <v>154</v>
      </c>
      <c r="E35" s="52" t="s">
        <v>179</v>
      </c>
      <c r="F35" s="45" t="s">
        <v>159</v>
      </c>
      <c r="G35" s="43" t="s">
        <v>86</v>
      </c>
      <c r="H35" s="43" t="s">
        <v>86</v>
      </c>
      <c r="I35" s="43" t="s">
        <v>86</v>
      </c>
      <c r="J35" s="43" t="s">
        <v>86</v>
      </c>
      <c r="K35" s="43" t="str">
        <f t="shared" si="9"/>
        <v>OK</v>
      </c>
      <c r="L35" s="43">
        <v>5</v>
      </c>
      <c r="M35" s="43"/>
      <c r="N35" s="43"/>
      <c r="O35" s="43"/>
      <c r="P35" s="43">
        <v>3</v>
      </c>
      <c r="Q35" s="43">
        <v>3</v>
      </c>
      <c r="R35" s="43">
        <v>5</v>
      </c>
      <c r="S35" s="46">
        <f>IF(ISBLANK(B35),"",'hodnocení aktivity'!$C$10)</f>
        <v>10</v>
      </c>
      <c r="T35" s="43">
        <v>9450</v>
      </c>
      <c r="U35" s="47">
        <v>0</v>
      </c>
      <c r="V35" s="46">
        <v>0</v>
      </c>
      <c r="W35" s="46">
        <f>IF(ISBLANK(B35),"",IF(V35=0,0,IF(V35&lt;='hodnocení aktivity'!$H$11,'hodnocení aktivity'!$H$12,IF(V35&lt;='hodnocení aktivity'!$I$11,'hodnocení aktivity'!$I$12,IF(V35&lt;='hodnocení aktivity'!$J$11,'hodnocení aktivity'!$J$12,IF(V35&lt;='hodnocení aktivity'!$K$11,'hodnocení aktivity'!$K$12,'hodnocení aktivity'!$L$12))))))</f>
        <v>0</v>
      </c>
      <c r="X35" s="46">
        <f t="shared" si="1"/>
        <v>26</v>
      </c>
      <c r="Y35" s="43">
        <v>0</v>
      </c>
      <c r="Z35" s="43">
        <v>10</v>
      </c>
      <c r="AA35" s="43">
        <v>4</v>
      </c>
      <c r="AB35" s="43">
        <v>3</v>
      </c>
      <c r="AC35" s="43">
        <v>3</v>
      </c>
      <c r="AD35" s="43">
        <v>3</v>
      </c>
      <c r="AE35" s="43">
        <v>0</v>
      </c>
      <c r="AF35" s="43">
        <v>1</v>
      </c>
      <c r="AG35" s="43">
        <v>1</v>
      </c>
      <c r="AH35" s="43">
        <v>7</v>
      </c>
      <c r="AI35" s="46">
        <f t="shared" si="2"/>
        <v>32</v>
      </c>
      <c r="AJ35" s="48">
        <f t="shared" si="3"/>
        <v>58</v>
      </c>
      <c r="AK35" s="49">
        <f t="shared" si="4"/>
        <v>9450</v>
      </c>
    </row>
    <row r="36" spans="1:37" ht="45" x14ac:dyDescent="0.25">
      <c r="A36" s="41">
        <f t="shared" si="8"/>
        <v>64</v>
      </c>
      <c r="B36" s="45" t="s">
        <v>193</v>
      </c>
      <c r="C36" s="43">
        <v>60461373</v>
      </c>
      <c r="D36" s="45" t="s">
        <v>203</v>
      </c>
      <c r="E36" s="45" t="s">
        <v>209</v>
      </c>
      <c r="F36" s="45" t="s">
        <v>210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tr">
        <f t="shared" si="9"/>
        <v>OK</v>
      </c>
      <c r="L36" s="43"/>
      <c r="M36" s="43">
        <v>8</v>
      </c>
      <c r="N36" s="43"/>
      <c r="O36" s="43"/>
      <c r="P36" s="43">
        <v>3</v>
      </c>
      <c r="Q36" s="43">
        <v>3</v>
      </c>
      <c r="R36" s="43">
        <v>5</v>
      </c>
      <c r="S36" s="46">
        <f>IF(ISBLANK(B36),"",'hodnocení aktivity'!$C$10)</f>
        <v>10</v>
      </c>
      <c r="T36" s="43">
        <v>7000</v>
      </c>
      <c r="U36" s="47">
        <v>1500</v>
      </c>
      <c r="V36" s="46">
        <f t="shared" ref="V36:V72" si="10">IF(ISBLANK(B36),"",IF(ISBLANK(T36),0,ROUND(100*U36/T36,1)))</f>
        <v>21.4</v>
      </c>
      <c r="W36" s="46">
        <f>IF(ISBLANK(B36),"",IF(V36=0,0,IF(V36&lt;='hodnocení aktivity'!$H$11,'hodnocení aktivity'!$H$12,IF(V36&lt;='hodnocení aktivity'!$I$11,'hodnocení aktivity'!$I$12,IF(V36&lt;='hodnocení aktivity'!$J$11,'hodnocení aktivity'!$J$12,IF(V36&lt;='hodnocení aktivity'!$K$11,'hodnocení aktivity'!$K$12,'hodnocení aktivity'!$L$12))))))</f>
        <v>4</v>
      </c>
      <c r="X36" s="46">
        <f t="shared" si="1"/>
        <v>33</v>
      </c>
      <c r="Y36" s="43">
        <v>0</v>
      </c>
      <c r="Z36" s="43">
        <v>10</v>
      </c>
      <c r="AA36" s="43">
        <v>4</v>
      </c>
      <c r="AB36" s="43">
        <v>2</v>
      </c>
      <c r="AC36" s="43">
        <v>1</v>
      </c>
      <c r="AD36" s="43">
        <v>3</v>
      </c>
      <c r="AE36" s="43">
        <v>0</v>
      </c>
      <c r="AF36" s="43">
        <v>0</v>
      </c>
      <c r="AG36" s="43">
        <v>0</v>
      </c>
      <c r="AH36" s="43">
        <v>5</v>
      </c>
      <c r="AI36" s="46">
        <f t="shared" si="2"/>
        <v>25</v>
      </c>
      <c r="AJ36" s="48">
        <f t="shared" si="3"/>
        <v>58</v>
      </c>
      <c r="AK36" s="49">
        <f t="shared" si="4"/>
        <v>5500</v>
      </c>
    </row>
    <row r="37" spans="1:37" ht="60" x14ac:dyDescent="0.25">
      <c r="A37" s="41">
        <f t="shared" si="8"/>
        <v>65</v>
      </c>
      <c r="B37" s="45" t="s">
        <v>153</v>
      </c>
      <c r="C37" s="43">
        <v>45248591</v>
      </c>
      <c r="D37" s="45" t="s">
        <v>154</v>
      </c>
      <c r="E37" s="52" t="s">
        <v>158</v>
      </c>
      <c r="F37" s="45" t="s">
        <v>159</v>
      </c>
      <c r="G37" s="43" t="s">
        <v>86</v>
      </c>
      <c r="H37" s="43" t="s">
        <v>86</v>
      </c>
      <c r="I37" s="43" t="s">
        <v>86</v>
      </c>
      <c r="J37" s="43" t="s">
        <v>86</v>
      </c>
      <c r="K37" s="43" t="str">
        <f t="shared" si="9"/>
        <v>OK</v>
      </c>
      <c r="L37" s="43">
        <v>5</v>
      </c>
      <c r="M37" s="43"/>
      <c r="N37" s="43"/>
      <c r="O37" s="43"/>
      <c r="P37" s="43">
        <v>3</v>
      </c>
      <c r="Q37" s="43">
        <v>3</v>
      </c>
      <c r="R37" s="43">
        <v>5</v>
      </c>
      <c r="S37" s="46">
        <f>IF(ISBLANK(B37),"",'hodnocení aktivity'!$C$10)</f>
        <v>10</v>
      </c>
      <c r="T37" s="43">
        <v>9450</v>
      </c>
      <c r="U37" s="47">
        <v>0</v>
      </c>
      <c r="V37" s="46">
        <f t="shared" si="10"/>
        <v>0</v>
      </c>
      <c r="W37" s="46">
        <f>IF(ISBLANK(B37),"",IF(V37=0,0,IF(V37&lt;='hodnocení aktivity'!$H$11,'hodnocení aktivity'!$H$12,IF(V37&lt;='hodnocení aktivity'!$I$11,'hodnocení aktivity'!$I$12,IF(V37&lt;='hodnocení aktivity'!$J$11,'hodnocení aktivity'!$J$12,IF(V37&lt;='hodnocení aktivity'!$K$11,'hodnocení aktivity'!$K$12,'hodnocení aktivity'!$L$12))))))</f>
        <v>0</v>
      </c>
      <c r="X37" s="46">
        <f t="shared" si="1"/>
        <v>26</v>
      </c>
      <c r="Y37" s="43">
        <v>0</v>
      </c>
      <c r="Z37" s="43">
        <v>10</v>
      </c>
      <c r="AA37" s="43">
        <v>4</v>
      </c>
      <c r="AB37" s="43">
        <v>3</v>
      </c>
      <c r="AC37" s="43">
        <v>3</v>
      </c>
      <c r="AD37" s="43">
        <v>3</v>
      </c>
      <c r="AE37" s="43">
        <v>0</v>
      </c>
      <c r="AF37" s="43">
        <v>1</v>
      </c>
      <c r="AG37" s="43">
        <v>0</v>
      </c>
      <c r="AH37" s="43">
        <v>7</v>
      </c>
      <c r="AI37" s="46">
        <f t="shared" si="2"/>
        <v>31</v>
      </c>
      <c r="AJ37" s="48">
        <f t="shared" si="3"/>
        <v>57</v>
      </c>
      <c r="AK37" s="49">
        <f t="shared" si="4"/>
        <v>9450</v>
      </c>
    </row>
    <row r="38" spans="1:37" ht="60" x14ac:dyDescent="0.25">
      <c r="A38" s="41">
        <f t="shared" si="8"/>
        <v>66</v>
      </c>
      <c r="B38" s="45" t="s">
        <v>153</v>
      </c>
      <c r="C38" s="43">
        <v>45248591</v>
      </c>
      <c r="D38" s="45" t="s">
        <v>154</v>
      </c>
      <c r="E38" s="52" t="s">
        <v>160</v>
      </c>
      <c r="F38" s="45" t="s">
        <v>225</v>
      </c>
      <c r="G38" s="43" t="s">
        <v>86</v>
      </c>
      <c r="H38" s="43" t="s">
        <v>86</v>
      </c>
      <c r="I38" s="43" t="s">
        <v>86</v>
      </c>
      <c r="J38" s="43" t="s">
        <v>86</v>
      </c>
      <c r="K38" s="43" t="str">
        <f t="shared" si="9"/>
        <v>OK</v>
      </c>
      <c r="L38" s="43">
        <v>5</v>
      </c>
      <c r="M38" s="43"/>
      <c r="N38" s="43"/>
      <c r="O38" s="43"/>
      <c r="P38" s="43">
        <v>3</v>
      </c>
      <c r="Q38" s="43">
        <v>3</v>
      </c>
      <c r="R38" s="43">
        <v>5</v>
      </c>
      <c r="S38" s="46">
        <f>IF(ISBLANK(B38),"",'hodnocení aktivity'!$C$10)</f>
        <v>10</v>
      </c>
      <c r="T38" s="43">
        <v>9450</v>
      </c>
      <c r="U38" s="47">
        <v>1000</v>
      </c>
      <c r="V38" s="46">
        <f t="shared" si="10"/>
        <v>10.6</v>
      </c>
      <c r="W38" s="46">
        <f>IF(ISBLANK(B38),"",IF(V38=0,0,IF(V38&lt;='hodnocení aktivity'!$H$11,'hodnocení aktivity'!$H$12,IF(V38&lt;='hodnocení aktivity'!$I$11,'hodnocení aktivity'!$I$12,IF(V38&lt;='hodnocení aktivity'!$J$11,'hodnocení aktivity'!$J$12,IF(V38&lt;='hodnocení aktivity'!$K$11,'hodnocení aktivity'!$K$12,'hodnocení aktivity'!$L$12))))))</f>
        <v>2</v>
      </c>
      <c r="X38" s="46">
        <f t="shared" ref="X38:X72" si="11">IF(ISBLANK(B38),"",SUM(L38:S38,W38))</f>
        <v>28</v>
      </c>
      <c r="Y38" s="43">
        <v>0</v>
      </c>
      <c r="Z38" s="43">
        <v>10</v>
      </c>
      <c r="AA38" s="43">
        <v>4</v>
      </c>
      <c r="AB38" s="43">
        <v>3</v>
      </c>
      <c r="AC38" s="43">
        <v>2</v>
      </c>
      <c r="AD38" s="43">
        <v>3</v>
      </c>
      <c r="AE38" s="43">
        <v>0</v>
      </c>
      <c r="AF38" s="43">
        <v>1</v>
      </c>
      <c r="AG38" s="43">
        <v>0</v>
      </c>
      <c r="AH38" s="43">
        <v>6</v>
      </c>
      <c r="AI38" s="46">
        <f t="shared" ref="AI38:AI72" si="12">IF(ISBLANK(B38),"",SUM(Y38:AH38))</f>
        <v>29</v>
      </c>
      <c r="AJ38" s="48">
        <f t="shared" ref="AJ38:AJ72" si="13">IF(ISBLANK(B38),"",IF(K38="KO",0,X38+AI38))</f>
        <v>57</v>
      </c>
      <c r="AK38" s="49">
        <f t="shared" ref="AK38:AK72" si="14">IF(ISBLANK(B38),"",IF(K38="KO",0,T38-U38))</f>
        <v>8450</v>
      </c>
    </row>
    <row r="39" spans="1:37" ht="58.5" customHeight="1" x14ac:dyDescent="0.25">
      <c r="A39" s="41"/>
      <c r="B39" s="36" t="s">
        <v>266</v>
      </c>
      <c r="C39" s="37" t="s">
        <v>1</v>
      </c>
      <c r="D39" s="37" t="s">
        <v>2</v>
      </c>
      <c r="E39" s="56" t="s">
        <v>3</v>
      </c>
      <c r="F39" s="37" t="s">
        <v>5</v>
      </c>
      <c r="G39" s="37" t="s">
        <v>39</v>
      </c>
      <c r="H39" s="37" t="s">
        <v>38</v>
      </c>
      <c r="I39" s="37" t="s">
        <v>59</v>
      </c>
      <c r="J39" s="36" t="s">
        <v>60</v>
      </c>
      <c r="K39" s="36" t="s">
        <v>97</v>
      </c>
      <c r="L39" s="36" t="s">
        <v>50</v>
      </c>
      <c r="M39" s="36" t="s">
        <v>51</v>
      </c>
      <c r="N39" s="36" t="s">
        <v>52</v>
      </c>
      <c r="O39" s="36" t="s">
        <v>53</v>
      </c>
      <c r="P39" s="38" t="s">
        <v>80</v>
      </c>
      <c r="Q39" s="38" t="s">
        <v>82</v>
      </c>
      <c r="R39" s="36" t="s">
        <v>56</v>
      </c>
      <c r="S39" s="36" t="s">
        <v>54</v>
      </c>
      <c r="T39" s="37" t="s">
        <v>35</v>
      </c>
      <c r="U39" s="36" t="s">
        <v>89</v>
      </c>
      <c r="V39" s="37" t="s">
        <v>36</v>
      </c>
      <c r="W39" s="36" t="s">
        <v>57</v>
      </c>
      <c r="X39" s="36" t="s">
        <v>46</v>
      </c>
      <c r="Y39" s="36" t="s">
        <v>40</v>
      </c>
      <c r="Z39" s="36" t="s">
        <v>41</v>
      </c>
      <c r="AA39" s="36" t="s">
        <v>42</v>
      </c>
      <c r="AB39" s="38" t="s">
        <v>76</v>
      </c>
      <c r="AC39" s="38" t="s">
        <v>77</v>
      </c>
      <c r="AD39" s="38" t="s">
        <v>78</v>
      </c>
      <c r="AE39" s="38" t="s">
        <v>79</v>
      </c>
      <c r="AF39" s="36" t="s">
        <v>96</v>
      </c>
      <c r="AG39" s="36" t="s">
        <v>61</v>
      </c>
      <c r="AH39" s="39" t="s">
        <v>58</v>
      </c>
      <c r="AI39" s="36" t="s">
        <v>47</v>
      </c>
      <c r="AJ39" s="40" t="s">
        <v>55</v>
      </c>
      <c r="AK39" s="40" t="s">
        <v>49</v>
      </c>
    </row>
    <row r="40" spans="1:37" ht="60" x14ac:dyDescent="0.25">
      <c r="A40" s="41">
        <f>A38+1</f>
        <v>67</v>
      </c>
      <c r="B40" s="42" t="s">
        <v>162</v>
      </c>
      <c r="C40" s="43">
        <v>45248591</v>
      </c>
      <c r="D40" s="45" t="s">
        <v>154</v>
      </c>
      <c r="E40" s="52" t="s">
        <v>163</v>
      </c>
      <c r="F40" s="45" t="s">
        <v>164</v>
      </c>
      <c r="G40" s="43" t="s">
        <v>86</v>
      </c>
      <c r="H40" s="43" t="s">
        <v>86</v>
      </c>
      <c r="I40" s="43" t="s">
        <v>86</v>
      </c>
      <c r="J40" s="43" t="s">
        <v>86</v>
      </c>
      <c r="K40" s="43" t="str">
        <f t="shared" si="9"/>
        <v>OK</v>
      </c>
      <c r="L40" s="43">
        <v>5</v>
      </c>
      <c r="M40" s="43"/>
      <c r="N40" s="43"/>
      <c r="O40" s="43"/>
      <c r="P40" s="43">
        <v>3</v>
      </c>
      <c r="Q40" s="43">
        <v>3</v>
      </c>
      <c r="R40" s="43">
        <v>5</v>
      </c>
      <c r="S40" s="46">
        <f>IF(ISBLANK(B40),"",'hodnocení aktivity'!$C$10)</f>
        <v>10</v>
      </c>
      <c r="T40" s="43">
        <v>9500</v>
      </c>
      <c r="U40" s="47">
        <v>0</v>
      </c>
      <c r="V40" s="46">
        <f t="shared" si="10"/>
        <v>0</v>
      </c>
      <c r="W40" s="46">
        <f>IF(ISBLANK(B40),"",IF(V40=0,0,IF(V40&lt;='hodnocení aktivity'!$H$11,'hodnocení aktivity'!$H$12,IF(V40&lt;='hodnocení aktivity'!$I$11,'hodnocení aktivity'!$I$12,IF(V40&lt;='hodnocení aktivity'!$J$11,'hodnocení aktivity'!$J$12,IF(V40&lt;='hodnocení aktivity'!$K$11,'hodnocení aktivity'!$K$12,'hodnocení aktivity'!$L$12))))))</f>
        <v>0</v>
      </c>
      <c r="X40" s="46">
        <f t="shared" si="11"/>
        <v>26</v>
      </c>
      <c r="Y40" s="43">
        <v>0</v>
      </c>
      <c r="Z40" s="43">
        <v>10</v>
      </c>
      <c r="AA40" s="43">
        <v>4</v>
      </c>
      <c r="AB40" s="43">
        <v>3</v>
      </c>
      <c r="AC40" s="43">
        <v>3</v>
      </c>
      <c r="AD40" s="43">
        <v>3</v>
      </c>
      <c r="AE40" s="43">
        <v>0</v>
      </c>
      <c r="AF40" s="43">
        <v>2</v>
      </c>
      <c r="AG40" s="43">
        <v>0</v>
      </c>
      <c r="AH40" s="43">
        <v>6</v>
      </c>
      <c r="AI40" s="46">
        <f t="shared" si="12"/>
        <v>31</v>
      </c>
      <c r="AJ40" s="48">
        <f t="shared" si="13"/>
        <v>57</v>
      </c>
      <c r="AK40" s="49">
        <f t="shared" si="14"/>
        <v>9500</v>
      </c>
    </row>
    <row r="41" spans="1:37" ht="60" x14ac:dyDescent="0.25">
      <c r="A41" s="41">
        <f t="shared" si="8"/>
        <v>68</v>
      </c>
      <c r="B41" s="45" t="s">
        <v>162</v>
      </c>
      <c r="C41" s="43">
        <v>45248591</v>
      </c>
      <c r="D41" s="45" t="s">
        <v>154</v>
      </c>
      <c r="E41" s="52" t="s">
        <v>178</v>
      </c>
      <c r="F41" s="45" t="s">
        <v>232</v>
      </c>
      <c r="G41" s="43" t="s">
        <v>86</v>
      </c>
      <c r="H41" s="43" t="s">
        <v>86</v>
      </c>
      <c r="I41" s="43" t="s">
        <v>86</v>
      </c>
      <c r="J41" s="43" t="s">
        <v>86</v>
      </c>
      <c r="K41" s="43" t="str">
        <f t="shared" si="9"/>
        <v>OK</v>
      </c>
      <c r="L41" s="43">
        <v>5</v>
      </c>
      <c r="M41" s="43"/>
      <c r="N41" s="43"/>
      <c r="O41" s="43"/>
      <c r="P41" s="43">
        <v>3</v>
      </c>
      <c r="Q41" s="43">
        <v>3</v>
      </c>
      <c r="R41" s="43">
        <v>5</v>
      </c>
      <c r="S41" s="46">
        <f>IF(ISBLANK(B41),"",'hodnocení aktivity'!$C$10)</f>
        <v>10</v>
      </c>
      <c r="T41" s="43">
        <v>9450</v>
      </c>
      <c r="U41" s="47">
        <v>0</v>
      </c>
      <c r="V41" s="46">
        <f t="shared" si="10"/>
        <v>0</v>
      </c>
      <c r="W41" s="46">
        <f>IF(ISBLANK(B41),"",IF(V41=0,0,IF(V41&lt;='hodnocení aktivity'!$H$11,'hodnocení aktivity'!$H$12,IF(V41&lt;='hodnocení aktivity'!$I$11,'hodnocení aktivity'!$I$12,IF(V41&lt;='hodnocení aktivity'!$J$11,'hodnocení aktivity'!$J$12,IF(V41&lt;='hodnocení aktivity'!$K$11,'hodnocení aktivity'!$K$12,'hodnocení aktivity'!$L$12))))))</f>
        <v>0</v>
      </c>
      <c r="X41" s="46">
        <f t="shared" si="11"/>
        <v>26</v>
      </c>
      <c r="Y41" s="43">
        <v>0</v>
      </c>
      <c r="Z41" s="43">
        <v>10</v>
      </c>
      <c r="AA41" s="43">
        <v>4</v>
      </c>
      <c r="AB41" s="43">
        <v>3</v>
      </c>
      <c r="AC41" s="43">
        <v>3</v>
      </c>
      <c r="AD41" s="43">
        <v>3</v>
      </c>
      <c r="AE41" s="43">
        <v>0</v>
      </c>
      <c r="AF41" s="43">
        <v>2</v>
      </c>
      <c r="AG41" s="43">
        <v>0</v>
      </c>
      <c r="AH41" s="43">
        <v>6</v>
      </c>
      <c r="AI41" s="46">
        <f t="shared" si="12"/>
        <v>31</v>
      </c>
      <c r="AJ41" s="48">
        <f t="shared" si="13"/>
        <v>57</v>
      </c>
      <c r="AK41" s="49">
        <f t="shared" si="14"/>
        <v>9450</v>
      </c>
    </row>
    <row r="42" spans="1:37" ht="60" x14ac:dyDescent="0.25">
      <c r="A42" s="41">
        <v>55</v>
      </c>
      <c r="B42" s="45" t="s">
        <v>193</v>
      </c>
      <c r="C42" s="43">
        <v>60461373</v>
      </c>
      <c r="D42" s="44" t="s">
        <v>203</v>
      </c>
      <c r="E42" s="45" t="s">
        <v>204</v>
      </c>
      <c r="F42" s="45" t="s">
        <v>205</v>
      </c>
      <c r="G42" s="43" t="s">
        <v>86</v>
      </c>
      <c r="H42" s="43" t="s">
        <v>86</v>
      </c>
      <c r="I42" s="43" t="s">
        <v>86</v>
      </c>
      <c r="J42" s="43" t="s">
        <v>86</v>
      </c>
      <c r="K42" s="43" t="str">
        <f t="shared" si="9"/>
        <v>OK</v>
      </c>
      <c r="L42" s="43"/>
      <c r="M42" s="43">
        <v>8</v>
      </c>
      <c r="N42" s="43"/>
      <c r="O42" s="43"/>
      <c r="P42" s="43">
        <v>3</v>
      </c>
      <c r="Q42" s="43">
        <v>3</v>
      </c>
      <c r="R42" s="43">
        <v>5</v>
      </c>
      <c r="S42" s="46">
        <f>IF(ISBLANK(B42),"",'hodnocení aktivity'!$C$10)</f>
        <v>10</v>
      </c>
      <c r="T42" s="43">
        <v>7000</v>
      </c>
      <c r="U42" s="47">
        <v>1500</v>
      </c>
      <c r="V42" s="46">
        <f t="shared" si="10"/>
        <v>21.4</v>
      </c>
      <c r="W42" s="46">
        <f>IF(ISBLANK(B42),"",IF(V42=0,0,IF(V42&lt;='hodnocení aktivity'!$H$11,'hodnocení aktivity'!$H$12,IF(V42&lt;='hodnocení aktivity'!$I$11,'hodnocení aktivity'!$I$12,IF(V42&lt;='hodnocení aktivity'!$J$11,'hodnocení aktivity'!$J$12,IF(V42&lt;='hodnocení aktivity'!$K$11,'hodnocení aktivity'!$K$12,'hodnocení aktivity'!$L$12))))))</f>
        <v>4</v>
      </c>
      <c r="X42" s="46">
        <f t="shared" si="11"/>
        <v>33</v>
      </c>
      <c r="Y42" s="43">
        <v>0</v>
      </c>
      <c r="Z42" s="43">
        <v>10</v>
      </c>
      <c r="AA42" s="43">
        <v>4</v>
      </c>
      <c r="AB42" s="43">
        <v>2</v>
      </c>
      <c r="AC42" s="43">
        <v>2</v>
      </c>
      <c r="AD42" s="43">
        <v>2</v>
      </c>
      <c r="AE42" s="43">
        <v>0</v>
      </c>
      <c r="AF42" s="43">
        <v>0</v>
      </c>
      <c r="AG42" s="43">
        <v>0</v>
      </c>
      <c r="AH42" s="43">
        <v>4</v>
      </c>
      <c r="AI42" s="46">
        <f t="shared" si="12"/>
        <v>24</v>
      </c>
      <c r="AJ42" s="48">
        <f t="shared" si="13"/>
        <v>57</v>
      </c>
      <c r="AK42" s="49">
        <f t="shared" si="14"/>
        <v>5500</v>
      </c>
    </row>
    <row r="43" spans="1:37" ht="45" x14ac:dyDescent="0.25">
      <c r="A43" s="41">
        <f t="shared" ref="A43:A53" si="15">A42+1</f>
        <v>56</v>
      </c>
      <c r="B43" s="45" t="s">
        <v>145</v>
      </c>
      <c r="C43" s="43">
        <v>26673266</v>
      </c>
      <c r="D43" s="45" t="s">
        <v>149</v>
      </c>
      <c r="E43" s="45" t="s">
        <v>150</v>
      </c>
      <c r="F43" s="45" t="s">
        <v>222</v>
      </c>
      <c r="G43" s="43" t="s">
        <v>86</v>
      </c>
      <c r="H43" s="43" t="s">
        <v>86</v>
      </c>
      <c r="I43" s="43" t="s">
        <v>86</v>
      </c>
      <c r="J43" s="43" t="s">
        <v>86</v>
      </c>
      <c r="K43" s="43" t="str">
        <f t="shared" si="9"/>
        <v>OK</v>
      </c>
      <c r="L43" s="43">
        <v>5</v>
      </c>
      <c r="M43" s="43"/>
      <c r="N43" s="43"/>
      <c r="O43" s="43"/>
      <c r="P43" s="43">
        <v>3</v>
      </c>
      <c r="Q43" s="43">
        <v>3</v>
      </c>
      <c r="R43" s="43">
        <v>5</v>
      </c>
      <c r="S43" s="46">
        <f>IF(ISBLANK(B43),"",'hodnocení aktivity'!$C$10)</f>
        <v>10</v>
      </c>
      <c r="T43" s="43">
        <v>2800</v>
      </c>
      <c r="U43" s="47">
        <v>0</v>
      </c>
      <c r="V43" s="46">
        <f t="shared" si="10"/>
        <v>0</v>
      </c>
      <c r="W43" s="46">
        <f>IF(ISBLANK(B43),"",IF(V43=0,0,IF(V43&lt;='hodnocení aktivity'!$H$11,'hodnocení aktivity'!$H$12,IF(V43&lt;='hodnocení aktivity'!$I$11,'hodnocení aktivity'!$I$12,IF(V43&lt;='hodnocení aktivity'!$J$11,'hodnocení aktivity'!$J$12,IF(V43&lt;='hodnocení aktivity'!$K$11,'hodnocení aktivity'!$K$12,'hodnocení aktivity'!$L$12))))))</f>
        <v>0</v>
      </c>
      <c r="X43" s="46">
        <f t="shared" si="11"/>
        <v>26</v>
      </c>
      <c r="Y43" s="43">
        <v>0</v>
      </c>
      <c r="Z43" s="43">
        <v>10</v>
      </c>
      <c r="AA43" s="43">
        <v>4</v>
      </c>
      <c r="AB43" s="43">
        <v>3</v>
      </c>
      <c r="AC43" s="43">
        <v>2</v>
      </c>
      <c r="AD43" s="43">
        <v>3</v>
      </c>
      <c r="AE43" s="43">
        <v>1</v>
      </c>
      <c r="AF43" s="43">
        <v>0</v>
      </c>
      <c r="AG43" s="43">
        <v>2</v>
      </c>
      <c r="AH43" s="43">
        <v>5</v>
      </c>
      <c r="AI43" s="46">
        <f t="shared" si="12"/>
        <v>30</v>
      </c>
      <c r="AJ43" s="48">
        <f t="shared" si="13"/>
        <v>56</v>
      </c>
      <c r="AK43" s="49">
        <f t="shared" si="14"/>
        <v>2800</v>
      </c>
    </row>
    <row r="44" spans="1:37" ht="60" x14ac:dyDescent="0.25">
      <c r="A44" s="41">
        <f t="shared" si="15"/>
        <v>57</v>
      </c>
      <c r="B44" s="45" t="s">
        <v>162</v>
      </c>
      <c r="C44" s="43">
        <v>45248591</v>
      </c>
      <c r="D44" s="45" t="s">
        <v>154</v>
      </c>
      <c r="E44" s="52" t="s">
        <v>170</v>
      </c>
      <c r="F44" s="43" t="s">
        <v>171</v>
      </c>
      <c r="G44" s="43" t="s">
        <v>86</v>
      </c>
      <c r="H44" s="43" t="s">
        <v>86</v>
      </c>
      <c r="I44" s="43" t="s">
        <v>86</v>
      </c>
      <c r="J44" s="43" t="s">
        <v>86</v>
      </c>
      <c r="K44" s="43" t="str">
        <f t="shared" si="9"/>
        <v>OK</v>
      </c>
      <c r="L44" s="43">
        <v>5</v>
      </c>
      <c r="M44" s="43"/>
      <c r="N44" s="43"/>
      <c r="O44" s="43"/>
      <c r="P44" s="43">
        <v>3</v>
      </c>
      <c r="Q44" s="43">
        <v>3</v>
      </c>
      <c r="R44" s="43">
        <v>5</v>
      </c>
      <c r="S44" s="46">
        <f>IF(ISBLANK(B44),"",'hodnocení aktivity'!$C$10)</f>
        <v>10</v>
      </c>
      <c r="T44" s="43">
        <v>9450</v>
      </c>
      <c r="U44" s="47">
        <v>0</v>
      </c>
      <c r="V44" s="46">
        <f t="shared" si="10"/>
        <v>0</v>
      </c>
      <c r="W44" s="46">
        <f>IF(ISBLANK(B44),"",IF(V44=0,0,IF(V44&lt;='hodnocení aktivity'!$H$11,'hodnocení aktivity'!$H$12,IF(V44&lt;='hodnocení aktivity'!$I$11,'hodnocení aktivity'!$I$12,IF(V44&lt;='hodnocení aktivity'!$J$11,'hodnocení aktivity'!$J$12,IF(V44&lt;='hodnocení aktivity'!$K$11,'hodnocení aktivity'!$K$12,'hodnocení aktivity'!$L$12))))))</f>
        <v>0</v>
      </c>
      <c r="X44" s="46">
        <f t="shared" si="11"/>
        <v>26</v>
      </c>
      <c r="Y44" s="43">
        <v>0</v>
      </c>
      <c r="Z44" s="43">
        <v>10</v>
      </c>
      <c r="AA44" s="43">
        <v>4</v>
      </c>
      <c r="AB44" s="43">
        <v>3</v>
      </c>
      <c r="AC44" s="43">
        <v>2</v>
      </c>
      <c r="AD44" s="43">
        <v>3</v>
      </c>
      <c r="AE44" s="43">
        <v>1</v>
      </c>
      <c r="AF44" s="43">
        <v>0</v>
      </c>
      <c r="AG44" s="43">
        <v>1</v>
      </c>
      <c r="AH44" s="43">
        <v>6</v>
      </c>
      <c r="AI44" s="46">
        <f t="shared" si="12"/>
        <v>30</v>
      </c>
      <c r="AJ44" s="48">
        <f t="shared" si="13"/>
        <v>56</v>
      </c>
      <c r="AK44" s="49">
        <f t="shared" si="14"/>
        <v>9450</v>
      </c>
    </row>
    <row r="45" spans="1:37" ht="60" x14ac:dyDescent="0.25">
      <c r="A45" s="41">
        <f t="shared" si="15"/>
        <v>58</v>
      </c>
      <c r="B45" s="45" t="s">
        <v>162</v>
      </c>
      <c r="C45" s="43">
        <v>45248591</v>
      </c>
      <c r="D45" s="45" t="s">
        <v>154</v>
      </c>
      <c r="E45" s="52" t="s">
        <v>173</v>
      </c>
      <c r="F45" s="45" t="s">
        <v>229</v>
      </c>
      <c r="G45" s="43" t="s">
        <v>86</v>
      </c>
      <c r="H45" s="43" t="s">
        <v>86</v>
      </c>
      <c r="I45" s="43" t="s">
        <v>86</v>
      </c>
      <c r="J45" s="43" t="s">
        <v>86</v>
      </c>
      <c r="K45" s="43" t="str">
        <f t="shared" si="9"/>
        <v>OK</v>
      </c>
      <c r="L45" s="43">
        <v>5</v>
      </c>
      <c r="M45" s="43"/>
      <c r="N45" s="43"/>
      <c r="O45" s="43"/>
      <c r="P45" s="43">
        <v>3</v>
      </c>
      <c r="Q45" s="43">
        <v>3</v>
      </c>
      <c r="R45" s="43">
        <v>5</v>
      </c>
      <c r="S45" s="46">
        <f>IF(ISBLANK(B45),"",'hodnocení aktivity'!$C$10)</f>
        <v>10</v>
      </c>
      <c r="T45" s="43">
        <v>9450</v>
      </c>
      <c r="U45" s="47">
        <v>0</v>
      </c>
      <c r="V45" s="46">
        <f t="shared" si="10"/>
        <v>0</v>
      </c>
      <c r="W45" s="46">
        <f>IF(ISBLANK(B45),"",IF(V45=0,0,IF(V45&lt;='hodnocení aktivity'!$H$11,'hodnocení aktivity'!$H$12,IF(V45&lt;='hodnocení aktivity'!$I$11,'hodnocení aktivity'!$I$12,IF(V45&lt;='hodnocení aktivity'!$J$11,'hodnocení aktivity'!$J$12,IF(V45&lt;='hodnocení aktivity'!$K$11,'hodnocení aktivity'!$K$12,'hodnocení aktivity'!$L$12))))))</f>
        <v>0</v>
      </c>
      <c r="X45" s="46">
        <f t="shared" si="11"/>
        <v>26</v>
      </c>
      <c r="Y45" s="43">
        <v>0</v>
      </c>
      <c r="Z45" s="43">
        <v>10</v>
      </c>
      <c r="AA45" s="43">
        <v>4</v>
      </c>
      <c r="AB45" s="43">
        <v>3</v>
      </c>
      <c r="AC45" s="43">
        <v>3</v>
      </c>
      <c r="AD45" s="43">
        <v>3</v>
      </c>
      <c r="AE45" s="43">
        <v>0</v>
      </c>
      <c r="AF45" s="43">
        <v>1</v>
      </c>
      <c r="AG45" s="43">
        <v>0</v>
      </c>
      <c r="AH45" s="43">
        <v>6</v>
      </c>
      <c r="AI45" s="46">
        <f t="shared" si="12"/>
        <v>30</v>
      </c>
      <c r="AJ45" s="48">
        <f t="shared" si="13"/>
        <v>56</v>
      </c>
      <c r="AK45" s="49">
        <f t="shared" si="14"/>
        <v>9450</v>
      </c>
    </row>
    <row r="46" spans="1:37" ht="60" x14ac:dyDescent="0.25">
      <c r="A46" s="41">
        <f t="shared" si="15"/>
        <v>59</v>
      </c>
      <c r="B46" s="45" t="s">
        <v>162</v>
      </c>
      <c r="C46" s="43">
        <v>45248591</v>
      </c>
      <c r="D46" s="45" t="s">
        <v>154</v>
      </c>
      <c r="E46" s="52" t="s">
        <v>181</v>
      </c>
      <c r="F46" s="45" t="s">
        <v>234</v>
      </c>
      <c r="G46" s="43" t="s">
        <v>86</v>
      </c>
      <c r="H46" s="43" t="s">
        <v>86</v>
      </c>
      <c r="I46" s="43" t="s">
        <v>86</v>
      </c>
      <c r="J46" s="43" t="s">
        <v>86</v>
      </c>
      <c r="K46" s="43" t="str">
        <f t="shared" si="9"/>
        <v>OK</v>
      </c>
      <c r="L46" s="43">
        <v>5</v>
      </c>
      <c r="M46" s="43"/>
      <c r="N46" s="43"/>
      <c r="O46" s="43"/>
      <c r="P46" s="43">
        <v>3</v>
      </c>
      <c r="Q46" s="43">
        <v>3</v>
      </c>
      <c r="R46" s="43">
        <v>5</v>
      </c>
      <c r="S46" s="46">
        <f>IF(ISBLANK(B46),"",'hodnocení aktivity'!$C$10)</f>
        <v>10</v>
      </c>
      <c r="T46" s="43">
        <v>9450</v>
      </c>
      <c r="U46" s="47">
        <v>0</v>
      </c>
      <c r="V46" s="46">
        <f t="shared" si="10"/>
        <v>0</v>
      </c>
      <c r="W46" s="46">
        <f>IF(ISBLANK(B46),"",IF(V46=0,0,IF(V46&lt;='hodnocení aktivity'!$H$11,'hodnocení aktivity'!$H$12,IF(V46&lt;='hodnocení aktivity'!$I$11,'hodnocení aktivity'!$I$12,IF(V46&lt;='hodnocení aktivity'!$J$11,'hodnocení aktivity'!$J$12,IF(V46&lt;='hodnocení aktivity'!$K$11,'hodnocení aktivity'!$K$12,'hodnocení aktivity'!$L$12))))))</f>
        <v>0</v>
      </c>
      <c r="X46" s="46">
        <f t="shared" si="11"/>
        <v>26</v>
      </c>
      <c r="Y46" s="43">
        <v>0</v>
      </c>
      <c r="Z46" s="43">
        <v>10</v>
      </c>
      <c r="AA46" s="43">
        <v>4</v>
      </c>
      <c r="AB46" s="43">
        <v>3</v>
      </c>
      <c r="AC46" s="43">
        <v>3</v>
      </c>
      <c r="AD46" s="43">
        <v>3</v>
      </c>
      <c r="AE46" s="43">
        <v>0</v>
      </c>
      <c r="AF46" s="43">
        <v>0</v>
      </c>
      <c r="AG46" s="43">
        <v>1</v>
      </c>
      <c r="AH46" s="43">
        <v>6</v>
      </c>
      <c r="AI46" s="46">
        <f t="shared" si="12"/>
        <v>30</v>
      </c>
      <c r="AJ46" s="48">
        <f t="shared" si="13"/>
        <v>56</v>
      </c>
      <c r="AK46" s="49">
        <f t="shared" si="14"/>
        <v>9450</v>
      </c>
    </row>
    <row r="47" spans="1:37" ht="120" x14ac:dyDescent="0.25">
      <c r="A47" s="41">
        <f t="shared" si="15"/>
        <v>60</v>
      </c>
      <c r="B47" s="44" t="s">
        <v>125</v>
      </c>
      <c r="C47" s="43">
        <v>531413</v>
      </c>
      <c r="D47" s="44" t="s">
        <v>220</v>
      </c>
      <c r="E47" s="45" t="s">
        <v>127</v>
      </c>
      <c r="F47" s="45" t="s">
        <v>128</v>
      </c>
      <c r="G47" s="45" t="s">
        <v>86</v>
      </c>
      <c r="H47" s="43" t="s">
        <v>86</v>
      </c>
      <c r="I47" s="43" t="s">
        <v>86</v>
      </c>
      <c r="J47" s="43" t="s">
        <v>86</v>
      </c>
      <c r="K47" s="43" t="s">
        <v>184</v>
      </c>
      <c r="L47" s="43"/>
      <c r="M47" s="43">
        <v>8</v>
      </c>
      <c r="N47" s="43">
        <v>0</v>
      </c>
      <c r="O47" s="43">
        <v>0</v>
      </c>
      <c r="P47" s="43">
        <v>3</v>
      </c>
      <c r="Q47" s="43">
        <v>3</v>
      </c>
      <c r="R47" s="43">
        <v>0</v>
      </c>
      <c r="S47" s="46">
        <f>IF(ISBLANK(B47),"",'hodnocení aktivity'!$C$10)</f>
        <v>10</v>
      </c>
      <c r="T47" s="43">
        <v>5000</v>
      </c>
      <c r="U47" s="47">
        <v>0</v>
      </c>
      <c r="V47" s="46">
        <f t="shared" si="10"/>
        <v>0</v>
      </c>
      <c r="W47" s="46">
        <f>IF(ISBLANK(B47),"",IF(V47=0,0,IF(V47&lt;='hodnocení aktivity'!$H$11,'hodnocení aktivity'!$H$12,IF(V47&lt;='hodnocení aktivity'!$I$11,'hodnocení aktivity'!$I$12,IF(V47&lt;='hodnocení aktivity'!$J$11,'hodnocení aktivity'!$J$12,IF(V47&lt;='hodnocení aktivity'!$K$11,'hodnocení aktivity'!$K$12,'hodnocení aktivity'!$L$12))))))</f>
        <v>0</v>
      </c>
      <c r="X47" s="46">
        <f t="shared" si="11"/>
        <v>24</v>
      </c>
      <c r="Y47" s="43">
        <v>0</v>
      </c>
      <c r="Z47" s="43">
        <v>10</v>
      </c>
      <c r="AA47" s="43">
        <v>4</v>
      </c>
      <c r="AB47" s="43">
        <v>3</v>
      </c>
      <c r="AC47" s="43">
        <v>3</v>
      </c>
      <c r="AD47" s="43">
        <v>3</v>
      </c>
      <c r="AE47" s="43">
        <v>0</v>
      </c>
      <c r="AF47" s="43">
        <v>1</v>
      </c>
      <c r="AG47" s="43">
        <v>1</v>
      </c>
      <c r="AH47" s="43">
        <v>6</v>
      </c>
      <c r="AI47" s="46">
        <f t="shared" si="12"/>
        <v>31</v>
      </c>
      <c r="AJ47" s="48">
        <f t="shared" si="13"/>
        <v>55</v>
      </c>
      <c r="AK47" s="49">
        <f t="shared" si="14"/>
        <v>5000</v>
      </c>
    </row>
    <row r="48" spans="1:37" ht="60" x14ac:dyDescent="0.25">
      <c r="A48" s="41">
        <f t="shared" si="15"/>
        <v>61</v>
      </c>
      <c r="B48" s="45" t="s">
        <v>129</v>
      </c>
      <c r="C48" s="43">
        <v>47184469</v>
      </c>
      <c r="D48" s="45" t="s">
        <v>130</v>
      </c>
      <c r="E48" s="45" t="s">
        <v>140</v>
      </c>
      <c r="F48" s="45" t="s">
        <v>221</v>
      </c>
      <c r="G48" s="43" t="s">
        <v>86</v>
      </c>
      <c r="H48" s="43" t="s">
        <v>86</v>
      </c>
      <c r="I48" s="43" t="s">
        <v>86</v>
      </c>
      <c r="J48" s="43" t="s">
        <v>86</v>
      </c>
      <c r="K48" s="43" t="str">
        <f t="shared" ref="K48:K56" si="16">IF(COUNTIF(G48:J48,"a")=4,"OK","KO")</f>
        <v>OK</v>
      </c>
      <c r="L48" s="43">
        <v>5</v>
      </c>
      <c r="M48" s="43"/>
      <c r="N48" s="43"/>
      <c r="O48" s="43"/>
      <c r="P48" s="43">
        <v>3</v>
      </c>
      <c r="Q48" s="43">
        <v>3</v>
      </c>
      <c r="R48" s="43">
        <v>5</v>
      </c>
      <c r="S48" s="46">
        <f>IF(ISBLANK(B48),"",'hodnocení aktivity'!$C$10)</f>
        <v>10</v>
      </c>
      <c r="T48" s="43">
        <v>5200</v>
      </c>
      <c r="U48" s="47">
        <v>200</v>
      </c>
      <c r="V48" s="46">
        <f t="shared" si="10"/>
        <v>3.8</v>
      </c>
      <c r="W48" s="46">
        <f>IF(ISBLANK(B48),"",IF(V48=0,0,IF(V48&lt;='hodnocení aktivity'!$H$11,'hodnocení aktivity'!$H$12,IF(V48&lt;='hodnocení aktivity'!$I$11,'hodnocení aktivity'!$I$12,IF(V48&lt;='hodnocení aktivity'!$J$11,'hodnocení aktivity'!$J$12,IF(V48&lt;='hodnocení aktivity'!$K$11,'hodnocení aktivity'!$K$12,'hodnocení aktivity'!$L$12))))))</f>
        <v>2</v>
      </c>
      <c r="X48" s="46">
        <f t="shared" si="11"/>
        <v>28</v>
      </c>
      <c r="Y48" s="43">
        <v>0</v>
      </c>
      <c r="Z48" s="43">
        <v>10</v>
      </c>
      <c r="AA48" s="43">
        <v>4</v>
      </c>
      <c r="AB48" s="43">
        <v>2</v>
      </c>
      <c r="AC48" s="43">
        <v>3</v>
      </c>
      <c r="AD48" s="43">
        <v>3</v>
      </c>
      <c r="AE48" s="43">
        <v>0</v>
      </c>
      <c r="AF48" s="43">
        <v>0</v>
      </c>
      <c r="AG48" s="43">
        <v>1</v>
      </c>
      <c r="AH48" s="43">
        <v>4</v>
      </c>
      <c r="AI48" s="46">
        <f t="shared" si="12"/>
        <v>27</v>
      </c>
      <c r="AJ48" s="48">
        <f t="shared" si="13"/>
        <v>55</v>
      </c>
      <c r="AK48" s="49">
        <f t="shared" si="14"/>
        <v>5000</v>
      </c>
    </row>
    <row r="49" spans="1:37" ht="60" x14ac:dyDescent="0.25">
      <c r="A49" s="41">
        <f t="shared" si="15"/>
        <v>62</v>
      </c>
      <c r="B49" s="45" t="s">
        <v>129</v>
      </c>
      <c r="C49" s="43">
        <v>47184469</v>
      </c>
      <c r="D49" s="45" t="s">
        <v>130</v>
      </c>
      <c r="E49" s="45" t="s">
        <v>143</v>
      </c>
      <c r="F49" s="45" t="s">
        <v>221</v>
      </c>
      <c r="G49" s="43" t="s">
        <v>86</v>
      </c>
      <c r="H49" s="43" t="s">
        <v>86</v>
      </c>
      <c r="I49" s="43" t="s">
        <v>86</v>
      </c>
      <c r="J49" s="43" t="s">
        <v>86</v>
      </c>
      <c r="K49" s="43" t="str">
        <f t="shared" si="16"/>
        <v>OK</v>
      </c>
      <c r="L49" s="43">
        <v>5</v>
      </c>
      <c r="M49" s="43"/>
      <c r="N49" s="43"/>
      <c r="O49" s="43"/>
      <c r="P49" s="43">
        <v>3</v>
      </c>
      <c r="Q49" s="43">
        <v>3</v>
      </c>
      <c r="R49" s="43">
        <v>5</v>
      </c>
      <c r="S49" s="46">
        <f>IF(ISBLANK(B49),"",'hodnocení aktivity'!$C$10)</f>
        <v>10</v>
      </c>
      <c r="T49" s="43">
        <v>5200</v>
      </c>
      <c r="U49" s="47">
        <v>200</v>
      </c>
      <c r="V49" s="46">
        <f t="shared" si="10"/>
        <v>3.8</v>
      </c>
      <c r="W49" s="46">
        <f>IF(ISBLANK(B49),"",IF(V49=0,0,IF(V49&lt;='hodnocení aktivity'!$H$11,'hodnocení aktivity'!$H$12,IF(V49&lt;='hodnocení aktivity'!$I$11,'hodnocení aktivity'!$I$12,IF(V49&lt;='hodnocení aktivity'!$J$11,'hodnocení aktivity'!$J$12,IF(V49&lt;='hodnocení aktivity'!$K$11,'hodnocení aktivity'!$K$12,'hodnocení aktivity'!$L$12))))))</f>
        <v>2</v>
      </c>
      <c r="X49" s="46">
        <f t="shared" si="11"/>
        <v>28</v>
      </c>
      <c r="Y49" s="43">
        <v>0</v>
      </c>
      <c r="Z49" s="43">
        <v>10</v>
      </c>
      <c r="AA49" s="43">
        <v>4</v>
      </c>
      <c r="AB49" s="43">
        <v>2</v>
      </c>
      <c r="AC49" s="43">
        <v>3</v>
      </c>
      <c r="AD49" s="43">
        <v>2</v>
      </c>
      <c r="AE49" s="43">
        <v>0</v>
      </c>
      <c r="AF49" s="43">
        <v>1</v>
      </c>
      <c r="AG49" s="43">
        <v>1</v>
      </c>
      <c r="AH49" s="43">
        <v>4</v>
      </c>
      <c r="AI49" s="46">
        <f t="shared" si="12"/>
        <v>27</v>
      </c>
      <c r="AJ49" s="48">
        <f t="shared" si="13"/>
        <v>55</v>
      </c>
      <c r="AK49" s="49">
        <f t="shared" si="14"/>
        <v>5000</v>
      </c>
    </row>
    <row r="50" spans="1:37" ht="58.5" customHeight="1" x14ac:dyDescent="0.25">
      <c r="A50" s="41"/>
      <c r="B50" s="36" t="s">
        <v>266</v>
      </c>
      <c r="C50" s="37" t="s">
        <v>1</v>
      </c>
      <c r="D50" s="37" t="s">
        <v>2</v>
      </c>
      <c r="E50" s="56" t="s">
        <v>3</v>
      </c>
      <c r="F50" s="37" t="s">
        <v>5</v>
      </c>
      <c r="G50" s="37" t="s">
        <v>39</v>
      </c>
      <c r="H50" s="37" t="s">
        <v>38</v>
      </c>
      <c r="I50" s="37" t="s">
        <v>59</v>
      </c>
      <c r="J50" s="36" t="s">
        <v>60</v>
      </c>
      <c r="K50" s="36" t="s">
        <v>97</v>
      </c>
      <c r="L50" s="36" t="s">
        <v>50</v>
      </c>
      <c r="M50" s="36" t="s">
        <v>51</v>
      </c>
      <c r="N50" s="36" t="s">
        <v>52</v>
      </c>
      <c r="O50" s="36" t="s">
        <v>53</v>
      </c>
      <c r="P50" s="38" t="s">
        <v>80</v>
      </c>
      <c r="Q50" s="38" t="s">
        <v>82</v>
      </c>
      <c r="R50" s="36" t="s">
        <v>56</v>
      </c>
      <c r="S50" s="36" t="s">
        <v>54</v>
      </c>
      <c r="T50" s="37" t="s">
        <v>35</v>
      </c>
      <c r="U50" s="36" t="s">
        <v>89</v>
      </c>
      <c r="V50" s="37" t="s">
        <v>36</v>
      </c>
      <c r="W50" s="36" t="s">
        <v>57</v>
      </c>
      <c r="X50" s="36" t="s">
        <v>46</v>
      </c>
      <c r="Y50" s="36" t="s">
        <v>40</v>
      </c>
      <c r="Z50" s="36" t="s">
        <v>41</v>
      </c>
      <c r="AA50" s="36" t="s">
        <v>42</v>
      </c>
      <c r="AB50" s="38" t="s">
        <v>76</v>
      </c>
      <c r="AC50" s="38" t="s">
        <v>77</v>
      </c>
      <c r="AD50" s="38" t="s">
        <v>78</v>
      </c>
      <c r="AE50" s="38" t="s">
        <v>79</v>
      </c>
      <c r="AF50" s="36" t="s">
        <v>96</v>
      </c>
      <c r="AG50" s="36" t="s">
        <v>61</v>
      </c>
      <c r="AH50" s="39" t="s">
        <v>58</v>
      </c>
      <c r="AI50" s="36" t="s">
        <v>47</v>
      </c>
      <c r="AJ50" s="40" t="s">
        <v>55</v>
      </c>
      <c r="AK50" s="40" t="s">
        <v>49</v>
      </c>
    </row>
    <row r="51" spans="1:37" ht="75" x14ac:dyDescent="0.25">
      <c r="A51" s="41">
        <f>A49+1</f>
        <v>63</v>
      </c>
      <c r="B51" s="45" t="s">
        <v>162</v>
      </c>
      <c r="C51" s="43">
        <v>45248591</v>
      </c>
      <c r="D51" s="45" t="s">
        <v>154</v>
      </c>
      <c r="E51" s="52" t="s">
        <v>175</v>
      </c>
      <c r="F51" s="45" t="s">
        <v>231</v>
      </c>
      <c r="G51" s="43" t="s">
        <v>86</v>
      </c>
      <c r="H51" s="43" t="s">
        <v>86</v>
      </c>
      <c r="I51" s="43" t="s">
        <v>86</v>
      </c>
      <c r="J51" s="43" t="s">
        <v>86</v>
      </c>
      <c r="K51" s="43" t="str">
        <f t="shared" si="16"/>
        <v>OK</v>
      </c>
      <c r="L51" s="43">
        <v>5</v>
      </c>
      <c r="M51" s="43"/>
      <c r="N51" s="43"/>
      <c r="O51" s="43"/>
      <c r="P51" s="43">
        <v>3</v>
      </c>
      <c r="Q51" s="43">
        <v>3</v>
      </c>
      <c r="R51" s="43">
        <v>5</v>
      </c>
      <c r="S51" s="46">
        <f>IF(ISBLANK(B51),"",'hodnocení aktivity'!$C$10)</f>
        <v>10</v>
      </c>
      <c r="T51" s="43">
        <v>9450</v>
      </c>
      <c r="U51" s="47">
        <v>0</v>
      </c>
      <c r="V51" s="46">
        <f t="shared" si="10"/>
        <v>0</v>
      </c>
      <c r="W51" s="46">
        <f>IF(ISBLANK(B51),"",IF(V51=0,0,IF(V51&lt;='hodnocení aktivity'!$H$11,'hodnocení aktivity'!$H$12,IF(V51&lt;='hodnocení aktivity'!$I$11,'hodnocení aktivity'!$I$12,IF(V51&lt;='hodnocení aktivity'!$J$11,'hodnocení aktivity'!$J$12,IF(V51&lt;='hodnocení aktivity'!$K$11,'hodnocení aktivity'!$K$12,'hodnocení aktivity'!$L$12))))))</f>
        <v>0</v>
      </c>
      <c r="X51" s="46">
        <f t="shared" si="11"/>
        <v>26</v>
      </c>
      <c r="Y51" s="43">
        <v>0</v>
      </c>
      <c r="Z51" s="43">
        <v>10</v>
      </c>
      <c r="AA51" s="43">
        <v>4</v>
      </c>
      <c r="AB51" s="43">
        <v>3</v>
      </c>
      <c r="AC51" s="43">
        <v>2</v>
      </c>
      <c r="AD51" s="43">
        <v>3</v>
      </c>
      <c r="AE51" s="43">
        <v>0</v>
      </c>
      <c r="AF51" s="43">
        <v>0</v>
      </c>
      <c r="AG51" s="43">
        <v>0</v>
      </c>
      <c r="AH51" s="43">
        <v>7</v>
      </c>
      <c r="AI51" s="46">
        <f t="shared" si="12"/>
        <v>29</v>
      </c>
      <c r="AJ51" s="48">
        <f t="shared" si="13"/>
        <v>55</v>
      </c>
      <c r="AK51" s="49">
        <f t="shared" si="14"/>
        <v>9450</v>
      </c>
    </row>
    <row r="52" spans="1:37" ht="120" x14ac:dyDescent="0.25">
      <c r="A52" s="41">
        <f t="shared" si="15"/>
        <v>64</v>
      </c>
      <c r="B52" s="44" t="s">
        <v>145</v>
      </c>
      <c r="C52" s="51">
        <v>26673266</v>
      </c>
      <c r="D52" s="44" t="s">
        <v>146</v>
      </c>
      <c r="E52" s="45" t="s">
        <v>147</v>
      </c>
      <c r="F52" s="45" t="s">
        <v>148</v>
      </c>
      <c r="G52" s="43" t="s">
        <v>86</v>
      </c>
      <c r="H52" s="43" t="s">
        <v>86</v>
      </c>
      <c r="I52" s="43" t="s">
        <v>86</v>
      </c>
      <c r="J52" s="43" t="s">
        <v>86</v>
      </c>
      <c r="K52" s="43" t="str">
        <f t="shared" si="16"/>
        <v>OK</v>
      </c>
      <c r="L52" s="43">
        <v>5</v>
      </c>
      <c r="M52" s="43"/>
      <c r="N52" s="43"/>
      <c r="O52" s="43"/>
      <c r="P52" s="43">
        <v>3</v>
      </c>
      <c r="Q52" s="43">
        <v>3</v>
      </c>
      <c r="R52" s="43">
        <v>5</v>
      </c>
      <c r="S52" s="46">
        <f>IF(ISBLANK(B52),"",'hodnocení aktivity'!$C$10)</f>
        <v>10</v>
      </c>
      <c r="T52" s="43">
        <v>2800</v>
      </c>
      <c r="U52" s="47">
        <v>0</v>
      </c>
      <c r="V52" s="46">
        <f t="shared" si="10"/>
        <v>0</v>
      </c>
      <c r="W52" s="46">
        <f>IF(ISBLANK(B52),"",IF(V52=0,0,IF(V52&lt;='hodnocení aktivity'!$H$11,'hodnocení aktivity'!$H$12,IF(V52&lt;='hodnocení aktivity'!$I$11,'hodnocení aktivity'!$I$12,IF(V52&lt;='hodnocení aktivity'!$J$11,'hodnocení aktivity'!$J$12,IF(V52&lt;='hodnocení aktivity'!$K$11,'hodnocení aktivity'!$K$12,'hodnocení aktivity'!$L$12))))))</f>
        <v>0</v>
      </c>
      <c r="X52" s="46">
        <f t="shared" si="11"/>
        <v>26</v>
      </c>
      <c r="Y52" s="43">
        <v>0</v>
      </c>
      <c r="Z52" s="43">
        <v>10</v>
      </c>
      <c r="AA52" s="43">
        <v>4</v>
      </c>
      <c r="AB52" s="43">
        <v>3</v>
      </c>
      <c r="AC52" s="43">
        <v>3</v>
      </c>
      <c r="AD52" s="43">
        <v>3</v>
      </c>
      <c r="AE52" s="43">
        <v>0</v>
      </c>
      <c r="AF52" s="43">
        <v>0</v>
      </c>
      <c r="AG52" s="43">
        <v>0</v>
      </c>
      <c r="AH52" s="43">
        <v>5</v>
      </c>
      <c r="AI52" s="46">
        <f t="shared" si="12"/>
        <v>28</v>
      </c>
      <c r="AJ52" s="48">
        <f t="shared" si="13"/>
        <v>54</v>
      </c>
      <c r="AK52" s="49">
        <f t="shared" si="14"/>
        <v>2800</v>
      </c>
    </row>
    <row r="53" spans="1:37" ht="60" x14ac:dyDescent="0.25">
      <c r="A53" s="41">
        <f t="shared" si="15"/>
        <v>65</v>
      </c>
      <c r="B53" s="45" t="s">
        <v>153</v>
      </c>
      <c r="C53" s="43">
        <v>45248591</v>
      </c>
      <c r="D53" s="45" t="s">
        <v>154</v>
      </c>
      <c r="E53" s="52" t="s">
        <v>156</v>
      </c>
      <c r="F53" s="45" t="s">
        <v>157</v>
      </c>
      <c r="G53" s="43" t="s">
        <v>86</v>
      </c>
      <c r="H53" s="43" t="s">
        <v>86</v>
      </c>
      <c r="I53" s="43" t="s">
        <v>86</v>
      </c>
      <c r="J53" s="43" t="s">
        <v>86</v>
      </c>
      <c r="K53" s="43" t="str">
        <f t="shared" si="16"/>
        <v>OK</v>
      </c>
      <c r="L53" s="43">
        <v>5</v>
      </c>
      <c r="M53" s="43"/>
      <c r="N53" s="43"/>
      <c r="O53" s="43"/>
      <c r="P53" s="43">
        <v>3</v>
      </c>
      <c r="Q53" s="43">
        <v>3</v>
      </c>
      <c r="R53" s="43">
        <v>5</v>
      </c>
      <c r="S53" s="46">
        <f>IF(ISBLANK(B53),"",'hodnocení aktivity'!$C$10)</f>
        <v>10</v>
      </c>
      <c r="T53" s="43">
        <v>9500</v>
      </c>
      <c r="U53" s="47">
        <v>0</v>
      </c>
      <c r="V53" s="46">
        <f t="shared" si="10"/>
        <v>0</v>
      </c>
      <c r="W53" s="46">
        <f>IF(ISBLANK(B53),"",IF(V53=0,0,IF(V53&lt;='hodnocení aktivity'!$H$11,'hodnocení aktivity'!$H$12,IF(V53&lt;='hodnocení aktivity'!$I$11,'hodnocení aktivity'!$I$12,IF(V53&lt;='hodnocení aktivity'!$J$11,'hodnocení aktivity'!$J$12,IF(V53&lt;='hodnocení aktivity'!$K$11,'hodnocení aktivity'!$K$12,'hodnocení aktivity'!$L$12))))))</f>
        <v>0</v>
      </c>
      <c r="X53" s="46">
        <f t="shared" si="11"/>
        <v>26</v>
      </c>
      <c r="Y53" s="43">
        <v>0</v>
      </c>
      <c r="Z53" s="43">
        <v>10</v>
      </c>
      <c r="AA53" s="43">
        <v>4</v>
      </c>
      <c r="AB53" s="43">
        <v>3</v>
      </c>
      <c r="AC53" s="43">
        <v>2</v>
      </c>
      <c r="AD53" s="43">
        <v>3</v>
      </c>
      <c r="AE53" s="43">
        <v>0</v>
      </c>
      <c r="AF53" s="43">
        <v>0</v>
      </c>
      <c r="AG53" s="43">
        <v>0</v>
      </c>
      <c r="AH53" s="43">
        <v>6</v>
      </c>
      <c r="AI53" s="46">
        <f t="shared" si="12"/>
        <v>28</v>
      </c>
      <c r="AJ53" s="48">
        <f t="shared" si="13"/>
        <v>54</v>
      </c>
      <c r="AK53" s="49">
        <f t="shared" si="14"/>
        <v>9500</v>
      </c>
    </row>
    <row r="54" spans="1:37" ht="75" x14ac:dyDescent="0.25">
      <c r="A54" s="41">
        <v>44</v>
      </c>
      <c r="B54" s="44" t="s">
        <v>185</v>
      </c>
      <c r="C54" s="51">
        <v>442747</v>
      </c>
      <c r="D54" s="44" t="s">
        <v>186</v>
      </c>
      <c r="E54" s="45" t="s">
        <v>187</v>
      </c>
      <c r="F54" s="45" t="s">
        <v>188</v>
      </c>
      <c r="G54" s="43" t="s">
        <v>86</v>
      </c>
      <c r="H54" s="43" t="s">
        <v>86</v>
      </c>
      <c r="I54" s="43" t="s">
        <v>86</v>
      </c>
      <c r="J54" s="43" t="s">
        <v>86</v>
      </c>
      <c r="K54" s="43" t="str">
        <f t="shared" si="16"/>
        <v>OK</v>
      </c>
      <c r="L54" s="43"/>
      <c r="M54" s="43"/>
      <c r="N54" s="43">
        <v>10</v>
      </c>
      <c r="O54" s="43"/>
      <c r="P54" s="43">
        <v>3</v>
      </c>
      <c r="Q54" s="43">
        <v>3</v>
      </c>
      <c r="R54" s="43">
        <v>0</v>
      </c>
      <c r="S54" s="46">
        <f>IF(ISBLANK(B54),"",'hodnocení aktivity'!$C$10)</f>
        <v>10</v>
      </c>
      <c r="T54" s="43">
        <v>5600</v>
      </c>
      <c r="U54" s="47">
        <v>400</v>
      </c>
      <c r="V54" s="46">
        <f t="shared" si="10"/>
        <v>7.1</v>
      </c>
      <c r="W54" s="46">
        <f>IF(ISBLANK(B54),"",IF(V54=0,0,IF(V54&lt;='hodnocení aktivity'!$H$11,'hodnocení aktivity'!$H$12,IF(V54&lt;='hodnocení aktivity'!$I$11,'hodnocení aktivity'!$I$12,IF(V54&lt;='hodnocení aktivity'!$J$11,'hodnocení aktivity'!$J$12,IF(V54&lt;='hodnocení aktivity'!$K$11,'hodnocení aktivity'!$K$12,'hodnocení aktivity'!$L$12))))))</f>
        <v>2</v>
      </c>
      <c r="X54" s="46">
        <f t="shared" si="11"/>
        <v>28</v>
      </c>
      <c r="Y54" s="43">
        <v>0</v>
      </c>
      <c r="Z54" s="43">
        <v>10</v>
      </c>
      <c r="AA54" s="43">
        <v>4</v>
      </c>
      <c r="AB54" s="43">
        <v>2</v>
      </c>
      <c r="AC54" s="43">
        <v>2</v>
      </c>
      <c r="AD54" s="43">
        <v>1</v>
      </c>
      <c r="AE54" s="43">
        <v>0</v>
      </c>
      <c r="AF54" s="43">
        <v>1</v>
      </c>
      <c r="AG54" s="43">
        <v>1</v>
      </c>
      <c r="AH54" s="43">
        <v>5</v>
      </c>
      <c r="AI54" s="46">
        <f t="shared" si="12"/>
        <v>26</v>
      </c>
      <c r="AJ54" s="48">
        <f t="shared" si="13"/>
        <v>54</v>
      </c>
      <c r="AK54" s="49">
        <f t="shared" si="14"/>
        <v>5200</v>
      </c>
    </row>
    <row r="55" spans="1:37" ht="45" x14ac:dyDescent="0.25">
      <c r="A55" s="41">
        <f>A54+1</f>
        <v>45</v>
      </c>
      <c r="B55" s="45" t="s">
        <v>213</v>
      </c>
      <c r="C55" s="43">
        <v>64289</v>
      </c>
      <c r="D55" s="44" t="s">
        <v>214</v>
      </c>
      <c r="E55" s="45" t="s">
        <v>215</v>
      </c>
      <c r="F55" s="45" t="s">
        <v>239</v>
      </c>
      <c r="G55" s="43" t="s">
        <v>86</v>
      </c>
      <c r="H55" s="43" t="s">
        <v>86</v>
      </c>
      <c r="I55" s="43" t="s">
        <v>86</v>
      </c>
      <c r="J55" s="43" t="s">
        <v>86</v>
      </c>
      <c r="K55" s="43" t="str">
        <f t="shared" si="16"/>
        <v>OK</v>
      </c>
      <c r="L55" s="43"/>
      <c r="M55" s="43">
        <v>8</v>
      </c>
      <c r="N55" s="43"/>
      <c r="O55" s="43"/>
      <c r="P55" s="43">
        <v>2</v>
      </c>
      <c r="Q55" s="43">
        <v>3</v>
      </c>
      <c r="R55" s="43">
        <v>5</v>
      </c>
      <c r="S55" s="46">
        <f>IF(ISBLANK(B55),"",'hodnocení aktivity'!$C$10)</f>
        <v>10</v>
      </c>
      <c r="T55" s="43">
        <v>1640</v>
      </c>
      <c r="U55" s="47">
        <v>0</v>
      </c>
      <c r="V55" s="46">
        <f t="shared" si="10"/>
        <v>0</v>
      </c>
      <c r="W55" s="46">
        <f>IF(ISBLANK(B55),"",IF(V55=0,0,IF(V55&lt;='hodnocení aktivity'!$H$11,'hodnocení aktivity'!$H$12,IF(V55&lt;='hodnocení aktivity'!$I$11,'hodnocení aktivity'!$I$12,IF(V55&lt;='hodnocení aktivity'!$J$11,'hodnocení aktivity'!$J$12,IF(V55&lt;='hodnocení aktivity'!$K$11,'hodnocení aktivity'!$K$12,'hodnocení aktivity'!$L$12))))))</f>
        <v>0</v>
      </c>
      <c r="X55" s="46">
        <f t="shared" si="11"/>
        <v>28</v>
      </c>
      <c r="Y55" s="43">
        <v>0</v>
      </c>
      <c r="Z55" s="43">
        <v>10</v>
      </c>
      <c r="AA55" s="43">
        <v>4</v>
      </c>
      <c r="AB55" s="43">
        <v>3</v>
      </c>
      <c r="AC55" s="43">
        <v>2</v>
      </c>
      <c r="AD55" s="43">
        <v>2</v>
      </c>
      <c r="AE55" s="43">
        <v>0</v>
      </c>
      <c r="AF55" s="43">
        <v>0</v>
      </c>
      <c r="AG55" s="43">
        <v>0</v>
      </c>
      <c r="AH55" s="43">
        <v>5</v>
      </c>
      <c r="AI55" s="46">
        <f t="shared" si="12"/>
        <v>26</v>
      </c>
      <c r="AJ55" s="48">
        <f t="shared" si="13"/>
        <v>54</v>
      </c>
      <c r="AK55" s="49">
        <f t="shared" si="14"/>
        <v>1640</v>
      </c>
    </row>
    <row r="56" spans="1:37" ht="45" x14ac:dyDescent="0.25">
      <c r="A56" s="41">
        <f>A55+1</f>
        <v>46</v>
      </c>
      <c r="B56" s="45" t="s">
        <v>213</v>
      </c>
      <c r="C56" s="43">
        <v>64289</v>
      </c>
      <c r="D56" s="44" t="s">
        <v>217</v>
      </c>
      <c r="E56" s="45" t="s">
        <v>215</v>
      </c>
      <c r="F56" s="45" t="s">
        <v>216</v>
      </c>
      <c r="G56" s="43" t="s">
        <v>86</v>
      </c>
      <c r="H56" s="43" t="s">
        <v>86</v>
      </c>
      <c r="I56" s="43" t="s">
        <v>86</v>
      </c>
      <c r="J56" s="43" t="s">
        <v>86</v>
      </c>
      <c r="K56" s="43" t="str">
        <f t="shared" si="16"/>
        <v>OK</v>
      </c>
      <c r="L56" s="43"/>
      <c r="M56" s="43">
        <v>8</v>
      </c>
      <c r="N56" s="43"/>
      <c r="O56" s="43"/>
      <c r="P56" s="43">
        <v>2</v>
      </c>
      <c r="Q56" s="43">
        <v>3</v>
      </c>
      <c r="R56" s="43">
        <v>5</v>
      </c>
      <c r="S56" s="46">
        <f>IF(ISBLANK(B56),"",'hodnocení aktivity'!$C$10)</f>
        <v>10</v>
      </c>
      <c r="T56" s="43">
        <v>1160</v>
      </c>
      <c r="U56" s="47">
        <v>0</v>
      </c>
      <c r="V56" s="46">
        <f t="shared" si="10"/>
        <v>0</v>
      </c>
      <c r="W56" s="46">
        <f>IF(ISBLANK(B56),"",IF(V56=0,0,IF(V56&lt;='hodnocení aktivity'!$H$11,'hodnocení aktivity'!$H$12,IF(V56&lt;='hodnocení aktivity'!$I$11,'hodnocení aktivity'!$I$12,IF(V56&lt;='hodnocení aktivity'!$J$11,'hodnocení aktivity'!$J$12,IF(V56&lt;='hodnocení aktivity'!$K$11,'hodnocení aktivity'!$K$12,'hodnocení aktivity'!$L$12))))))</f>
        <v>0</v>
      </c>
      <c r="X56" s="46">
        <f t="shared" si="11"/>
        <v>28</v>
      </c>
      <c r="Y56" s="43">
        <v>0</v>
      </c>
      <c r="Z56" s="43">
        <v>10</v>
      </c>
      <c r="AA56" s="43">
        <v>4</v>
      </c>
      <c r="AB56" s="43">
        <v>3</v>
      </c>
      <c r="AC56" s="43">
        <v>2</v>
      </c>
      <c r="AD56" s="43">
        <v>2</v>
      </c>
      <c r="AE56" s="43">
        <v>0</v>
      </c>
      <c r="AF56" s="43">
        <v>0</v>
      </c>
      <c r="AG56" s="43">
        <v>0</v>
      </c>
      <c r="AH56" s="43">
        <v>5</v>
      </c>
      <c r="AI56" s="46">
        <f t="shared" si="12"/>
        <v>26</v>
      </c>
      <c r="AJ56" s="48">
        <f t="shared" si="13"/>
        <v>54</v>
      </c>
      <c r="AK56" s="49">
        <f t="shared" si="14"/>
        <v>1160</v>
      </c>
    </row>
    <row r="57" spans="1:37" ht="60" x14ac:dyDescent="0.25">
      <c r="A57" s="41">
        <f>A56+1</f>
        <v>47</v>
      </c>
      <c r="B57" s="42" t="s">
        <v>129</v>
      </c>
      <c r="C57" s="43">
        <v>47184469</v>
      </c>
      <c r="D57" s="45" t="s">
        <v>130</v>
      </c>
      <c r="E57" s="45" t="s">
        <v>133</v>
      </c>
      <c r="F57" s="45" t="s">
        <v>134</v>
      </c>
      <c r="G57" s="43" t="s">
        <v>86</v>
      </c>
      <c r="H57" s="43" t="s">
        <v>86</v>
      </c>
      <c r="I57" s="43" t="s">
        <v>86</v>
      </c>
      <c r="J57" s="43" t="s">
        <v>86</v>
      </c>
      <c r="K57" s="43" t="s">
        <v>184</v>
      </c>
      <c r="L57" s="43">
        <v>5</v>
      </c>
      <c r="M57" s="43"/>
      <c r="N57" s="43"/>
      <c r="O57" s="43"/>
      <c r="P57" s="43">
        <v>3</v>
      </c>
      <c r="Q57" s="43">
        <v>3</v>
      </c>
      <c r="R57" s="43">
        <v>5</v>
      </c>
      <c r="S57" s="46">
        <f>IF(ISBLANK(B57),"",'hodnocení aktivity'!$C$10)</f>
        <v>10</v>
      </c>
      <c r="T57" s="43">
        <v>5200</v>
      </c>
      <c r="U57" s="47">
        <v>200</v>
      </c>
      <c r="V57" s="46">
        <f t="shared" si="10"/>
        <v>3.8</v>
      </c>
      <c r="W57" s="46">
        <f>IF(ISBLANK(B57),"",IF(V57=0,0,IF(V57&lt;='hodnocení aktivity'!$H$11,'hodnocení aktivity'!$H$12,IF(V57&lt;='hodnocení aktivity'!$I$11,'hodnocení aktivity'!$I$12,IF(V57&lt;='hodnocení aktivity'!$J$11,'hodnocení aktivity'!$J$12,IF(V57&lt;='hodnocení aktivity'!$K$11,'hodnocení aktivity'!$K$12,'hodnocení aktivity'!$L$12))))))</f>
        <v>2</v>
      </c>
      <c r="X57" s="46">
        <f t="shared" si="11"/>
        <v>28</v>
      </c>
      <c r="Y57" s="43">
        <v>0</v>
      </c>
      <c r="Z57" s="43">
        <v>10</v>
      </c>
      <c r="AA57" s="43">
        <v>4</v>
      </c>
      <c r="AB57" s="43">
        <v>2</v>
      </c>
      <c r="AC57" s="43">
        <v>1</v>
      </c>
      <c r="AD57" s="43">
        <v>3</v>
      </c>
      <c r="AE57" s="43">
        <v>0</v>
      </c>
      <c r="AF57" s="43">
        <v>0</v>
      </c>
      <c r="AG57" s="43">
        <v>0</v>
      </c>
      <c r="AH57" s="43">
        <v>5</v>
      </c>
      <c r="AI57" s="46">
        <f t="shared" si="12"/>
        <v>25</v>
      </c>
      <c r="AJ57" s="48">
        <f t="shared" si="13"/>
        <v>53</v>
      </c>
      <c r="AK57" s="49">
        <f t="shared" si="14"/>
        <v>5000</v>
      </c>
    </row>
    <row r="58" spans="1:37" ht="60" x14ac:dyDescent="0.25">
      <c r="A58" s="41">
        <f>A57+1</f>
        <v>48</v>
      </c>
      <c r="B58" s="45" t="s">
        <v>162</v>
      </c>
      <c r="C58" s="43">
        <v>45248591</v>
      </c>
      <c r="D58" s="45" t="s">
        <v>154</v>
      </c>
      <c r="E58" s="52" t="s">
        <v>174</v>
      </c>
      <c r="F58" s="43" t="s">
        <v>230</v>
      </c>
      <c r="G58" s="43" t="s">
        <v>86</v>
      </c>
      <c r="H58" s="43" t="s">
        <v>86</v>
      </c>
      <c r="I58" s="43" t="s">
        <v>86</v>
      </c>
      <c r="J58" s="43" t="s">
        <v>86</v>
      </c>
      <c r="K58" s="43" t="str">
        <f>IF(COUNTIF(G58:J58,"a")=4,"OK","KO")</f>
        <v>OK</v>
      </c>
      <c r="L58" s="43">
        <v>5</v>
      </c>
      <c r="M58" s="43"/>
      <c r="N58" s="43"/>
      <c r="O58" s="43"/>
      <c r="P58" s="43">
        <v>3</v>
      </c>
      <c r="Q58" s="43">
        <v>3</v>
      </c>
      <c r="R58" s="43">
        <v>5</v>
      </c>
      <c r="S58" s="46">
        <f>IF(ISBLANK(B58),"",'hodnocení aktivity'!$C$10)</f>
        <v>10</v>
      </c>
      <c r="T58" s="43">
        <v>9450</v>
      </c>
      <c r="U58" s="47">
        <v>0</v>
      </c>
      <c r="V58" s="46">
        <f t="shared" si="10"/>
        <v>0</v>
      </c>
      <c r="W58" s="46">
        <f>IF(ISBLANK(B58),"",IF(V58=0,0,IF(V58&lt;='hodnocení aktivity'!$H$11,'hodnocení aktivity'!$H$12,IF(V58&lt;='hodnocení aktivity'!$I$11,'hodnocení aktivity'!$I$12,IF(V58&lt;='hodnocení aktivity'!$J$11,'hodnocení aktivity'!$J$12,IF(V58&lt;='hodnocení aktivity'!$K$11,'hodnocení aktivity'!$K$12,'hodnocení aktivity'!$L$12))))))</f>
        <v>0</v>
      </c>
      <c r="X58" s="46">
        <f t="shared" si="11"/>
        <v>26</v>
      </c>
      <c r="Y58" s="43">
        <v>0</v>
      </c>
      <c r="Z58" s="43">
        <v>10</v>
      </c>
      <c r="AA58" s="43">
        <v>4</v>
      </c>
      <c r="AB58" s="43">
        <v>3</v>
      </c>
      <c r="AC58" s="43">
        <v>2</v>
      </c>
      <c r="AD58" s="43">
        <v>3</v>
      </c>
      <c r="AE58" s="43">
        <v>0</v>
      </c>
      <c r="AF58" s="43">
        <v>0</v>
      </c>
      <c r="AG58" s="43">
        <v>0</v>
      </c>
      <c r="AH58" s="43">
        <v>5</v>
      </c>
      <c r="AI58" s="46">
        <f t="shared" si="12"/>
        <v>27</v>
      </c>
      <c r="AJ58" s="48">
        <f t="shared" si="13"/>
        <v>53</v>
      </c>
      <c r="AK58" s="49">
        <f t="shared" si="14"/>
        <v>9450</v>
      </c>
    </row>
    <row r="59" spans="1:37" ht="45" x14ac:dyDescent="0.25">
      <c r="A59" s="41">
        <v>62</v>
      </c>
      <c r="B59" s="44" t="s">
        <v>213</v>
      </c>
      <c r="C59" s="43">
        <v>64289</v>
      </c>
      <c r="D59" s="44" t="s">
        <v>211</v>
      </c>
      <c r="E59" s="45" t="s">
        <v>212</v>
      </c>
      <c r="F59" s="45" t="s">
        <v>238</v>
      </c>
      <c r="G59" s="43" t="s">
        <v>86</v>
      </c>
      <c r="H59" s="43" t="s">
        <v>86</v>
      </c>
      <c r="I59" s="43" t="s">
        <v>86</v>
      </c>
      <c r="J59" s="43" t="s">
        <v>86</v>
      </c>
      <c r="K59" s="43" t="str">
        <f>IF(COUNTIF(G59:J59,"a")=4,"OK","KO")</f>
        <v>OK</v>
      </c>
      <c r="L59" s="43">
        <v>5</v>
      </c>
      <c r="M59" s="43"/>
      <c r="N59" s="43"/>
      <c r="O59" s="43"/>
      <c r="P59" s="43">
        <v>3</v>
      </c>
      <c r="Q59" s="43">
        <v>3</v>
      </c>
      <c r="R59" s="43">
        <v>5</v>
      </c>
      <c r="S59" s="46">
        <f>IF(ISBLANK(B59),"",'hodnocení aktivity'!$C$10)</f>
        <v>10</v>
      </c>
      <c r="T59" s="43">
        <v>1640</v>
      </c>
      <c r="U59" s="47">
        <v>0</v>
      </c>
      <c r="V59" s="46">
        <f t="shared" si="10"/>
        <v>0</v>
      </c>
      <c r="W59" s="46">
        <f>IF(ISBLANK(B59),"",IF(V59=0,0,IF(V59&lt;='hodnocení aktivity'!$H$11,'hodnocení aktivity'!$H$12,IF(V59&lt;='hodnocení aktivity'!$I$11,'hodnocení aktivity'!$I$12,IF(V59&lt;='hodnocení aktivity'!$J$11,'hodnocení aktivity'!$J$12,IF(V59&lt;='hodnocení aktivity'!$K$11,'hodnocení aktivity'!$K$12,'hodnocení aktivity'!$L$12))))))</f>
        <v>0</v>
      </c>
      <c r="X59" s="46">
        <f t="shared" si="11"/>
        <v>26</v>
      </c>
      <c r="Y59" s="43">
        <v>0</v>
      </c>
      <c r="Z59" s="43">
        <v>10</v>
      </c>
      <c r="AA59" s="43">
        <v>4</v>
      </c>
      <c r="AB59" s="43">
        <v>3</v>
      </c>
      <c r="AC59" s="43">
        <v>3</v>
      </c>
      <c r="AD59" s="43">
        <v>2</v>
      </c>
      <c r="AE59" s="43">
        <v>0</v>
      </c>
      <c r="AF59" s="43">
        <v>0</v>
      </c>
      <c r="AG59" s="43">
        <v>0</v>
      </c>
      <c r="AH59" s="43">
        <v>5</v>
      </c>
      <c r="AI59" s="46">
        <f t="shared" si="12"/>
        <v>27</v>
      </c>
      <c r="AJ59" s="48">
        <f t="shared" si="13"/>
        <v>53</v>
      </c>
      <c r="AK59" s="49">
        <f t="shared" si="14"/>
        <v>1640</v>
      </c>
    </row>
    <row r="60" spans="1:37" ht="45" x14ac:dyDescent="0.25">
      <c r="A60" s="41">
        <f t="shared" ref="A60:A75" si="17">A59+1</f>
        <v>63</v>
      </c>
      <c r="B60" s="45" t="s">
        <v>145</v>
      </c>
      <c r="C60" s="43">
        <v>26673266</v>
      </c>
      <c r="D60" s="45" t="s">
        <v>146</v>
      </c>
      <c r="E60" s="45" t="s">
        <v>152</v>
      </c>
      <c r="F60" s="45" t="s">
        <v>223</v>
      </c>
      <c r="G60" s="43" t="s">
        <v>86</v>
      </c>
      <c r="H60" s="43" t="s">
        <v>86</v>
      </c>
      <c r="I60" s="43" t="s">
        <v>86</v>
      </c>
      <c r="J60" s="43" t="s">
        <v>86</v>
      </c>
      <c r="K60" s="43" t="str">
        <f>IF(COUNTIF(G60:J60,"a")=4,"OK","KO")</f>
        <v>OK</v>
      </c>
      <c r="L60" s="43">
        <v>5</v>
      </c>
      <c r="M60" s="43"/>
      <c r="N60" s="43"/>
      <c r="O60" s="43"/>
      <c r="P60" s="43">
        <v>3</v>
      </c>
      <c r="Q60" s="43">
        <v>3</v>
      </c>
      <c r="R60" s="43">
        <v>5</v>
      </c>
      <c r="S60" s="46">
        <f>IF(ISBLANK(B60),"",'hodnocení aktivity'!$C$10)</f>
        <v>10</v>
      </c>
      <c r="T60" s="43">
        <v>2800</v>
      </c>
      <c r="U60" s="47">
        <v>0</v>
      </c>
      <c r="V60" s="46">
        <f t="shared" si="10"/>
        <v>0</v>
      </c>
      <c r="W60" s="46">
        <f>IF(ISBLANK(B60),"",IF(V60=0,0,IF(V60&lt;='hodnocení aktivity'!$H$11,'hodnocení aktivity'!$H$12,IF(V60&lt;='hodnocení aktivity'!$I$11,'hodnocení aktivity'!$I$12,IF(V60&lt;='hodnocení aktivity'!$J$11,'hodnocení aktivity'!$J$12,IF(V60&lt;='hodnocení aktivity'!$K$11,'hodnocení aktivity'!$K$12,'hodnocení aktivity'!$L$12))))))</f>
        <v>0</v>
      </c>
      <c r="X60" s="46">
        <f t="shared" si="11"/>
        <v>26</v>
      </c>
      <c r="Y60" s="43">
        <v>0</v>
      </c>
      <c r="Z60" s="43">
        <v>10</v>
      </c>
      <c r="AA60" s="43">
        <v>4</v>
      </c>
      <c r="AB60" s="43">
        <v>2</v>
      </c>
      <c r="AC60" s="43">
        <v>1</v>
      </c>
      <c r="AD60" s="43">
        <v>3</v>
      </c>
      <c r="AE60" s="43">
        <v>0</v>
      </c>
      <c r="AF60" s="43">
        <v>0</v>
      </c>
      <c r="AG60" s="43">
        <v>1</v>
      </c>
      <c r="AH60" s="43">
        <v>5</v>
      </c>
      <c r="AI60" s="46">
        <f t="shared" si="12"/>
        <v>26</v>
      </c>
      <c r="AJ60" s="48">
        <f t="shared" si="13"/>
        <v>52</v>
      </c>
      <c r="AK60" s="49">
        <f t="shared" si="14"/>
        <v>2800</v>
      </c>
    </row>
    <row r="61" spans="1:37" ht="60" x14ac:dyDescent="0.25">
      <c r="A61" s="41">
        <f t="shared" si="17"/>
        <v>64</v>
      </c>
      <c r="B61" s="44" t="s">
        <v>129</v>
      </c>
      <c r="C61" s="43">
        <v>47184469</v>
      </c>
      <c r="D61" s="44" t="s">
        <v>130</v>
      </c>
      <c r="E61" s="45" t="s">
        <v>131</v>
      </c>
      <c r="F61" s="45" t="s">
        <v>132</v>
      </c>
      <c r="G61" s="43" t="s">
        <v>86</v>
      </c>
      <c r="H61" s="43" t="s">
        <v>86</v>
      </c>
      <c r="I61" s="43" t="s">
        <v>86</v>
      </c>
      <c r="J61" s="43" t="s">
        <v>86</v>
      </c>
      <c r="K61" s="43" t="s">
        <v>184</v>
      </c>
      <c r="L61" s="43">
        <v>5</v>
      </c>
      <c r="M61" s="43"/>
      <c r="N61" s="43"/>
      <c r="O61" s="43"/>
      <c r="P61" s="43">
        <v>3</v>
      </c>
      <c r="Q61" s="43">
        <v>3</v>
      </c>
      <c r="R61" s="43">
        <v>5</v>
      </c>
      <c r="S61" s="46">
        <f>IF(ISBLANK(B61),"",'hodnocení aktivity'!$C$10)</f>
        <v>10</v>
      </c>
      <c r="T61" s="43">
        <v>5200</v>
      </c>
      <c r="U61" s="47">
        <v>200</v>
      </c>
      <c r="V61" s="46">
        <f t="shared" si="10"/>
        <v>3.8</v>
      </c>
      <c r="W61" s="46">
        <f>IF(ISBLANK(B61),"",IF(V61=0,0,IF(V61&lt;='hodnocení aktivity'!$H$11,'hodnocení aktivity'!$H$12,IF(V61&lt;='hodnocení aktivity'!$I$11,'hodnocení aktivity'!$I$12,IF(V61&lt;='hodnocení aktivity'!$J$11,'hodnocení aktivity'!$J$12,IF(V61&lt;='hodnocení aktivity'!$K$11,'hodnocení aktivity'!$K$12,'hodnocení aktivity'!$L$12))))))</f>
        <v>2</v>
      </c>
      <c r="X61" s="46">
        <f t="shared" si="11"/>
        <v>28</v>
      </c>
      <c r="Y61" s="43">
        <v>0</v>
      </c>
      <c r="Z61" s="43">
        <v>10</v>
      </c>
      <c r="AA61" s="43">
        <v>4</v>
      </c>
      <c r="AB61" s="43">
        <v>2</v>
      </c>
      <c r="AC61" s="43">
        <v>1</v>
      </c>
      <c r="AD61" s="43">
        <v>2</v>
      </c>
      <c r="AE61" s="43">
        <v>0</v>
      </c>
      <c r="AF61" s="43">
        <v>0</v>
      </c>
      <c r="AG61" s="43">
        <v>0</v>
      </c>
      <c r="AH61" s="43">
        <v>4</v>
      </c>
      <c r="AI61" s="46">
        <f t="shared" si="12"/>
        <v>23</v>
      </c>
      <c r="AJ61" s="48">
        <f t="shared" si="13"/>
        <v>51</v>
      </c>
      <c r="AK61" s="49">
        <f t="shared" si="14"/>
        <v>5000</v>
      </c>
    </row>
    <row r="62" spans="1:37" ht="58.5" customHeight="1" x14ac:dyDescent="0.25">
      <c r="A62" s="41"/>
      <c r="B62" s="36" t="s">
        <v>266</v>
      </c>
      <c r="C62" s="37" t="s">
        <v>1</v>
      </c>
      <c r="D62" s="37" t="s">
        <v>2</v>
      </c>
      <c r="E62" s="56" t="s">
        <v>3</v>
      </c>
      <c r="F62" s="37" t="s">
        <v>5</v>
      </c>
      <c r="G62" s="37" t="s">
        <v>39</v>
      </c>
      <c r="H62" s="37" t="s">
        <v>38</v>
      </c>
      <c r="I62" s="37" t="s">
        <v>59</v>
      </c>
      <c r="J62" s="36" t="s">
        <v>60</v>
      </c>
      <c r="K62" s="36" t="s">
        <v>97</v>
      </c>
      <c r="L62" s="36" t="s">
        <v>50</v>
      </c>
      <c r="M62" s="36" t="s">
        <v>51</v>
      </c>
      <c r="N62" s="36" t="s">
        <v>52</v>
      </c>
      <c r="O62" s="36" t="s">
        <v>53</v>
      </c>
      <c r="P62" s="38" t="s">
        <v>80</v>
      </c>
      <c r="Q62" s="38" t="s">
        <v>82</v>
      </c>
      <c r="R62" s="36" t="s">
        <v>56</v>
      </c>
      <c r="S62" s="36" t="s">
        <v>54</v>
      </c>
      <c r="T62" s="37" t="s">
        <v>35</v>
      </c>
      <c r="U62" s="36" t="s">
        <v>89</v>
      </c>
      <c r="V62" s="37" t="s">
        <v>36</v>
      </c>
      <c r="W62" s="36" t="s">
        <v>57</v>
      </c>
      <c r="X62" s="36" t="s">
        <v>46</v>
      </c>
      <c r="Y62" s="36" t="s">
        <v>40</v>
      </c>
      <c r="Z62" s="36" t="s">
        <v>41</v>
      </c>
      <c r="AA62" s="36" t="s">
        <v>42</v>
      </c>
      <c r="AB62" s="38" t="s">
        <v>76</v>
      </c>
      <c r="AC62" s="38" t="s">
        <v>77</v>
      </c>
      <c r="AD62" s="38" t="s">
        <v>78</v>
      </c>
      <c r="AE62" s="38" t="s">
        <v>79</v>
      </c>
      <c r="AF62" s="36" t="s">
        <v>96</v>
      </c>
      <c r="AG62" s="36" t="s">
        <v>61</v>
      </c>
      <c r="AH62" s="39" t="s">
        <v>58</v>
      </c>
      <c r="AI62" s="36" t="s">
        <v>47</v>
      </c>
      <c r="AJ62" s="40" t="s">
        <v>55</v>
      </c>
      <c r="AK62" s="40" t="s">
        <v>49</v>
      </c>
    </row>
    <row r="63" spans="1:37" ht="60" x14ac:dyDescent="0.25">
      <c r="A63" s="41">
        <f>A61+1</f>
        <v>65</v>
      </c>
      <c r="B63" s="45" t="s">
        <v>129</v>
      </c>
      <c r="C63" s="43">
        <v>47184469</v>
      </c>
      <c r="D63" s="45" t="s">
        <v>130</v>
      </c>
      <c r="E63" s="45" t="s">
        <v>135</v>
      </c>
      <c r="F63" s="43" t="s">
        <v>136</v>
      </c>
      <c r="G63" s="43" t="s">
        <v>86</v>
      </c>
      <c r="H63" s="43" t="s">
        <v>86</v>
      </c>
      <c r="I63" s="43" t="s">
        <v>86</v>
      </c>
      <c r="J63" s="43" t="s">
        <v>86</v>
      </c>
      <c r="K63" s="43" t="s">
        <v>184</v>
      </c>
      <c r="L63" s="43">
        <v>5</v>
      </c>
      <c r="M63" s="43"/>
      <c r="N63" s="43"/>
      <c r="O63" s="43"/>
      <c r="P63" s="43">
        <v>3</v>
      </c>
      <c r="Q63" s="43">
        <v>3</v>
      </c>
      <c r="R63" s="43">
        <v>5</v>
      </c>
      <c r="S63" s="46">
        <f>IF(ISBLANK(B63),"",'hodnocení aktivity'!$C$10)</f>
        <v>10</v>
      </c>
      <c r="T63" s="43">
        <v>5200</v>
      </c>
      <c r="U63" s="47">
        <v>200</v>
      </c>
      <c r="V63" s="46">
        <f t="shared" si="10"/>
        <v>3.8</v>
      </c>
      <c r="W63" s="46">
        <f>IF(ISBLANK(B63),"",IF(V63=0,0,IF(V63&lt;='hodnocení aktivity'!$H$11,'hodnocení aktivity'!$H$12,IF(V63&lt;='hodnocení aktivity'!$I$11,'hodnocení aktivity'!$I$12,IF(V63&lt;='hodnocení aktivity'!$J$11,'hodnocení aktivity'!$J$12,IF(V63&lt;='hodnocení aktivity'!$K$11,'hodnocení aktivity'!$K$12,'hodnocení aktivity'!$L$12))))))</f>
        <v>2</v>
      </c>
      <c r="X63" s="46">
        <f t="shared" si="11"/>
        <v>28</v>
      </c>
      <c r="Y63" s="43">
        <v>0</v>
      </c>
      <c r="Z63" s="43">
        <v>10</v>
      </c>
      <c r="AA63" s="43">
        <v>4</v>
      </c>
      <c r="AB63" s="43">
        <v>2</v>
      </c>
      <c r="AC63" s="43">
        <v>2</v>
      </c>
      <c r="AD63" s="43">
        <v>1</v>
      </c>
      <c r="AE63" s="43">
        <v>0</v>
      </c>
      <c r="AF63" s="43">
        <v>0</v>
      </c>
      <c r="AG63" s="43">
        <v>0</v>
      </c>
      <c r="AH63" s="43">
        <v>4</v>
      </c>
      <c r="AI63" s="46">
        <f t="shared" si="12"/>
        <v>23</v>
      </c>
      <c r="AJ63" s="48">
        <f t="shared" si="13"/>
        <v>51</v>
      </c>
      <c r="AK63" s="49">
        <f t="shared" si="14"/>
        <v>5000</v>
      </c>
    </row>
    <row r="64" spans="1:37" ht="60" x14ac:dyDescent="0.25">
      <c r="A64" s="41">
        <f t="shared" si="17"/>
        <v>66</v>
      </c>
      <c r="B64" s="45" t="s">
        <v>153</v>
      </c>
      <c r="C64" s="43">
        <v>45248591</v>
      </c>
      <c r="D64" s="44" t="s">
        <v>154</v>
      </c>
      <c r="E64" s="52" t="s">
        <v>155</v>
      </c>
      <c r="F64" s="45" t="s">
        <v>224</v>
      </c>
      <c r="G64" s="43" t="s">
        <v>86</v>
      </c>
      <c r="H64" s="43" t="s">
        <v>86</v>
      </c>
      <c r="I64" s="43" t="s">
        <v>86</v>
      </c>
      <c r="J64" s="43" t="s">
        <v>86</v>
      </c>
      <c r="K64" s="43" t="str">
        <f>IF(COUNTIF(G64:J64,"a")=4,"OK","KO")</f>
        <v>OK</v>
      </c>
      <c r="L64" s="43">
        <v>5</v>
      </c>
      <c r="M64" s="43"/>
      <c r="N64" s="43"/>
      <c r="O64" s="43"/>
      <c r="P64" s="43">
        <v>3</v>
      </c>
      <c r="Q64" s="43">
        <v>3</v>
      </c>
      <c r="R64" s="43">
        <v>5</v>
      </c>
      <c r="S64" s="46">
        <f>IF(ISBLANK(B64),"",'hodnocení aktivity'!$C$10)</f>
        <v>10</v>
      </c>
      <c r="T64" s="43">
        <v>9450</v>
      </c>
      <c r="U64" s="47">
        <v>0</v>
      </c>
      <c r="V64" s="46">
        <f t="shared" si="10"/>
        <v>0</v>
      </c>
      <c r="W64" s="46">
        <f>IF(ISBLANK(B64),"",IF(V64=0,0,IF(V64&lt;='hodnocení aktivity'!$H$11,'hodnocení aktivity'!$H$12,IF(V64&lt;='hodnocení aktivity'!$I$11,'hodnocení aktivity'!$I$12,IF(V64&lt;='hodnocení aktivity'!$J$11,'hodnocení aktivity'!$J$12,IF(V64&lt;='hodnocení aktivity'!$K$11,'hodnocení aktivity'!$K$12,'hodnocení aktivity'!$L$12))))))</f>
        <v>0</v>
      </c>
      <c r="X64" s="46">
        <f t="shared" si="11"/>
        <v>26</v>
      </c>
      <c r="Y64" s="43">
        <v>0</v>
      </c>
      <c r="Z64" s="43">
        <v>10</v>
      </c>
      <c r="AA64" s="43">
        <v>4</v>
      </c>
      <c r="AB64" s="43">
        <v>3</v>
      </c>
      <c r="AC64" s="43">
        <v>1</v>
      </c>
      <c r="AD64" s="43">
        <v>2</v>
      </c>
      <c r="AE64" s="43">
        <v>0</v>
      </c>
      <c r="AF64" s="43">
        <v>0</v>
      </c>
      <c r="AG64" s="43">
        <v>0</v>
      </c>
      <c r="AH64" s="43">
        <v>5</v>
      </c>
      <c r="AI64" s="46">
        <f t="shared" si="12"/>
        <v>25</v>
      </c>
      <c r="AJ64" s="48">
        <f t="shared" si="13"/>
        <v>51</v>
      </c>
      <c r="AK64" s="49">
        <f t="shared" si="14"/>
        <v>9450</v>
      </c>
    </row>
    <row r="65" spans="1:37" ht="60" x14ac:dyDescent="0.25">
      <c r="A65" s="41">
        <f t="shared" si="17"/>
        <v>67</v>
      </c>
      <c r="B65" s="45" t="s">
        <v>162</v>
      </c>
      <c r="C65" s="43">
        <v>45248591</v>
      </c>
      <c r="D65" s="45" t="s">
        <v>154</v>
      </c>
      <c r="E65" s="52" t="s">
        <v>166</v>
      </c>
      <c r="F65" s="45" t="s">
        <v>167</v>
      </c>
      <c r="G65" s="43" t="s">
        <v>86</v>
      </c>
      <c r="H65" s="43" t="s">
        <v>86</v>
      </c>
      <c r="I65" s="43" t="s">
        <v>86</v>
      </c>
      <c r="J65" s="43" t="s">
        <v>86</v>
      </c>
      <c r="K65" s="43" t="str">
        <f>IF(COUNTIF(G65:J65,"a")=4,"OK","KO")</f>
        <v>OK</v>
      </c>
      <c r="L65" s="43">
        <v>5</v>
      </c>
      <c r="M65" s="43"/>
      <c r="N65" s="43"/>
      <c r="O65" s="43"/>
      <c r="P65" s="43">
        <v>3</v>
      </c>
      <c r="Q65" s="43">
        <v>3</v>
      </c>
      <c r="R65" s="43">
        <v>5</v>
      </c>
      <c r="S65" s="46">
        <f>IF(ISBLANK(B65),"",'hodnocení aktivity'!$C$10)</f>
        <v>10</v>
      </c>
      <c r="T65" s="43">
        <v>9450</v>
      </c>
      <c r="U65" s="47">
        <v>0</v>
      </c>
      <c r="V65" s="46">
        <f t="shared" si="10"/>
        <v>0</v>
      </c>
      <c r="W65" s="46">
        <f>IF(ISBLANK(B65),"",IF(V65=0,0,IF(V65&lt;='hodnocení aktivity'!$H$11,'hodnocení aktivity'!$H$12,IF(V65&lt;='hodnocení aktivity'!$I$11,'hodnocení aktivity'!$I$12,IF(V65&lt;='hodnocení aktivity'!$J$11,'hodnocení aktivity'!$J$12,IF(V65&lt;='hodnocení aktivity'!$K$11,'hodnocení aktivity'!$K$12,'hodnocení aktivity'!$L$12))))))</f>
        <v>0</v>
      </c>
      <c r="X65" s="46">
        <f t="shared" si="11"/>
        <v>26</v>
      </c>
      <c r="Y65" s="43">
        <v>0</v>
      </c>
      <c r="Z65" s="43">
        <v>10</v>
      </c>
      <c r="AA65" s="43">
        <v>4</v>
      </c>
      <c r="AB65" s="43">
        <v>3</v>
      </c>
      <c r="AC65" s="43">
        <v>0</v>
      </c>
      <c r="AD65" s="43">
        <v>3</v>
      </c>
      <c r="AE65" s="43">
        <v>0</v>
      </c>
      <c r="AF65" s="43">
        <v>0</v>
      </c>
      <c r="AG65" s="43">
        <v>0</v>
      </c>
      <c r="AH65" s="43">
        <v>5</v>
      </c>
      <c r="AI65" s="46">
        <f t="shared" si="12"/>
        <v>25</v>
      </c>
      <c r="AJ65" s="48">
        <f t="shared" si="13"/>
        <v>51</v>
      </c>
      <c r="AK65" s="49">
        <f t="shared" si="14"/>
        <v>9450</v>
      </c>
    </row>
    <row r="66" spans="1:37" ht="60" x14ac:dyDescent="0.25">
      <c r="A66" s="41">
        <f t="shared" si="17"/>
        <v>68</v>
      </c>
      <c r="B66" s="45" t="s">
        <v>162</v>
      </c>
      <c r="C66" s="43">
        <v>45248591</v>
      </c>
      <c r="D66" s="45" t="s">
        <v>154</v>
      </c>
      <c r="E66" s="52" t="s">
        <v>180</v>
      </c>
      <c r="F66" s="45" t="s">
        <v>233</v>
      </c>
      <c r="G66" s="45" t="s">
        <v>86</v>
      </c>
      <c r="H66" s="43" t="s">
        <v>86</v>
      </c>
      <c r="I66" s="43" t="s">
        <v>86</v>
      </c>
      <c r="J66" s="43" t="s">
        <v>86</v>
      </c>
      <c r="K66" s="43" t="str">
        <f>IF(COUNTIF(G66:J66,"a")=4,"OK","KO")</f>
        <v>OK</v>
      </c>
      <c r="L66" s="43">
        <v>5</v>
      </c>
      <c r="M66" s="43"/>
      <c r="N66" s="43"/>
      <c r="O66" s="43"/>
      <c r="P66" s="43">
        <v>3</v>
      </c>
      <c r="Q66" s="43">
        <v>3</v>
      </c>
      <c r="R66" s="43">
        <v>5</v>
      </c>
      <c r="S66" s="46">
        <f>IF(ISBLANK(B66),"",'hodnocení aktivity'!$C$10)</f>
        <v>10</v>
      </c>
      <c r="T66" s="43">
        <v>9450</v>
      </c>
      <c r="U66" s="47">
        <v>0</v>
      </c>
      <c r="V66" s="46">
        <f t="shared" si="10"/>
        <v>0</v>
      </c>
      <c r="W66" s="46">
        <f>IF(ISBLANK(B66),"",IF(V66=0,0,IF(V66&lt;='hodnocení aktivity'!$H$11,'hodnocení aktivity'!$H$12,IF(V66&lt;='hodnocení aktivity'!$I$11,'hodnocení aktivity'!$I$12,IF(V66&lt;='hodnocení aktivity'!$J$11,'hodnocení aktivity'!$J$12,IF(V66&lt;='hodnocení aktivity'!$K$11,'hodnocení aktivity'!$K$12,'hodnocení aktivity'!$L$12))))))</f>
        <v>0</v>
      </c>
      <c r="X66" s="46">
        <f t="shared" si="11"/>
        <v>26</v>
      </c>
      <c r="Y66" s="43">
        <v>0</v>
      </c>
      <c r="Z66" s="43">
        <v>10</v>
      </c>
      <c r="AA66" s="43">
        <v>4</v>
      </c>
      <c r="AB66" s="43">
        <v>3</v>
      </c>
      <c r="AC66" s="43">
        <v>0</v>
      </c>
      <c r="AD66" s="43">
        <v>3</v>
      </c>
      <c r="AE66" s="43">
        <v>0</v>
      </c>
      <c r="AF66" s="43">
        <v>0</v>
      </c>
      <c r="AG66" s="43">
        <v>0</v>
      </c>
      <c r="AH66" s="43">
        <v>5</v>
      </c>
      <c r="AI66" s="46">
        <f t="shared" si="12"/>
        <v>25</v>
      </c>
      <c r="AJ66" s="48">
        <f t="shared" si="13"/>
        <v>51</v>
      </c>
      <c r="AK66" s="49">
        <f t="shared" si="14"/>
        <v>9450</v>
      </c>
    </row>
    <row r="67" spans="1:37" ht="60" x14ac:dyDescent="0.25">
      <c r="A67" s="41">
        <f t="shared" si="17"/>
        <v>69</v>
      </c>
      <c r="B67" s="45" t="s">
        <v>129</v>
      </c>
      <c r="C67" s="43">
        <v>47184469</v>
      </c>
      <c r="D67" s="45" t="s">
        <v>130</v>
      </c>
      <c r="E67" s="45" t="s">
        <v>141</v>
      </c>
      <c r="F67" s="45" t="s">
        <v>221</v>
      </c>
      <c r="G67" s="43" t="s">
        <v>86</v>
      </c>
      <c r="H67" s="43" t="s">
        <v>86</v>
      </c>
      <c r="I67" s="43" t="s">
        <v>86</v>
      </c>
      <c r="J67" s="43" t="s">
        <v>86</v>
      </c>
      <c r="K67" s="43" t="str">
        <f>IF(COUNTIF(G67:J67,"a")=4,"OK","KO")</f>
        <v>OK</v>
      </c>
      <c r="L67" s="43">
        <v>5</v>
      </c>
      <c r="M67" s="43"/>
      <c r="N67" s="43"/>
      <c r="O67" s="43"/>
      <c r="P67" s="43">
        <v>3</v>
      </c>
      <c r="Q67" s="43">
        <v>3</v>
      </c>
      <c r="R67" s="43">
        <v>5</v>
      </c>
      <c r="S67" s="46">
        <f>IF(ISBLANK(B67),"",'hodnocení aktivity'!$C$10)</f>
        <v>10</v>
      </c>
      <c r="T67" s="43">
        <v>5200</v>
      </c>
      <c r="U67" s="47">
        <v>200</v>
      </c>
      <c r="V67" s="46">
        <f t="shared" si="10"/>
        <v>3.8</v>
      </c>
      <c r="W67" s="46">
        <f>IF(ISBLANK(B67),"",IF(V67=0,0,IF(V67&lt;='hodnocení aktivity'!$H$11,'hodnocení aktivity'!$H$12,IF(V67&lt;='hodnocení aktivity'!$I$11,'hodnocení aktivity'!$I$12,IF(V67&lt;='hodnocení aktivity'!$J$11,'hodnocení aktivity'!$J$12,IF(V67&lt;='hodnocení aktivity'!$K$11,'hodnocení aktivity'!$K$12,'hodnocení aktivity'!$L$12))))))</f>
        <v>2</v>
      </c>
      <c r="X67" s="46">
        <f t="shared" si="11"/>
        <v>28</v>
      </c>
      <c r="Y67" s="43">
        <v>0</v>
      </c>
      <c r="Z67" s="43">
        <v>10</v>
      </c>
      <c r="AA67" s="43">
        <v>4</v>
      </c>
      <c r="AB67" s="43">
        <v>2</v>
      </c>
      <c r="AC67" s="43">
        <v>0</v>
      </c>
      <c r="AD67" s="43">
        <v>0</v>
      </c>
      <c r="AE67" s="43">
        <v>0</v>
      </c>
      <c r="AF67" s="43">
        <v>0</v>
      </c>
      <c r="AG67" s="43">
        <v>0</v>
      </c>
      <c r="AH67" s="43">
        <v>6</v>
      </c>
      <c r="AI67" s="46">
        <f t="shared" si="12"/>
        <v>22</v>
      </c>
      <c r="AJ67" s="48">
        <f t="shared" si="13"/>
        <v>50</v>
      </c>
      <c r="AK67" s="49">
        <f t="shared" si="14"/>
        <v>5000</v>
      </c>
    </row>
    <row r="68" spans="1:37" ht="45" x14ac:dyDescent="0.25">
      <c r="A68" s="41">
        <f t="shared" si="17"/>
        <v>70</v>
      </c>
      <c r="B68" s="44" t="s">
        <v>189</v>
      </c>
      <c r="C68" s="51">
        <v>1218808</v>
      </c>
      <c r="D68" s="51" t="s">
        <v>190</v>
      </c>
      <c r="E68" s="45" t="s">
        <v>191</v>
      </c>
      <c r="F68" s="45" t="s">
        <v>236</v>
      </c>
      <c r="G68" s="43" t="s">
        <v>86</v>
      </c>
      <c r="H68" s="43" t="s">
        <v>86</v>
      </c>
      <c r="I68" s="43" t="s">
        <v>86</v>
      </c>
      <c r="J68" s="43" t="s">
        <v>86</v>
      </c>
      <c r="K68" s="43" t="s">
        <v>184</v>
      </c>
      <c r="L68" s="43"/>
      <c r="M68" s="43"/>
      <c r="N68" s="43">
        <v>10</v>
      </c>
      <c r="O68" s="43"/>
      <c r="P68" s="43">
        <v>4</v>
      </c>
      <c r="Q68" s="43">
        <v>3</v>
      </c>
      <c r="R68" s="43">
        <v>5</v>
      </c>
      <c r="S68" s="46">
        <f>IF(ISBLANK(B68),"",'hodnocení aktivity'!$C$10)</f>
        <v>10</v>
      </c>
      <c r="T68" s="43">
        <v>18870</v>
      </c>
      <c r="U68" s="47">
        <v>3370</v>
      </c>
      <c r="V68" s="46">
        <f t="shared" si="10"/>
        <v>17.899999999999999</v>
      </c>
      <c r="W68" s="46">
        <f>IF(ISBLANK(B68),"",IF(V68=0,0,IF(V68&lt;='hodnocení aktivity'!$H$11,'hodnocení aktivity'!$H$12,IF(V68&lt;='hodnocení aktivity'!$I$11,'hodnocení aktivity'!$I$12,IF(V68&lt;='hodnocení aktivity'!$J$11,'hodnocení aktivity'!$J$12,IF(V68&lt;='hodnocení aktivity'!$K$11,'hodnocení aktivity'!$K$12,'hodnocení aktivity'!$L$12))))))</f>
        <v>2</v>
      </c>
      <c r="X68" s="46">
        <f t="shared" si="11"/>
        <v>34</v>
      </c>
      <c r="Y68" s="43">
        <v>0</v>
      </c>
      <c r="Z68" s="43">
        <v>0</v>
      </c>
      <c r="AA68" s="43">
        <v>0</v>
      </c>
      <c r="AB68" s="43">
        <v>2</v>
      </c>
      <c r="AC68" s="43">
        <v>2</v>
      </c>
      <c r="AD68" s="43">
        <v>2</v>
      </c>
      <c r="AE68" s="43">
        <v>1</v>
      </c>
      <c r="AF68" s="43">
        <v>1</v>
      </c>
      <c r="AG68" s="43">
        <v>0</v>
      </c>
      <c r="AH68" s="43">
        <v>5</v>
      </c>
      <c r="AI68" s="46">
        <f t="shared" si="12"/>
        <v>13</v>
      </c>
      <c r="AJ68" s="48">
        <f t="shared" si="13"/>
        <v>47</v>
      </c>
      <c r="AK68" s="49">
        <f t="shared" si="14"/>
        <v>15500</v>
      </c>
    </row>
    <row r="69" spans="1:37" ht="60" x14ac:dyDescent="0.25">
      <c r="A69" s="41">
        <f t="shared" si="17"/>
        <v>71</v>
      </c>
      <c r="B69" s="45" t="s">
        <v>129</v>
      </c>
      <c r="C69" s="43">
        <v>47184469</v>
      </c>
      <c r="D69" s="45" t="s">
        <v>130</v>
      </c>
      <c r="E69" s="45" t="s">
        <v>137</v>
      </c>
      <c r="F69" s="45" t="s">
        <v>138</v>
      </c>
      <c r="G69" s="45" t="s">
        <v>86</v>
      </c>
      <c r="H69" s="43" t="s">
        <v>86</v>
      </c>
      <c r="I69" s="43" t="s">
        <v>86</v>
      </c>
      <c r="J69" s="43" t="s">
        <v>86</v>
      </c>
      <c r="K69" s="43" t="s">
        <v>184</v>
      </c>
      <c r="L69" s="43">
        <v>5</v>
      </c>
      <c r="M69" s="43"/>
      <c r="N69" s="43"/>
      <c r="O69" s="43"/>
      <c r="P69" s="43">
        <v>0</v>
      </c>
      <c r="Q69" s="43"/>
      <c r="R69" s="43">
        <v>5</v>
      </c>
      <c r="S69" s="46">
        <f>IF(ISBLANK(B69),"",'hodnocení aktivity'!$C$10)</f>
        <v>10</v>
      </c>
      <c r="T69" s="43">
        <v>5200</v>
      </c>
      <c r="U69" s="47">
        <v>200</v>
      </c>
      <c r="V69" s="46">
        <f t="shared" si="10"/>
        <v>3.8</v>
      </c>
      <c r="W69" s="46">
        <f>IF(ISBLANK(B69),"",IF(V69=0,0,IF(V69&lt;='hodnocení aktivity'!$H$11,'hodnocení aktivity'!$H$12,IF(V69&lt;='hodnocení aktivity'!$I$11,'hodnocení aktivity'!$I$12,IF(V69&lt;='hodnocení aktivity'!$J$11,'hodnocení aktivity'!$J$12,IF(V69&lt;='hodnocení aktivity'!$K$11,'hodnocení aktivity'!$K$12,'hodnocení aktivity'!$L$12))))))</f>
        <v>2</v>
      </c>
      <c r="X69" s="46">
        <f t="shared" si="11"/>
        <v>22</v>
      </c>
      <c r="Y69" s="43">
        <v>0</v>
      </c>
      <c r="Z69" s="43">
        <v>10</v>
      </c>
      <c r="AA69" s="43">
        <v>4</v>
      </c>
      <c r="AB69" s="43">
        <v>2</v>
      </c>
      <c r="AC69" s="43">
        <v>1</v>
      </c>
      <c r="AD69" s="43">
        <v>3</v>
      </c>
      <c r="AE69" s="43">
        <v>0</v>
      </c>
      <c r="AF69" s="43">
        <v>0</v>
      </c>
      <c r="AG69" s="43">
        <v>0</v>
      </c>
      <c r="AH69" s="43">
        <v>4</v>
      </c>
      <c r="AI69" s="46">
        <f t="shared" si="12"/>
        <v>24</v>
      </c>
      <c r="AJ69" s="48">
        <f t="shared" si="13"/>
        <v>46</v>
      </c>
      <c r="AK69" s="49">
        <f t="shared" si="14"/>
        <v>5000</v>
      </c>
    </row>
    <row r="70" spans="1:37" ht="120" x14ac:dyDescent="0.25">
      <c r="A70" s="41">
        <f t="shared" si="17"/>
        <v>72</v>
      </c>
      <c r="B70" s="45" t="s">
        <v>145</v>
      </c>
      <c r="C70" s="43">
        <v>26673266</v>
      </c>
      <c r="D70" s="45" t="s">
        <v>146</v>
      </c>
      <c r="E70" s="45" t="s">
        <v>151</v>
      </c>
      <c r="F70" s="45" t="s">
        <v>148</v>
      </c>
      <c r="G70" s="43" t="s">
        <v>86</v>
      </c>
      <c r="H70" s="43" t="s">
        <v>86</v>
      </c>
      <c r="I70" s="43" t="s">
        <v>86</v>
      </c>
      <c r="J70" s="43" t="s">
        <v>86</v>
      </c>
      <c r="K70" s="43" t="str">
        <f t="shared" ref="K70:K72" si="18">IF(COUNTIF(G70:J70,"a")=4,"OK","KO")</f>
        <v>OK</v>
      </c>
      <c r="L70" s="43">
        <v>5</v>
      </c>
      <c r="M70" s="43"/>
      <c r="N70" s="43"/>
      <c r="O70" s="43"/>
      <c r="P70" s="43">
        <v>3</v>
      </c>
      <c r="Q70" s="43">
        <v>3</v>
      </c>
      <c r="R70" s="43">
        <v>5</v>
      </c>
      <c r="S70" s="46">
        <f>IF(ISBLANK(B70),"",'hodnocení aktivity'!$C$10)</f>
        <v>10</v>
      </c>
      <c r="T70" s="43">
        <v>2800</v>
      </c>
      <c r="U70" s="47">
        <v>0</v>
      </c>
      <c r="V70" s="46">
        <f t="shared" si="10"/>
        <v>0</v>
      </c>
      <c r="W70" s="46">
        <f>IF(ISBLANK(B70),"",IF(V70=0,0,IF(V70&lt;='hodnocení aktivity'!$H$11,'hodnocení aktivity'!$H$12,IF(V70&lt;='hodnocení aktivity'!$I$11,'hodnocení aktivity'!$I$12,IF(V70&lt;='hodnocení aktivity'!$J$11,'hodnocení aktivity'!$J$12,IF(V70&lt;='hodnocení aktivity'!$K$11,'hodnocení aktivity'!$K$12,'hodnocení aktivity'!$L$12))))))</f>
        <v>0</v>
      </c>
      <c r="X70" s="46">
        <f t="shared" si="11"/>
        <v>26</v>
      </c>
      <c r="Y70" s="43">
        <v>0</v>
      </c>
      <c r="Z70" s="43">
        <v>10</v>
      </c>
      <c r="AA70" s="43">
        <v>4</v>
      </c>
      <c r="AB70" s="43">
        <v>2</v>
      </c>
      <c r="AC70" s="43">
        <v>0</v>
      </c>
      <c r="AD70" s="43">
        <v>0</v>
      </c>
      <c r="AE70" s="43">
        <v>0</v>
      </c>
      <c r="AF70" s="43">
        <v>0</v>
      </c>
      <c r="AG70" s="43">
        <v>0</v>
      </c>
      <c r="AH70" s="43">
        <v>4</v>
      </c>
      <c r="AI70" s="46">
        <f t="shared" si="12"/>
        <v>20</v>
      </c>
      <c r="AJ70" s="48">
        <f t="shared" si="13"/>
        <v>46</v>
      </c>
      <c r="AK70" s="49">
        <f t="shared" si="14"/>
        <v>2800</v>
      </c>
    </row>
    <row r="71" spans="1:37" ht="60" x14ac:dyDescent="0.25">
      <c r="A71" s="41">
        <f t="shared" si="17"/>
        <v>73</v>
      </c>
      <c r="B71" s="45" t="s">
        <v>129</v>
      </c>
      <c r="C71" s="43">
        <v>47184469</v>
      </c>
      <c r="D71" s="45" t="s">
        <v>130</v>
      </c>
      <c r="E71" s="45" t="s">
        <v>139</v>
      </c>
      <c r="F71" s="45" t="s">
        <v>138</v>
      </c>
      <c r="G71" s="43" t="s">
        <v>86</v>
      </c>
      <c r="H71" s="43" t="s">
        <v>86</v>
      </c>
      <c r="I71" s="43" t="s">
        <v>86</v>
      </c>
      <c r="J71" s="43" t="s">
        <v>86</v>
      </c>
      <c r="K71" s="43" t="str">
        <f t="shared" si="18"/>
        <v>OK</v>
      </c>
      <c r="L71" s="43">
        <v>5</v>
      </c>
      <c r="M71" s="43"/>
      <c r="N71" s="43"/>
      <c r="O71" s="43"/>
      <c r="P71" s="43">
        <v>0</v>
      </c>
      <c r="Q71" s="43"/>
      <c r="R71" s="43">
        <v>5</v>
      </c>
      <c r="S71" s="46">
        <f>IF(ISBLANK(B71),"",'hodnocení aktivity'!$C$10)</f>
        <v>10</v>
      </c>
      <c r="T71" s="43">
        <v>5200</v>
      </c>
      <c r="U71" s="47">
        <v>200</v>
      </c>
      <c r="V71" s="46">
        <f t="shared" si="10"/>
        <v>3.8</v>
      </c>
      <c r="W71" s="46">
        <f>IF(ISBLANK(B71),"",IF(V71=0,0,IF(V71&lt;='hodnocení aktivity'!$H$11,'hodnocení aktivity'!$H$12,IF(V71&lt;='hodnocení aktivity'!$I$11,'hodnocení aktivity'!$I$12,IF(V71&lt;='hodnocení aktivity'!$J$11,'hodnocení aktivity'!$J$12,IF(V71&lt;='hodnocení aktivity'!$K$11,'hodnocení aktivity'!$K$12,'hodnocení aktivity'!$L$12))))))</f>
        <v>2</v>
      </c>
      <c r="X71" s="46">
        <f t="shared" si="11"/>
        <v>22</v>
      </c>
      <c r="Y71" s="43">
        <v>0</v>
      </c>
      <c r="Z71" s="43">
        <v>10</v>
      </c>
      <c r="AA71" s="43">
        <v>4</v>
      </c>
      <c r="AB71" s="43">
        <v>2</v>
      </c>
      <c r="AC71" s="43">
        <v>2</v>
      </c>
      <c r="AD71" s="43">
        <v>1</v>
      </c>
      <c r="AE71" s="43">
        <v>0</v>
      </c>
      <c r="AF71" s="43">
        <v>0</v>
      </c>
      <c r="AG71" s="43">
        <v>0</v>
      </c>
      <c r="AH71" s="43">
        <v>4</v>
      </c>
      <c r="AI71" s="46">
        <f t="shared" si="12"/>
        <v>23</v>
      </c>
      <c r="AJ71" s="48">
        <f t="shared" si="13"/>
        <v>45</v>
      </c>
      <c r="AK71" s="49">
        <f t="shared" si="14"/>
        <v>5000</v>
      </c>
    </row>
    <row r="72" spans="1:37" ht="60" x14ac:dyDescent="0.25">
      <c r="A72" s="41">
        <f t="shared" si="17"/>
        <v>74</v>
      </c>
      <c r="B72" s="45" t="s">
        <v>162</v>
      </c>
      <c r="C72" s="43">
        <v>45248591</v>
      </c>
      <c r="D72" s="45" t="s">
        <v>154</v>
      </c>
      <c r="E72" s="52" t="s">
        <v>176</v>
      </c>
      <c r="F72" s="43" t="s">
        <v>177</v>
      </c>
      <c r="G72" s="43" t="s">
        <v>86</v>
      </c>
      <c r="H72" s="43" t="s">
        <v>86</v>
      </c>
      <c r="I72" s="43" t="s">
        <v>86</v>
      </c>
      <c r="J72" s="43" t="s">
        <v>86</v>
      </c>
      <c r="K72" s="43" t="str">
        <f t="shared" si="18"/>
        <v>OK</v>
      </c>
      <c r="L72" s="43">
        <v>5</v>
      </c>
      <c r="M72" s="43"/>
      <c r="N72" s="43"/>
      <c r="O72" s="43"/>
      <c r="P72" s="43">
        <v>3</v>
      </c>
      <c r="Q72" s="43">
        <v>3</v>
      </c>
      <c r="R72" s="43">
        <v>5</v>
      </c>
      <c r="S72" s="46">
        <f>IF(ISBLANK(B72),"",'hodnocení aktivity'!$C$10)</f>
        <v>10</v>
      </c>
      <c r="T72" s="43">
        <v>9450</v>
      </c>
      <c r="U72" s="47">
        <v>0</v>
      </c>
      <c r="V72" s="46">
        <f t="shared" si="10"/>
        <v>0</v>
      </c>
      <c r="W72" s="46">
        <f>IF(ISBLANK(B72),"",IF(V72=0,0,IF(V72&lt;='hodnocení aktivity'!$H$11,'hodnocení aktivity'!$H$12,IF(V72&lt;='hodnocení aktivity'!$I$11,'hodnocení aktivity'!$I$12,IF(V72&lt;='hodnocení aktivity'!$J$11,'hodnocení aktivity'!$J$12,IF(V72&lt;='hodnocení aktivity'!$K$11,'hodnocení aktivity'!$K$12,'hodnocení aktivity'!$L$12))))))</f>
        <v>0</v>
      </c>
      <c r="X72" s="46">
        <f t="shared" si="11"/>
        <v>26</v>
      </c>
      <c r="Y72" s="43">
        <v>0</v>
      </c>
      <c r="Z72" s="43">
        <v>0</v>
      </c>
      <c r="AA72" s="43">
        <v>4</v>
      </c>
      <c r="AB72" s="43">
        <v>3</v>
      </c>
      <c r="AC72" s="43">
        <v>0</v>
      </c>
      <c r="AD72" s="43">
        <v>2</v>
      </c>
      <c r="AE72" s="43">
        <v>0</v>
      </c>
      <c r="AF72" s="43">
        <v>0</v>
      </c>
      <c r="AG72" s="43">
        <v>0</v>
      </c>
      <c r="AH72" s="43">
        <v>5</v>
      </c>
      <c r="AI72" s="46">
        <f t="shared" si="12"/>
        <v>14</v>
      </c>
      <c r="AJ72" s="48">
        <f t="shared" si="13"/>
        <v>40</v>
      </c>
      <c r="AK72" s="49">
        <f t="shared" si="14"/>
        <v>9450</v>
      </c>
    </row>
    <row r="73" spans="1:37" ht="58.5" customHeight="1" x14ac:dyDescent="0.25">
      <c r="A73" s="41"/>
    </row>
    <row r="74" spans="1:37" x14ac:dyDescent="0.25">
      <c r="A74" s="41">
        <f>A72+1</f>
        <v>75</v>
      </c>
    </row>
    <row r="75" spans="1:37" x14ac:dyDescent="0.25">
      <c r="A75" s="41">
        <f t="shared" si="17"/>
        <v>76</v>
      </c>
    </row>
    <row r="76" spans="1:37" x14ac:dyDescent="0.25">
      <c r="A76" s="41">
        <v>60</v>
      </c>
    </row>
    <row r="77" spans="1:37" x14ac:dyDescent="0.25">
      <c r="A77" s="41">
        <v>61</v>
      </c>
    </row>
    <row r="78" spans="1:37" x14ac:dyDescent="0.25">
      <c r="A78" s="26">
        <f t="shared" ref="A78:A103" si="19">A77+1</f>
        <v>62</v>
      </c>
    </row>
    <row r="79" spans="1:37" x14ac:dyDescent="0.25">
      <c r="A79" s="26">
        <f t="shared" si="19"/>
        <v>63</v>
      </c>
    </row>
    <row r="80" spans="1:37" x14ac:dyDescent="0.25">
      <c r="A80" s="26">
        <f t="shared" si="19"/>
        <v>64</v>
      </c>
    </row>
    <row r="81" spans="1:38" x14ac:dyDescent="0.25">
      <c r="A81" s="26">
        <f t="shared" si="19"/>
        <v>65</v>
      </c>
    </row>
    <row r="82" spans="1:38" x14ac:dyDescent="0.25">
      <c r="A82" s="26">
        <f t="shared" si="19"/>
        <v>66</v>
      </c>
    </row>
    <row r="83" spans="1:38" x14ac:dyDescent="0.25">
      <c r="A83" s="26">
        <f t="shared" si="19"/>
        <v>67</v>
      </c>
    </row>
    <row r="84" spans="1:38" x14ac:dyDescent="0.25">
      <c r="A84" s="26">
        <f t="shared" si="19"/>
        <v>68</v>
      </c>
      <c r="AL84" s="27"/>
    </row>
    <row r="85" spans="1:38" x14ac:dyDescent="0.25">
      <c r="A85" s="26">
        <f t="shared" si="19"/>
        <v>69</v>
      </c>
      <c r="AL85" s="27"/>
    </row>
    <row r="86" spans="1:38" x14ac:dyDescent="0.25">
      <c r="A86" s="26">
        <f t="shared" si="19"/>
        <v>70</v>
      </c>
      <c r="AL86" s="27"/>
    </row>
    <row r="87" spans="1:38" x14ac:dyDescent="0.25">
      <c r="A87" s="26">
        <f t="shared" si="19"/>
        <v>71</v>
      </c>
      <c r="AL87" s="27"/>
    </row>
    <row r="88" spans="1:38" x14ac:dyDescent="0.25">
      <c r="A88" s="26">
        <f t="shared" si="19"/>
        <v>72</v>
      </c>
      <c r="AL88" s="27"/>
    </row>
    <row r="89" spans="1:38" x14ac:dyDescent="0.25">
      <c r="A89" s="26">
        <f t="shared" si="19"/>
        <v>73</v>
      </c>
      <c r="AL89" s="27"/>
    </row>
    <row r="90" spans="1:38" x14ac:dyDescent="0.25">
      <c r="A90" s="26">
        <f t="shared" si="19"/>
        <v>74</v>
      </c>
      <c r="AL90" s="27"/>
    </row>
    <row r="91" spans="1:38" x14ac:dyDescent="0.25">
      <c r="A91" s="26">
        <f t="shared" si="19"/>
        <v>75</v>
      </c>
      <c r="AL91" s="27"/>
    </row>
    <row r="92" spans="1:38" x14ac:dyDescent="0.25">
      <c r="A92" s="26">
        <f t="shared" si="19"/>
        <v>76</v>
      </c>
      <c r="AL92" s="27"/>
    </row>
    <row r="93" spans="1:38" x14ac:dyDescent="0.25">
      <c r="A93" s="26">
        <f t="shared" si="19"/>
        <v>77</v>
      </c>
      <c r="AL93" s="27"/>
    </row>
    <row r="94" spans="1:38" x14ac:dyDescent="0.25">
      <c r="A94" s="26">
        <f t="shared" si="19"/>
        <v>78</v>
      </c>
      <c r="AL94" s="27"/>
    </row>
    <row r="95" spans="1:38" x14ac:dyDescent="0.25">
      <c r="A95" s="26">
        <f t="shared" si="19"/>
        <v>79</v>
      </c>
      <c r="AL95" s="27"/>
    </row>
    <row r="96" spans="1:38" x14ac:dyDescent="0.25">
      <c r="A96" s="26">
        <f t="shared" si="19"/>
        <v>80</v>
      </c>
      <c r="AL96" s="27"/>
    </row>
    <row r="97" spans="1:38" x14ac:dyDescent="0.25">
      <c r="A97" s="26">
        <f t="shared" si="19"/>
        <v>81</v>
      </c>
      <c r="AL97" s="27"/>
    </row>
    <row r="98" spans="1:38" x14ac:dyDescent="0.25">
      <c r="A98" s="26">
        <f t="shared" si="19"/>
        <v>82</v>
      </c>
      <c r="AL98" s="27"/>
    </row>
    <row r="99" spans="1:38" x14ac:dyDescent="0.25">
      <c r="A99" s="26">
        <f t="shared" si="19"/>
        <v>83</v>
      </c>
      <c r="AL99" s="27"/>
    </row>
    <row r="100" spans="1:38" x14ac:dyDescent="0.25">
      <c r="A100" s="26">
        <f t="shared" si="19"/>
        <v>84</v>
      </c>
      <c r="AL100" s="27"/>
    </row>
    <row r="101" spans="1:38" x14ac:dyDescent="0.25">
      <c r="A101" s="26">
        <f t="shared" si="19"/>
        <v>85</v>
      </c>
      <c r="AL101" s="27"/>
    </row>
    <row r="102" spans="1:38" x14ac:dyDescent="0.25">
      <c r="A102" s="26">
        <f t="shared" si="19"/>
        <v>86</v>
      </c>
      <c r="AL102" s="27"/>
    </row>
    <row r="103" spans="1:38" x14ac:dyDescent="0.25">
      <c r="A103" s="26">
        <f t="shared" si="19"/>
        <v>87</v>
      </c>
      <c r="AL103" s="27"/>
    </row>
    <row r="104" spans="1:38" x14ac:dyDescent="0.25">
      <c r="AL104" s="27"/>
    </row>
    <row r="105" spans="1:38" x14ac:dyDescent="0.25">
      <c r="AL105" s="27"/>
    </row>
    <row r="106" spans="1:38" x14ac:dyDescent="0.25">
      <c r="AL106" s="27"/>
    </row>
    <row r="107" spans="1:38" x14ac:dyDescent="0.25">
      <c r="AL107" s="27"/>
    </row>
    <row r="108" spans="1:38" x14ac:dyDescent="0.25">
      <c r="AL108" s="27"/>
    </row>
  </sheetData>
  <sortState ref="A4:AK71">
    <sortCondition descending="1" ref="AJ4:AJ71"/>
  </sortState>
  <mergeCells count="7">
    <mergeCell ref="B1:AK1"/>
    <mergeCell ref="L2:O2"/>
    <mergeCell ref="T2:W2"/>
    <mergeCell ref="Z2:AA2"/>
    <mergeCell ref="AF2:AG2"/>
    <mergeCell ref="AB2:AE2"/>
    <mergeCell ref="P2:Q2"/>
  </mergeCells>
  <conditionalFormatting sqref="K4:K13 K15:K26 K28:K38 K40:K49 K51:K61 K63:K72">
    <cfRule type="expression" dxfId="7" priority="1">
      <formula>K4="KO"</formula>
    </cfRule>
  </conditionalFormatting>
  <dataValidations disablePrompts="1" xWindow="996" yWindow="489" count="10">
    <dataValidation type="whole" allowBlank="1" showInputMessage="1" showErrorMessage="1" errorTitle="Nevyhovující hodnota mimo rozsah" error="Hodnota spolůuúčasti nesmí být záporná a vyšší než je cena aktivity." promptTitle="Spoluúčast žáka (studenta)" prompt="Zadej v celých Kč výši spoluúčasti" sqref="U4:U13 U15:U26 U28:U38 U40:U49 U51:U61 U63:U72">
      <formula1>0</formula1>
      <formula2>T4</formula2>
    </dataValidation>
    <dataValidation type="whole" allowBlank="1" showInputMessage="1" showErrorMessage="1" sqref="L4:L13 R4:R13 Y4:Y13 Y15:Y26 L15:L26 R15:R26 R28:R38 Y28:Y38 L28:L38 L40:L49 R40:R49 Y40:Y49 Y51:Y61 L51:L61 R51:R61 R63:R72 Y63:Y72 L63:L72">
      <formula1>0</formula1>
      <formula2>5</formula2>
    </dataValidation>
    <dataValidation type="whole" allowBlank="1" showInputMessage="1" showErrorMessage="1" sqref="M4:M13 M15:M26 M28:M38 M40:M49 M51:M61 M63:M72">
      <formula1>0</formula1>
      <formula2>8</formula2>
    </dataValidation>
    <dataValidation type="whole" allowBlank="1" showInputMessage="1" showErrorMessage="1" sqref="N4:N13 Z4:Z13 Z15:Z26 N15:N26 N28:N38 Z28:Z38 Z40:Z49 N40:N49 N51:N61 Z51:Z61 N63:N72 Z63:Z72">
      <formula1>0</formula1>
      <formula2>10</formula2>
    </dataValidation>
    <dataValidation type="whole" allowBlank="1" showInputMessage="1" showErrorMessage="1" sqref="O4:O13 O15:O26 O28:O38 O40:O49 O51:O61 O63:O72">
      <formula1>0</formula1>
      <formula2>15</formula2>
    </dataValidation>
    <dataValidation type="whole" allowBlank="1" showInputMessage="1" showErrorMessage="1" sqref="P4:P13 AA4:AA13 AA15:AA26 P15:P26 P28:P38 AA28:AA38 AA40:AA49 P40:P49 P51:P61 AA51:AA61 P63:P72 AA63:AA72">
      <formula1>0</formula1>
      <formula2>4</formula2>
    </dataValidation>
    <dataValidation type="whole" allowBlank="1" showInputMessage="1" showErrorMessage="1" sqref="Q4:Q13 AB4:AD13 AB15:AD26 Q15:Q26 Q28:Q38 AB28:AD38 AB40:AD49 Q40:Q49 Q51:Q61 AB51:AD61 Q63:Q72 AB63:AD72">
      <formula1>0</formula1>
      <formula2>3</formula2>
    </dataValidation>
    <dataValidation type="whole" allowBlank="1" showInputMessage="1" showErrorMessage="1" sqref="AG4:AG13 AG15:AG26 AG28:AG38 AG40:AG49 AG51:AG61 AG63:AG72">
      <formula1>0</formula1>
      <formula2>2</formula2>
    </dataValidation>
    <dataValidation type="whole" allowBlank="1" showInputMessage="1" showErrorMessage="1" sqref="AE4:AE13 AE15:AE26 AE28:AE38 AE40:AE49 AE51:AE61 AE63:AE72">
      <formula1>0</formula1>
      <formula2>1</formula2>
    </dataValidation>
    <dataValidation type="whole" allowBlank="1" showInputMessage="1" showErrorMessage="1" sqref="AF4:AF13 AH4:AH13 AH15:AH26 AF15:AF26 AF28:AF38 AH28:AH38 AH40:AH49 AF40:AF49 AF51:AF61 AH51:AH61 AF63:AF72 AH63:AH72">
      <formula1>0</formula1>
      <formula2>7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 xml:space="preserve">&amp;RStr. &amp;P/&amp;N     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996" yWindow="489" count="17">
        <x14:dataValidation type="whole" allowBlank="1" showInputMessage="1" showErrorMessage="1" errorTitle="Nepovolená hodnota" error="Zadejte celé číslo dle limitů na listu &quot;hodnocení aktivity&quot;" promptTitle="Pracovní zátěž žáka 50 - 100 h" prompt="Zadej max. 8 b">
          <x14:formula1>
            <xm:f>0</xm:f>
          </x14:formula1>
          <x14:formula2>
            <xm:f>'hodnocení aktivity'!$C$5</xm:f>
          </x14:formula2>
          <xm:sqref>M4:M13 M15:M26 M28:M38 M40:M49 M51:M61 M63:M72</xm:sqref>
        </x14:dataValidation>
        <x14:dataValidation type="whole" allowBlank="1" showInputMessage="1" showErrorMessage="1" errorTitle="Nepovolená hodnota" error="Zadejte celé číslo dle limitů na listu &quot;hodnocení aktivity&quot;" promptTitle="Pracovní zátěž žáka 100 - 500 h" prompt="Zadej max. 10 b">
          <x14:formula1>
            <xm:f>0</xm:f>
          </x14:formula1>
          <x14:formula2>
            <xm:f>'hodnocení aktivity'!$C$6</xm:f>
          </x14:formula2>
          <xm:sqref>N4:N13 N15:N26 N28:N38 N40:N49 N51:N61 N63:N72</xm:sqref>
        </x14:dataValidation>
        <x14:dataValidation type="whole" allowBlank="1" showInputMessage="1" showErrorMessage="1" errorTitle="Nepovolená hodnota" error="Zadejte celé číslo dle limitů na listu &quot;hodnocení aktivity&quot;" promptTitle="Pracovní zátěž žáka nad 500 h" prompt="Zadej max. 15 b">
          <x14:formula1>
            <xm:f>0</xm:f>
          </x14:formula1>
          <x14:formula2>
            <xm:f>'hodnocení aktivity'!$C$7</xm:f>
          </x14:formula2>
          <xm:sqref>O4:O13 O15:O26 O28:O38 O40:O49 O51:O61 O63:O72</xm:sqref>
        </x14:dataValidation>
        <x14:dataValidation type="whole" allowBlank="1" showInputMessage="1" showErrorMessage="1" errorTitle="Nepovolená hodnota" error="Zadejte celé číslo dle limitů na listu &quot;hodnocení aktivity&quot;" promptTitle="Tvořivost" prompt="Zadej max. 4 b">
          <x14:formula1>
            <xm:f>0</xm:f>
          </x14:formula1>
          <x14:formula2>
            <xm:f>'hodnocení aktivity'!$G$8</xm:f>
          </x14:formula2>
          <xm:sqref>P4:P13 P15:P26 P28:P38 P40:P49 P51:P61 P63:P72</xm:sqref>
        </x14:dataValidation>
        <x14:dataValidation type="whole" allowBlank="1" showInputMessage="1" showErrorMessage="1" errorTitle="Nepovolená hodnota" error="Zadejte celé číslo dle limitů na listu &quot;hodnocení aktivity&quot;" promptTitle="Specifický přínos žáka" prompt="Zadej max. 3 b">
          <x14:formula1>
            <xm:f>0</xm:f>
          </x14:formula1>
          <x14:formula2>
            <xm:f>'hodnocení aktivity'!$I$8</xm:f>
          </x14:formula2>
          <xm:sqref>Q4:Q13 Q15:Q26 Q28:Q38 Q40:Q49 Q51:Q61 Q63:Q72</xm:sqref>
        </x14:dataValidation>
        <x14:dataValidation type="whole" allowBlank="1" showInputMessage="1" showErrorMessage="1" errorTitle="Nepovolená hodnota" error="Zadejte celé číslo dle limitů na listu &quot;hodnocení aktivity&quot;" promptTitle="Přírodovědné (a jiné) zaměření" prompt="Zadej u přírodovědného 5 b, jinak 0 b">
          <x14:formula1>
            <xm:f>0</xm:f>
          </x14:formula1>
          <x14:formula2>
            <xm:f>'hodnocení aktivity'!$C$9</xm:f>
          </x14:formula2>
          <xm:sqref>R4:R13 R15:R26 R28:R38 R40:R49 R51:R61 R63:R72</xm:sqref>
        </x14:dataValidation>
        <x14:dataValidation type="whole" allowBlank="1" showInputMessage="1" showErrorMessage="1" errorTitle="Nepovolená hodnota" error="Zadejte celé číslo dle limitů na listu &quot;hodnocení žáka&quot;" promptTitle="Potvrzení od PPP" prompt="Je-li předloženo --&gt; 5 b, není-li --&gt; 0 b">
          <x14:formula1>
            <xm:f>0</xm:f>
          </x14:formula1>
          <x14:formula2>
            <xm:f>'hodnocení žáka'!$C$4</xm:f>
          </x14:formula2>
          <xm:sqref>Y4:Y13 Y15:Y26 Y28:Y38 Y40:Y49 Y51:Y61 Y63:Y72</xm:sqref>
        </x14:dataValidation>
        <x14:dataValidation type="whole" allowBlank="1" showInputMessage="1" showErrorMessage="1" errorTitle="Nepovolená hodnota" error="Zadejte celé číslo dle limitů na listu &quot;hodnocení žáka&quot;" promptTitle="Průměr prospěchu" prompt="Je-li do 2,0 --&gt; 10 b, je-li horší --&gt; 0 b">
          <x14:formula1>
            <xm:f>0</xm:f>
          </x14:formula1>
          <x14:formula2>
            <xm:f>'hodnocení žáka'!$C$3</xm:f>
          </x14:formula2>
          <xm:sqref>Z4:Z13 Z15:Z26 Z28:Z38 Z40:Z49 Z51:Z61 Z63:Z72</xm:sqref>
        </x14:dataValidation>
        <x14:dataValidation type="whole" allowBlank="1" showInputMessage="1" showErrorMessage="1" errorTitle="Nepovolená hodnota" error="Zadejte celé číslo dle limitů na listu &quot;hodnocení žáka&quot;" promptTitle="Prospěch v navazujících předm." prompt="Je-li do 2,0 --&gt; 4 b, je-li horší --&gt; 0 b">
          <x14:formula1>
            <xm:f>0</xm:f>
          </x14:formula1>
          <x14:formula2>
            <xm:f>'hodnocení žáka'!$C$5</xm:f>
          </x14:formula2>
          <xm:sqref>AA4:AA13 AA15:AA26 AA28:AA38 AA40:AA49 AA51:AA61 AA63:AA72</xm:sqref>
        </x14:dataValidation>
        <x14:dataValidation type="whole" allowBlank="1" showInputMessage="1" showErrorMessage="1" errorTitle="Nepovolená hodnota" error="Zadejte celé číslo dle limitů na listu &quot;hodnocení žáka&quot;" promptTitle="Portfolio - dlouhodobost" prompt="Zadej max. 3 b">
          <x14:formula1>
            <xm:f>0</xm:f>
          </x14:formula1>
          <x14:formula2>
            <xm:f>'hodnocení žáka'!$G$7</xm:f>
          </x14:formula2>
          <xm:sqref>AB4:AB13 AB15:AB26 AB28:AB38 AB40:AB49 AB51:AB61 AB63:AB72</xm:sqref>
        </x14:dataValidation>
        <x14:dataValidation type="whole" allowBlank="1" showInputMessage="1" showErrorMessage="1" errorTitle="Nepovolená hodnota" error="Zadejte celé číslo dle limitů na listu &quot;hodnocení žáka&quot;" promptTitle="Portfolio - úspěchy" prompt="Zadej max. 3 b">
          <x14:formula1>
            <xm:f>0</xm:f>
          </x14:formula1>
          <x14:formula2>
            <xm:f>'hodnocení žáka'!$I$7</xm:f>
          </x14:formula2>
          <xm:sqref>AC4:AC13 AC15:AC26 AC28:AC38 AC40:AC49 AC51:AC61 AC63:AC72</xm:sqref>
        </x14:dataValidation>
        <x14:dataValidation type="whole" allowBlank="1" showInputMessage="1" showErrorMessage="1" errorTitle="Nepovolená hodnota" error="Zadejte celé číslo dle limitů na listu &quot;hodnocení žáka&quot;" promptTitle="Portfolio - přesahy" prompt="Zadej max. 3 b">
          <x14:formula1>
            <xm:f>0</xm:f>
          </x14:formula1>
          <x14:formula2>
            <xm:f>'hodnocení žáka'!$K$7</xm:f>
          </x14:formula2>
          <xm:sqref>AD4:AD13 AD15:AD26 AD28:AD38 AD40:AD49 AD51:AD61 AD63:AD72</xm:sqref>
        </x14:dataValidation>
        <x14:dataValidation type="whole" allowBlank="1" showInputMessage="1" showErrorMessage="1" errorTitle="Nepovolená hodnota" error="Zadejte celé číslo dle limitů na listu &quot;hodnocení žáka&quot;" promptTitle="Portfolio - zahr. zkušenosti" prompt="Zadej max. 1 b">
          <x14:formula1>
            <xm:f>0</xm:f>
          </x14:formula1>
          <x14:formula2>
            <xm:f>'hodnocení žáka'!$M$7</xm:f>
          </x14:formula2>
          <xm:sqref>AE4:AE13 AE15:AE26 AE28:AE38 AE40:AE49 AE51:AE61 AE63:AE72</xm:sqref>
        </x14:dataValidation>
        <x14:dataValidation type="whole" allowBlank="1" showInputMessage="1" showErrorMessage="1" errorTitle="Nepovolená hodnota" error="Zadejte celé číslo dle limitů na listu &quot;hodnocení žáka&quot;" promptTitle="Soutěže v rámci Excelence" prompt="zadej max. 7 b">
          <x14:formula1>
            <xm:f>0</xm:f>
          </x14:formula1>
          <x14:formula2>
            <xm:f>'hodnocení žáka'!$C$8</xm:f>
          </x14:formula2>
          <xm:sqref>AF4:AF13 AF15:AF26 AF28:AF38 AF40:AF49 AF51:AF61 AF63:AF72</xm:sqref>
        </x14:dataValidation>
        <x14:dataValidation type="whole" allowBlank="1" showInputMessage="1" showErrorMessage="1" errorTitle="Nepovolená hodnota" error="Zadejte celé číslo dle limitů na listu &quot;hodnocení žáka&quot;" promptTitle="Soutěže mimo Excelence" prompt="zadej max. 2 b">
          <x14:formula1>
            <xm:f>0</xm:f>
          </x14:formula1>
          <x14:formula2>
            <xm:f>'hodnocení žáka'!$C$9</xm:f>
          </x14:formula2>
          <xm:sqref>AG4:AG13 AG15:AG26 AG28:AG38 AG40:AG49 AG51:AG61 AG63:AG72</xm:sqref>
        </x14:dataValidation>
        <x14:dataValidation type="whole" allowBlank="1" showInputMessage="1" showErrorMessage="1" errorTitle="Nepovolená hodnota" error="Zadejte celé číslo dle limitů na listu &quot;hodnocení žáka&quot;" promptTitle="Motivace" prompt="zadej max. 7 b">
          <x14:formula1>
            <xm:f>0</xm:f>
          </x14:formula1>
          <x14:formula2>
            <xm:f>'hodnocení žáka'!$C$11</xm:f>
          </x14:formula2>
          <xm:sqref>AH4:AH13 AH15:AH26 AH28:AH38 AH40:AH49 AH51:AH61 AH63:AH72</xm:sqref>
        </x14:dataValidation>
        <x14:dataValidation type="whole" allowBlank="1" showInputMessage="1" showErrorMessage="1" errorTitle="Nepovolená hodnota" error="Zadejte celé číslo dle limitů na listu &quot;hodnocení aktivity&quot;" promptTitle="Pracovní zátěž žáka 25 - 50 h" prompt="Zadej 0 - 5 b">
          <x14:formula1>
            <xm:f>0</xm:f>
          </x14:formula1>
          <x14:formula2>
            <xm:f>'hodnocení aktivity'!$C$4</xm:f>
          </x14:formula2>
          <xm:sqref>L4:L13 L15:L26 L28:L38 L40:L49 L51:L61 L63:L72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"/>
  <sheetViews>
    <sheetView topLeftCell="D1" workbookViewId="0">
      <selection activeCell="G21" sqref="G21"/>
    </sheetView>
  </sheetViews>
  <sheetFormatPr defaultRowHeight="15" x14ac:dyDescent="0.25"/>
  <cols>
    <col min="2" max="2" width="25.42578125" customWidth="1"/>
    <col min="4" max="4" width="15.5703125" customWidth="1"/>
    <col min="5" max="5" width="26.85546875" customWidth="1"/>
    <col min="6" max="6" width="13.5703125" customWidth="1"/>
    <col min="7" max="8" width="10.7109375" customWidth="1"/>
    <col min="9" max="9" width="10.28515625" customWidth="1"/>
    <col min="10" max="10" width="10.7109375" customWidth="1"/>
    <col min="11" max="11" width="21.42578125" customWidth="1"/>
    <col min="12" max="12" width="13.7109375" customWidth="1"/>
    <col min="13" max="13" width="15.28515625" customWidth="1"/>
    <col min="14" max="15" width="16.140625" customWidth="1"/>
    <col min="16" max="16" width="15" customWidth="1"/>
    <col min="17" max="17" width="21.28515625" customWidth="1"/>
    <col min="18" max="18" width="39.5703125" customWidth="1"/>
    <col min="19" max="19" width="20.85546875" customWidth="1"/>
    <col min="20" max="20" width="14.5703125" customWidth="1"/>
    <col min="21" max="21" width="22.7109375" customWidth="1"/>
    <col min="22" max="22" width="15.140625" customWidth="1"/>
    <col min="23" max="23" width="73.42578125" customWidth="1"/>
    <col min="24" max="24" width="27" customWidth="1"/>
    <col min="25" max="25" width="24.7109375" customWidth="1"/>
    <col min="26" max="26" width="38.28515625" customWidth="1"/>
    <col min="27" max="27" width="51.5703125" customWidth="1"/>
    <col min="28" max="28" width="19.5703125" customWidth="1"/>
    <col min="29" max="29" width="14" customWidth="1"/>
    <col min="30" max="30" width="18.7109375" customWidth="1"/>
    <col min="31" max="31" width="25.42578125" customWidth="1"/>
    <col min="32" max="32" width="50.140625" customWidth="1"/>
    <col min="33" max="33" width="55.85546875" customWidth="1"/>
    <col min="34" max="34" width="20.7109375" customWidth="1"/>
    <col min="35" max="35" width="28.140625" customWidth="1"/>
    <col min="36" max="36" width="26.42578125" customWidth="1"/>
    <col min="37" max="37" width="13.5703125" customWidth="1"/>
  </cols>
  <sheetData>
    <row r="1" spans="1:37" x14ac:dyDescent="0.25">
      <c r="A1" t="s">
        <v>4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G1" t="s">
        <v>39</v>
      </c>
      <c r="H1" t="s">
        <v>38</v>
      </c>
      <c r="I1" t="s">
        <v>59</v>
      </c>
      <c r="J1" t="s">
        <v>60</v>
      </c>
      <c r="K1" t="s">
        <v>97</v>
      </c>
      <c r="L1" t="s">
        <v>50</v>
      </c>
      <c r="M1" t="s">
        <v>51</v>
      </c>
      <c r="N1" t="s">
        <v>52</v>
      </c>
      <c r="O1" t="s">
        <v>53</v>
      </c>
      <c r="P1" t="s">
        <v>80</v>
      </c>
      <c r="Q1" t="s">
        <v>82</v>
      </c>
      <c r="R1" t="s">
        <v>56</v>
      </c>
      <c r="S1" t="s">
        <v>54</v>
      </c>
      <c r="T1" t="s">
        <v>35</v>
      </c>
      <c r="U1" t="s">
        <v>89</v>
      </c>
      <c r="V1" t="s">
        <v>36</v>
      </c>
      <c r="W1" t="s">
        <v>57</v>
      </c>
      <c r="X1" t="s">
        <v>46</v>
      </c>
      <c r="Y1" t="s">
        <v>40</v>
      </c>
      <c r="Z1" t="s">
        <v>41</v>
      </c>
      <c r="AA1" t="s">
        <v>42</v>
      </c>
      <c r="AB1" t="s">
        <v>76</v>
      </c>
      <c r="AC1" t="s">
        <v>77</v>
      </c>
      <c r="AD1" t="s">
        <v>78</v>
      </c>
      <c r="AE1" t="s">
        <v>79</v>
      </c>
      <c r="AF1" t="s">
        <v>96</v>
      </c>
      <c r="AG1" t="s">
        <v>61</v>
      </c>
      <c r="AH1" t="s">
        <v>58</v>
      </c>
      <c r="AI1" t="s">
        <v>47</v>
      </c>
      <c r="AJ1" t="s">
        <v>55</v>
      </c>
      <c r="AK1" t="s">
        <v>49</v>
      </c>
    </row>
    <row r="2" spans="1:37" x14ac:dyDescent="0.25">
      <c r="A2">
        <v>1</v>
      </c>
      <c r="B2" t="s">
        <v>84</v>
      </c>
      <c r="C2">
        <v>45768455</v>
      </c>
      <c r="D2" t="s">
        <v>85</v>
      </c>
      <c r="E2" t="s">
        <v>247</v>
      </c>
      <c r="F2" t="s">
        <v>248</v>
      </c>
      <c r="G2" t="s">
        <v>86</v>
      </c>
      <c r="H2" t="s">
        <v>86</v>
      </c>
      <c r="I2" t="s">
        <v>86</v>
      </c>
      <c r="J2" t="s">
        <v>86</v>
      </c>
      <c r="K2" t="s">
        <v>184</v>
      </c>
      <c r="L2">
        <v>5</v>
      </c>
      <c r="M2">
        <v>8</v>
      </c>
      <c r="P2">
        <v>0</v>
      </c>
      <c r="Q2">
        <v>0</v>
      </c>
      <c r="R2">
        <v>0</v>
      </c>
      <c r="S2">
        <v>10</v>
      </c>
      <c r="T2">
        <v>100</v>
      </c>
      <c r="U2">
        <v>10</v>
      </c>
      <c r="V2">
        <v>10</v>
      </c>
      <c r="W2">
        <v>2</v>
      </c>
      <c r="X2">
        <v>25</v>
      </c>
      <c r="Y2">
        <v>0</v>
      </c>
      <c r="Z2">
        <v>0</v>
      </c>
      <c r="AA2">
        <v>0</v>
      </c>
      <c r="AB2">
        <v>3</v>
      </c>
      <c r="AC2">
        <v>3</v>
      </c>
      <c r="AD2">
        <v>2</v>
      </c>
      <c r="AE2">
        <v>1</v>
      </c>
      <c r="AF2">
        <v>0</v>
      </c>
      <c r="AG2">
        <v>0</v>
      </c>
      <c r="AH2">
        <v>0</v>
      </c>
      <c r="AI2">
        <v>9</v>
      </c>
      <c r="AJ2">
        <v>34</v>
      </c>
      <c r="AK2">
        <v>90</v>
      </c>
    </row>
    <row r="3" spans="1:37" x14ac:dyDescent="0.25">
      <c r="A3">
        <v>2</v>
      </c>
      <c r="B3" t="s">
        <v>84</v>
      </c>
      <c r="C3">
        <v>45768455</v>
      </c>
      <c r="D3" t="s">
        <v>85</v>
      </c>
      <c r="E3" t="s">
        <v>249</v>
      </c>
      <c r="G3" t="s">
        <v>86</v>
      </c>
      <c r="H3" t="s">
        <v>86</v>
      </c>
      <c r="I3" t="s">
        <v>86</v>
      </c>
      <c r="J3" t="s">
        <v>86</v>
      </c>
      <c r="K3" t="s">
        <v>184</v>
      </c>
      <c r="L3">
        <v>0</v>
      </c>
      <c r="N3">
        <v>0</v>
      </c>
      <c r="P3">
        <v>0</v>
      </c>
      <c r="Q3">
        <v>2</v>
      </c>
      <c r="R3">
        <v>0</v>
      </c>
      <c r="S3">
        <v>10</v>
      </c>
      <c r="V3">
        <v>0</v>
      </c>
      <c r="W3">
        <v>0</v>
      </c>
      <c r="X3">
        <v>12</v>
      </c>
      <c r="Y3">
        <v>5</v>
      </c>
      <c r="AI3">
        <v>5</v>
      </c>
      <c r="AJ3">
        <v>17</v>
      </c>
      <c r="AK3">
        <v>0</v>
      </c>
    </row>
    <row r="4" spans="1:37" x14ac:dyDescent="0.25">
      <c r="A4">
        <v>9</v>
      </c>
      <c r="B4" t="s">
        <v>84</v>
      </c>
      <c r="C4">
        <v>45768462</v>
      </c>
      <c r="D4" t="s">
        <v>85</v>
      </c>
      <c r="K4" t="s">
        <v>250</v>
      </c>
      <c r="S4">
        <v>10</v>
      </c>
      <c r="V4">
        <v>0</v>
      </c>
      <c r="W4">
        <v>0</v>
      </c>
      <c r="X4">
        <v>10</v>
      </c>
      <c r="AI4">
        <v>0</v>
      </c>
      <c r="AJ4">
        <v>0</v>
      </c>
      <c r="AK4">
        <v>0</v>
      </c>
    </row>
    <row r="5" spans="1:37" x14ac:dyDescent="0.25">
      <c r="A5">
        <v>8</v>
      </c>
      <c r="B5" t="s">
        <v>84</v>
      </c>
      <c r="C5">
        <v>45768461</v>
      </c>
      <c r="D5" t="s">
        <v>85</v>
      </c>
      <c r="G5" t="s">
        <v>86</v>
      </c>
      <c r="H5" t="s">
        <v>86</v>
      </c>
      <c r="J5" t="s">
        <v>86</v>
      </c>
      <c r="K5" t="s">
        <v>250</v>
      </c>
      <c r="S5">
        <v>10</v>
      </c>
      <c r="V5">
        <v>0</v>
      </c>
      <c r="W5">
        <v>0</v>
      </c>
      <c r="X5">
        <v>10</v>
      </c>
      <c r="AI5">
        <v>0</v>
      </c>
      <c r="AJ5">
        <v>0</v>
      </c>
      <c r="AK5">
        <v>0</v>
      </c>
    </row>
    <row r="6" spans="1:37" x14ac:dyDescent="0.25">
      <c r="A6">
        <v>3</v>
      </c>
      <c r="B6" t="s">
        <v>84</v>
      </c>
      <c r="C6">
        <v>45768456</v>
      </c>
      <c r="D6" t="s">
        <v>98</v>
      </c>
      <c r="E6" t="s">
        <v>247</v>
      </c>
      <c r="G6" t="s">
        <v>86</v>
      </c>
      <c r="H6" t="s">
        <v>86</v>
      </c>
      <c r="I6" t="s">
        <v>86</v>
      </c>
      <c r="J6" t="s">
        <v>86</v>
      </c>
      <c r="K6" t="s">
        <v>184</v>
      </c>
      <c r="S6">
        <v>10</v>
      </c>
      <c r="V6">
        <v>0</v>
      </c>
      <c r="W6">
        <v>0</v>
      </c>
      <c r="X6">
        <v>10</v>
      </c>
      <c r="AI6">
        <v>0</v>
      </c>
      <c r="AJ6">
        <v>10</v>
      </c>
      <c r="AK6">
        <v>0</v>
      </c>
    </row>
    <row r="7" spans="1:37" x14ac:dyDescent="0.25">
      <c r="A7">
        <v>4</v>
      </c>
      <c r="B7" t="s">
        <v>84</v>
      </c>
      <c r="C7">
        <v>45768457</v>
      </c>
      <c r="D7" t="s">
        <v>99</v>
      </c>
      <c r="G7" t="s">
        <v>86</v>
      </c>
      <c r="H7" t="s">
        <v>86</v>
      </c>
      <c r="J7" t="s">
        <v>86</v>
      </c>
      <c r="K7" t="s">
        <v>250</v>
      </c>
      <c r="S7">
        <v>10</v>
      </c>
      <c r="V7">
        <v>0</v>
      </c>
      <c r="W7">
        <v>0</v>
      </c>
      <c r="X7">
        <v>10</v>
      </c>
      <c r="AI7">
        <v>0</v>
      </c>
      <c r="AJ7">
        <v>0</v>
      </c>
      <c r="AK7">
        <v>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B5" sqref="B5"/>
    </sheetView>
  </sheetViews>
  <sheetFormatPr defaultRowHeight="15" x14ac:dyDescent="0.25"/>
  <cols>
    <col min="2" max="2" width="16.28515625" customWidth="1"/>
    <col min="3" max="3" width="12.42578125" customWidth="1"/>
    <col min="4" max="4" width="19.42578125" bestFit="1" customWidth="1"/>
  </cols>
  <sheetData>
    <row r="2" spans="2:4" x14ac:dyDescent="0.25">
      <c r="B2" s="22" t="s">
        <v>1</v>
      </c>
      <c r="C2" s="1" t="s">
        <v>105</v>
      </c>
    </row>
    <row r="4" spans="2:4" x14ac:dyDescent="0.25">
      <c r="B4" s="1"/>
      <c r="C4" s="22" t="s">
        <v>251</v>
      </c>
      <c r="D4" s="1"/>
    </row>
    <row r="5" spans="2:4" x14ac:dyDescent="0.25">
      <c r="B5" s="22" t="s">
        <v>102</v>
      </c>
      <c r="C5" s="1" t="s">
        <v>107</v>
      </c>
      <c r="D5" s="1" t="s">
        <v>104</v>
      </c>
    </row>
    <row r="6" spans="2:4" x14ac:dyDescent="0.25">
      <c r="B6" s="23" t="s">
        <v>84</v>
      </c>
      <c r="C6" s="25">
        <v>6</v>
      </c>
      <c r="D6" s="25">
        <v>90</v>
      </c>
    </row>
    <row r="7" spans="2:4" x14ac:dyDescent="0.25">
      <c r="B7" s="23" t="s">
        <v>106</v>
      </c>
      <c r="C7" s="25">
        <v>3</v>
      </c>
      <c r="D7" s="25">
        <v>0</v>
      </c>
    </row>
    <row r="8" spans="2:4" x14ac:dyDescent="0.25">
      <c r="B8" s="24" t="s">
        <v>101</v>
      </c>
      <c r="C8" s="25">
        <v>1</v>
      </c>
      <c r="D8" s="25">
        <v>0</v>
      </c>
    </row>
    <row r="9" spans="2:4" x14ac:dyDescent="0.25">
      <c r="B9" s="24" t="s">
        <v>100</v>
      </c>
      <c r="C9" s="25">
        <v>2</v>
      </c>
      <c r="D9" s="25">
        <v>0</v>
      </c>
    </row>
    <row r="10" spans="2:4" x14ac:dyDescent="0.25">
      <c r="B10" s="23" t="s">
        <v>252</v>
      </c>
      <c r="C10" s="25">
        <v>91</v>
      </c>
      <c r="D10" s="25">
        <v>0</v>
      </c>
    </row>
    <row r="11" spans="2:4" x14ac:dyDescent="0.25">
      <c r="B11" s="24" t="s">
        <v>252</v>
      </c>
      <c r="C11" s="25">
        <v>91</v>
      </c>
      <c r="D11" s="25">
        <v>0</v>
      </c>
    </row>
    <row r="12" spans="2:4" x14ac:dyDescent="0.25">
      <c r="B12" s="23" t="s">
        <v>103</v>
      </c>
      <c r="C12" s="25">
        <v>100</v>
      </c>
      <c r="D12" s="25">
        <v>90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I8" sqref="I8"/>
    </sheetView>
  </sheetViews>
  <sheetFormatPr defaultRowHeight="15" x14ac:dyDescent="0.25"/>
  <cols>
    <col min="2" max="2" width="34" customWidth="1"/>
    <col min="3" max="3" width="19.5703125" customWidth="1"/>
    <col min="4" max="4" width="20.140625" customWidth="1"/>
    <col min="5" max="5" width="45.42578125" style="7" customWidth="1"/>
  </cols>
  <sheetData>
    <row r="1" spans="1:12" x14ac:dyDescent="0.25">
      <c r="B1" s="8" t="s">
        <v>29</v>
      </c>
      <c r="C1" s="8"/>
      <c r="D1" s="8"/>
    </row>
    <row r="2" spans="1:12" ht="15.75" thickBot="1" x14ac:dyDescent="0.3"/>
    <row r="3" spans="1:12" ht="29.25" thickBot="1" x14ac:dyDescent="0.3">
      <c r="A3" s="1"/>
      <c r="B3" s="2" t="s">
        <v>6</v>
      </c>
      <c r="C3" s="2" t="s">
        <v>7</v>
      </c>
      <c r="D3" s="5" t="s">
        <v>8</v>
      </c>
      <c r="E3" s="17" t="s">
        <v>33</v>
      </c>
    </row>
    <row r="4" spans="1:12" ht="56.25" customHeight="1" thickBot="1" x14ac:dyDescent="0.3">
      <c r="A4" s="1"/>
      <c r="B4" s="4" t="s">
        <v>9</v>
      </c>
      <c r="C4" s="3">
        <v>5</v>
      </c>
      <c r="D4" s="6"/>
      <c r="E4" s="13" t="s">
        <v>63</v>
      </c>
    </row>
    <row r="5" spans="1:12" ht="63" customHeight="1" thickBot="1" x14ac:dyDescent="0.3">
      <c r="A5" s="1"/>
      <c r="B5" s="4" t="s">
        <v>10</v>
      </c>
      <c r="C5" s="3">
        <v>8</v>
      </c>
      <c r="D5" s="6"/>
      <c r="E5" s="13" t="s">
        <v>64</v>
      </c>
    </row>
    <row r="6" spans="1:12" ht="66" customHeight="1" thickBot="1" x14ac:dyDescent="0.3">
      <c r="A6" s="1"/>
      <c r="B6" s="4" t="s">
        <v>11</v>
      </c>
      <c r="C6" s="3">
        <v>10</v>
      </c>
      <c r="D6" s="6"/>
      <c r="E6" s="13" t="s">
        <v>65</v>
      </c>
    </row>
    <row r="7" spans="1:12" ht="61.5" customHeight="1" thickBot="1" x14ac:dyDescent="0.3">
      <c r="A7" s="1"/>
      <c r="B7" s="4" t="s">
        <v>12</v>
      </c>
      <c r="C7" s="3">
        <v>15</v>
      </c>
      <c r="D7" s="6"/>
      <c r="E7" s="13" t="s">
        <v>66</v>
      </c>
    </row>
    <row r="8" spans="1:12" ht="30.75" thickBot="1" x14ac:dyDescent="0.3">
      <c r="A8" s="1"/>
      <c r="B8" s="4" t="s">
        <v>13</v>
      </c>
      <c r="C8" s="3">
        <v>7</v>
      </c>
      <c r="D8" s="6"/>
      <c r="E8" s="13" t="s">
        <v>67</v>
      </c>
      <c r="F8" t="s">
        <v>90</v>
      </c>
      <c r="G8">
        <v>4</v>
      </c>
      <c r="H8" s="11" t="s">
        <v>91</v>
      </c>
      <c r="I8">
        <v>3</v>
      </c>
    </row>
    <row r="9" spans="1:12" ht="15.75" thickBot="1" x14ac:dyDescent="0.3">
      <c r="A9" s="1"/>
      <c r="B9" s="4" t="s">
        <v>14</v>
      </c>
      <c r="C9" s="3">
        <v>5</v>
      </c>
      <c r="D9" s="6"/>
      <c r="E9" s="12" t="s">
        <v>73</v>
      </c>
    </row>
    <row r="10" spans="1:12" ht="30.75" thickBot="1" x14ac:dyDescent="0.3">
      <c r="A10" s="1" t="s">
        <v>34</v>
      </c>
      <c r="B10" s="4" t="s">
        <v>15</v>
      </c>
      <c r="C10" s="3">
        <v>10</v>
      </c>
      <c r="D10" s="6"/>
      <c r="E10" s="13" t="s">
        <v>62</v>
      </c>
    </row>
    <row r="11" spans="1:12" ht="15.75" thickBot="1" x14ac:dyDescent="0.3">
      <c r="A11" s="1"/>
      <c r="B11" s="74" t="s">
        <v>24</v>
      </c>
      <c r="C11" s="74"/>
      <c r="D11" s="74"/>
      <c r="E11" s="17"/>
      <c r="G11" t="s">
        <v>87</v>
      </c>
      <c r="H11">
        <v>20</v>
      </c>
      <c r="I11">
        <v>40</v>
      </c>
      <c r="J11">
        <v>60</v>
      </c>
      <c r="K11">
        <v>80</v>
      </c>
      <c r="L11">
        <v>100</v>
      </c>
    </row>
    <row r="12" spans="1:12" ht="45.75" thickBot="1" x14ac:dyDescent="0.3">
      <c r="A12" s="1"/>
      <c r="B12" s="4" t="s">
        <v>25</v>
      </c>
      <c r="C12" s="3">
        <v>10</v>
      </c>
      <c r="D12" s="6"/>
      <c r="E12" s="13" t="s">
        <v>74</v>
      </c>
      <c r="G12" t="s">
        <v>88</v>
      </c>
      <c r="H12">
        <v>2</v>
      </c>
      <c r="I12">
        <v>4</v>
      </c>
      <c r="J12">
        <v>6</v>
      </c>
      <c r="K12">
        <v>8</v>
      </c>
      <c r="L12">
        <v>10</v>
      </c>
    </row>
    <row r="13" spans="1:12" ht="15.75" thickBot="1" x14ac:dyDescent="0.3">
      <c r="A13" s="1"/>
      <c r="B13" s="75" t="s">
        <v>28</v>
      </c>
      <c r="C13" s="76"/>
      <c r="D13" s="16"/>
      <c r="E13" s="18"/>
    </row>
  </sheetData>
  <mergeCells count="2">
    <mergeCell ref="B11:D11"/>
    <mergeCell ref="B13:C13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4" workbookViewId="0">
      <selection activeCell="J7" sqref="J7"/>
    </sheetView>
  </sheetViews>
  <sheetFormatPr defaultRowHeight="15" x14ac:dyDescent="0.25"/>
  <cols>
    <col min="2" max="2" width="25.140625" customWidth="1"/>
    <col min="3" max="3" width="21.5703125" customWidth="1"/>
    <col min="4" max="4" width="16.85546875" customWidth="1"/>
    <col min="5" max="5" width="25.85546875" customWidth="1"/>
    <col min="6" max="6" width="14.7109375" customWidth="1"/>
    <col min="8" max="8" width="11.42578125" customWidth="1"/>
    <col min="10" max="10" width="12" customWidth="1"/>
    <col min="12" max="12" width="14.28515625" customWidth="1"/>
  </cols>
  <sheetData>
    <row r="1" spans="1:13" ht="15.75" thickBot="1" x14ac:dyDescent="0.3">
      <c r="B1" s="8" t="s">
        <v>83</v>
      </c>
    </row>
    <row r="2" spans="1:13" ht="15.75" thickBot="1" x14ac:dyDescent="0.3">
      <c r="A2" s="1"/>
      <c r="B2" s="74" t="s">
        <v>16</v>
      </c>
      <c r="C2" s="74"/>
      <c r="D2" s="74"/>
      <c r="E2" s="15" t="s">
        <v>32</v>
      </c>
    </row>
    <row r="3" spans="1:13" ht="47.25" customHeight="1" thickBot="1" x14ac:dyDescent="0.3">
      <c r="A3" s="1"/>
      <c r="B3" s="4" t="s">
        <v>17</v>
      </c>
      <c r="C3" s="3">
        <v>10</v>
      </c>
      <c r="D3" s="6"/>
      <c r="E3" s="9" t="s">
        <v>68</v>
      </c>
    </row>
    <row r="4" spans="1:13" ht="45.75" thickBot="1" x14ac:dyDescent="0.3">
      <c r="A4" s="1"/>
      <c r="B4" s="4" t="s">
        <v>18</v>
      </c>
      <c r="C4" s="3">
        <v>5</v>
      </c>
      <c r="D4" s="6"/>
      <c r="E4" s="9" t="s">
        <v>30</v>
      </c>
    </row>
    <row r="5" spans="1:13" ht="60.75" thickBot="1" x14ac:dyDescent="0.3">
      <c r="A5" s="1"/>
      <c r="B5" s="4" t="s">
        <v>19</v>
      </c>
      <c r="C5" s="3">
        <v>4</v>
      </c>
      <c r="D5" s="6"/>
      <c r="E5" s="9" t="s">
        <v>69</v>
      </c>
    </row>
    <row r="6" spans="1:13" ht="15.75" thickBot="1" x14ac:dyDescent="0.3">
      <c r="A6" s="1"/>
      <c r="B6" s="74" t="s">
        <v>20</v>
      </c>
      <c r="C6" s="74"/>
      <c r="D6" s="74"/>
      <c r="E6" s="19"/>
    </row>
    <row r="7" spans="1:13" ht="65.25" customHeight="1" thickBot="1" x14ac:dyDescent="0.3">
      <c r="A7" s="1"/>
      <c r="B7" s="4" t="s">
        <v>21</v>
      </c>
      <c r="C7" s="3">
        <v>10</v>
      </c>
      <c r="D7" s="6"/>
      <c r="E7" s="9" t="s">
        <v>70</v>
      </c>
      <c r="F7" s="11" t="s">
        <v>92</v>
      </c>
      <c r="G7">
        <v>3</v>
      </c>
      <c r="H7" s="11" t="s">
        <v>93</v>
      </c>
      <c r="I7">
        <v>3</v>
      </c>
      <c r="J7" s="11" t="s">
        <v>95</v>
      </c>
      <c r="K7">
        <v>3</v>
      </c>
      <c r="L7" s="11" t="s">
        <v>94</v>
      </c>
      <c r="M7">
        <v>1</v>
      </c>
    </row>
    <row r="8" spans="1:13" ht="105.75" thickBot="1" x14ac:dyDescent="0.3">
      <c r="A8" s="1"/>
      <c r="B8" s="4" t="s">
        <v>22</v>
      </c>
      <c r="C8" s="3">
        <v>7</v>
      </c>
      <c r="D8" s="6"/>
      <c r="E8" s="9" t="s">
        <v>71</v>
      </c>
    </row>
    <row r="9" spans="1:13" ht="75.75" thickBot="1" x14ac:dyDescent="0.3">
      <c r="A9" s="1"/>
      <c r="B9" s="4" t="s">
        <v>23</v>
      </c>
      <c r="C9" s="3">
        <v>2</v>
      </c>
      <c r="D9" s="6"/>
      <c r="E9" s="9" t="s">
        <v>72</v>
      </c>
    </row>
    <row r="10" spans="1:13" ht="15.75" thickBot="1" x14ac:dyDescent="0.3">
      <c r="A10" s="1"/>
      <c r="B10" s="74" t="s">
        <v>26</v>
      </c>
      <c r="C10" s="74"/>
      <c r="D10" s="74"/>
      <c r="E10" s="9"/>
    </row>
    <row r="11" spans="1:13" ht="120.75" thickBot="1" x14ac:dyDescent="0.3">
      <c r="A11" s="1"/>
      <c r="B11" s="4" t="s">
        <v>27</v>
      </c>
      <c r="C11" s="3">
        <v>7</v>
      </c>
      <c r="D11" s="6"/>
      <c r="E11" s="11" t="s">
        <v>31</v>
      </c>
    </row>
    <row r="12" spans="1:13" ht="16.5" thickBot="1" x14ac:dyDescent="0.3">
      <c r="A12" s="1"/>
      <c r="B12" s="75" t="s">
        <v>28</v>
      </c>
      <c r="C12" s="76"/>
      <c r="D12" s="14"/>
      <c r="E12" s="20"/>
    </row>
    <row r="13" spans="1:13" ht="15.75" x14ac:dyDescent="0.25">
      <c r="E13" s="10"/>
    </row>
    <row r="14" spans="1:13" ht="15.75" x14ac:dyDescent="0.25">
      <c r="E14" s="10"/>
    </row>
    <row r="15" spans="1:13" ht="15.75" x14ac:dyDescent="0.25">
      <c r="E15" s="10"/>
    </row>
  </sheetData>
  <mergeCells count="4">
    <mergeCell ref="B2:D2"/>
    <mergeCell ref="B6:D6"/>
    <mergeCell ref="B10:D10"/>
    <mergeCell ref="B12:C12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Celkový přehled</vt:lpstr>
      <vt:lpstr>List1</vt:lpstr>
      <vt:lpstr>Souhrny</vt:lpstr>
      <vt:lpstr>hodnocení aktivity</vt:lpstr>
      <vt:lpstr>hodnocení žáka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2015-05-13T11:24:24Z</dcterms:modified>
</cp:coreProperties>
</file>