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bor_32\Od\CZ09 Česko-norský výzkumný program\PUBLICITA dle Annnexu 4\4 Příspěvky na web MŠMT\Web in English\"/>
    </mc:Choice>
  </mc:AlternateContent>
  <bookViews>
    <workbookView xWindow="330" yWindow="135" windowWidth="25440" windowHeight="12585"/>
  </bookViews>
  <sheets>
    <sheet name="list" sheetId="1" r:id="rId1"/>
    <sheet name="List1" sheetId="3" r:id="rId2"/>
  </sheets>
  <calcPr calcId="152511" concurrentCalc="0"/>
</workbook>
</file>

<file path=xl/calcChain.xml><?xml version="1.0" encoding="utf-8"?>
<calcChain xmlns="http://schemas.openxmlformats.org/spreadsheetml/2006/main">
  <c r="M22" i="1" l="1"/>
  <c r="L22" i="1"/>
  <c r="K22" i="1"/>
  <c r="M21" i="1"/>
  <c r="L21" i="1"/>
  <c r="K21" i="1"/>
  <c r="K20" i="1"/>
  <c r="K19" i="1"/>
  <c r="K18" i="1"/>
  <c r="K17" i="1"/>
  <c r="K16" i="1"/>
  <c r="K15" i="1"/>
  <c r="M14" i="1"/>
  <c r="L14" i="1"/>
  <c r="K14" i="1"/>
  <c r="M13" i="1"/>
  <c r="L13" i="1"/>
  <c r="K13" i="1"/>
  <c r="H13" i="1"/>
  <c r="G13" i="1"/>
  <c r="M12" i="1"/>
  <c r="L12" i="1"/>
  <c r="K12" i="1"/>
  <c r="H12" i="1"/>
  <c r="G12" i="1"/>
  <c r="K11" i="1"/>
  <c r="K10" i="1"/>
  <c r="K9" i="1"/>
  <c r="H9" i="1"/>
  <c r="G9" i="1"/>
  <c r="K8" i="1"/>
  <c r="M7" i="1"/>
  <c r="L7" i="1"/>
  <c r="K7" i="1"/>
  <c r="M6" i="1"/>
  <c r="L6" i="1"/>
  <c r="K6" i="1"/>
  <c r="K5" i="1"/>
</calcChain>
</file>

<file path=xl/sharedStrings.xml><?xml version="1.0" encoding="utf-8"?>
<sst xmlns="http://schemas.openxmlformats.org/spreadsheetml/2006/main" count="137" uniqueCount="94">
  <si>
    <t>Name</t>
  </si>
  <si>
    <t>7F14061</t>
  </si>
  <si>
    <t>Phosphorylation-mediated signalling in DNA damage response and cancer</t>
  </si>
  <si>
    <t>7F14287</t>
  </si>
  <si>
    <t>Source-Term Determination of Radionuclide Releases by Inverse Atmospheric
Dispersion Modelling (STRADI)</t>
  </si>
  <si>
    <t>7F14083</t>
  </si>
  <si>
    <t>3D yeast colony genomics: A model for cancer progression and development of
drug resistance in biofilms</t>
  </si>
  <si>
    <t>7F14369</t>
  </si>
  <si>
    <t>NuArch: Nuclear Architecture in the regulation of autophagy, DNA repair and
gene expression</t>
  </si>
  <si>
    <t>7F14358</t>
  </si>
  <si>
    <t>Advanced Detectors for Better Awareness of Neutrons and Gamma rays in
environment</t>
  </si>
  <si>
    <t>7F14208</t>
  </si>
  <si>
    <t>Human, Agricultural, and Climatic Impact on Ecological Rules: macroecological
analysis of palaeobiological datasets</t>
  </si>
  <si>
    <t>7F14330</t>
  </si>
  <si>
    <t>A new methodological approach for identification of industrial pollution: Isotope
fingerprinting and bacterial community changes.</t>
  </si>
  <si>
    <t>7F14341</t>
  </si>
  <si>
    <t>Assessing water quality improvement options concerning nutrient and
pharmaceutical contaminants in rural watersheds</t>
  </si>
  <si>
    <t>7F14466</t>
  </si>
  <si>
    <t>Phase behaviour in CCS systems</t>
  </si>
  <si>
    <t>7F14009</t>
  </si>
  <si>
    <t>Macromolecular toolbox for biomedical applications</t>
  </si>
  <si>
    <t>7F14057</t>
  </si>
  <si>
    <t>Biomaterials and stem cells in the treatment of stroke and spinal cord injury</t>
  </si>
  <si>
    <t>7F14156</t>
  </si>
  <si>
    <t>Tissue engineering of genetically competent corneal and conjunctival cells for
subsequent grafting in human medicine.</t>
  </si>
  <si>
    <t>7F14308</t>
  </si>
  <si>
    <t>Comparative study of Huntington’s disease using biochemical,
immunocytochemical and molecular genetic methods on the mouse, minipig and
human tissues and cells</t>
  </si>
  <si>
    <t>7F14058</t>
  </si>
  <si>
    <t>Governance, social investments and social INNovation in CARE services in the
Czech Republic and Norway</t>
  </si>
  <si>
    <t>7F14500</t>
  </si>
  <si>
    <t>Physical Activity as a Part in Treatment of Psychiatric Patients</t>
  </si>
  <si>
    <t>7F14047</t>
  </si>
  <si>
    <t>Harvesting big text data for under-resourced languages</t>
  </si>
  <si>
    <t>7F14316</t>
  </si>
  <si>
    <t>Structuring effect of submerged macrophytes on trophic relationships and
distribution of fish in deep lakes</t>
  </si>
  <si>
    <t>7F14236</t>
  </si>
  <si>
    <t>Naturalness in Human Cognitive Enhancement</t>
  </si>
  <si>
    <t>Project ID</t>
  </si>
  <si>
    <t>Order</t>
  </si>
  <si>
    <t>Total regranting + preparatory costs (CZK)</t>
  </si>
  <si>
    <t>H</t>
  </si>
  <si>
    <t>S</t>
  </si>
  <si>
    <t>E</t>
  </si>
  <si>
    <t>SH</t>
  </si>
  <si>
    <t>HE</t>
  </si>
  <si>
    <t>http://www.mtba.cz</t>
  </si>
  <si>
    <t>www.habit-project.eu</t>
  </si>
  <si>
    <t>http://www.iem.cas.cz/institute/international-research-projects/</t>
  </si>
  <si>
    <t>http://www.img.cas.cz/research/libor-macurek/phoscan/</t>
  </si>
  <si>
    <t xml:space="preserve">www.3dcolony.cz  </t>
  </si>
  <si>
    <t>http://udmp.lf1.cuni.cz/EYEFORTX</t>
  </si>
  <si>
    <t>http://ecology.cts.cuni.cz/</t>
  </si>
  <si>
    <t>http://moa.zcu.cz/hcenat</t>
  </si>
  <si>
    <t>http://stradi.utia.cas.cz/</t>
  </si>
  <si>
    <t>http://www.iapg.cas.cz/o_projektu</t>
  </si>
  <si>
    <t>http://www.macfish.net</t>
  </si>
  <si>
    <t>http://www.fzp.czu.cz/cs/?r=6571</t>
  </si>
  <si>
    <t>http://www.ng-aquarius.org</t>
  </si>
  <si>
    <t>www.utef.cvut.cz/AD-BANG</t>
  </si>
  <si>
    <t>http://www.ibp.cz/cs/oddeleni/molekularni-cytologie-a-cytometrie/skupina-struktury-a-funkce-bunecneho-jadra/czech-norwegian-research-programme-no-7f14369/</t>
  </si>
  <si>
    <t>http://www.it.cas.cz/en/ccsphase</t>
  </si>
  <si>
    <t>http://projekty.ujep.cz/nrp/</t>
  </si>
  <si>
    <t>Project promoter</t>
  </si>
  <si>
    <t>7F14442</t>
  </si>
  <si>
    <t>The contribution of higher education institutions to strengthen socio-economic development of peripheral regions in Norway and the Czech Republic</t>
  </si>
  <si>
    <t>Basic information about financed projects of bilateral programme CZ09</t>
  </si>
  <si>
    <t>INSTITUTE OF MOLECULAR GENETICS</t>
  </si>
  <si>
    <t>INSTITUTE OF INFORMATION THEORY AND AUTOMATION</t>
  </si>
  <si>
    <t>CHARLES UNIVERSITY IN PRAGUE</t>
  </si>
  <si>
    <t>INSTITUTE OF BIOPHYSICS</t>
  </si>
  <si>
    <t>CZECH TECHNICAL UNIVERSITY IN PRAGUE</t>
  </si>
  <si>
    <t>CZECH UNIVERSITY OF LIFE SCIENCES</t>
  </si>
  <si>
    <t>INSTITUTE OF THERMOMECHANICS</t>
  </si>
  <si>
    <t xml:space="preserve">INSTITUTE OF MACROMOLECULAR CHEMISTRY </t>
  </si>
  <si>
    <t>INSTITUTE OF EXPERIMENTAL MEDICINE</t>
  </si>
  <si>
    <t>INSTITUTE OF ANIMAL PHYSIOLOGY AND GENETICS</t>
  </si>
  <si>
    <t>MASARYK UNIVERSITY IN BRNO</t>
  </si>
  <si>
    <t>JAN EVANGELISTA PURKYNĚ UNIVERSITY IN ÚSTÍ NAD LABEM</t>
  </si>
  <si>
    <t>BIOLOGY CENTRE CAS</t>
  </si>
  <si>
    <t>UNIVERSITY OF WEST BOHEMIA</t>
  </si>
  <si>
    <t>CENTRE FOR HIGHER EDUCATION STUDIES</t>
  </si>
  <si>
    <t>http://inncare.fss.muni.cz/</t>
  </si>
  <si>
    <t>7F14392</t>
  </si>
  <si>
    <t>7F14122</t>
  </si>
  <si>
    <t>7F14045</t>
  </si>
  <si>
    <t>7F14155</t>
  </si>
  <si>
    <t>Phosphine Ligands for Environmentally Friendly C-C Bond Forming Reactions</t>
  </si>
  <si>
    <t>Conservation and breeding potential of native fruits in the Czech Republic and Norway</t>
  </si>
  <si>
    <t>Utilization of long term (passive) sampling methods combined with in situ microcosms for assessment of (bio)degradation potential</t>
  </si>
  <si>
    <t>Regulation of Plant Cell Wall Metabolism by Cytokinins: Novel Developmental Mechanisms  for Biomass Improvement</t>
  </si>
  <si>
    <t>http://www.csvs.cz/_en/CHES_projects.shtml</t>
  </si>
  <si>
    <t>area Health (H), Environment (E) a Social Sience and Humanities (S)</t>
  </si>
  <si>
    <t>Project´s web page address</t>
  </si>
  <si>
    <t>GENE BANK, CROP RESEARCH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</si>
</sst>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justify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59873</xdr:rowOff>
    </xdr:from>
    <xdr:to>
      <xdr:col>2</xdr:col>
      <xdr:colOff>3200854</xdr:colOff>
      <xdr:row>2</xdr:row>
      <xdr:rowOff>22156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7" y="59873"/>
          <a:ext cx="2343604" cy="1159712"/>
        </a:xfrm>
        <a:prstGeom prst="rect">
          <a:avLst/>
        </a:prstGeom>
      </xdr:spPr>
    </xdr:pic>
    <xdr:clientData/>
  </xdr:twoCellAnchor>
  <xdr:twoCellAnchor editAs="oneCell">
    <xdr:from>
      <xdr:col>14</xdr:col>
      <xdr:colOff>27213</xdr:colOff>
      <xdr:row>0</xdr:row>
      <xdr:rowOff>0</xdr:rowOff>
    </xdr:from>
    <xdr:to>
      <xdr:col>16</xdr:col>
      <xdr:colOff>1415142</xdr:colOff>
      <xdr:row>2</xdr:row>
      <xdr:rowOff>54428</xdr:rowOff>
    </xdr:to>
    <xdr:pic>
      <xdr:nvPicPr>
        <xdr:cNvPr id="5" name="Obrázek 4" descr="C:\DOCUME~1\obrtliks\LOCALS~1\Temp\Rar$DR03.344\logoN jpg.jpg"/>
        <xdr:cNvPicPr/>
      </xdr:nvPicPr>
      <xdr:blipFill>
        <a:blip xmlns:r="http://schemas.openxmlformats.org/officeDocument/2006/relationships" r:embed="rId2" cstate="print"/>
        <a:srcRect t="17482" b="14900"/>
        <a:stretch>
          <a:fillRect/>
        </a:stretch>
      </xdr:blipFill>
      <xdr:spPr bwMode="auto">
        <a:xfrm>
          <a:off x="6776356" y="0"/>
          <a:ext cx="2217965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a.zcu.cz/hcenat" TargetMode="External"/><Relationship Id="rId13" Type="http://schemas.openxmlformats.org/officeDocument/2006/relationships/hyperlink" Target="http://www.ng-aquarius.org/" TargetMode="External"/><Relationship Id="rId18" Type="http://schemas.openxmlformats.org/officeDocument/2006/relationships/hyperlink" Target="http://inncare.fss.muni.cz/" TargetMode="External"/><Relationship Id="rId3" Type="http://schemas.openxmlformats.org/officeDocument/2006/relationships/hyperlink" Target="http://www.iem.cas.cz/institute/international-research-projects/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ecology.cts.cuni.cz/" TargetMode="External"/><Relationship Id="rId12" Type="http://schemas.openxmlformats.org/officeDocument/2006/relationships/hyperlink" Target="http://www.fzp.czu.cz/cs/?r=6571" TargetMode="External"/><Relationship Id="rId17" Type="http://schemas.openxmlformats.org/officeDocument/2006/relationships/hyperlink" Target="http://projekty.ujep.cz/nrp/" TargetMode="External"/><Relationship Id="rId2" Type="http://schemas.openxmlformats.org/officeDocument/2006/relationships/hyperlink" Target="http://www.habit-project.eu/" TargetMode="External"/><Relationship Id="rId16" Type="http://schemas.openxmlformats.org/officeDocument/2006/relationships/hyperlink" Target="http://www.it.cas.cz/en/ccsphas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mtba.cz/" TargetMode="External"/><Relationship Id="rId6" Type="http://schemas.openxmlformats.org/officeDocument/2006/relationships/hyperlink" Target="http://udmp.lf1.cuni.cz/EYEFORTX" TargetMode="External"/><Relationship Id="rId11" Type="http://schemas.openxmlformats.org/officeDocument/2006/relationships/hyperlink" Target="http://www.macfish.net/" TargetMode="External"/><Relationship Id="rId5" Type="http://schemas.openxmlformats.org/officeDocument/2006/relationships/hyperlink" Target="http://www.3dcolony.cz/" TargetMode="External"/><Relationship Id="rId15" Type="http://schemas.openxmlformats.org/officeDocument/2006/relationships/hyperlink" Target="http://www.ibp.cz/cs/oddeleni/molekularni-cytologie-a-cytometrie/skupina-struktury-a-funkce-bunecneho-jadra/czech-norwegian-research-programme-no-7f14369/" TargetMode="External"/><Relationship Id="rId10" Type="http://schemas.openxmlformats.org/officeDocument/2006/relationships/hyperlink" Target="http://www.iapg.cas.cz/o_projektu" TargetMode="External"/><Relationship Id="rId19" Type="http://schemas.openxmlformats.org/officeDocument/2006/relationships/hyperlink" Target="http://www.csvs.cz/_en/CHES_projects.shtml" TargetMode="External"/><Relationship Id="rId4" Type="http://schemas.openxmlformats.org/officeDocument/2006/relationships/hyperlink" Target="http://www.img.cas.cz/research/libor-macurek/phoscan/" TargetMode="External"/><Relationship Id="rId9" Type="http://schemas.openxmlformats.org/officeDocument/2006/relationships/hyperlink" Target="http://stradi.utia.cas.cz/" TargetMode="External"/><Relationship Id="rId14" Type="http://schemas.openxmlformats.org/officeDocument/2006/relationships/hyperlink" Target="http://www.utef.cvut.cz/AD-B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13" zoomScale="70" zoomScaleNormal="70" workbookViewId="0">
      <selection activeCell="D25" sqref="D25"/>
    </sheetView>
  </sheetViews>
  <sheetFormatPr defaultRowHeight="15" outlineLevelCol="1" x14ac:dyDescent="0.25"/>
  <cols>
    <col min="1" max="1" width="6.85546875" customWidth="1"/>
    <col min="2" max="2" width="10.42578125" customWidth="1"/>
    <col min="3" max="3" width="53.5703125" customWidth="1"/>
    <col min="4" max="4" width="30.140625" customWidth="1"/>
    <col min="5" max="5" width="13" hidden="1" customWidth="1" outlineLevel="1"/>
    <col min="6" max="13" width="9.140625" style="2" hidden="1" customWidth="1" outlineLevel="1"/>
    <col min="14" max="14" width="9.140625" style="2" customWidth="1" outlineLevel="1"/>
    <col min="15" max="15" width="12.42578125" style="1" customWidth="1"/>
    <col min="16" max="16" width="9.140625" style="2" hidden="1" customWidth="1" outlineLevel="1"/>
    <col min="17" max="17" width="32.85546875" customWidth="1" collapsed="1"/>
    <col min="18" max="18" width="14.140625" customWidth="1"/>
  </cols>
  <sheetData>
    <row r="1" spans="1:18" ht="80.099999999999994" customHeight="1" x14ac:dyDescent="0.25"/>
    <row r="3" spans="1:18" ht="48" customHeight="1" thickBot="1" x14ac:dyDescent="0.3">
      <c r="A3" s="51" t="s">
        <v>65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92.25" customHeight="1" thickBot="1" x14ac:dyDescent="0.3">
      <c r="A4" s="45" t="s">
        <v>38</v>
      </c>
      <c r="B4" s="45" t="s">
        <v>37</v>
      </c>
      <c r="C4" s="45" t="s">
        <v>0</v>
      </c>
      <c r="D4" s="45" t="s">
        <v>62</v>
      </c>
      <c r="E4" s="46"/>
      <c r="F4" s="47"/>
      <c r="G4" s="47"/>
      <c r="H4" s="47"/>
      <c r="I4" s="47"/>
      <c r="J4" s="47"/>
      <c r="K4" s="47"/>
      <c r="L4" s="47"/>
      <c r="M4" s="48"/>
      <c r="N4" s="52"/>
      <c r="O4" s="49" t="s">
        <v>39</v>
      </c>
      <c r="P4" s="50"/>
      <c r="Q4" s="45" t="s">
        <v>92</v>
      </c>
      <c r="R4" s="44" t="s">
        <v>91</v>
      </c>
    </row>
    <row r="5" spans="1:18" ht="48" customHeight="1" x14ac:dyDescent="0.25">
      <c r="A5" s="39">
        <v>1</v>
      </c>
      <c r="B5" s="40" t="s">
        <v>1</v>
      </c>
      <c r="C5" s="41" t="s">
        <v>2</v>
      </c>
      <c r="D5" s="6" t="s">
        <v>66</v>
      </c>
      <c r="E5" s="7">
        <v>0</v>
      </c>
      <c r="F5" s="8">
        <v>5559000</v>
      </c>
      <c r="G5" s="8">
        <v>0</v>
      </c>
      <c r="H5" s="8">
        <v>0</v>
      </c>
      <c r="I5" s="8">
        <v>3780000</v>
      </c>
      <c r="J5" s="8">
        <v>1779000</v>
      </c>
      <c r="K5" s="8">
        <f>L5+M5</f>
        <v>8523000</v>
      </c>
      <c r="L5" s="8">
        <v>5795640</v>
      </c>
      <c r="M5" s="8">
        <v>2727360</v>
      </c>
      <c r="N5" s="53">
        <v>0</v>
      </c>
      <c r="O5" s="7">
        <v>25677000</v>
      </c>
      <c r="P5" s="8" t="s">
        <v>40</v>
      </c>
      <c r="Q5" s="42" t="s">
        <v>48</v>
      </c>
      <c r="R5" s="43" t="s">
        <v>40</v>
      </c>
    </row>
    <row r="6" spans="1:18" ht="55.5" customHeight="1" x14ac:dyDescent="0.25">
      <c r="A6" s="26">
        <v>2</v>
      </c>
      <c r="B6" s="22" t="s">
        <v>3</v>
      </c>
      <c r="C6" s="23" t="s">
        <v>4</v>
      </c>
      <c r="D6" s="3" t="s">
        <v>67</v>
      </c>
      <c r="E6" s="4">
        <v>0</v>
      </c>
      <c r="F6" s="5">
        <v>2683000</v>
      </c>
      <c r="G6" s="5">
        <v>0</v>
      </c>
      <c r="H6" s="5">
        <v>0</v>
      </c>
      <c r="I6" s="5">
        <v>1824000</v>
      </c>
      <c r="J6" s="5">
        <v>859000</v>
      </c>
      <c r="K6" s="5">
        <f t="shared" ref="K6:K22" si="0">L6+M6</f>
        <v>8192000</v>
      </c>
      <c r="L6" s="5">
        <f>5508850+61710</f>
        <v>5570560</v>
      </c>
      <c r="M6" s="5">
        <f>2592400+29040</f>
        <v>2621440</v>
      </c>
      <c r="N6" s="4">
        <v>0</v>
      </c>
      <c r="O6" s="4">
        <v>21796000</v>
      </c>
      <c r="P6" s="5" t="s">
        <v>42</v>
      </c>
      <c r="Q6" s="16" t="s">
        <v>53</v>
      </c>
      <c r="R6" s="30" t="s">
        <v>42</v>
      </c>
    </row>
    <row r="7" spans="1:18" ht="54" customHeight="1" x14ac:dyDescent="0.25">
      <c r="A7" s="26">
        <v>3</v>
      </c>
      <c r="B7" s="22" t="s">
        <v>5</v>
      </c>
      <c r="C7" s="23" t="s">
        <v>6</v>
      </c>
      <c r="D7" s="3" t="s">
        <v>68</v>
      </c>
      <c r="E7" s="4">
        <v>0</v>
      </c>
      <c r="F7" s="5">
        <v>3782000</v>
      </c>
      <c r="G7" s="5">
        <v>0</v>
      </c>
      <c r="H7" s="5">
        <v>0</v>
      </c>
      <c r="I7" s="5">
        <v>2572000</v>
      </c>
      <c r="J7" s="5">
        <v>1210000</v>
      </c>
      <c r="K7" s="5">
        <f t="shared" si="0"/>
        <v>7526000</v>
      </c>
      <c r="L7" s="5">
        <f>4994260+123420</f>
        <v>5117680</v>
      </c>
      <c r="M7" s="5">
        <f>2350240+58080</f>
        <v>2408320</v>
      </c>
      <c r="N7" s="4">
        <v>0</v>
      </c>
      <c r="O7" s="4">
        <v>25388000</v>
      </c>
      <c r="P7" s="5" t="s">
        <v>40</v>
      </c>
      <c r="Q7" s="16" t="s">
        <v>49</v>
      </c>
      <c r="R7" s="30" t="s">
        <v>40</v>
      </c>
    </row>
    <row r="8" spans="1:18" ht="94.5" x14ac:dyDescent="0.25">
      <c r="A8" s="26">
        <v>4</v>
      </c>
      <c r="B8" s="22" t="s">
        <v>7</v>
      </c>
      <c r="C8" s="23" t="s">
        <v>8</v>
      </c>
      <c r="D8" s="3" t="s">
        <v>69</v>
      </c>
      <c r="E8" s="4">
        <v>0</v>
      </c>
      <c r="F8" s="5">
        <v>4439000</v>
      </c>
      <c r="G8" s="5">
        <v>0</v>
      </c>
      <c r="H8" s="5">
        <v>0</v>
      </c>
      <c r="I8" s="5">
        <v>3019000</v>
      </c>
      <c r="J8" s="5">
        <v>1420000</v>
      </c>
      <c r="K8" s="5">
        <f t="shared" si="0"/>
        <v>9793000</v>
      </c>
      <c r="L8" s="5">
        <v>6659240</v>
      </c>
      <c r="M8" s="5">
        <v>3133760</v>
      </c>
      <c r="N8" s="4">
        <v>0</v>
      </c>
      <c r="O8" s="4">
        <v>25599000</v>
      </c>
      <c r="P8" s="5" t="s">
        <v>40</v>
      </c>
      <c r="Q8" s="18" t="s">
        <v>59</v>
      </c>
      <c r="R8" s="30" t="s">
        <v>40</v>
      </c>
    </row>
    <row r="9" spans="1:18" ht="50.25" customHeight="1" x14ac:dyDescent="0.25">
      <c r="A9" s="26">
        <v>5</v>
      </c>
      <c r="B9" s="22" t="s">
        <v>9</v>
      </c>
      <c r="C9" s="23" t="s">
        <v>10</v>
      </c>
      <c r="D9" s="3" t="s">
        <v>70</v>
      </c>
      <c r="E9" s="4">
        <v>128000</v>
      </c>
      <c r="F9" s="5">
        <v>4506000</v>
      </c>
      <c r="G9" s="5">
        <f>128/100*85*1000</f>
        <v>108800</v>
      </c>
      <c r="H9" s="5">
        <f>128/100*15*1000</f>
        <v>19200</v>
      </c>
      <c r="I9" s="5">
        <v>3064000</v>
      </c>
      <c r="J9" s="5">
        <v>1442000</v>
      </c>
      <c r="K9" s="5">
        <f t="shared" si="0"/>
        <v>9016000</v>
      </c>
      <c r="L9" s="5">
        <v>6130880</v>
      </c>
      <c r="M9" s="5">
        <v>2885120</v>
      </c>
      <c r="N9" s="4">
        <v>128000</v>
      </c>
      <c r="O9" s="4">
        <v>25224000</v>
      </c>
      <c r="P9" s="5" t="s">
        <v>44</v>
      </c>
      <c r="Q9" s="16" t="s">
        <v>58</v>
      </c>
      <c r="R9" s="30" t="s">
        <v>44</v>
      </c>
    </row>
    <row r="10" spans="1:18" ht="57" customHeight="1" x14ac:dyDescent="0.25">
      <c r="A10" s="26">
        <v>6</v>
      </c>
      <c r="B10" s="22" t="s">
        <v>11</v>
      </c>
      <c r="C10" s="23" t="s">
        <v>12</v>
      </c>
      <c r="D10" s="3" t="s">
        <v>68</v>
      </c>
      <c r="E10" s="4">
        <v>0</v>
      </c>
      <c r="F10" s="5">
        <v>4811000</v>
      </c>
      <c r="G10" s="5">
        <v>0</v>
      </c>
      <c r="H10" s="5">
        <v>0</v>
      </c>
      <c r="I10" s="5">
        <v>3271000</v>
      </c>
      <c r="J10" s="5">
        <v>1540000</v>
      </c>
      <c r="K10" s="5">
        <f t="shared" si="0"/>
        <v>9010000</v>
      </c>
      <c r="L10" s="5">
        <v>6126800</v>
      </c>
      <c r="M10" s="5">
        <v>2883200</v>
      </c>
      <c r="N10" s="4">
        <v>0</v>
      </c>
      <c r="O10" s="4">
        <v>25516000</v>
      </c>
      <c r="P10" s="5" t="s">
        <v>42</v>
      </c>
      <c r="Q10" s="16" t="s">
        <v>51</v>
      </c>
      <c r="R10" s="30" t="s">
        <v>42</v>
      </c>
    </row>
    <row r="11" spans="1:18" ht="55.5" customHeight="1" x14ac:dyDescent="0.25">
      <c r="A11" s="26">
        <v>7</v>
      </c>
      <c r="B11" s="22" t="s">
        <v>13</v>
      </c>
      <c r="C11" s="23" t="s">
        <v>14</v>
      </c>
      <c r="D11" s="3" t="s">
        <v>71</v>
      </c>
      <c r="E11" s="4">
        <v>0</v>
      </c>
      <c r="F11" s="5">
        <v>2760000</v>
      </c>
      <c r="G11" s="5">
        <v>0</v>
      </c>
      <c r="H11" s="5">
        <v>0</v>
      </c>
      <c r="I11" s="5">
        <v>1877000</v>
      </c>
      <c r="J11" s="5">
        <v>883000</v>
      </c>
      <c r="K11" s="5">
        <f t="shared" si="0"/>
        <v>5586000</v>
      </c>
      <c r="L11" s="5">
        <v>3798480</v>
      </c>
      <c r="M11" s="5">
        <v>1787520</v>
      </c>
      <c r="N11" s="4">
        <v>0</v>
      </c>
      <c r="O11" s="4">
        <v>17174000</v>
      </c>
      <c r="P11" s="5" t="s">
        <v>42</v>
      </c>
      <c r="Q11" s="16" t="s">
        <v>56</v>
      </c>
      <c r="R11" s="30" t="s">
        <v>42</v>
      </c>
    </row>
    <row r="12" spans="1:18" ht="55.5" customHeight="1" x14ac:dyDescent="0.25">
      <c r="A12" s="26">
        <v>8</v>
      </c>
      <c r="B12" s="22" t="s">
        <v>15</v>
      </c>
      <c r="C12" s="23" t="s">
        <v>16</v>
      </c>
      <c r="D12" s="3" t="s">
        <v>71</v>
      </c>
      <c r="E12" s="4">
        <v>20000</v>
      </c>
      <c r="F12" s="5">
        <v>3940000</v>
      </c>
      <c r="G12" s="5">
        <f>20/100*85*1000</f>
        <v>17000</v>
      </c>
      <c r="H12" s="5">
        <f>20/100*15*1000</f>
        <v>3000</v>
      </c>
      <c r="I12" s="5">
        <v>2679000</v>
      </c>
      <c r="J12" s="5">
        <v>1261000</v>
      </c>
      <c r="K12" s="5">
        <f t="shared" si="0"/>
        <v>8878000</v>
      </c>
      <c r="L12" s="5">
        <f>6024698+12342</f>
        <v>6037040</v>
      </c>
      <c r="M12" s="5">
        <f>2835152+5808</f>
        <v>2840960</v>
      </c>
      <c r="N12" s="4">
        <v>20000</v>
      </c>
      <c r="O12" s="4">
        <v>25010000</v>
      </c>
      <c r="P12" s="5" t="s">
        <v>42</v>
      </c>
      <c r="Q12" s="16" t="s">
        <v>57</v>
      </c>
      <c r="R12" s="30" t="s">
        <v>42</v>
      </c>
    </row>
    <row r="13" spans="1:18" ht="36.75" customHeight="1" x14ac:dyDescent="0.25">
      <c r="A13" s="26">
        <v>9</v>
      </c>
      <c r="B13" s="22" t="s">
        <v>17</v>
      </c>
      <c r="C13" s="23" t="s">
        <v>18</v>
      </c>
      <c r="D13" s="3" t="s">
        <v>72</v>
      </c>
      <c r="E13" s="4">
        <v>128000</v>
      </c>
      <c r="F13" s="5">
        <v>3538000</v>
      </c>
      <c r="G13" s="5">
        <f>128/100*85*1000</f>
        <v>108800</v>
      </c>
      <c r="H13" s="5">
        <f>128/100*15*1000</f>
        <v>19200</v>
      </c>
      <c r="I13" s="5">
        <v>2405000</v>
      </c>
      <c r="J13" s="5">
        <v>1133000</v>
      </c>
      <c r="K13" s="5">
        <f t="shared" si="0"/>
        <v>3950000</v>
      </c>
      <c r="L13" s="5">
        <f>2562580+123420</f>
        <v>2686000</v>
      </c>
      <c r="M13" s="5">
        <f>1205920+58080</f>
        <v>1264000</v>
      </c>
      <c r="N13" s="4">
        <v>128000</v>
      </c>
      <c r="O13" s="4">
        <v>16594000</v>
      </c>
      <c r="P13" s="5" t="s">
        <v>42</v>
      </c>
      <c r="Q13" s="16" t="s">
        <v>60</v>
      </c>
      <c r="R13" s="30" t="s">
        <v>42</v>
      </c>
    </row>
    <row r="14" spans="1:18" ht="47.25" x14ac:dyDescent="0.25">
      <c r="A14" s="26">
        <v>10</v>
      </c>
      <c r="B14" s="22" t="s">
        <v>19</v>
      </c>
      <c r="C14" s="23" t="s">
        <v>20</v>
      </c>
      <c r="D14" s="3" t="s">
        <v>73</v>
      </c>
      <c r="E14" s="4">
        <v>0</v>
      </c>
      <c r="F14" s="5">
        <v>5013000</v>
      </c>
      <c r="G14" s="5">
        <v>0</v>
      </c>
      <c r="H14" s="5">
        <v>0</v>
      </c>
      <c r="I14" s="5">
        <v>3409000</v>
      </c>
      <c r="J14" s="5">
        <v>1604000</v>
      </c>
      <c r="K14" s="5">
        <f t="shared" si="0"/>
        <v>8510000</v>
      </c>
      <c r="L14" s="5">
        <f>5693001+93799</f>
        <v>5786800</v>
      </c>
      <c r="M14" s="5">
        <f>2679059+44141</f>
        <v>2723200</v>
      </c>
      <c r="N14" s="4">
        <v>0</v>
      </c>
      <c r="O14" s="4">
        <v>25548000</v>
      </c>
      <c r="P14" s="5" t="s">
        <v>40</v>
      </c>
      <c r="Q14" s="16" t="s">
        <v>45</v>
      </c>
      <c r="R14" s="30" t="s">
        <v>40</v>
      </c>
    </row>
    <row r="15" spans="1:18" ht="38.25" customHeight="1" x14ac:dyDescent="0.25">
      <c r="A15" s="26">
        <v>11</v>
      </c>
      <c r="B15" s="22" t="s">
        <v>21</v>
      </c>
      <c r="C15" s="23" t="s">
        <v>22</v>
      </c>
      <c r="D15" s="3" t="s">
        <v>74</v>
      </c>
      <c r="E15" s="4">
        <v>0</v>
      </c>
      <c r="F15" s="5">
        <v>3003000</v>
      </c>
      <c r="G15" s="5">
        <v>0</v>
      </c>
      <c r="H15" s="5">
        <v>0</v>
      </c>
      <c r="I15" s="5">
        <v>2042000</v>
      </c>
      <c r="J15" s="5">
        <v>961000</v>
      </c>
      <c r="K15" s="5">
        <f t="shared" si="0"/>
        <v>5367000</v>
      </c>
      <c r="L15" s="5">
        <v>3649560</v>
      </c>
      <c r="M15" s="5">
        <v>1717440</v>
      </c>
      <c r="N15" s="4">
        <v>0</v>
      </c>
      <c r="O15" s="4">
        <v>17000000</v>
      </c>
      <c r="P15" s="5" t="s">
        <v>40</v>
      </c>
      <c r="Q15" s="18" t="s">
        <v>47</v>
      </c>
      <c r="R15" s="30" t="s">
        <v>40</v>
      </c>
    </row>
    <row r="16" spans="1:18" ht="55.5" customHeight="1" x14ac:dyDescent="0.25">
      <c r="A16" s="26">
        <v>12</v>
      </c>
      <c r="B16" s="22" t="s">
        <v>23</v>
      </c>
      <c r="C16" s="23" t="s">
        <v>24</v>
      </c>
      <c r="D16" s="3" t="s">
        <v>68</v>
      </c>
      <c r="E16" s="4">
        <v>0</v>
      </c>
      <c r="F16" s="5">
        <v>4175000</v>
      </c>
      <c r="G16" s="5">
        <v>0</v>
      </c>
      <c r="H16" s="5">
        <v>0</v>
      </c>
      <c r="I16" s="5">
        <v>2839000</v>
      </c>
      <c r="J16" s="5">
        <v>1336000</v>
      </c>
      <c r="K16" s="5">
        <f t="shared" si="0"/>
        <v>7629000</v>
      </c>
      <c r="L16" s="5">
        <v>5187720</v>
      </c>
      <c r="M16" s="5">
        <v>2441280</v>
      </c>
      <c r="N16" s="4">
        <v>0</v>
      </c>
      <c r="O16" s="4">
        <v>23121000</v>
      </c>
      <c r="P16" s="5" t="s">
        <v>40</v>
      </c>
      <c r="Q16" s="16" t="s">
        <v>50</v>
      </c>
      <c r="R16" s="30" t="s">
        <v>40</v>
      </c>
    </row>
    <row r="17" spans="1:18" ht="86.25" customHeight="1" x14ac:dyDescent="0.25">
      <c r="A17" s="26">
        <v>13</v>
      </c>
      <c r="B17" s="22" t="s">
        <v>25</v>
      </c>
      <c r="C17" s="23" t="s">
        <v>26</v>
      </c>
      <c r="D17" s="3" t="s">
        <v>75</v>
      </c>
      <c r="E17" s="4">
        <v>0</v>
      </c>
      <c r="F17" s="5">
        <v>4671000</v>
      </c>
      <c r="G17" s="5">
        <v>0</v>
      </c>
      <c r="H17" s="5">
        <v>0</v>
      </c>
      <c r="I17" s="5">
        <v>3176000</v>
      </c>
      <c r="J17" s="5">
        <v>1495000</v>
      </c>
      <c r="K17" s="5">
        <f t="shared" si="0"/>
        <v>8583000</v>
      </c>
      <c r="L17" s="5">
        <v>5836440</v>
      </c>
      <c r="M17" s="5">
        <v>2746560</v>
      </c>
      <c r="N17" s="4">
        <v>0</v>
      </c>
      <c r="O17" s="4">
        <v>24819000</v>
      </c>
      <c r="P17" s="5" t="s">
        <v>44</v>
      </c>
      <c r="Q17" s="18" t="s">
        <v>54</v>
      </c>
      <c r="R17" s="30" t="s">
        <v>44</v>
      </c>
    </row>
    <row r="18" spans="1:18" ht="51.75" customHeight="1" x14ac:dyDescent="0.25">
      <c r="A18" s="26">
        <v>14</v>
      </c>
      <c r="B18" s="22" t="s">
        <v>27</v>
      </c>
      <c r="C18" s="23" t="s">
        <v>28</v>
      </c>
      <c r="D18" s="3" t="s">
        <v>76</v>
      </c>
      <c r="E18" s="4">
        <v>0</v>
      </c>
      <c r="F18" s="5">
        <v>1670000</v>
      </c>
      <c r="G18" s="5">
        <v>0</v>
      </c>
      <c r="H18" s="5">
        <v>0</v>
      </c>
      <c r="I18" s="5">
        <v>1136000</v>
      </c>
      <c r="J18" s="5">
        <v>534000</v>
      </c>
      <c r="K18" s="5">
        <f t="shared" si="0"/>
        <v>6202000</v>
      </c>
      <c r="L18" s="5">
        <v>4217360</v>
      </c>
      <c r="M18" s="5">
        <v>1984640</v>
      </c>
      <c r="N18" s="4">
        <v>0</v>
      </c>
      <c r="O18" s="4">
        <v>16562000</v>
      </c>
      <c r="P18" s="5" t="s">
        <v>41</v>
      </c>
      <c r="Q18" s="16" t="s">
        <v>81</v>
      </c>
      <c r="R18" s="30" t="s">
        <v>41</v>
      </c>
    </row>
    <row r="19" spans="1:18" ht="47.25" x14ac:dyDescent="0.25">
      <c r="A19" s="26">
        <v>15</v>
      </c>
      <c r="B19" s="22" t="s">
        <v>29</v>
      </c>
      <c r="C19" s="23" t="s">
        <v>30</v>
      </c>
      <c r="D19" s="3" t="s">
        <v>77</v>
      </c>
      <c r="E19" s="4">
        <v>128000</v>
      </c>
      <c r="F19" s="5">
        <v>3115000</v>
      </c>
      <c r="G19" s="5">
        <v>108800</v>
      </c>
      <c r="H19" s="5">
        <v>19200</v>
      </c>
      <c r="I19" s="5">
        <v>2118000</v>
      </c>
      <c r="J19" s="5">
        <v>997000</v>
      </c>
      <c r="K19" s="5">
        <f t="shared" si="0"/>
        <v>8848000</v>
      </c>
      <c r="L19" s="5">
        <v>6016640</v>
      </c>
      <c r="M19" s="5">
        <v>2831360</v>
      </c>
      <c r="N19" s="4">
        <v>128000</v>
      </c>
      <c r="O19" s="4">
        <v>23088000</v>
      </c>
      <c r="P19" s="5" t="s">
        <v>43</v>
      </c>
      <c r="Q19" s="16" t="s">
        <v>61</v>
      </c>
      <c r="R19" s="30" t="s">
        <v>43</v>
      </c>
    </row>
    <row r="20" spans="1:18" ht="31.5" x14ac:dyDescent="0.25">
      <c r="A20" s="26">
        <v>16</v>
      </c>
      <c r="B20" s="22" t="s">
        <v>31</v>
      </c>
      <c r="C20" s="23" t="s">
        <v>32</v>
      </c>
      <c r="D20" s="3" t="s">
        <v>76</v>
      </c>
      <c r="E20" s="4">
        <v>0</v>
      </c>
      <c r="F20" s="5">
        <v>4715000</v>
      </c>
      <c r="G20" s="5">
        <v>0</v>
      </c>
      <c r="H20" s="5">
        <v>0</v>
      </c>
      <c r="I20" s="5">
        <v>3206000</v>
      </c>
      <c r="J20" s="5">
        <v>1509000</v>
      </c>
      <c r="K20" s="5">
        <f t="shared" si="0"/>
        <v>9430000</v>
      </c>
      <c r="L20" s="5">
        <v>6412400</v>
      </c>
      <c r="M20" s="5">
        <v>3017600</v>
      </c>
      <c r="N20" s="4">
        <v>0</v>
      </c>
      <c r="O20" s="4">
        <v>24468000</v>
      </c>
      <c r="P20" s="5" t="s">
        <v>41</v>
      </c>
      <c r="Q20" s="16" t="s">
        <v>46</v>
      </c>
      <c r="R20" s="30" t="s">
        <v>41</v>
      </c>
    </row>
    <row r="21" spans="1:18" ht="54.75" customHeight="1" x14ac:dyDescent="0.25">
      <c r="A21" s="12">
        <v>17</v>
      </c>
      <c r="B21" s="34" t="s">
        <v>33</v>
      </c>
      <c r="C21" s="23" t="s">
        <v>34</v>
      </c>
      <c r="D21" s="3" t="s">
        <v>78</v>
      </c>
      <c r="E21" s="4">
        <v>0</v>
      </c>
      <c r="F21" s="5">
        <v>6566000</v>
      </c>
      <c r="G21" s="5">
        <v>0</v>
      </c>
      <c r="H21" s="5">
        <v>0</v>
      </c>
      <c r="I21" s="5">
        <v>4465000</v>
      </c>
      <c r="J21" s="5">
        <v>2101000</v>
      </c>
      <c r="K21" s="5">
        <f t="shared" si="0"/>
        <v>7415000</v>
      </c>
      <c r="L21" s="5">
        <f>4848842+193358</f>
        <v>5042200</v>
      </c>
      <c r="M21" s="5">
        <f>2281808+90992</f>
        <v>2372800</v>
      </c>
      <c r="N21" s="4">
        <v>0</v>
      </c>
      <c r="O21" s="4">
        <v>21999000</v>
      </c>
      <c r="P21" s="5" t="s">
        <v>42</v>
      </c>
      <c r="Q21" s="16" t="s">
        <v>55</v>
      </c>
      <c r="R21" s="30" t="s">
        <v>42</v>
      </c>
    </row>
    <row r="22" spans="1:18" ht="31.5" x14ac:dyDescent="0.25">
      <c r="A22" s="26">
        <v>18</v>
      </c>
      <c r="B22" s="22" t="s">
        <v>35</v>
      </c>
      <c r="C22" s="23" t="s">
        <v>36</v>
      </c>
      <c r="D22" s="3" t="s">
        <v>79</v>
      </c>
      <c r="E22" s="4">
        <v>0</v>
      </c>
      <c r="F22" s="5">
        <v>8693000</v>
      </c>
      <c r="G22" s="5">
        <v>0</v>
      </c>
      <c r="H22" s="5">
        <v>0</v>
      </c>
      <c r="I22" s="5">
        <v>5911000</v>
      </c>
      <c r="J22" s="5">
        <v>2782000</v>
      </c>
      <c r="K22" s="5">
        <f t="shared" si="0"/>
        <v>8789000</v>
      </c>
      <c r="L22" s="5">
        <f>5757655+218865</f>
        <v>5976520</v>
      </c>
      <c r="M22" s="5">
        <f>2709485+102995</f>
        <v>2812480</v>
      </c>
      <c r="N22" s="4">
        <v>0</v>
      </c>
      <c r="O22" s="4">
        <v>23828000</v>
      </c>
      <c r="P22" s="5" t="s">
        <v>43</v>
      </c>
      <c r="Q22" s="16" t="s">
        <v>52</v>
      </c>
      <c r="R22" s="30" t="s">
        <v>43</v>
      </c>
    </row>
    <row r="23" spans="1:18" ht="60" customHeight="1" x14ac:dyDescent="0.25">
      <c r="A23" s="27">
        <v>19</v>
      </c>
      <c r="B23" s="19" t="s">
        <v>63</v>
      </c>
      <c r="C23" s="24" t="s">
        <v>64</v>
      </c>
      <c r="D23" s="10" t="s">
        <v>80</v>
      </c>
      <c r="E23" s="10"/>
      <c r="F23" s="10"/>
      <c r="G23" s="10"/>
      <c r="H23" s="10"/>
      <c r="I23" s="10"/>
      <c r="J23" s="10"/>
      <c r="K23" s="10"/>
      <c r="L23" s="10"/>
      <c r="M23" s="10"/>
      <c r="N23" s="4">
        <v>0</v>
      </c>
      <c r="O23" s="20">
        <v>19967000</v>
      </c>
      <c r="P23" s="21"/>
      <c r="Q23" s="37" t="s">
        <v>90</v>
      </c>
      <c r="R23" s="30" t="s">
        <v>41</v>
      </c>
    </row>
    <row r="24" spans="1:18" s="9" customFormat="1" ht="38.25" customHeight="1" x14ac:dyDescent="0.25">
      <c r="A24" s="28">
        <v>20</v>
      </c>
      <c r="B24" s="33" t="s">
        <v>82</v>
      </c>
      <c r="C24" s="24" t="s">
        <v>86</v>
      </c>
      <c r="D24" s="3" t="s">
        <v>68</v>
      </c>
      <c r="E24" s="10"/>
      <c r="F24" s="10"/>
      <c r="G24" s="10"/>
      <c r="H24" s="10"/>
      <c r="I24" s="10"/>
      <c r="J24" s="10"/>
      <c r="K24" s="10"/>
      <c r="L24" s="10"/>
      <c r="M24" s="10"/>
      <c r="N24" s="4">
        <v>0</v>
      </c>
      <c r="O24" s="20">
        <v>14219000</v>
      </c>
      <c r="P24" s="21"/>
      <c r="Q24" s="25"/>
      <c r="R24" s="31" t="s">
        <v>42</v>
      </c>
    </row>
    <row r="25" spans="1:18" ht="39" customHeight="1" x14ac:dyDescent="0.25">
      <c r="A25" s="28">
        <v>21</v>
      </c>
      <c r="B25" s="33" t="s">
        <v>83</v>
      </c>
      <c r="C25" s="35" t="s">
        <v>87</v>
      </c>
      <c r="D25" s="55" t="s">
        <v>93</v>
      </c>
      <c r="E25" s="10"/>
      <c r="F25" s="10"/>
      <c r="G25" s="10"/>
      <c r="H25" s="10"/>
      <c r="I25" s="10"/>
      <c r="J25" s="10"/>
      <c r="K25" s="10"/>
      <c r="L25" s="10"/>
      <c r="M25" s="10"/>
      <c r="N25" s="4">
        <v>0</v>
      </c>
      <c r="O25" s="20">
        <v>13134000</v>
      </c>
      <c r="P25" s="21"/>
      <c r="Q25" s="25"/>
      <c r="R25" s="31" t="s">
        <v>44</v>
      </c>
    </row>
    <row r="26" spans="1:18" ht="54" customHeight="1" x14ac:dyDescent="0.25">
      <c r="A26" s="28">
        <v>22</v>
      </c>
      <c r="B26" s="33" t="s">
        <v>84</v>
      </c>
      <c r="C26" s="24" t="s">
        <v>88</v>
      </c>
      <c r="D26" s="3" t="s">
        <v>68</v>
      </c>
      <c r="E26" s="10"/>
      <c r="F26" s="10"/>
      <c r="G26" s="10"/>
      <c r="H26" s="10"/>
      <c r="I26" s="10"/>
      <c r="J26" s="10"/>
      <c r="K26" s="10"/>
      <c r="L26" s="10"/>
      <c r="M26" s="10"/>
      <c r="N26" s="4">
        <v>0</v>
      </c>
      <c r="O26" s="20">
        <v>18063379</v>
      </c>
      <c r="P26" s="21"/>
      <c r="Q26" s="25"/>
      <c r="R26" s="31" t="s">
        <v>42</v>
      </c>
    </row>
    <row r="27" spans="1:18" ht="53.25" customHeight="1" thickBot="1" x14ac:dyDescent="0.3">
      <c r="A27" s="29">
        <v>23</v>
      </c>
      <c r="B27" s="17" t="s">
        <v>85</v>
      </c>
      <c r="C27" s="38" t="s">
        <v>89</v>
      </c>
      <c r="D27" s="36" t="s">
        <v>76</v>
      </c>
      <c r="E27" s="11"/>
      <c r="F27" s="11"/>
      <c r="G27" s="11"/>
      <c r="H27" s="11"/>
      <c r="I27" s="11"/>
      <c r="J27" s="11"/>
      <c r="K27" s="11"/>
      <c r="L27" s="11"/>
      <c r="M27" s="11"/>
      <c r="N27" s="54">
        <v>0</v>
      </c>
      <c r="O27" s="13">
        <v>24272000</v>
      </c>
      <c r="P27" s="15"/>
      <c r="Q27" s="14"/>
      <c r="R27" s="32" t="s">
        <v>42</v>
      </c>
    </row>
    <row r="35" spans="21:21" x14ac:dyDescent="0.25">
      <c r="U35" s="1"/>
    </row>
    <row r="61" spans="1:1" x14ac:dyDescent="0.25">
      <c r="A61" s="1"/>
    </row>
  </sheetData>
  <mergeCells count="1">
    <mergeCell ref="A3:R3"/>
  </mergeCells>
  <hyperlinks>
    <hyperlink ref="Q14" r:id="rId1"/>
    <hyperlink ref="Q20" r:id="rId2"/>
    <hyperlink ref="Q15" r:id="rId3"/>
    <hyperlink ref="Q5" r:id="rId4"/>
    <hyperlink ref="Q7" r:id="rId5" display="http://www.3dcolony.cz/"/>
    <hyperlink ref="Q16" r:id="rId6"/>
    <hyperlink ref="Q10" r:id="rId7"/>
    <hyperlink ref="Q22" r:id="rId8"/>
    <hyperlink ref="Q6" r:id="rId9"/>
    <hyperlink ref="Q17" r:id="rId10"/>
    <hyperlink ref="Q21" r:id="rId11"/>
    <hyperlink ref="Q11" r:id="rId12"/>
    <hyperlink ref="Q12" r:id="rId13"/>
    <hyperlink ref="Q9" r:id="rId14" display="http://www.utef.cvut.cz/AD-BANG"/>
    <hyperlink ref="Q8" r:id="rId15"/>
    <hyperlink ref="Q13" r:id="rId16"/>
    <hyperlink ref="Q19" r:id="rId17"/>
    <hyperlink ref="Q18" r:id="rId18"/>
    <hyperlink ref="Q23" r:id="rId19"/>
  </hyperlinks>
  <pageMargins left="0.7" right="0.7" top="0.78740157499999996" bottom="0.78740157499999996" header="0.3" footer="0.3"/>
  <pageSetup paperSize="9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1" sqref="X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</vt:lpstr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Aschermann Jan</dc:creator>
  <cp:lastModifiedBy>Musilová Klára</cp:lastModifiedBy>
  <dcterms:created xsi:type="dcterms:W3CDTF">2015-02-02T10:33:15Z</dcterms:created>
  <dcterms:modified xsi:type="dcterms:W3CDTF">2015-08-13T10:25:14Z</dcterms:modified>
</cp:coreProperties>
</file>