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840" yWindow="795" windowWidth="18300" windowHeight="11190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P3" i="1" l="1"/>
  <c r="F17" i="1" l="1"/>
  <c r="I17" i="1" s="1"/>
  <c r="J17" i="1" s="1"/>
  <c r="F10" i="1"/>
  <c r="I10" i="1" s="1"/>
  <c r="J10" i="1" s="1"/>
  <c r="F15" i="1"/>
  <c r="I15" i="1" s="1"/>
  <c r="J15" i="1" s="1"/>
  <c r="F5" i="1"/>
  <c r="F8" i="1"/>
  <c r="I8" i="1" s="1"/>
  <c r="J8" i="1" s="1"/>
  <c r="F9" i="1"/>
  <c r="I9" i="1" s="1"/>
  <c r="J9" i="1" s="1"/>
  <c r="F14" i="1"/>
  <c r="I14" i="1" s="1"/>
  <c r="J14" i="1" s="1"/>
  <c r="F7" i="1"/>
  <c r="I7" i="1" s="1"/>
  <c r="J7" i="1" s="1"/>
  <c r="F12" i="1"/>
  <c r="I12" i="1" s="1"/>
  <c r="J12" i="1" s="1"/>
  <c r="F13" i="1"/>
  <c r="I13" i="1" s="1"/>
  <c r="J13" i="1" s="1"/>
  <c r="F18" i="1"/>
  <c r="I18" i="1" s="1"/>
  <c r="J18" i="1" s="1"/>
  <c r="F6" i="1"/>
  <c r="I6" i="1" s="1"/>
  <c r="J6" i="1" s="1"/>
  <c r="F11" i="1"/>
  <c r="I11" i="1" s="1"/>
  <c r="J11" i="1" s="1"/>
  <c r="F16" i="1"/>
  <c r="I16" i="1" s="1"/>
  <c r="J16" i="1" s="1"/>
  <c r="Q3" i="1"/>
  <c r="R3" i="1"/>
  <c r="D8" i="1" l="1"/>
  <c r="D7" i="1"/>
  <c r="D12" i="1"/>
  <c r="D13" i="1"/>
  <c r="D18" i="1"/>
  <c r="D6" i="1"/>
  <c r="D11" i="1"/>
  <c r="D16" i="1"/>
  <c r="G16" i="1" s="1"/>
  <c r="H16" i="1" s="1"/>
  <c r="D17" i="1"/>
  <c r="D10" i="1"/>
  <c r="D15" i="1"/>
  <c r="D5" i="1"/>
  <c r="D9" i="1"/>
  <c r="D14" i="1"/>
  <c r="I5" i="1"/>
  <c r="F19" i="1"/>
  <c r="E8" i="1"/>
  <c r="E9" i="1"/>
  <c r="E14" i="1"/>
  <c r="E7" i="1"/>
  <c r="E12" i="1"/>
  <c r="E13" i="1"/>
  <c r="E18" i="1"/>
  <c r="E5" i="1"/>
  <c r="E6" i="1"/>
  <c r="E11" i="1"/>
  <c r="E16" i="1"/>
  <c r="E17" i="1"/>
  <c r="E10" i="1"/>
  <c r="E15" i="1"/>
  <c r="G7" i="1" l="1"/>
  <c r="H7" i="1" s="1"/>
  <c r="E19" i="1"/>
  <c r="G5" i="1"/>
  <c r="D19" i="1"/>
  <c r="G13" i="1"/>
  <c r="H13" i="1" s="1"/>
  <c r="G18" i="1"/>
  <c r="H18" i="1" s="1"/>
  <c r="G14" i="1"/>
  <c r="H14" i="1" s="1"/>
  <c r="J5" i="1"/>
  <c r="J19" i="1" s="1"/>
  <c r="I19" i="1"/>
  <c r="G15" i="1"/>
  <c r="H15" i="1" s="1"/>
  <c r="G11" i="1"/>
  <c r="H11" i="1" s="1"/>
  <c r="G12" i="1"/>
  <c r="H12" i="1" s="1"/>
  <c r="G10" i="1"/>
  <c r="H10" i="1" s="1"/>
  <c r="G6" i="1"/>
  <c r="H6" i="1" s="1"/>
  <c r="G9" i="1"/>
  <c r="H9" i="1" s="1"/>
  <c r="G17" i="1"/>
  <c r="H17" i="1" s="1"/>
  <c r="G8" i="1"/>
  <c r="H8" i="1" s="1"/>
  <c r="H5" i="1" l="1"/>
  <c r="H19" i="1" s="1"/>
  <c r="G19" i="1"/>
</calcChain>
</file>

<file path=xl/sharedStrings.xml><?xml version="1.0" encoding="utf-8"?>
<sst xmlns="http://schemas.openxmlformats.org/spreadsheetml/2006/main" count="36" uniqueCount="33">
  <si>
    <t>navrhovaná podpora pro jednotlivé kraje zaokrouhlená na celé koruny nahoru</t>
  </si>
  <si>
    <t xml:space="preserve">Kraj </t>
  </si>
  <si>
    <t>Statistická ročenka školství 2012/2013 - počet žáků základního vzdělávání dle krajů</t>
  </si>
  <si>
    <t>počet možných celých úvazků (počítáno 160 hod. měsíčně x 7 měsíců)</t>
  </si>
  <si>
    <t>FKSP</t>
  </si>
  <si>
    <t>odvody</t>
  </si>
  <si>
    <t>platy</t>
  </si>
  <si>
    <t xml:space="preserve">částka na kraj </t>
  </si>
  <si>
    <t>ROZDÍL OPROTI NEZAOKR. v Kč</t>
  </si>
  <si>
    <t>limit počtu zaměstnanců přepočtený na celorok</t>
  </si>
  <si>
    <t>Praha</t>
  </si>
  <si>
    <t>Středočeský kraj</t>
  </si>
  <si>
    <t>Jihočeský kraj</t>
  </si>
  <si>
    <t>Plzeňský kraj</t>
  </si>
  <si>
    <t>Karlovarský kraj</t>
  </si>
  <si>
    <t>Ústecký kraj</t>
  </si>
  <si>
    <t>Liberecký kraj</t>
  </si>
  <si>
    <t>Královéhradecký kraj</t>
  </si>
  <si>
    <t>Pardubický kraj</t>
  </si>
  <si>
    <t>Kraj Vysočina</t>
  </si>
  <si>
    <t>Jihomoravský kraj</t>
  </si>
  <si>
    <t>Olomoucký kraj</t>
  </si>
  <si>
    <t>Zlínský kraj</t>
  </si>
  <si>
    <t>Moravskoslezský kraj</t>
  </si>
  <si>
    <t>CELKEM</t>
  </si>
  <si>
    <t>Průměrný plat psychologa a speciálního pedagoga - 27 500,- Kč/měsíc</t>
  </si>
  <si>
    <t xml:space="preserve">Do rozhodnutí se uvede údaj ze sloupce: limit počtu zaměstnanců přepočtený na celorok </t>
  </si>
  <si>
    <t>celkem</t>
  </si>
  <si>
    <t>na 1</t>
  </si>
  <si>
    <t>limit počtu zaměstnanců na 8 měsíců</t>
  </si>
  <si>
    <t>RP je na 8 měsíců</t>
  </si>
  <si>
    <t>Příloha č. 2</t>
  </si>
  <si>
    <t xml:space="preserve">Tabulka s rozpočty na jednotlivé kraje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</si>
</sst>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8"/>
      <color rgb="FF000000"/>
      <name val="Calibri"/>
      <family val="2"/>
      <charset val="238"/>
    </font>
    <font>
      <b/>
      <sz val="8"/>
      <color rgb="FF000000"/>
      <name val="Tahoma"/>
      <family val="2"/>
      <charset val="238"/>
    </font>
    <font>
      <b/>
      <sz val="8"/>
      <color rgb="FF000000"/>
      <name val="Calibri"/>
      <family val="2"/>
      <charset val="238"/>
    </font>
    <font>
      <b/>
      <sz val="8"/>
      <color rgb="FFFF0000"/>
      <name val="Calibri"/>
      <family val="2"/>
      <charset val="238"/>
    </font>
    <font>
      <sz val="8"/>
      <color rgb="FF000000"/>
      <name val="Tahoma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AF1DD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0" fontId="3" fillId="3" borderId="6" xfId="0" applyFont="1" applyFill="1" applyBorder="1" applyAlignment="1">
      <alignment horizontal="center" wrapText="1"/>
    </xf>
    <xf numFmtId="0" fontId="2" fillId="3" borderId="7" xfId="0" applyFont="1" applyFill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4" fillId="4" borderId="2" xfId="0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center" wrapText="1"/>
    </xf>
    <xf numFmtId="0" fontId="4" fillId="4" borderId="8" xfId="0" applyFont="1" applyFill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4" fillId="4" borderId="9" xfId="0" applyFont="1" applyFill="1" applyBorder="1" applyAlignment="1">
      <alignment horizontal="center" wrapText="1"/>
    </xf>
    <xf numFmtId="0" fontId="5" fillId="5" borderId="10" xfId="0" applyFont="1" applyFill="1" applyBorder="1" applyAlignment="1">
      <alignment horizontal="center" wrapText="1"/>
    </xf>
    <xf numFmtId="0" fontId="6" fillId="3" borderId="2" xfId="0" applyFont="1" applyFill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3" fontId="2" fillId="4" borderId="2" xfId="0" applyNumberFormat="1" applyFont="1" applyFill="1" applyBorder="1" applyAlignment="1">
      <alignment horizontal="center"/>
    </xf>
    <xf numFmtId="3" fontId="2" fillId="4" borderId="8" xfId="0" applyNumberFormat="1" applyFont="1" applyFill="1" applyBorder="1" applyAlignment="1">
      <alignment horizontal="center"/>
    </xf>
    <xf numFmtId="2" fontId="0" fillId="0" borderId="0" xfId="0" applyNumberFormat="1"/>
    <xf numFmtId="0" fontId="1" fillId="5" borderId="12" xfId="0" applyFont="1" applyFill="1" applyBorder="1"/>
    <xf numFmtId="0" fontId="6" fillId="3" borderId="13" xfId="0" applyFont="1" applyFill="1" applyBorder="1" applyAlignment="1">
      <alignment horizontal="center" wrapText="1"/>
    </xf>
    <xf numFmtId="0" fontId="2" fillId="0" borderId="13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6" fillId="3" borderId="7" xfId="0" applyFont="1" applyFill="1" applyBorder="1" applyAlignment="1">
      <alignment horizontal="center" wrapText="1"/>
    </xf>
    <xf numFmtId="0" fontId="2" fillId="0" borderId="7" xfId="0" applyFont="1" applyBorder="1" applyAlignment="1">
      <alignment horizontal="center"/>
    </xf>
    <xf numFmtId="0" fontId="7" fillId="5" borderId="11" xfId="0" applyFont="1" applyFill="1" applyBorder="1"/>
    <xf numFmtId="0" fontId="0" fillId="5" borderId="14" xfId="0" applyFill="1" applyBorder="1" applyAlignment="1"/>
    <xf numFmtId="0" fontId="0" fillId="5" borderId="15" xfId="0" applyFill="1" applyBorder="1" applyAlignment="1"/>
    <xf numFmtId="0" fontId="0" fillId="5" borderId="16" xfId="0" applyFill="1" applyBorder="1" applyAlignment="1"/>
    <xf numFmtId="0" fontId="0" fillId="5" borderId="0" xfId="0" applyFill="1"/>
    <xf numFmtId="0" fontId="0" fillId="5" borderId="9" xfId="0" applyFill="1" applyBorder="1" applyAlignment="1"/>
    <xf numFmtId="0" fontId="0" fillId="5" borderId="0" xfId="0" applyFill="1" applyBorder="1" applyAlignment="1"/>
    <xf numFmtId="0" fontId="0" fillId="5" borderId="13" xfId="0" applyFill="1" applyBorder="1" applyAlignment="1"/>
    <xf numFmtId="0" fontId="1" fillId="5" borderId="8" xfId="0" applyFont="1" applyFill="1" applyBorder="1" applyAlignment="1"/>
    <xf numFmtId="0" fontId="1" fillId="5" borderId="1" xfId="0" applyFont="1" applyFill="1" applyBorder="1" applyAlignment="1"/>
    <xf numFmtId="0" fontId="1" fillId="5" borderId="2" xfId="0" applyFont="1" applyFill="1" applyBorder="1" applyAlignment="1"/>
    <xf numFmtId="3" fontId="0" fillId="0" borderId="0" xfId="0" applyNumberFormat="1"/>
    <xf numFmtId="4" fontId="0" fillId="0" borderId="0" xfId="0" applyNumberFormat="1"/>
    <xf numFmtId="3" fontId="2" fillId="4" borderId="0" xfId="0" applyNumberFormat="1" applyFont="1" applyFill="1" applyBorder="1" applyAlignment="1">
      <alignment horizontal="center"/>
    </xf>
    <xf numFmtId="0" fontId="0" fillId="6" borderId="0" xfId="0" applyFill="1"/>
    <xf numFmtId="0" fontId="6" fillId="0" borderId="2" xfId="0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center"/>
    </xf>
    <xf numFmtId="0" fontId="0" fillId="7" borderId="0" xfId="0" applyFill="1" applyAlignment="1">
      <alignment horizontal="center"/>
    </xf>
    <xf numFmtId="0" fontId="0" fillId="8" borderId="0" xfId="0" applyFill="1" applyAlignment="1">
      <alignment horizontal="center"/>
    </xf>
    <xf numFmtId="4" fontId="2" fillId="0" borderId="11" xfId="0" applyNumberFormat="1" applyFont="1" applyBorder="1" applyAlignment="1">
      <alignment horizontal="center"/>
    </xf>
    <xf numFmtId="4" fontId="2" fillId="4" borderId="2" xfId="0" applyNumberFormat="1" applyFont="1" applyFill="1" applyBorder="1" applyAlignment="1">
      <alignment horizontal="center"/>
    </xf>
    <xf numFmtId="0" fontId="8" fillId="9" borderId="0" xfId="0" applyFont="1" applyFill="1"/>
    <xf numFmtId="0" fontId="3" fillId="10" borderId="11" xfId="0" applyFont="1" applyFill="1" applyBorder="1" applyAlignment="1">
      <alignment horizontal="center" wrapText="1"/>
    </xf>
    <xf numFmtId="0" fontId="0" fillId="11" borderId="0" xfId="0" applyFill="1"/>
    <xf numFmtId="0" fontId="9" fillId="0" borderId="0" xfId="0" applyFont="1"/>
    <xf numFmtId="0" fontId="0" fillId="0" borderId="1" xfId="0" applyBorder="1"/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0" fillId="7" borderId="0" xfId="0" applyFill="1" applyAlignment="1">
      <alignment horizontal="center"/>
    </xf>
    <xf numFmtId="0" fontId="0" fillId="8" borderId="0" xfId="0" applyFill="1" applyAlignment="1">
      <alignment horizont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4"/>
  <sheetViews>
    <sheetView tabSelected="1" zoomScale="110" zoomScaleNormal="11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I3" sqref="I3"/>
    </sheetView>
  </sheetViews>
  <sheetFormatPr defaultRowHeight="15" x14ac:dyDescent="0.25"/>
  <cols>
    <col min="1" max="1" width="15.7109375" customWidth="1"/>
    <col min="3" max="3" width="0" hidden="1" customWidth="1"/>
    <col min="8" max="8" width="10.85546875" bestFit="1" customWidth="1"/>
    <col min="11" max="11" width="0" hidden="1" customWidth="1"/>
    <col min="12" max="12" width="11.5703125" customWidth="1"/>
    <col min="14" max="14" width="12.5703125" hidden="1" customWidth="1"/>
    <col min="15" max="18" width="0" hidden="1" customWidth="1"/>
  </cols>
  <sheetData>
    <row r="1" spans="1:18" ht="24.75" customHeight="1" x14ac:dyDescent="0.25">
      <c r="A1" s="51" t="s">
        <v>32</v>
      </c>
      <c r="B1" s="51"/>
      <c r="C1" s="51"/>
      <c r="D1" s="51"/>
      <c r="E1" s="51"/>
      <c r="F1" s="51"/>
      <c r="G1" s="51"/>
      <c r="H1" s="51"/>
      <c r="J1" s="52"/>
      <c r="K1" s="52"/>
      <c r="L1" s="46" t="s">
        <v>31</v>
      </c>
    </row>
    <row r="2" spans="1:18" ht="13.5" customHeight="1" thickBot="1" x14ac:dyDescent="0.3">
      <c r="A2" s="39"/>
      <c r="B2" s="39"/>
      <c r="C2" s="39"/>
      <c r="D2" s="39"/>
      <c r="E2" s="39"/>
      <c r="F2" s="39"/>
      <c r="G2" s="39"/>
      <c r="H2" s="39"/>
      <c r="J2" s="40"/>
      <c r="K2" s="40"/>
      <c r="N2" t="s">
        <v>27</v>
      </c>
      <c r="O2" t="s">
        <v>28</v>
      </c>
      <c r="P2" t="s">
        <v>6</v>
      </c>
      <c r="Q2" t="s">
        <v>5</v>
      </c>
      <c r="R2" t="s">
        <v>4</v>
      </c>
    </row>
    <row r="3" spans="1:18" ht="47.25" customHeight="1" thickBot="1" x14ac:dyDescent="0.3">
      <c r="A3" s="47"/>
      <c r="B3" s="47"/>
      <c r="C3" s="47"/>
      <c r="D3" s="48" t="s">
        <v>0</v>
      </c>
      <c r="E3" s="49"/>
      <c r="F3" s="49"/>
      <c r="G3" s="50"/>
      <c r="J3" s="1"/>
      <c r="N3" s="33">
        <v>60000000</v>
      </c>
      <c r="O3" s="43">
        <v>74.261970000000005</v>
      </c>
      <c r="P3">
        <f>O3/1.355</f>
        <v>54.805881918819196</v>
      </c>
      <c r="Q3">
        <f>P3*0.34</f>
        <v>18.633999852398528</v>
      </c>
      <c r="R3">
        <f>P3*0.015</f>
        <v>0.82208822878228793</v>
      </c>
    </row>
    <row r="4" spans="1:18" ht="103.5" customHeight="1" thickBot="1" x14ac:dyDescent="0.3">
      <c r="A4" s="2" t="s">
        <v>1</v>
      </c>
      <c r="B4" s="3" t="s">
        <v>2</v>
      </c>
      <c r="C4" s="4" t="s">
        <v>3</v>
      </c>
      <c r="D4" s="5" t="s">
        <v>4</v>
      </c>
      <c r="E4" s="5" t="s">
        <v>5</v>
      </c>
      <c r="F4" s="6" t="s">
        <v>6</v>
      </c>
      <c r="G4" s="7" t="s">
        <v>7</v>
      </c>
      <c r="H4" s="8" t="s">
        <v>8</v>
      </c>
      <c r="I4" s="9" t="s">
        <v>29</v>
      </c>
      <c r="J4" s="10" t="s">
        <v>9</v>
      </c>
    </row>
    <row r="5" spans="1:18" ht="30" customHeight="1" thickBot="1" x14ac:dyDescent="0.3">
      <c r="A5" s="44" t="s">
        <v>10</v>
      </c>
      <c r="B5" s="11">
        <v>79310</v>
      </c>
      <c r="C5" s="12">
        <v>25.809635700000001</v>
      </c>
      <c r="D5" s="13">
        <f t="shared" ref="D5:D18" si="0">CEILING(R$3*B5,2)</f>
        <v>65200</v>
      </c>
      <c r="E5" s="13">
        <f t="shared" ref="E5:E18" si="1">CEILING(Q$3*B5,2)</f>
        <v>1477864</v>
      </c>
      <c r="F5" s="13">
        <f t="shared" ref="F5:F18" si="2">CEILING(P$3*B5,2)</f>
        <v>4346656</v>
      </c>
      <c r="G5" s="14">
        <f>D5+E5+F5</f>
        <v>5889720</v>
      </c>
      <c r="H5" s="41">
        <f t="shared" ref="H5:H18" si="3">G5-(O$3*B5)</f>
        <v>3.1592999994754791</v>
      </c>
      <c r="I5" s="15">
        <f>ROUND(F5/27500/8,2)</f>
        <v>19.760000000000002</v>
      </c>
      <c r="J5" s="16">
        <f>ROUND(I5/12*8,2)</f>
        <v>13.17</v>
      </c>
    </row>
    <row r="6" spans="1:18" ht="30" customHeight="1" thickBot="1" x14ac:dyDescent="0.3">
      <c r="A6" s="44" t="s">
        <v>11</v>
      </c>
      <c r="B6" s="11">
        <v>100349</v>
      </c>
      <c r="C6" s="12">
        <v>32.656299799999999</v>
      </c>
      <c r="D6" s="13">
        <f t="shared" si="0"/>
        <v>82496</v>
      </c>
      <c r="E6" s="13">
        <f t="shared" si="1"/>
        <v>1869904</v>
      </c>
      <c r="F6" s="13">
        <f t="shared" si="2"/>
        <v>5499716</v>
      </c>
      <c r="G6" s="14">
        <f t="shared" ref="G6:G18" si="4">D6+E6+F6</f>
        <v>7452116</v>
      </c>
      <c r="H6" s="41">
        <f t="shared" si="3"/>
        <v>1.5724699990823865</v>
      </c>
      <c r="I6" s="15">
        <f t="shared" ref="I6:I18" si="5">ROUND(F6/27500/8,2)</f>
        <v>25</v>
      </c>
      <c r="J6" s="16">
        <f t="shared" ref="J6:J18" si="6">ROUND(I6/12*8,2)</f>
        <v>16.670000000000002</v>
      </c>
    </row>
    <row r="7" spans="1:18" ht="30" customHeight="1" thickBot="1" x14ac:dyDescent="0.3">
      <c r="A7" s="44" t="s">
        <v>12</v>
      </c>
      <c r="B7" s="11">
        <v>50393</v>
      </c>
      <c r="C7" s="12">
        <v>16.399255799999999</v>
      </c>
      <c r="D7" s="13">
        <f t="shared" si="0"/>
        <v>41428</v>
      </c>
      <c r="E7" s="13">
        <f t="shared" si="1"/>
        <v>939024</v>
      </c>
      <c r="F7" s="13">
        <f t="shared" si="2"/>
        <v>2761834</v>
      </c>
      <c r="G7" s="14">
        <f t="shared" si="4"/>
        <v>3742286</v>
      </c>
      <c r="H7" s="41">
        <f t="shared" si="3"/>
        <v>2.5457899998873472</v>
      </c>
      <c r="I7" s="15">
        <f t="shared" si="5"/>
        <v>12.55</v>
      </c>
      <c r="J7" s="16">
        <f t="shared" si="6"/>
        <v>8.3699999999999992</v>
      </c>
      <c r="L7" s="33"/>
    </row>
    <row r="8" spans="1:18" ht="30" customHeight="1" thickBot="1" x14ac:dyDescent="0.3">
      <c r="A8" s="44" t="s">
        <v>13</v>
      </c>
      <c r="B8" s="11">
        <v>43369</v>
      </c>
      <c r="C8" s="12">
        <v>14.1134547</v>
      </c>
      <c r="D8" s="13">
        <f t="shared" si="0"/>
        <v>35654</v>
      </c>
      <c r="E8" s="13">
        <f t="shared" si="1"/>
        <v>808138</v>
      </c>
      <c r="F8" s="13">
        <f t="shared" si="2"/>
        <v>2376878</v>
      </c>
      <c r="G8" s="14">
        <f t="shared" si="4"/>
        <v>3220670</v>
      </c>
      <c r="H8" s="41">
        <f t="shared" si="3"/>
        <v>2.6230699997395277</v>
      </c>
      <c r="I8" s="15">
        <f t="shared" si="5"/>
        <v>10.8</v>
      </c>
      <c r="J8" s="16">
        <f t="shared" si="6"/>
        <v>7.2</v>
      </c>
      <c r="L8" s="35"/>
    </row>
    <row r="9" spans="1:18" ht="30" customHeight="1" thickBot="1" x14ac:dyDescent="0.3">
      <c r="A9" s="44" t="s">
        <v>14</v>
      </c>
      <c r="B9" s="11">
        <v>23065</v>
      </c>
      <c r="C9" s="12">
        <v>7.5059796800000003</v>
      </c>
      <c r="D9" s="13">
        <f t="shared" si="0"/>
        <v>18962</v>
      </c>
      <c r="E9" s="13">
        <f t="shared" si="1"/>
        <v>429794</v>
      </c>
      <c r="F9" s="13">
        <f t="shared" si="2"/>
        <v>1264098</v>
      </c>
      <c r="G9" s="14">
        <f t="shared" si="4"/>
        <v>1712854</v>
      </c>
      <c r="H9" s="41">
        <f t="shared" si="3"/>
        <v>1.6619499998632818</v>
      </c>
      <c r="I9" s="15">
        <f t="shared" si="5"/>
        <v>5.75</v>
      </c>
      <c r="J9" s="16">
        <f t="shared" si="6"/>
        <v>3.83</v>
      </c>
      <c r="L9" s="35"/>
    </row>
    <row r="10" spans="1:18" ht="30" customHeight="1" thickBot="1" x14ac:dyDescent="0.3">
      <c r="A10" s="44" t="s">
        <v>15</v>
      </c>
      <c r="B10" s="11">
        <v>69095</v>
      </c>
      <c r="C10" s="12">
        <v>22.485396300000001</v>
      </c>
      <c r="D10" s="13">
        <f t="shared" si="0"/>
        <v>56804</v>
      </c>
      <c r="E10" s="13">
        <f t="shared" si="1"/>
        <v>1287518</v>
      </c>
      <c r="F10" s="13">
        <f t="shared" si="2"/>
        <v>3786814</v>
      </c>
      <c r="G10" s="14">
        <f t="shared" si="4"/>
        <v>5131136</v>
      </c>
      <c r="H10" s="41">
        <f t="shared" si="3"/>
        <v>5.1828499995172024</v>
      </c>
      <c r="I10" s="15">
        <f t="shared" si="5"/>
        <v>17.21</v>
      </c>
      <c r="J10" s="16">
        <f t="shared" si="6"/>
        <v>11.47</v>
      </c>
      <c r="L10" s="33"/>
    </row>
    <row r="11" spans="1:18" ht="30" customHeight="1" thickBot="1" x14ac:dyDescent="0.3">
      <c r="A11" s="44" t="s">
        <v>16</v>
      </c>
      <c r="B11" s="11">
        <v>35628</v>
      </c>
      <c r="C11" s="12">
        <v>11.5943223</v>
      </c>
      <c r="D11" s="13">
        <f t="shared" si="0"/>
        <v>29290</v>
      </c>
      <c r="E11" s="13">
        <f t="shared" si="1"/>
        <v>663894</v>
      </c>
      <c r="F11" s="13">
        <f t="shared" si="2"/>
        <v>1952624</v>
      </c>
      <c r="G11" s="14">
        <f t="shared" si="4"/>
        <v>2645808</v>
      </c>
      <c r="H11" s="41">
        <f t="shared" si="3"/>
        <v>2.532839999999851</v>
      </c>
      <c r="I11" s="15">
        <f t="shared" si="5"/>
        <v>8.8800000000000008</v>
      </c>
      <c r="J11" s="16">
        <f t="shared" si="6"/>
        <v>5.92</v>
      </c>
    </row>
    <row r="12" spans="1:18" ht="30" customHeight="1" thickBot="1" x14ac:dyDescent="0.3">
      <c r="A12" s="44" t="s">
        <v>17</v>
      </c>
      <c r="B12" s="11">
        <v>44065</v>
      </c>
      <c r="C12" s="12">
        <v>14.3399521</v>
      </c>
      <c r="D12" s="13">
        <f t="shared" si="0"/>
        <v>36226</v>
      </c>
      <c r="E12" s="13">
        <f t="shared" si="1"/>
        <v>821108</v>
      </c>
      <c r="F12" s="13">
        <f t="shared" si="2"/>
        <v>2415022</v>
      </c>
      <c r="G12" s="14">
        <f t="shared" si="4"/>
        <v>3272356</v>
      </c>
      <c r="H12" s="41">
        <f t="shared" si="3"/>
        <v>2.2919499999843538</v>
      </c>
      <c r="I12" s="15">
        <f t="shared" si="5"/>
        <v>10.98</v>
      </c>
      <c r="J12" s="16">
        <f t="shared" si="6"/>
        <v>7.32</v>
      </c>
    </row>
    <row r="13" spans="1:18" ht="30" customHeight="1" thickBot="1" x14ac:dyDescent="0.3">
      <c r="A13" s="44" t="s">
        <v>18</v>
      </c>
      <c r="B13" s="11">
        <v>41505</v>
      </c>
      <c r="C13" s="12">
        <v>13.506858299999999</v>
      </c>
      <c r="D13" s="13">
        <f t="shared" si="0"/>
        <v>34122</v>
      </c>
      <c r="E13" s="13">
        <f t="shared" si="1"/>
        <v>773406</v>
      </c>
      <c r="F13" s="13">
        <f t="shared" si="2"/>
        <v>2274720</v>
      </c>
      <c r="G13" s="14">
        <f t="shared" si="4"/>
        <v>3082248</v>
      </c>
      <c r="H13" s="41">
        <f t="shared" si="3"/>
        <v>4.9351499998010695</v>
      </c>
      <c r="I13" s="15">
        <f t="shared" si="5"/>
        <v>10.34</v>
      </c>
      <c r="J13" s="16">
        <f t="shared" si="6"/>
        <v>6.89</v>
      </c>
    </row>
    <row r="14" spans="1:18" ht="30" customHeight="1" thickBot="1" x14ac:dyDescent="0.3">
      <c r="A14" s="44" t="s">
        <v>19</v>
      </c>
      <c r="B14" s="11">
        <v>41167</v>
      </c>
      <c r="C14" s="12">
        <v>13.3968639</v>
      </c>
      <c r="D14" s="13">
        <f t="shared" si="0"/>
        <v>33844</v>
      </c>
      <c r="E14" s="13">
        <f t="shared" si="1"/>
        <v>767106</v>
      </c>
      <c r="F14" s="13">
        <f t="shared" si="2"/>
        <v>2256194</v>
      </c>
      <c r="G14" s="14">
        <f t="shared" si="4"/>
        <v>3057144</v>
      </c>
      <c r="H14" s="41">
        <f t="shared" si="3"/>
        <v>1.48100999975577</v>
      </c>
      <c r="I14" s="15">
        <f t="shared" si="5"/>
        <v>10.26</v>
      </c>
      <c r="J14" s="16">
        <f t="shared" si="6"/>
        <v>6.84</v>
      </c>
    </row>
    <row r="15" spans="1:18" ht="30" customHeight="1" thickBot="1" x14ac:dyDescent="0.3">
      <c r="A15" s="44" t="s">
        <v>20</v>
      </c>
      <c r="B15" s="11">
        <v>87444</v>
      </c>
      <c r="C15" s="12">
        <v>28.456661</v>
      </c>
      <c r="D15" s="13">
        <f t="shared" si="0"/>
        <v>71888</v>
      </c>
      <c r="E15" s="13">
        <f t="shared" si="1"/>
        <v>1629432</v>
      </c>
      <c r="F15" s="13">
        <f t="shared" si="2"/>
        <v>4792446</v>
      </c>
      <c r="G15" s="14">
        <f t="shared" si="4"/>
        <v>6493766</v>
      </c>
      <c r="H15" s="41">
        <f t="shared" si="3"/>
        <v>2.2953199995681643</v>
      </c>
      <c r="I15" s="15">
        <f t="shared" si="5"/>
        <v>21.78</v>
      </c>
      <c r="J15" s="16">
        <f t="shared" si="6"/>
        <v>14.52</v>
      </c>
    </row>
    <row r="16" spans="1:18" ht="30" customHeight="1" thickBot="1" x14ac:dyDescent="0.3">
      <c r="A16" s="44" t="s">
        <v>21</v>
      </c>
      <c r="B16" s="11">
        <v>49257</v>
      </c>
      <c r="C16" s="12">
        <v>16.029570400000001</v>
      </c>
      <c r="D16" s="13">
        <f t="shared" si="0"/>
        <v>40494</v>
      </c>
      <c r="E16" s="13">
        <f t="shared" si="1"/>
        <v>917856</v>
      </c>
      <c r="F16" s="13">
        <f t="shared" si="2"/>
        <v>2699574</v>
      </c>
      <c r="G16" s="14">
        <f t="shared" si="4"/>
        <v>3657924</v>
      </c>
      <c r="H16" s="41">
        <f t="shared" si="3"/>
        <v>2.143709999974817</v>
      </c>
      <c r="I16" s="15">
        <f t="shared" si="5"/>
        <v>12.27</v>
      </c>
      <c r="J16" s="16">
        <f t="shared" si="6"/>
        <v>8.18</v>
      </c>
    </row>
    <row r="17" spans="1:26" s="36" customFormat="1" ht="30" customHeight="1" thickBot="1" x14ac:dyDescent="0.3">
      <c r="A17" s="44" t="s">
        <v>22</v>
      </c>
      <c r="B17" s="37">
        <v>46183</v>
      </c>
      <c r="C17" s="38">
        <v>15.029207</v>
      </c>
      <c r="D17" s="13">
        <f t="shared" si="0"/>
        <v>37968</v>
      </c>
      <c r="E17" s="13">
        <f t="shared" si="1"/>
        <v>860576</v>
      </c>
      <c r="F17" s="13">
        <f t="shared" si="2"/>
        <v>2531102</v>
      </c>
      <c r="G17" s="14">
        <f t="shared" si="4"/>
        <v>3429646</v>
      </c>
      <c r="H17" s="41">
        <f t="shared" si="3"/>
        <v>5.4394899997860193</v>
      </c>
      <c r="I17" s="15">
        <f t="shared" si="5"/>
        <v>11.51</v>
      </c>
      <c r="J17" s="16">
        <f t="shared" si="6"/>
        <v>7.67</v>
      </c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</row>
    <row r="18" spans="1:26" ht="30" customHeight="1" thickBot="1" x14ac:dyDescent="0.3">
      <c r="A18" s="44" t="s">
        <v>23</v>
      </c>
      <c r="B18" s="17">
        <v>97120</v>
      </c>
      <c r="C18" s="18">
        <v>31.6054952</v>
      </c>
      <c r="D18" s="13">
        <f t="shared" si="0"/>
        <v>79842</v>
      </c>
      <c r="E18" s="13">
        <f t="shared" si="1"/>
        <v>1809736</v>
      </c>
      <c r="F18" s="13">
        <f t="shared" si="2"/>
        <v>5322748</v>
      </c>
      <c r="G18" s="14">
        <f t="shared" si="4"/>
        <v>7212326</v>
      </c>
      <c r="H18" s="41">
        <f t="shared" si="3"/>
        <v>3.4735999992117286</v>
      </c>
      <c r="I18" s="15">
        <f t="shared" si="5"/>
        <v>24.19</v>
      </c>
      <c r="J18" s="16">
        <f t="shared" si="6"/>
        <v>16.13</v>
      </c>
    </row>
    <row r="19" spans="1:26" ht="30" customHeight="1" thickBot="1" x14ac:dyDescent="0.3">
      <c r="A19" s="19" t="s">
        <v>24</v>
      </c>
      <c r="B19" s="20">
        <v>807950</v>
      </c>
      <c r="C19" s="21">
        <v>262.92895199999998</v>
      </c>
      <c r="D19" s="13">
        <f>SUM(D5:D18)</f>
        <v>664218</v>
      </c>
      <c r="E19" s="13">
        <f t="shared" ref="E19:H19" si="7">SUM(E5:E18)</f>
        <v>15055356</v>
      </c>
      <c r="F19" s="13">
        <f t="shared" si="7"/>
        <v>44280426</v>
      </c>
      <c r="G19" s="13">
        <f t="shared" si="7"/>
        <v>60000000</v>
      </c>
      <c r="H19" s="42">
        <f t="shared" si="7"/>
        <v>41.338499995646998</v>
      </c>
      <c r="I19" s="15">
        <f>SUM(I5:I18)</f>
        <v>201.28</v>
      </c>
      <c r="J19" s="22">
        <f>SUM(J5:J18)</f>
        <v>134.18</v>
      </c>
      <c r="L19" s="34"/>
    </row>
    <row r="20" spans="1:26" ht="15.75" thickBot="1" x14ac:dyDescent="0.3">
      <c r="J20" s="1"/>
    </row>
    <row r="21" spans="1:26" x14ac:dyDescent="0.25">
      <c r="A21" s="23" t="s">
        <v>25</v>
      </c>
      <c r="B21" s="24"/>
      <c r="C21" s="25"/>
      <c r="D21" s="26"/>
      <c r="E21" s="26"/>
      <c r="F21" s="26"/>
      <c r="G21" s="26"/>
      <c r="H21" s="26"/>
      <c r="I21" s="26"/>
      <c r="J21" s="1"/>
    </row>
    <row r="22" spans="1:26" x14ac:dyDescent="0.25">
      <c r="A22" s="27" t="s">
        <v>30</v>
      </c>
      <c r="B22" s="28"/>
      <c r="C22" s="29"/>
      <c r="D22" s="26"/>
      <c r="E22" s="26"/>
      <c r="F22" s="26"/>
      <c r="G22" s="26"/>
      <c r="H22" s="26"/>
      <c r="I22" s="26"/>
      <c r="J22" s="1"/>
    </row>
    <row r="23" spans="1:26" ht="15.75" thickBot="1" x14ac:dyDescent="0.3">
      <c r="A23" s="30" t="s">
        <v>26</v>
      </c>
      <c r="B23" s="31"/>
      <c r="C23" s="32"/>
      <c r="D23" s="26"/>
      <c r="E23" s="26"/>
      <c r="F23" s="26"/>
      <c r="G23" s="26"/>
      <c r="H23" s="26"/>
      <c r="I23" s="26"/>
      <c r="J23" s="1"/>
    </row>
    <row r="24" spans="1:26" x14ac:dyDescent="0.25">
      <c r="J24" s="1"/>
    </row>
  </sheetData>
  <mergeCells count="4">
    <mergeCell ref="A3:C3"/>
    <mergeCell ref="D3:G3"/>
    <mergeCell ref="A1:H1"/>
    <mergeCell ref="J1:K1"/>
  </mergeCells>
  <pageMargins left="0.25" right="0.25" top="0.75" bottom="0.75" header="0.3" footer="0.3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Ministerstvo školství, mládeže a tělovýchovy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muzikarovamiroslava</dc:creator>
  <cp:lastModifiedBy>Gerdová Marcela</cp:lastModifiedBy>
  <cp:lastPrinted>2015-01-20T10:18:51Z</cp:lastPrinted>
  <dcterms:created xsi:type="dcterms:W3CDTF">2014-06-10T10:25:47Z</dcterms:created>
  <dcterms:modified xsi:type="dcterms:W3CDTF">2015-12-15T10:50:33Z</dcterms:modified>
</cp:coreProperties>
</file>