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10"/>
  </bookViews>
  <sheets>
    <sheet name="1" sheetId="1" r:id="rId1"/>
    <sheet name="2" sheetId="2" r:id="rId2"/>
    <sheet name="2a" sheetId="3" r:id="rId3"/>
    <sheet name="3" sheetId="4" r:id="rId4"/>
    <sheet name="4" sheetId="5" r:id="rId5"/>
    <sheet name="4A-typy celkem" sheetId="6" r:id="rId6"/>
    <sheet name="4B-typy pedag" sheetId="7" r:id="rId7"/>
    <sheet name="4C-typy nepedag" sheetId="8" r:id="rId8"/>
    <sheet name="5" sheetId="9" r:id="rId9"/>
    <sheet name="6-celkem" sheetId="10" r:id="rId10"/>
    <sheet name="6a-ped" sheetId="11" r:id="rId11"/>
    <sheet name="6b-neped" sheetId="12" r:id="rId12"/>
    <sheet name="7celkem" sheetId="13" r:id="rId13"/>
    <sheet name="7a-ped" sheetId="14" r:id="rId14"/>
    <sheet name="7b-neped" sheetId="15" r:id="rId15"/>
    <sheet name="8-celkem" sheetId="16" r:id="rId16"/>
    <sheet name="8a-ped" sheetId="17" r:id="rId17"/>
    <sheet name="8b-neped" sheetId="18" r:id="rId18"/>
    <sheet name="9-celkem" sheetId="19" r:id="rId19"/>
    <sheet name="9a-ped" sheetId="20" r:id="rId20"/>
    <sheet name="9b-neped" sheetId="21" r:id="rId21"/>
    <sheet name="10-celkem" sheetId="22" r:id="rId22"/>
    <sheet name="10a-ped" sheetId="23" r:id="rId23"/>
    <sheet name="10b-neped" sheetId="24" r:id="rId24"/>
    <sheet name="11-celkem" sheetId="25" r:id="rId25"/>
    <sheet name="11a-ped" sheetId="26" r:id="rId26"/>
    <sheet name="11b-neped" sheetId="27" r:id="rId27"/>
    <sheet name="12-celkem -okres" sheetId="28" r:id="rId28"/>
    <sheet name="12a-ped-okres" sheetId="29" r:id="rId29"/>
    <sheet name="12b-neped-okres" sheetId="30" r:id="rId30"/>
  </sheets>
  <definedNames>
    <definedName name="_xlnm.Print_Area" localSheetId="5">'4A-typy celkem'!$A$1:$M$47</definedName>
  </definedNames>
  <calcPr fullCalcOnLoad="1"/>
</workbook>
</file>

<file path=xl/sharedStrings.xml><?xml version="1.0" encoding="utf-8"?>
<sst xmlns="http://schemas.openxmlformats.org/spreadsheetml/2006/main" count="2334" uniqueCount="320">
  <si>
    <t>MŠMT, odbor 45</t>
  </si>
  <si>
    <t xml:space="preserve">Tabulka č. 1 </t>
  </si>
  <si>
    <t>Zaměstnanci celkem</t>
  </si>
  <si>
    <t>k 31.3.2003</t>
  </si>
  <si>
    <t>Krajské a obecní školství</t>
  </si>
  <si>
    <t>Přepočtený</t>
  </si>
  <si>
    <t>Mzdové</t>
  </si>
  <si>
    <t>v tom:</t>
  </si>
  <si>
    <t>průměrný</t>
  </si>
  <si>
    <t>počet</t>
  </si>
  <si>
    <t>prostředky</t>
  </si>
  <si>
    <t>OON</t>
  </si>
  <si>
    <t>platy</t>
  </si>
  <si>
    <t>měsíční</t>
  </si>
  <si>
    <t>zam.</t>
  </si>
  <si>
    <t>celkem v tis. Kč</t>
  </si>
  <si>
    <t>v tis. Kč</t>
  </si>
  <si>
    <t>plat v Kč</t>
  </si>
  <si>
    <t>RgŠ územních samosprávných celků celkem</t>
  </si>
  <si>
    <t>Skutečné plnění za I.čtvrtletí 2003</t>
  </si>
  <si>
    <t xml:space="preserve">RgŠ celkem </t>
  </si>
  <si>
    <t xml:space="preserve">Přepočtený počet </t>
  </si>
  <si>
    <t xml:space="preserve">Mzdové prostř. </t>
  </si>
  <si>
    <t>zaměstnanců</t>
  </si>
  <si>
    <t>celkem</t>
  </si>
  <si>
    <t>měsíční  plat v Kč</t>
  </si>
  <si>
    <t>v abs. vyj.</t>
  </si>
  <si>
    <t>v %</t>
  </si>
  <si>
    <t>.</t>
  </si>
  <si>
    <t xml:space="preserve"> </t>
  </si>
  <si>
    <t xml:space="preserve">Tabulka č. 2 </t>
  </si>
  <si>
    <t>Údaje o platech v tis. Kč</t>
  </si>
  <si>
    <t>RgŠ územních samosprávných celků</t>
  </si>
  <si>
    <t xml:space="preserve">Závazné </t>
  </si>
  <si>
    <t>Skutečný</t>
  </si>
  <si>
    <t>Porovnání skutečného plnění PZ</t>
  </si>
  <si>
    <t>Skutečné</t>
  </si>
  <si>
    <t>Porovnání skutečného plnění Pnp</t>
  </si>
  <si>
    <t>Porovnání skutečného plnění OPPP</t>
  </si>
  <si>
    <t>ukazatel</t>
  </si>
  <si>
    <t>přepočtený</t>
  </si>
  <si>
    <t>čerpání</t>
  </si>
  <si>
    <t>PZ</t>
  </si>
  <si>
    <t>počet zam.</t>
  </si>
  <si>
    <t>Prostř. na platy</t>
  </si>
  <si>
    <t>prostř. na platy</t>
  </si>
  <si>
    <t>OPPP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</si>
  <si>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</si>
  <si>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</si>
  <si>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</si>
  <si>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</si>
  <si>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</si>
  <si>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</si>
  <si>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</si>
  <si>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</si>
  <si>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</si>
  <si>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</si>
  <si>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</si>
  <si>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</si>
  <si>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</si>
  <si>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</si>
  <si>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</si>
  <si>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Zaměstanci celkem</t>
  </si>
  <si>
    <t>Tabulka č. 2a</t>
  </si>
  <si>
    <t>% skut. čerpání</t>
  </si>
  <si>
    <t>Nečerpané</t>
  </si>
  <si>
    <t>prostř. na platy v tis.Kč</t>
  </si>
  <si>
    <t>k záv. ukaztelům</t>
  </si>
  <si>
    <t xml:space="preserve">by se prum.plat </t>
  </si>
  <si>
    <t>v ABS vyj.</t>
  </si>
  <si>
    <t xml:space="preserve"> zvýšil o v Kč</t>
  </si>
  <si>
    <t>MŠMT,odbor 45</t>
  </si>
  <si>
    <t>Tabulka č. 3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</si>
  <si>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</si>
  <si>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</si>
  <si>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</si>
  <si>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</si>
  <si>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</si>
  <si>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</si>
  <si>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</si>
  <si>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</si>
  <si>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</si>
  <si>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</si>
  <si>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</si>
  <si>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</si>
  <si>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</si>
  <si>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</si>
  <si>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</si>
  <si>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 xml:space="preserve">nenárokové </t>
  </si>
  <si>
    <t>složek platu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</si>
  <si>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</si>
  <si>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</si>
  <si>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</si>
  <si>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</si>
  <si>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</si>
  <si>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</si>
  <si>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</si>
  <si>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</si>
  <si>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</si>
  <si>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</si>
  <si>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ze stát. rozpočtu</t>
  </si>
  <si>
    <t>v Kč</t>
  </si>
  <si>
    <t>ost.náhrady</t>
  </si>
  <si>
    <t>platů</t>
  </si>
  <si>
    <t xml:space="preserve">Zaměstnanci celkem                      </t>
  </si>
  <si>
    <t>pedagogičtí pracovníci</t>
  </si>
  <si>
    <t>nepedagogičtí pracovníci</t>
  </si>
  <si>
    <t>Tabulka č. 4</t>
  </si>
  <si>
    <t>Regionální školství</t>
  </si>
  <si>
    <t>(s vyjádřením absolutní změny a procentuálního vyjádření)</t>
  </si>
  <si>
    <t>% nenárokových</t>
  </si>
  <si>
    <t>nenárokové</t>
  </si>
  <si>
    <t>RgŠ celkem</t>
  </si>
  <si>
    <t>I.čtvrtletí 2003</t>
  </si>
  <si>
    <t>x</t>
  </si>
  <si>
    <t>RgŠ - pedagogové</t>
  </si>
  <si>
    <t>RgŠ - nepedagogové</t>
  </si>
  <si>
    <t>Tabulka č. 5</t>
  </si>
  <si>
    <t>Zřizovatel : KRAJ</t>
  </si>
  <si>
    <t>Kraj celkem</t>
  </si>
  <si>
    <t>Kraj - pedagogové</t>
  </si>
  <si>
    <t>Kraj - nepedagogové</t>
  </si>
  <si>
    <t>Zřizovatel : OBEC</t>
  </si>
  <si>
    <t>OBEC celkem</t>
  </si>
  <si>
    <t>OBEC - pedagogové</t>
  </si>
  <si>
    <t>OBEC - nepedagogové</t>
  </si>
  <si>
    <t>Tabulka č. 6</t>
  </si>
  <si>
    <t>KRAJSKÉ A OBECNÍ ŠKOLSTVÍ</t>
  </si>
  <si>
    <t>Tabulka č. 6a</t>
  </si>
  <si>
    <t>Pedagogičtí pracovníci</t>
  </si>
  <si>
    <t>Tabulka č. 6b</t>
  </si>
  <si>
    <t>Nepedagogičtí pracovníci</t>
  </si>
  <si>
    <t>Tabulka č. 7</t>
  </si>
  <si>
    <t>KRAJSKÉ ŠKOLSTVÍ</t>
  </si>
  <si>
    <t>Tabulka č. 7a</t>
  </si>
  <si>
    <t>Tabulka č. 7b</t>
  </si>
  <si>
    <t>Tabulka č. 8</t>
  </si>
  <si>
    <t>OBECNÍ ŠKOLSTVÍ</t>
  </si>
  <si>
    <t>Tabulka č. 8a</t>
  </si>
  <si>
    <t>Tabulka č. 8b</t>
  </si>
  <si>
    <t>Tabulka č. 9</t>
  </si>
  <si>
    <t>Počet zaměstnanců</t>
  </si>
  <si>
    <t>Průměrný měsíční plat v Kč</t>
  </si>
  <si>
    <t>Nenároková složka platu v Kč</t>
  </si>
  <si>
    <t xml:space="preserve">Zvýšení či snížení počtu </t>
  </si>
  <si>
    <t>Zvýšení či snížení průměrného</t>
  </si>
  <si>
    <t>Absol.výše</t>
  </si>
  <si>
    <t xml:space="preserve">Zvýšení či snížení nenárokové </t>
  </si>
  <si>
    <t>měsíčního platu v Kč</t>
  </si>
  <si>
    <t>složky platu v Kč</t>
  </si>
  <si>
    <t xml:space="preserve">územních samosprávných </t>
  </si>
  <si>
    <t>celků</t>
  </si>
  <si>
    <t>platu v Kč</t>
  </si>
  <si>
    <t>za I.q 2003</t>
  </si>
  <si>
    <t>v ABS. vyj.</t>
  </si>
  <si>
    <t>v % vyj.</t>
  </si>
  <si>
    <t xml:space="preserve"> Č R  celkem</t>
  </si>
  <si>
    <t>Tabulka č. 9a</t>
  </si>
  <si>
    <t>Tabulka č. 9b</t>
  </si>
  <si>
    <t>Tabulka č. 10</t>
  </si>
  <si>
    <t>Tabulka č. 10a</t>
  </si>
  <si>
    <t>Pedagogičtí zaměstnanci</t>
  </si>
  <si>
    <t>Tabulka č. 10b</t>
  </si>
  <si>
    <t>Nepedagogičtí zaměstnanci</t>
  </si>
  <si>
    <t>Tabulka č. 11</t>
  </si>
  <si>
    <t>Tabulka č. 11a</t>
  </si>
  <si>
    <t>Tabulka č. 11b</t>
  </si>
  <si>
    <t>Tabulka č. 12</t>
  </si>
  <si>
    <t xml:space="preserve"> Hl.m.Praha</t>
  </si>
  <si>
    <t xml:space="preserve"> okres Benešov</t>
  </si>
  <si>
    <t xml:space="preserve"> okres Beroun</t>
  </si>
  <si>
    <t xml:space="preserve"> okres Kladno</t>
  </si>
  <si>
    <t xml:space="preserve"> okres Kolín</t>
  </si>
  <si>
    <t xml:space="preserve"> okres Kutná Hora</t>
  </si>
  <si>
    <t xml:space="preserve"> okres Mělník</t>
  </si>
  <si>
    <t xml:space="preserve"> okres Mladá Boleslav</t>
  </si>
  <si>
    <t xml:space="preserve"> okres Nymburk</t>
  </si>
  <si>
    <t xml:space="preserve"> okres Praha -východ</t>
  </si>
  <si>
    <t xml:space="preserve"> okres Praha -západ</t>
  </si>
  <si>
    <t xml:space="preserve"> okres Příbram</t>
  </si>
  <si>
    <t xml:space="preserve"> okres Rakovník</t>
  </si>
  <si>
    <t>Středočeský kraj</t>
  </si>
  <si>
    <t xml:space="preserve"> okres České Budějovice</t>
  </si>
  <si>
    <t xml:space="preserve"> okres Český Krumlov</t>
  </si>
  <si>
    <t xml:space="preserve"> okres Jindřichův Hradec</t>
  </si>
  <si>
    <t xml:space="preserve"> okres Písek</t>
  </si>
  <si>
    <t xml:space="preserve"> okres Prachatice</t>
  </si>
  <si>
    <t xml:space="preserve"> okres Strakonice</t>
  </si>
  <si>
    <t xml:space="preserve"> okres Tábor</t>
  </si>
  <si>
    <t>Jihočeský kraj</t>
  </si>
  <si>
    <t xml:space="preserve"> okres Domažlice</t>
  </si>
  <si>
    <t xml:space="preserve"> okres Klatovy</t>
  </si>
  <si>
    <t xml:space="preserve"> okres Plzeň-město</t>
  </si>
  <si>
    <t xml:space="preserve"> okres Plzeň-jih</t>
  </si>
  <si>
    <t xml:space="preserve"> okres Plzeň-sever</t>
  </si>
  <si>
    <t xml:space="preserve"> okres Rokycany</t>
  </si>
  <si>
    <t xml:space="preserve"> okres Tachov</t>
  </si>
  <si>
    <t>Plzeňský kraj</t>
  </si>
  <si>
    <t xml:space="preserve"> okres Cheb</t>
  </si>
  <si>
    <t xml:space="preserve"> okres Karlovy Vary</t>
  </si>
  <si>
    <t xml:space="preserve"> okres Sokolov</t>
  </si>
  <si>
    <t>Karlovarský kraj</t>
  </si>
  <si>
    <t xml:space="preserve"> okres Děčín</t>
  </si>
  <si>
    <t xml:space="preserve"> okres Chomutov</t>
  </si>
  <si>
    <t xml:space="preserve"> okres Litoměřice</t>
  </si>
  <si>
    <t xml:space="preserve"> okres Louny</t>
  </si>
  <si>
    <t xml:space="preserve"> okres Most</t>
  </si>
  <si>
    <t xml:space="preserve"> okres Teplice</t>
  </si>
  <si>
    <t xml:space="preserve"> okres Ústí nad  Labem</t>
  </si>
  <si>
    <t xml:space="preserve"> okres Česká Lípa</t>
  </si>
  <si>
    <t xml:space="preserve"> okres Jablonec nad Nisou</t>
  </si>
  <si>
    <t xml:space="preserve"> okres Liberec</t>
  </si>
  <si>
    <t xml:space="preserve"> okres Semily</t>
  </si>
  <si>
    <t>Liberecký kraj</t>
  </si>
  <si>
    <t xml:space="preserve"> okres Hradec Králové</t>
  </si>
  <si>
    <t xml:space="preserve"> okres Jičín</t>
  </si>
  <si>
    <t xml:space="preserve"> okres Náchod</t>
  </si>
  <si>
    <t xml:space="preserve"> okres Rychnov nad Kněž.</t>
  </si>
  <si>
    <t xml:space="preserve"> okres Trutnov</t>
  </si>
  <si>
    <t>Královéhradecký kraj</t>
  </si>
  <si>
    <t xml:space="preserve"> okres Chrudim</t>
  </si>
  <si>
    <t xml:space="preserve"> okres Pardubice</t>
  </si>
  <si>
    <t xml:space="preserve"> okres Svitavy</t>
  </si>
  <si>
    <t xml:space="preserve"> okres Ústí nad Orlicí</t>
  </si>
  <si>
    <t>Pardubický kraj</t>
  </si>
  <si>
    <t xml:space="preserve"> okres Havlíčkův Brod</t>
  </si>
  <si>
    <t xml:space="preserve"> okres Jihlava</t>
  </si>
  <si>
    <t xml:space="preserve"> okres Pelhřimov</t>
  </si>
  <si>
    <t xml:space="preserve"> okres Třebíč</t>
  </si>
  <si>
    <t xml:space="preserve"> okres Ždˇár nad Sázavou</t>
  </si>
  <si>
    <t xml:space="preserve"> okres Blansko</t>
  </si>
  <si>
    <t xml:space="preserve"> okres Brno-město</t>
  </si>
  <si>
    <t xml:space="preserve"> okres Brno-venkov</t>
  </si>
  <si>
    <t xml:space="preserve"> okres Břeclav</t>
  </si>
  <si>
    <t xml:space="preserve"> okres Hodonín</t>
  </si>
  <si>
    <t xml:space="preserve"> okres Vyškov</t>
  </si>
  <si>
    <t xml:space="preserve"> okres Znojmo</t>
  </si>
  <si>
    <t>Jihomoravský kraj</t>
  </si>
  <si>
    <t xml:space="preserve"> okres Jeseník</t>
  </si>
  <si>
    <t xml:space="preserve"> okres Olomouc</t>
  </si>
  <si>
    <t xml:space="preserve"> okres Prostějov</t>
  </si>
  <si>
    <t xml:space="preserve"> okres Přerov</t>
  </si>
  <si>
    <t xml:space="preserve"> okres Šumperk</t>
  </si>
  <si>
    <t xml:space="preserve">Olomoucký kraj </t>
  </si>
  <si>
    <t xml:space="preserve"> okres Kroměříž</t>
  </si>
  <si>
    <t xml:space="preserve"> okres Uherské Hradiště</t>
  </si>
  <si>
    <t xml:space="preserve"> okres Vsetín</t>
  </si>
  <si>
    <t xml:space="preserve"> okres Zlín</t>
  </si>
  <si>
    <t>Zlínský kraj</t>
  </si>
  <si>
    <t xml:space="preserve"> okres Bruntál</t>
  </si>
  <si>
    <t xml:space="preserve"> okres Frýdek-Místek</t>
  </si>
  <si>
    <t xml:space="preserve"> okres Karviná</t>
  </si>
  <si>
    <t xml:space="preserve"> okres Nový Jičín</t>
  </si>
  <si>
    <t xml:space="preserve"> okres Opava</t>
  </si>
  <si>
    <t xml:space="preserve"> okres Ostrava -město</t>
  </si>
  <si>
    <t>Moravskoslezský kraj</t>
  </si>
  <si>
    <t>Tabulka č. 12a</t>
  </si>
  <si>
    <t>Olomoucký kraj</t>
  </si>
  <si>
    <t>Tabulka č. 12b</t>
  </si>
  <si>
    <r>
      <t xml:space="preserve">Optimální </t>
    </r>
    <r>
      <rPr>
        <b/>
        <u val="single"/>
        <sz val="10"/>
        <rFont val="Arial CE"/>
        <family val="2"/>
      </rPr>
      <t>MIN.</t>
    </r>
  </si>
  <si>
    <r>
      <t xml:space="preserve">Při optim. čerp. </t>
    </r>
    <r>
      <rPr>
        <b/>
        <u val="single"/>
        <sz val="10"/>
        <rFont val="Arial CE"/>
        <family val="2"/>
      </rPr>
      <t>MIN.</t>
    </r>
  </si>
  <si>
    <r>
      <t>optim.čerp.</t>
    </r>
    <r>
      <rPr>
        <b/>
        <u val="single"/>
        <sz val="10"/>
        <rFont val="Arial CE"/>
        <family val="2"/>
      </rPr>
      <t>MIN</t>
    </r>
    <r>
      <rPr>
        <sz val="10"/>
        <rFont val="Arial CE"/>
        <family val="2"/>
      </rPr>
      <t>/skut.</t>
    </r>
  </si>
  <si>
    <r>
      <t>22,4%</t>
    </r>
    <r>
      <rPr>
        <sz val="10"/>
        <rFont val="Arial CE"/>
        <family val="2"/>
      </rPr>
      <t xml:space="preserve"> z celk. objemu</t>
    </r>
  </si>
  <si>
    <t>Rozpis rozpočtu roku 2003 k 1.1.2004</t>
  </si>
  <si>
    <t>Plnění limitů mzdové regulace za I.čtvrtletí 2004 k rozpisu rozpočtu na rok 2004 - RgŠ územních samosprávných celků</t>
  </si>
  <si>
    <t xml:space="preserve">Porovnání skutečného čerpání za I.čtvrtletí 2004 k rozpisu rozpočtu </t>
  </si>
  <si>
    <t>Porovnání skutečnosti dosažené u limitů mzdové regulace RgŠ za I.čtvrtletí 2004 k závazným ukazatelům z 1.1.2004</t>
  </si>
  <si>
    <t>k 1.1.2004</t>
  </si>
  <si>
    <t>za 1.čtvrtl. 2004</t>
  </si>
  <si>
    <t xml:space="preserve">za I.čtvrtletí 2004 k rozpisu rozpočtu </t>
  </si>
  <si>
    <t>Počet zaměstnanců, průměrný měsíční plat a jeho jednotlivé složky v RgŠ územních samosprávných celků za I.čtvrtletí 2004</t>
  </si>
  <si>
    <t>I.čtvrtletí 2004</t>
  </si>
  <si>
    <t>Porovnání skutečností dosažené u limitů mzdové regulace v RgŠ za I.čtvrtletí 2004 k I.čtvrtletí 2003</t>
  </si>
  <si>
    <t>I.q 2004/I.q 2003 v ABS.vyj.</t>
  </si>
  <si>
    <t>I.q 2004/I.q 2003 v %</t>
  </si>
  <si>
    <t>Počet zaměstnanců, průměrný měsíční plat a jeho jednotlivé složky podle jednotlivých krajů za I.čtvrtletí 2004</t>
  </si>
  <si>
    <t>Porovnání skutečnosti dosažené u limitů mzdové regulace RgŠ za I.čtvrtletí 2004 ke skutečnosti za I.čtvrtletí 2003</t>
  </si>
  <si>
    <t>za I.q 2004</t>
  </si>
  <si>
    <t>v I.q 2004 oproti I.q 2003</t>
  </si>
  <si>
    <t xml:space="preserve">Optimální </t>
  </si>
  <si>
    <t xml:space="preserve">Při optim. čerp. </t>
  </si>
  <si>
    <t>11 mateřské školy</t>
  </si>
  <si>
    <t>21 základní školy</t>
  </si>
  <si>
    <t>25 základní umělecké školy</t>
  </si>
  <si>
    <t>31 střední odborná učiliště</t>
  </si>
  <si>
    <t>32 gymnázia</t>
  </si>
  <si>
    <t>33 SOŠ, OŠ</t>
  </si>
  <si>
    <t>35 sportovní školy</t>
  </si>
  <si>
    <t>37 střediska prakt. vyuč.</t>
  </si>
  <si>
    <t>41 vyšší odborné školy</t>
  </si>
  <si>
    <t>51 speciální školy mateřské</t>
  </si>
  <si>
    <t>52 speciální školy základní</t>
  </si>
  <si>
    <t>55 Speciální pedagogická cen</t>
  </si>
  <si>
    <t>56 speciální školy střední</t>
  </si>
  <si>
    <t>57 internáty speciálních MŠ</t>
  </si>
  <si>
    <t>58 internáty speciálních ZŠ</t>
  </si>
  <si>
    <t>59 internáty speciálních SŠ</t>
  </si>
  <si>
    <t>71 státní jazykové školy</t>
  </si>
  <si>
    <t>73 zaříz. pro další vzděl.</t>
  </si>
  <si>
    <t>81 školní družiny a kluby</t>
  </si>
  <si>
    <t>82 školy v přírodě</t>
  </si>
  <si>
    <t>83 střed. pro volný čas</t>
  </si>
  <si>
    <t>84 domovy mládeže</t>
  </si>
  <si>
    <t>86 dětské domovy</t>
  </si>
  <si>
    <t>87 vých. ústavy pro mládež</t>
  </si>
  <si>
    <t>91 ped.-psych. poradny</t>
  </si>
  <si>
    <t>94 služba škole</t>
  </si>
  <si>
    <t>95 střediska inf. technolog.</t>
  </si>
  <si>
    <t>96 plavecké školy</t>
  </si>
  <si>
    <t>97 školní hospodářství</t>
  </si>
  <si>
    <t>99 jiná účelová zařízení</t>
  </si>
  <si>
    <t>KRAJSKÉ A OBECNÍ ŠKOLSTVÍ po jednotlivých typech školských zařízení</t>
  </si>
  <si>
    <t>92 školní jídelny MŠ a ZŠ a SŠ</t>
  </si>
  <si>
    <r>
      <t xml:space="preserve">25% </t>
    </r>
    <r>
      <rPr>
        <sz val="10"/>
        <rFont val="Arial CE"/>
        <family val="2"/>
      </rPr>
      <t>z celk. objemu</t>
    </r>
  </si>
  <si>
    <r>
      <t>optim.čerp.</t>
    </r>
    <r>
      <rPr>
        <sz val="10"/>
        <rFont val="Arial CE"/>
        <family val="2"/>
      </rPr>
      <t>/skut.</t>
    </r>
  </si>
  <si>
    <t xml:space="preserve">by se prům.plat </t>
  </si>
  <si>
    <t>Zvýšení průměrného měsíčního platu v Kč za předpokladu optimálního čerpání (25%) prostředků na platy za I. čtvrtletí 2004</t>
  </si>
  <si>
    <t>Tabulka č. 4c</t>
  </si>
  <si>
    <t>Tabulka č. 4b</t>
  </si>
  <si>
    <t>Tabulka č. 4a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</si>
</sst>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3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.5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8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sz val="10"/>
      <color indexed="41"/>
      <name val="Arial CE"/>
      <family val="2"/>
    </font>
    <font>
      <b/>
      <u val="single"/>
      <sz val="10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  <font>
      <i/>
      <sz val="14"/>
      <name val="Arial CE"/>
      <family val="2"/>
    </font>
    <font>
      <sz val="16"/>
      <color indexed="10"/>
      <name val="Arial CE"/>
      <family val="2"/>
    </font>
    <font>
      <b/>
      <sz val="16"/>
      <name val="Times New Roman C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5" fontId="8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0" fillId="0" borderId="0" xfId="0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16" fillId="0" borderId="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7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166" fontId="18" fillId="0" borderId="11" xfId="0" applyNumberFormat="1" applyFont="1" applyBorder="1" applyAlignment="1">
      <alignment/>
    </xf>
    <xf numFmtId="166" fontId="18" fillId="0" borderId="22" xfId="0" applyNumberFormat="1" applyFont="1" applyBorder="1" applyAlignment="1">
      <alignment/>
    </xf>
    <xf numFmtId="1" fontId="18" fillId="0" borderId="22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9" fillId="2" borderId="23" xfId="0" applyFont="1" applyFill="1" applyBorder="1" applyAlignment="1">
      <alignment/>
    </xf>
    <xf numFmtId="166" fontId="20" fillId="2" borderId="24" xfId="0" applyNumberFormat="1" applyFont="1" applyFill="1" applyBorder="1" applyAlignment="1">
      <alignment/>
    </xf>
    <xf numFmtId="166" fontId="20" fillId="2" borderId="25" xfId="0" applyNumberFormat="1" applyFont="1" applyFill="1" applyBorder="1" applyAlignment="1">
      <alignment/>
    </xf>
    <xf numFmtId="1" fontId="20" fillId="2" borderId="25" xfId="0" applyNumberFormat="1" applyFont="1" applyFill="1" applyBorder="1" applyAlignment="1">
      <alignment/>
    </xf>
    <xf numFmtId="2" fontId="20" fillId="2" borderId="26" xfId="0" applyNumberFormat="1" applyFont="1" applyFill="1" applyBorder="1" applyAlignment="1">
      <alignment/>
    </xf>
    <xf numFmtId="3" fontId="20" fillId="2" borderId="24" xfId="0" applyNumberFormat="1" applyFont="1" applyFill="1" applyBorder="1" applyAlignment="1">
      <alignment/>
    </xf>
    <xf numFmtId="3" fontId="20" fillId="2" borderId="26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19" fillId="0" borderId="27" xfId="0" applyNumberFormat="1" applyFont="1" applyFill="1" applyBorder="1" applyAlignment="1">
      <alignment/>
    </xf>
    <xf numFmtId="166" fontId="20" fillId="0" borderId="28" xfId="0" applyNumberFormat="1" applyFont="1" applyBorder="1" applyAlignment="1">
      <alignment/>
    </xf>
    <xf numFmtId="166" fontId="20" fillId="0" borderId="29" xfId="0" applyNumberFormat="1" applyFont="1" applyBorder="1" applyAlignment="1">
      <alignment/>
    </xf>
    <xf numFmtId="1" fontId="20" fillId="0" borderId="29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166" fontId="20" fillId="0" borderId="32" xfId="0" applyNumberFormat="1" applyFont="1" applyBorder="1" applyAlignment="1">
      <alignment/>
    </xf>
    <xf numFmtId="166" fontId="20" fillId="0" borderId="33" xfId="0" applyNumberFormat="1" applyFont="1" applyBorder="1" applyAlignment="1">
      <alignment/>
    </xf>
    <xf numFmtId="1" fontId="20" fillId="0" borderId="33" xfId="0" applyNumberFormat="1" applyFont="1" applyBorder="1" applyAlignment="1">
      <alignment/>
    </xf>
    <xf numFmtId="2" fontId="20" fillId="0" borderId="34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166" fontId="18" fillId="0" borderId="1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3" fontId="20" fillId="2" borderId="25" xfId="0" applyNumberFormat="1" applyFont="1" applyFill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vertical="top"/>
    </xf>
    <xf numFmtId="1" fontId="7" fillId="0" borderId="0" xfId="0" applyNumberFormat="1" applyFont="1" applyFill="1" applyAlignment="1">
      <alignment horizontal="right" vertical="center"/>
    </xf>
    <xf numFmtId="166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4" fillId="0" borderId="2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5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66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9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vertical="center"/>
    </xf>
    <xf numFmtId="3" fontId="23" fillId="0" borderId="38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166" fontId="23" fillId="0" borderId="37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166" fontId="23" fillId="0" borderId="5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top"/>
    </xf>
    <xf numFmtId="166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7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166" fontId="16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39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0" fontId="6" fillId="0" borderId="40" xfId="0" applyFont="1" applyBorder="1" applyAlignment="1">
      <alignment/>
    </xf>
    <xf numFmtId="166" fontId="0" fillId="0" borderId="4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26" fillId="0" borderId="44" xfId="0" applyFont="1" applyFill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5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/>
    </xf>
    <xf numFmtId="0" fontId="26" fillId="0" borderId="44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44" xfId="0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4" fillId="0" borderId="44" xfId="0" applyNumberFormat="1" applyFont="1" applyBorder="1" applyAlignment="1">
      <alignment horizontal="right"/>
    </xf>
    <xf numFmtId="166" fontId="4" fillId="0" borderId="44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29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/>
    </xf>
    <xf numFmtId="0" fontId="0" fillId="0" borderId="44" xfId="0" applyBorder="1" applyAlignment="1">
      <alignment/>
    </xf>
    <xf numFmtId="166" fontId="0" fillId="0" borderId="44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0" fontId="15" fillId="0" borderId="44" xfId="0" applyFont="1" applyBorder="1" applyAlignment="1">
      <alignment/>
    </xf>
    <xf numFmtId="0" fontId="3" fillId="0" borderId="44" xfId="0" applyFont="1" applyFill="1" applyBorder="1" applyAlignment="1">
      <alignment/>
    </xf>
    <xf numFmtId="3" fontId="12" fillId="0" borderId="44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8" fillId="0" borderId="44" xfId="0" applyNumberFormat="1" applyFont="1" applyBorder="1" applyAlignment="1">
      <alignment horizontal="right"/>
    </xf>
    <xf numFmtId="166" fontId="8" fillId="0" borderId="44" xfId="0" applyNumberFormat="1" applyFont="1" applyBorder="1" applyAlignment="1">
      <alignment/>
    </xf>
    <xf numFmtId="166" fontId="8" fillId="0" borderId="46" xfId="0" applyNumberFormat="1" applyFont="1" applyBorder="1" applyAlignment="1">
      <alignment/>
    </xf>
    <xf numFmtId="166" fontId="8" fillId="0" borderId="29" xfId="0" applyNumberFormat="1" applyFont="1" applyBorder="1" applyAlignment="1">
      <alignment/>
    </xf>
    <xf numFmtId="166" fontId="8" fillId="0" borderId="29" xfId="0" applyNumberFormat="1" applyFont="1" applyBorder="1" applyAlignment="1">
      <alignment horizontal="center"/>
    </xf>
    <xf numFmtId="166" fontId="8" fillId="0" borderId="30" xfId="0" applyNumberFormat="1" applyFont="1" applyBorder="1" applyAlignment="1">
      <alignment/>
    </xf>
    <xf numFmtId="3" fontId="8" fillId="0" borderId="46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17" fillId="0" borderId="47" xfId="0" applyFont="1" applyBorder="1" applyAlignment="1">
      <alignment horizontal="right"/>
    </xf>
    <xf numFmtId="166" fontId="8" fillId="0" borderId="47" xfId="0" applyNumberFormat="1" applyFont="1" applyBorder="1" applyAlignment="1">
      <alignment horizontal="right"/>
    </xf>
    <xf numFmtId="166" fontId="8" fillId="0" borderId="47" xfId="0" applyNumberFormat="1" applyFont="1" applyBorder="1" applyAlignment="1">
      <alignment/>
    </xf>
    <xf numFmtId="166" fontId="8" fillId="0" borderId="48" xfId="0" applyNumberFormat="1" applyFont="1" applyBorder="1" applyAlignment="1">
      <alignment/>
    </xf>
    <xf numFmtId="166" fontId="8" fillId="0" borderId="33" xfId="0" applyNumberFormat="1" applyFont="1" applyBorder="1" applyAlignment="1">
      <alignment/>
    </xf>
    <xf numFmtId="166" fontId="8" fillId="0" borderId="33" xfId="0" applyNumberFormat="1" applyFont="1" applyBorder="1" applyAlignment="1">
      <alignment horizontal="center"/>
    </xf>
    <xf numFmtId="166" fontId="8" fillId="0" borderId="34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right" vertical="top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166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66" fontId="19" fillId="0" borderId="37" xfId="0" applyNumberFormat="1" applyFont="1" applyBorder="1" applyAlignment="1">
      <alignment horizontal="right"/>
    </xf>
    <xf numFmtId="166" fontId="12" fillId="0" borderId="44" xfId="0" applyNumberFormat="1" applyFont="1" applyBorder="1" applyAlignment="1">
      <alignment horizontal="right"/>
    </xf>
    <xf numFmtId="3" fontId="19" fillId="2" borderId="37" xfId="0" applyNumberFormat="1" applyFont="1" applyFill="1" applyBorder="1" applyAlignment="1">
      <alignment horizontal="right"/>
    </xf>
    <xf numFmtId="3" fontId="19" fillId="2" borderId="37" xfId="0" applyNumberFormat="1" applyFont="1" applyFill="1" applyBorder="1" applyAlignment="1">
      <alignment/>
    </xf>
    <xf numFmtId="3" fontId="19" fillId="2" borderId="45" xfId="0" applyNumberFormat="1" applyFont="1" applyFill="1" applyBorder="1" applyAlignment="1">
      <alignment/>
    </xf>
    <xf numFmtId="3" fontId="19" fillId="2" borderId="25" xfId="0" applyNumberFormat="1" applyFont="1" applyFill="1" applyBorder="1" applyAlignment="1">
      <alignment/>
    </xf>
    <xf numFmtId="3" fontId="19" fillId="2" borderId="25" xfId="0" applyNumberFormat="1" applyFont="1" applyFill="1" applyBorder="1" applyAlignment="1">
      <alignment horizontal="center"/>
    </xf>
    <xf numFmtId="3" fontId="19" fillId="2" borderId="26" xfId="0" applyNumberFormat="1" applyFont="1" applyFill="1" applyBorder="1" applyAlignment="1">
      <alignment/>
    </xf>
    <xf numFmtId="3" fontId="19" fillId="3" borderId="0" xfId="0" applyNumberFormat="1" applyFont="1" applyFill="1" applyAlignment="1">
      <alignment/>
    </xf>
    <xf numFmtId="3" fontId="0" fillId="0" borderId="29" xfId="0" applyNumberForma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166" fontId="8" fillId="0" borderId="3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 vertical="center"/>
    </xf>
    <xf numFmtId="3" fontId="16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166" fontId="12" fillId="0" borderId="40" xfId="0" applyNumberFormat="1" applyFont="1" applyBorder="1" applyAlignment="1">
      <alignment/>
    </xf>
    <xf numFmtId="3" fontId="12" fillId="0" borderId="37" xfId="0" applyNumberFormat="1" applyFont="1" applyFill="1" applyBorder="1" applyAlignment="1">
      <alignment/>
    </xf>
    <xf numFmtId="3" fontId="12" fillId="0" borderId="28" xfId="0" applyNumberFormat="1" applyFont="1" applyBorder="1" applyAlignment="1">
      <alignment/>
    </xf>
    <xf numFmtId="166" fontId="12" fillId="0" borderId="37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166" fontId="12" fillId="0" borderId="5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0" fontId="19" fillId="0" borderId="1" xfId="0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left"/>
    </xf>
    <xf numFmtId="166" fontId="19" fillId="0" borderId="12" xfId="0" applyNumberFormat="1" applyFont="1" applyFill="1" applyBorder="1" applyAlignment="1">
      <alignment/>
    </xf>
    <xf numFmtId="164" fontId="19" fillId="0" borderId="9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 horizontal="left" indent="1"/>
    </xf>
    <xf numFmtId="0" fontId="19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166" fontId="25" fillId="0" borderId="49" xfId="0" applyNumberFormat="1" applyFont="1" applyFill="1" applyBorder="1" applyAlignment="1">
      <alignment horizontal="center"/>
    </xf>
    <xf numFmtId="166" fontId="29" fillId="0" borderId="15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5" fillId="0" borderId="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166" fontId="25" fillId="0" borderId="50" xfId="0" applyNumberFormat="1" applyFont="1" applyFill="1" applyBorder="1" applyAlignment="1">
      <alignment horizontal="center"/>
    </xf>
    <xf numFmtId="166" fontId="29" fillId="0" borderId="18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5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166" fontId="29" fillId="0" borderId="0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166" fontId="16" fillId="0" borderId="51" xfId="0" applyNumberFormat="1" applyFont="1" applyFill="1" applyBorder="1" applyAlignment="1">
      <alignment horizontal="center"/>
    </xf>
    <xf numFmtId="166" fontId="17" fillId="0" borderId="5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164" fontId="17" fillId="0" borderId="53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166" fontId="8" fillId="0" borderId="5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166" fontId="8" fillId="0" borderId="6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5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3" xfId="0" applyFont="1" applyBorder="1" applyAlignment="1">
      <alignment/>
    </xf>
    <xf numFmtId="166" fontId="9" fillId="0" borderId="43" xfId="0" applyNumberFormat="1" applyFont="1" applyFill="1" applyBorder="1" applyAlignment="1">
      <alignment/>
    </xf>
    <xf numFmtId="166" fontId="9" fillId="0" borderId="45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166" fontId="9" fillId="0" borderId="24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37" xfId="0" applyNumberFormat="1" applyFont="1" applyFill="1" applyBorder="1" applyAlignment="1">
      <alignment/>
    </xf>
    <xf numFmtId="166" fontId="9" fillId="0" borderId="30" xfId="0" applyNumberFormat="1" applyFont="1" applyFill="1" applyBorder="1" applyAlignment="1">
      <alignment/>
    </xf>
    <xf numFmtId="166" fontId="9" fillId="0" borderId="46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166" fontId="9" fillId="0" borderId="34" xfId="0" applyNumberFormat="1" applyFont="1" applyFill="1" applyBorder="1" applyAlignment="1">
      <alignment/>
    </xf>
    <xf numFmtId="166" fontId="9" fillId="0" borderId="48" xfId="0" applyNumberFormat="1" applyFont="1" applyFill="1" applyBorder="1" applyAlignment="1">
      <alignment/>
    </xf>
    <xf numFmtId="4" fontId="9" fillId="0" borderId="51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166" fontId="9" fillId="0" borderId="6" xfId="0" applyNumberFormat="1" applyFont="1" applyFill="1" applyBorder="1" applyAlignment="1">
      <alignment/>
    </xf>
    <xf numFmtId="2" fontId="9" fillId="0" borderId="6" xfId="0" applyNumberFormat="1" applyFont="1" applyFill="1" applyBorder="1" applyAlignment="1">
      <alignment/>
    </xf>
    <xf numFmtId="2" fontId="9" fillId="0" borderId="51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left" indent="1"/>
    </xf>
    <xf numFmtId="0" fontId="25" fillId="0" borderId="17" xfId="0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/>
    </xf>
    <xf numFmtId="0" fontId="25" fillId="2" borderId="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/>
    </xf>
    <xf numFmtId="0" fontId="9" fillId="0" borderId="40" xfId="0" applyFont="1" applyBorder="1" applyAlignment="1">
      <alignment/>
    </xf>
    <xf numFmtId="166" fontId="6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left"/>
    </xf>
    <xf numFmtId="166" fontId="17" fillId="0" borderId="52" xfId="0" applyNumberFormat="1" applyFont="1" applyFill="1" applyBorder="1" applyAlignment="1">
      <alignment/>
    </xf>
    <xf numFmtId="164" fontId="17" fillId="0" borderId="9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64" fontId="17" fillId="0" borderId="14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0" fontId="12" fillId="0" borderId="57" xfId="0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4" fontId="12" fillId="0" borderId="59" xfId="0" applyNumberFormat="1" applyFont="1" applyFill="1" applyBorder="1" applyAlignment="1">
      <alignment/>
    </xf>
    <xf numFmtId="2" fontId="12" fillId="0" borderId="5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60" xfId="0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2" fontId="4" fillId="0" borderId="3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16" fillId="0" borderId="50" xfId="0" applyNumberFormat="1" applyFont="1" applyFill="1" applyBorder="1" applyAlignment="1">
      <alignment horizontal="center"/>
    </xf>
    <xf numFmtId="166" fontId="17" fillId="0" borderId="21" xfId="0" applyNumberFormat="1" applyFont="1" applyFill="1" applyBorder="1" applyAlignment="1">
      <alignment/>
    </xf>
    <xf numFmtId="164" fontId="17" fillId="0" borderId="16" xfId="0" applyNumberFormat="1" applyFont="1" applyFill="1" applyBorder="1" applyAlignment="1">
      <alignment/>
    </xf>
    <xf numFmtId="166" fontId="16" fillId="0" borderId="4" xfId="0" applyNumberFormat="1" applyFont="1" applyFill="1" applyBorder="1" applyAlignment="1">
      <alignment horizontal="center"/>
    </xf>
    <xf numFmtId="0" fontId="17" fillId="0" borderId="61" xfId="0" applyFont="1" applyFill="1" applyBorder="1" applyAlignment="1">
      <alignment/>
    </xf>
    <xf numFmtId="164" fontId="17" fillId="0" borderId="49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2" fontId="6" fillId="0" borderId="49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166" fontId="9" fillId="0" borderId="64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20" fillId="2" borderId="29" xfId="0" applyNumberFormat="1" applyFont="1" applyFill="1" applyBorder="1" applyAlignment="1">
      <alignment/>
    </xf>
    <xf numFmtId="3" fontId="20" fillId="2" borderId="33" xfId="0" applyNumberFormat="1" applyFont="1" applyFill="1" applyBorder="1" applyAlignment="1">
      <alignment/>
    </xf>
    <xf numFmtId="3" fontId="18" fillId="2" borderId="52" xfId="0" applyNumberFormat="1" applyFont="1" applyFill="1" applyBorder="1" applyAlignment="1">
      <alignment/>
    </xf>
    <xf numFmtId="3" fontId="20" fillId="2" borderId="45" xfId="0" applyNumberFormat="1" applyFont="1" applyFill="1" applyBorder="1" applyAlignment="1">
      <alignment/>
    </xf>
    <xf numFmtId="3" fontId="20" fillId="2" borderId="46" xfId="0" applyNumberFormat="1" applyFont="1" applyFill="1" applyBorder="1" applyAlignment="1">
      <alignment/>
    </xf>
    <xf numFmtId="3" fontId="20" fillId="2" borderId="48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2" fontId="18" fillId="0" borderId="22" xfId="0" applyNumberFormat="1" applyFont="1" applyBorder="1" applyAlignment="1">
      <alignment/>
    </xf>
    <xf numFmtId="2" fontId="20" fillId="2" borderId="25" xfId="0" applyNumberFormat="1" applyFont="1" applyFill="1" applyBorder="1" applyAlignment="1">
      <alignment/>
    </xf>
    <xf numFmtId="2" fontId="20" fillId="0" borderId="29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14" fontId="17" fillId="0" borderId="0" xfId="0" applyNumberFormat="1" applyFont="1" applyFill="1" applyAlignment="1">
      <alignment horizontal="left"/>
    </xf>
    <xf numFmtId="4" fontId="9" fillId="0" borderId="43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47" xfId="0" applyBorder="1" applyAlignment="1">
      <alignment/>
    </xf>
    <xf numFmtId="3" fontId="9" fillId="0" borderId="65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6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166" fontId="0" fillId="0" borderId="29" xfId="0" applyNumberForma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9" fillId="0" borderId="29" xfId="0" applyFont="1" applyFill="1" applyBorder="1" applyAlignment="1">
      <alignment/>
    </xf>
    <xf numFmtId="167" fontId="0" fillId="0" borderId="0" xfId="0" applyNumberFormat="1" applyAlignment="1">
      <alignment/>
    </xf>
    <xf numFmtId="164" fontId="9" fillId="0" borderId="29" xfId="0" applyNumberFormat="1" applyFont="1" applyFill="1" applyBorder="1" applyAlignment="1">
      <alignment/>
    </xf>
    <xf numFmtId="164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8" fillId="0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/>
    </xf>
    <xf numFmtId="0" fontId="9" fillId="0" borderId="6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/>
    </xf>
    <xf numFmtId="3" fontId="19" fillId="0" borderId="69" xfId="0" applyNumberFormat="1" applyFont="1" applyFill="1" applyBorder="1" applyAlignment="1">
      <alignment horizontal="center"/>
    </xf>
    <xf numFmtId="3" fontId="19" fillId="0" borderId="64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69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54.625" style="2" customWidth="1"/>
    <col min="2" max="2" width="19.125" style="2" customWidth="1"/>
    <col min="3" max="3" width="18.375" style="2" customWidth="1"/>
    <col min="4" max="4" width="20.625" style="2" customWidth="1"/>
    <col min="5" max="5" width="18.875" style="2" customWidth="1"/>
    <col min="6" max="6" width="21.125" style="2" customWidth="1"/>
    <col min="7" max="7" width="15.125" style="2" customWidth="1"/>
    <col min="8" max="8" width="15.375" style="2" bestFit="1" customWidth="1"/>
    <col min="9" max="16384" width="23.625" style="2" customWidth="1"/>
  </cols>
  <sheetData>
    <row r="1" spans="1:8" ht="15.75" customHeight="1">
      <c r="A1" s="1" t="s">
        <v>0</v>
      </c>
      <c r="H1" s="3" t="s">
        <v>1</v>
      </c>
    </row>
    <row r="2" spans="1:8" ht="16.5" customHeight="1">
      <c r="A2" s="1"/>
      <c r="H2" s="3"/>
    </row>
    <row r="3" ht="24" customHeight="1">
      <c r="A3" s="4" t="s">
        <v>2</v>
      </c>
    </row>
    <row r="4" spans="3:7" ht="24" customHeight="1">
      <c r="C4" s="5"/>
      <c r="D4" s="5"/>
      <c r="E4" s="5"/>
      <c r="F4" s="5"/>
      <c r="G4" s="6"/>
    </row>
    <row r="5" spans="1:9" ht="35.25" customHeight="1">
      <c r="A5" s="7" t="s">
        <v>264</v>
      </c>
      <c r="G5" s="8"/>
      <c r="I5" s="9"/>
    </row>
    <row r="6" spans="1:7" ht="21" customHeight="1" hidden="1">
      <c r="A6" s="7"/>
      <c r="B6" s="2" t="s">
        <v>3</v>
      </c>
      <c r="C6" s="2">
        <f>228158.7+4465.3</f>
        <v>232624</v>
      </c>
      <c r="D6" s="2">
        <f>+E6+F6</f>
        <v>42539729</v>
      </c>
      <c r="E6" s="2">
        <v>450050</v>
      </c>
      <c r="F6" s="2">
        <v>42089679</v>
      </c>
      <c r="G6" s="8">
        <f>+F6/C6/12*1000</f>
        <v>15077.86492365362</v>
      </c>
    </row>
    <row r="7" spans="1:7" ht="21" customHeight="1">
      <c r="A7" s="7"/>
      <c r="G7" s="8"/>
    </row>
    <row r="8" spans="1:7" ht="19.5" customHeight="1" thickBot="1">
      <c r="A8" s="10" t="s">
        <v>4</v>
      </c>
      <c r="C8" s="5"/>
      <c r="D8" s="6"/>
      <c r="E8" s="6"/>
      <c r="F8" s="6"/>
      <c r="G8" s="11"/>
    </row>
    <row r="9" spans="1:7" ht="15">
      <c r="A9" s="539" t="s">
        <v>263</v>
      </c>
      <c r="B9" s="540"/>
      <c r="C9" s="12" t="s">
        <v>5</v>
      </c>
      <c r="D9" s="12" t="s">
        <v>6</v>
      </c>
      <c r="E9" s="543" t="s">
        <v>7</v>
      </c>
      <c r="F9" s="544"/>
      <c r="G9" s="12" t="s">
        <v>8</v>
      </c>
    </row>
    <row r="10" spans="1:7" ht="18" customHeight="1">
      <c r="A10" s="541"/>
      <c r="B10" s="542"/>
      <c r="C10" s="13" t="s">
        <v>9</v>
      </c>
      <c r="D10" s="13" t="s">
        <v>10</v>
      </c>
      <c r="E10" s="14" t="s">
        <v>11</v>
      </c>
      <c r="F10" s="15" t="s">
        <v>12</v>
      </c>
      <c r="G10" s="15" t="s">
        <v>13</v>
      </c>
    </row>
    <row r="11" spans="1:7" ht="18" thickBot="1">
      <c r="A11" s="545"/>
      <c r="B11" s="546"/>
      <c r="C11" s="16" t="s">
        <v>14</v>
      </c>
      <c r="D11" s="16" t="s">
        <v>15</v>
      </c>
      <c r="E11" s="17" t="s">
        <v>16</v>
      </c>
      <c r="F11" s="18" t="s">
        <v>16</v>
      </c>
      <c r="G11" s="18" t="s">
        <v>17</v>
      </c>
    </row>
    <row r="12" spans="1:10" s="7" customFormat="1" ht="21" thickBot="1">
      <c r="A12" s="19" t="s">
        <v>18</v>
      </c>
      <c r="B12" s="20"/>
      <c r="C12" s="21">
        <v>227063.5</v>
      </c>
      <c r="D12" s="22">
        <f>+E12+F12</f>
        <v>43196720</v>
      </c>
      <c r="E12" s="23">
        <v>467577</v>
      </c>
      <c r="F12" s="24">
        <v>42729143</v>
      </c>
      <c r="G12" s="22">
        <f>+F12/C12/12*1000</f>
        <v>15681.789088368085</v>
      </c>
      <c r="H12" s="25"/>
      <c r="J12" s="25"/>
    </row>
    <row r="13" spans="1:7" ht="19.5" customHeight="1" thickBot="1">
      <c r="A13" s="26"/>
      <c r="C13" s="6"/>
      <c r="G13" s="8"/>
    </row>
    <row r="14" spans="1:7" ht="15">
      <c r="A14" s="547" t="s">
        <v>19</v>
      </c>
      <c r="B14" s="548"/>
      <c r="C14" s="27" t="s">
        <v>5</v>
      </c>
      <c r="D14" s="12" t="s">
        <v>6</v>
      </c>
      <c r="E14" s="543" t="s">
        <v>7</v>
      </c>
      <c r="F14" s="544"/>
      <c r="G14" s="12" t="s">
        <v>8</v>
      </c>
    </row>
    <row r="15" spans="1:7" ht="15">
      <c r="A15" s="549"/>
      <c r="B15" s="550"/>
      <c r="C15" s="28" t="s">
        <v>9</v>
      </c>
      <c r="D15" s="13" t="s">
        <v>10</v>
      </c>
      <c r="E15" s="14" t="s">
        <v>11</v>
      </c>
      <c r="F15" s="15" t="s">
        <v>12</v>
      </c>
      <c r="G15" s="15" t="s">
        <v>13</v>
      </c>
    </row>
    <row r="16" spans="1:7" ht="15.75" thickBot="1">
      <c r="A16" s="551"/>
      <c r="B16" s="552"/>
      <c r="C16" s="29" t="s">
        <v>14</v>
      </c>
      <c r="D16" s="16" t="s">
        <v>15</v>
      </c>
      <c r="E16" s="17" t="s">
        <v>16</v>
      </c>
      <c r="F16" s="18" t="s">
        <v>16</v>
      </c>
      <c r="G16" s="18" t="s">
        <v>17</v>
      </c>
    </row>
    <row r="17" spans="1:8" s="7" customFormat="1" ht="21" thickBot="1">
      <c r="A17" s="19" t="s">
        <v>20</v>
      </c>
      <c r="B17" s="20"/>
      <c r="C17" s="21">
        <v>225048.6</v>
      </c>
      <c r="D17" s="22">
        <f>+E17+F17</f>
        <v>10355184.82</v>
      </c>
      <c r="E17" s="23">
        <v>122617.221</v>
      </c>
      <c r="F17" s="24">
        <v>10232567.599</v>
      </c>
      <c r="G17" s="22">
        <f>+F17/C17/3*1000</f>
        <v>15156.085691416578</v>
      </c>
      <c r="H17" s="25"/>
    </row>
    <row r="18" spans="1:7" ht="31.5" customHeight="1" thickBot="1">
      <c r="A18" s="30"/>
      <c r="B18" s="31"/>
      <c r="C18" s="32"/>
      <c r="D18" s="32"/>
      <c r="E18" s="32"/>
      <c r="F18" s="32"/>
      <c r="G18" s="31"/>
    </row>
    <row r="19" spans="1:8" ht="35.25" customHeight="1" thickBot="1">
      <c r="A19" s="33"/>
      <c r="B19" s="34" t="s">
        <v>265</v>
      </c>
      <c r="C19" s="35"/>
      <c r="D19" s="35"/>
      <c r="E19" s="35"/>
      <c r="F19" s="35"/>
      <c r="G19" s="35"/>
      <c r="H19" s="36"/>
    </row>
    <row r="20" spans="1:8" ht="20.25" customHeight="1">
      <c r="A20" s="37"/>
      <c r="B20" s="553" t="s">
        <v>21</v>
      </c>
      <c r="C20" s="554"/>
      <c r="D20" s="38" t="s">
        <v>22</v>
      </c>
      <c r="E20" s="543" t="s">
        <v>7</v>
      </c>
      <c r="F20" s="544"/>
      <c r="G20" s="555" t="s">
        <v>8</v>
      </c>
      <c r="H20" s="556"/>
    </row>
    <row r="21" spans="1:8" ht="16.5" customHeight="1" thickBot="1">
      <c r="A21" s="37"/>
      <c r="B21" s="557" t="s">
        <v>23</v>
      </c>
      <c r="C21" s="558"/>
      <c r="D21" s="39" t="s">
        <v>24</v>
      </c>
      <c r="E21" s="14" t="s">
        <v>11</v>
      </c>
      <c r="F21" s="15" t="s">
        <v>12</v>
      </c>
      <c r="G21" s="559" t="s">
        <v>25</v>
      </c>
      <c r="H21" s="560"/>
    </row>
    <row r="22" spans="1:8" ht="17.25" customHeight="1" thickBot="1">
      <c r="A22" s="41"/>
      <c r="B22" s="42" t="s">
        <v>26</v>
      </c>
      <c r="C22" s="43" t="s">
        <v>27</v>
      </c>
      <c r="D22" s="44" t="s">
        <v>27</v>
      </c>
      <c r="E22" s="42" t="s">
        <v>27</v>
      </c>
      <c r="F22" s="43" t="s">
        <v>27</v>
      </c>
      <c r="G22" s="42" t="s">
        <v>26</v>
      </c>
      <c r="H22" s="43" t="s">
        <v>27</v>
      </c>
    </row>
    <row r="23" spans="1:8" s="7" customFormat="1" ht="21" thickBot="1">
      <c r="A23" s="19" t="s">
        <v>20</v>
      </c>
      <c r="B23" s="45">
        <f>C17-C12</f>
        <v>-2014.8999999999942</v>
      </c>
      <c r="C23" s="46">
        <f>C17/C12*100</f>
        <v>99.112627084494</v>
      </c>
      <c r="D23" s="47">
        <f>D17/D12*100</f>
        <v>23.97215533957208</v>
      </c>
      <c r="E23" s="48">
        <f>E17/E12*100</f>
        <v>26.22396332582655</v>
      </c>
      <c r="F23" s="49">
        <f>F17/F12*100</f>
        <v>23.947514226999587</v>
      </c>
      <c r="G23" s="50">
        <f>G17-G12</f>
        <v>-525.7033969515069</v>
      </c>
      <c r="H23" s="46">
        <f>G17/G12*100</f>
        <v>96.64768226387227</v>
      </c>
    </row>
    <row r="24" spans="1:8" s="55" customFormat="1" ht="21.75" customHeight="1">
      <c r="A24" s="51"/>
      <c r="B24" s="52"/>
      <c r="C24" s="53"/>
      <c r="D24" s="53"/>
      <c r="E24" s="53"/>
      <c r="F24" s="53"/>
      <c r="G24" s="54"/>
      <c r="H24" s="53"/>
    </row>
    <row r="26" spans="1:8" ht="15">
      <c r="A26" s="56">
        <v>38132</v>
      </c>
      <c r="B26" s="2" t="s">
        <v>28</v>
      </c>
      <c r="H26" s="2" t="s">
        <v>29</v>
      </c>
    </row>
  </sheetData>
  <mergeCells count="10">
    <mergeCell ref="B20:C20"/>
    <mergeCell ref="E20:F20"/>
    <mergeCell ref="G20:H20"/>
    <mergeCell ref="B21:C21"/>
    <mergeCell ref="G21:H21"/>
    <mergeCell ref="A9:B10"/>
    <mergeCell ref="E9:F9"/>
    <mergeCell ref="A11:B11"/>
    <mergeCell ref="A14:B16"/>
    <mergeCell ref="E14:F14"/>
  </mergeCells>
  <printOptions/>
  <pageMargins left="0" right="0" top="0" bottom="0" header="0.5118110236220472" footer="0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126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127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225048.6</v>
      </c>
      <c r="C11" s="321">
        <v>15156</v>
      </c>
      <c r="D11" s="322">
        <v>12437</v>
      </c>
      <c r="E11" s="323">
        <v>516</v>
      </c>
      <c r="F11" s="323">
        <v>357</v>
      </c>
      <c r="G11" s="323">
        <v>219</v>
      </c>
      <c r="H11" s="323">
        <v>0</v>
      </c>
      <c r="I11" s="323">
        <v>306</v>
      </c>
      <c r="J11" s="323">
        <v>60</v>
      </c>
      <c r="K11" s="323">
        <v>13895</v>
      </c>
      <c r="L11" s="323">
        <v>1151</v>
      </c>
      <c r="M11" s="323">
        <v>111</v>
      </c>
      <c r="N11" s="324">
        <v>1261</v>
      </c>
      <c r="O11" s="325">
        <v>10.1</v>
      </c>
    </row>
    <row r="12" spans="1:15" s="243" customFormat="1" ht="18.75" customHeight="1">
      <c r="A12" s="327" t="s">
        <v>48</v>
      </c>
      <c r="B12" s="328">
        <v>21958.579</v>
      </c>
      <c r="C12" s="328">
        <v>15577</v>
      </c>
      <c r="D12" s="329">
        <v>12705</v>
      </c>
      <c r="E12" s="330">
        <v>515</v>
      </c>
      <c r="F12" s="330">
        <v>367</v>
      </c>
      <c r="G12" s="330">
        <v>210</v>
      </c>
      <c r="H12" s="330">
        <v>0</v>
      </c>
      <c r="I12" s="330">
        <v>281</v>
      </c>
      <c r="J12" s="330">
        <v>35</v>
      </c>
      <c r="K12" s="330">
        <v>14113</v>
      </c>
      <c r="L12" s="330">
        <v>1316</v>
      </c>
      <c r="M12" s="330">
        <v>147</v>
      </c>
      <c r="N12" s="331">
        <v>1463</v>
      </c>
      <c r="O12" s="332">
        <v>11.5</v>
      </c>
    </row>
    <row r="13" spans="1:15" s="243" customFormat="1" ht="18.75" customHeight="1">
      <c r="A13" s="333" t="s">
        <v>49</v>
      </c>
      <c r="B13" s="260">
        <v>22669.195</v>
      </c>
      <c r="C13" s="260">
        <v>15258</v>
      </c>
      <c r="D13" s="334">
        <v>12466</v>
      </c>
      <c r="E13" s="262">
        <v>533</v>
      </c>
      <c r="F13" s="262">
        <v>408</v>
      </c>
      <c r="G13" s="262">
        <v>207</v>
      </c>
      <c r="H13" s="262">
        <v>0</v>
      </c>
      <c r="I13" s="262">
        <v>325</v>
      </c>
      <c r="J13" s="262">
        <v>63</v>
      </c>
      <c r="K13" s="262">
        <v>14002</v>
      </c>
      <c r="L13" s="262">
        <v>1155</v>
      </c>
      <c r="M13" s="262">
        <v>101</v>
      </c>
      <c r="N13" s="264">
        <v>1257</v>
      </c>
      <c r="O13" s="335">
        <v>10.1</v>
      </c>
    </row>
    <row r="14" spans="1:15" s="243" customFormat="1" ht="18.75" customHeight="1">
      <c r="A14" s="336" t="s">
        <v>50</v>
      </c>
      <c r="B14" s="260">
        <v>14545.896</v>
      </c>
      <c r="C14" s="260">
        <v>15288</v>
      </c>
      <c r="D14" s="334">
        <v>12574</v>
      </c>
      <c r="E14" s="262">
        <v>490</v>
      </c>
      <c r="F14" s="262">
        <v>358</v>
      </c>
      <c r="G14" s="262">
        <v>213</v>
      </c>
      <c r="H14" s="262">
        <v>0</v>
      </c>
      <c r="I14" s="262">
        <v>339</v>
      </c>
      <c r="J14" s="262">
        <v>73</v>
      </c>
      <c r="K14" s="262">
        <v>14046</v>
      </c>
      <c r="L14" s="262">
        <v>1161</v>
      </c>
      <c r="M14" s="262">
        <v>80</v>
      </c>
      <c r="N14" s="264">
        <v>1241</v>
      </c>
      <c r="O14" s="335">
        <v>9.9</v>
      </c>
    </row>
    <row r="15" spans="1:15" s="243" customFormat="1" ht="18.75" customHeight="1">
      <c r="A15" s="336" t="s">
        <v>51</v>
      </c>
      <c r="B15" s="260">
        <v>11952.156</v>
      </c>
      <c r="C15" s="260">
        <v>15351</v>
      </c>
      <c r="D15" s="334">
        <v>12415</v>
      </c>
      <c r="E15" s="262">
        <v>551</v>
      </c>
      <c r="F15" s="262">
        <v>334</v>
      </c>
      <c r="G15" s="262">
        <v>220</v>
      </c>
      <c r="H15" s="262">
        <v>0</v>
      </c>
      <c r="I15" s="262">
        <v>284</v>
      </c>
      <c r="J15" s="262">
        <v>76</v>
      </c>
      <c r="K15" s="262">
        <v>13880</v>
      </c>
      <c r="L15" s="262">
        <v>1366</v>
      </c>
      <c r="M15" s="262">
        <v>104</v>
      </c>
      <c r="N15" s="264">
        <v>1470</v>
      </c>
      <c r="O15" s="335">
        <v>11.8</v>
      </c>
    </row>
    <row r="16" spans="1:15" s="243" customFormat="1" ht="18.75" customHeight="1">
      <c r="A16" s="336" t="s">
        <v>52</v>
      </c>
      <c r="B16" s="260">
        <v>6824.973</v>
      </c>
      <c r="C16" s="260">
        <v>15326</v>
      </c>
      <c r="D16" s="334">
        <v>12445</v>
      </c>
      <c r="E16" s="262">
        <v>612</v>
      </c>
      <c r="F16" s="262">
        <v>371</v>
      </c>
      <c r="G16" s="262">
        <v>210</v>
      </c>
      <c r="H16" s="262">
        <v>0</v>
      </c>
      <c r="I16" s="262">
        <v>321</v>
      </c>
      <c r="J16" s="262">
        <v>74</v>
      </c>
      <c r="K16" s="262">
        <v>14035</v>
      </c>
      <c r="L16" s="262">
        <v>1199</v>
      </c>
      <c r="M16" s="262">
        <v>93</v>
      </c>
      <c r="N16" s="264">
        <v>1291</v>
      </c>
      <c r="O16" s="335">
        <v>10.4</v>
      </c>
    </row>
    <row r="17" spans="1:15" s="243" customFormat="1" ht="18.75" customHeight="1">
      <c r="A17" s="336" t="s">
        <v>53</v>
      </c>
      <c r="B17" s="260">
        <v>18019.171</v>
      </c>
      <c r="C17" s="260">
        <v>15113</v>
      </c>
      <c r="D17" s="334">
        <v>12265</v>
      </c>
      <c r="E17" s="262">
        <v>618</v>
      </c>
      <c r="F17" s="262">
        <v>344</v>
      </c>
      <c r="G17" s="262">
        <v>227</v>
      </c>
      <c r="H17" s="262">
        <v>0</v>
      </c>
      <c r="I17" s="262">
        <v>308</v>
      </c>
      <c r="J17" s="262">
        <v>60</v>
      </c>
      <c r="K17" s="262">
        <v>13821</v>
      </c>
      <c r="L17" s="262">
        <v>1187</v>
      </c>
      <c r="M17" s="262">
        <v>105</v>
      </c>
      <c r="N17" s="264">
        <v>1291</v>
      </c>
      <c r="O17" s="335">
        <v>10.5</v>
      </c>
    </row>
    <row r="18" spans="1:15" s="243" customFormat="1" ht="18.75" customHeight="1">
      <c r="A18" s="336" t="s">
        <v>54</v>
      </c>
      <c r="B18" s="260">
        <v>9940.067</v>
      </c>
      <c r="C18" s="260">
        <v>14897</v>
      </c>
      <c r="D18" s="334">
        <v>12349</v>
      </c>
      <c r="E18" s="262">
        <v>556</v>
      </c>
      <c r="F18" s="262">
        <v>350</v>
      </c>
      <c r="G18" s="262">
        <v>209</v>
      </c>
      <c r="H18" s="262">
        <v>0</v>
      </c>
      <c r="I18" s="262">
        <v>277</v>
      </c>
      <c r="J18" s="262">
        <v>55</v>
      </c>
      <c r="K18" s="262">
        <v>13796</v>
      </c>
      <c r="L18" s="262">
        <v>1018</v>
      </c>
      <c r="M18" s="262">
        <v>83</v>
      </c>
      <c r="N18" s="264">
        <v>1101</v>
      </c>
      <c r="O18" s="335">
        <v>8.9</v>
      </c>
    </row>
    <row r="19" spans="1:15" s="243" customFormat="1" ht="18.75" customHeight="1">
      <c r="A19" s="336" t="s">
        <v>55</v>
      </c>
      <c r="B19" s="260">
        <v>13014.899</v>
      </c>
      <c r="C19" s="260">
        <v>14910</v>
      </c>
      <c r="D19" s="334">
        <v>12359</v>
      </c>
      <c r="E19" s="262">
        <v>545</v>
      </c>
      <c r="F19" s="262">
        <v>377</v>
      </c>
      <c r="G19" s="262">
        <v>222</v>
      </c>
      <c r="H19" s="262">
        <v>1</v>
      </c>
      <c r="I19" s="262">
        <v>278</v>
      </c>
      <c r="J19" s="262">
        <v>64</v>
      </c>
      <c r="K19" s="262">
        <v>13845</v>
      </c>
      <c r="L19" s="262">
        <v>938</v>
      </c>
      <c r="M19" s="262">
        <v>127</v>
      </c>
      <c r="N19" s="264">
        <v>1065</v>
      </c>
      <c r="O19" s="335">
        <v>8.6</v>
      </c>
    </row>
    <row r="20" spans="1:15" s="243" customFormat="1" ht="18.75" customHeight="1">
      <c r="A20" s="336" t="s">
        <v>56</v>
      </c>
      <c r="B20" s="260">
        <v>12012.991</v>
      </c>
      <c r="C20" s="260">
        <v>15083</v>
      </c>
      <c r="D20" s="334">
        <v>12365</v>
      </c>
      <c r="E20" s="262">
        <v>544</v>
      </c>
      <c r="F20" s="262">
        <v>389</v>
      </c>
      <c r="G20" s="262">
        <v>220</v>
      </c>
      <c r="H20" s="262">
        <v>0</v>
      </c>
      <c r="I20" s="262">
        <v>316</v>
      </c>
      <c r="J20" s="262">
        <v>68</v>
      </c>
      <c r="K20" s="262">
        <v>13901</v>
      </c>
      <c r="L20" s="262">
        <v>1124</v>
      </c>
      <c r="M20" s="262">
        <v>57</v>
      </c>
      <c r="N20" s="264">
        <v>1181</v>
      </c>
      <c r="O20" s="335">
        <v>9.6</v>
      </c>
    </row>
    <row r="21" spans="1:15" s="243" customFormat="1" ht="18.75" customHeight="1">
      <c r="A21" s="336" t="s">
        <v>57</v>
      </c>
      <c r="B21" s="260">
        <v>12392.381</v>
      </c>
      <c r="C21" s="260">
        <v>14549</v>
      </c>
      <c r="D21" s="334">
        <v>12301</v>
      </c>
      <c r="E21" s="262">
        <v>490</v>
      </c>
      <c r="F21" s="262">
        <v>347</v>
      </c>
      <c r="G21" s="262">
        <v>204</v>
      </c>
      <c r="H21" s="262">
        <v>0</v>
      </c>
      <c r="I21" s="262">
        <v>279</v>
      </c>
      <c r="J21" s="262">
        <v>71</v>
      </c>
      <c r="K21" s="262">
        <v>13692</v>
      </c>
      <c r="L21" s="262">
        <v>717</v>
      </c>
      <c r="M21" s="262">
        <v>141</v>
      </c>
      <c r="N21" s="264">
        <v>857</v>
      </c>
      <c r="O21" s="335">
        <v>7</v>
      </c>
    </row>
    <row r="22" spans="1:15" s="243" customFormat="1" ht="18.75" customHeight="1">
      <c r="A22" s="336" t="s">
        <v>58</v>
      </c>
      <c r="B22" s="260">
        <v>25303.749</v>
      </c>
      <c r="C22" s="260">
        <v>14999</v>
      </c>
      <c r="D22" s="334">
        <v>12332</v>
      </c>
      <c r="E22" s="262">
        <v>526</v>
      </c>
      <c r="F22" s="262">
        <v>359</v>
      </c>
      <c r="G22" s="262">
        <v>225</v>
      </c>
      <c r="H22" s="262">
        <v>0</v>
      </c>
      <c r="I22" s="262">
        <v>313</v>
      </c>
      <c r="J22" s="262">
        <v>58</v>
      </c>
      <c r="K22" s="262">
        <v>13814</v>
      </c>
      <c r="L22" s="262">
        <v>1049</v>
      </c>
      <c r="M22" s="262">
        <v>136</v>
      </c>
      <c r="N22" s="264">
        <v>1185</v>
      </c>
      <c r="O22" s="335">
        <v>9.6</v>
      </c>
    </row>
    <row r="23" spans="1:15" s="243" customFormat="1" ht="18.75" customHeight="1">
      <c r="A23" s="336" t="s">
        <v>59</v>
      </c>
      <c r="B23" s="260">
        <v>14673.923</v>
      </c>
      <c r="C23" s="260">
        <v>15031</v>
      </c>
      <c r="D23" s="334">
        <v>12450</v>
      </c>
      <c r="E23" s="262">
        <v>464</v>
      </c>
      <c r="F23" s="262">
        <v>361</v>
      </c>
      <c r="G23" s="262">
        <v>236</v>
      </c>
      <c r="H23" s="262">
        <v>0</v>
      </c>
      <c r="I23" s="262">
        <v>307</v>
      </c>
      <c r="J23" s="262">
        <v>73</v>
      </c>
      <c r="K23" s="262">
        <v>13891</v>
      </c>
      <c r="L23" s="262">
        <v>1042</v>
      </c>
      <c r="M23" s="262">
        <v>98</v>
      </c>
      <c r="N23" s="264">
        <v>1140</v>
      </c>
      <c r="O23" s="335">
        <v>9.2</v>
      </c>
    </row>
    <row r="24" spans="1:15" s="243" customFormat="1" ht="18.75" customHeight="1">
      <c r="A24" s="336" t="s">
        <v>60</v>
      </c>
      <c r="B24" s="260">
        <v>13365.359</v>
      </c>
      <c r="C24" s="260">
        <v>15274</v>
      </c>
      <c r="D24" s="334">
        <v>12428</v>
      </c>
      <c r="E24" s="262">
        <v>491</v>
      </c>
      <c r="F24" s="262">
        <v>340</v>
      </c>
      <c r="G24" s="262">
        <v>216</v>
      </c>
      <c r="H24" s="262">
        <v>0</v>
      </c>
      <c r="I24" s="262">
        <v>355</v>
      </c>
      <c r="J24" s="262">
        <v>56</v>
      </c>
      <c r="K24" s="262">
        <v>13887</v>
      </c>
      <c r="L24" s="262">
        <v>1230</v>
      </c>
      <c r="M24" s="262">
        <v>158</v>
      </c>
      <c r="N24" s="264">
        <v>1387</v>
      </c>
      <c r="O24" s="335">
        <v>11.2</v>
      </c>
    </row>
    <row r="25" spans="1:15" s="243" customFormat="1" ht="18.75" customHeight="1" thickBot="1">
      <c r="A25" s="337" t="s">
        <v>61</v>
      </c>
      <c r="B25" s="338">
        <v>28375.261</v>
      </c>
      <c r="C25" s="338">
        <v>15235</v>
      </c>
      <c r="D25" s="339">
        <v>12498</v>
      </c>
      <c r="E25" s="340">
        <v>416</v>
      </c>
      <c r="F25" s="340">
        <v>315</v>
      </c>
      <c r="G25" s="340">
        <v>230</v>
      </c>
      <c r="H25" s="340">
        <v>0</v>
      </c>
      <c r="I25" s="340">
        <v>295</v>
      </c>
      <c r="J25" s="340">
        <v>51</v>
      </c>
      <c r="K25" s="340">
        <v>13803</v>
      </c>
      <c r="L25" s="340">
        <v>1342</v>
      </c>
      <c r="M25" s="340">
        <v>90</v>
      </c>
      <c r="N25" s="341">
        <v>1432</v>
      </c>
      <c r="O25" s="342">
        <v>11.5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128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129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127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152617.398</v>
      </c>
      <c r="C11" s="321">
        <v>17724</v>
      </c>
      <c r="D11" s="322">
        <v>14476</v>
      </c>
      <c r="E11" s="323">
        <v>587</v>
      </c>
      <c r="F11" s="323">
        <v>443</v>
      </c>
      <c r="G11" s="323">
        <v>316</v>
      </c>
      <c r="H11" s="323">
        <v>0</v>
      </c>
      <c r="I11" s="323">
        <v>430</v>
      </c>
      <c r="J11" s="323">
        <v>49</v>
      </c>
      <c r="K11" s="323">
        <v>16300</v>
      </c>
      <c r="L11" s="323">
        <v>1306</v>
      </c>
      <c r="M11" s="323">
        <v>118</v>
      </c>
      <c r="N11" s="324">
        <v>1424</v>
      </c>
      <c r="O11" s="325">
        <v>9.8</v>
      </c>
    </row>
    <row r="12" spans="1:15" s="243" customFormat="1" ht="18.75" customHeight="1">
      <c r="A12" s="327" t="s">
        <v>48</v>
      </c>
      <c r="B12" s="328">
        <v>15011.036</v>
      </c>
      <c r="C12" s="328">
        <v>18066</v>
      </c>
      <c r="D12" s="329">
        <v>14649</v>
      </c>
      <c r="E12" s="330">
        <v>614</v>
      </c>
      <c r="F12" s="330">
        <v>425</v>
      </c>
      <c r="G12" s="330">
        <v>303</v>
      </c>
      <c r="H12" s="330">
        <v>0</v>
      </c>
      <c r="I12" s="330">
        <v>392</v>
      </c>
      <c r="J12" s="330">
        <v>29</v>
      </c>
      <c r="K12" s="330">
        <v>16412</v>
      </c>
      <c r="L12" s="330">
        <v>1488</v>
      </c>
      <c r="M12" s="330">
        <v>166</v>
      </c>
      <c r="N12" s="331">
        <v>1653</v>
      </c>
      <c r="O12" s="332">
        <v>11.3</v>
      </c>
    </row>
    <row r="13" spans="1:15" s="243" customFormat="1" ht="18.75" customHeight="1">
      <c r="A13" s="333" t="s">
        <v>49</v>
      </c>
      <c r="B13" s="260">
        <v>15295.725</v>
      </c>
      <c r="C13" s="260">
        <v>17895</v>
      </c>
      <c r="D13" s="334">
        <v>14530</v>
      </c>
      <c r="E13" s="262">
        <v>607</v>
      </c>
      <c r="F13" s="262">
        <v>515</v>
      </c>
      <c r="G13" s="262">
        <v>302</v>
      </c>
      <c r="H13" s="262">
        <v>0</v>
      </c>
      <c r="I13" s="262">
        <v>460</v>
      </c>
      <c r="J13" s="262">
        <v>56</v>
      </c>
      <c r="K13" s="262">
        <v>16470</v>
      </c>
      <c r="L13" s="262">
        <v>1317</v>
      </c>
      <c r="M13" s="262">
        <v>108</v>
      </c>
      <c r="N13" s="264">
        <v>1425</v>
      </c>
      <c r="O13" s="335">
        <v>9.8</v>
      </c>
    </row>
    <row r="14" spans="1:15" s="243" customFormat="1" ht="18.75" customHeight="1">
      <c r="A14" s="336" t="s">
        <v>50</v>
      </c>
      <c r="B14" s="260">
        <v>9854.484</v>
      </c>
      <c r="C14" s="260">
        <v>17901</v>
      </c>
      <c r="D14" s="334">
        <v>14680</v>
      </c>
      <c r="E14" s="262">
        <v>543</v>
      </c>
      <c r="F14" s="262">
        <v>435</v>
      </c>
      <c r="G14" s="262">
        <v>306</v>
      </c>
      <c r="H14" s="262">
        <v>0</v>
      </c>
      <c r="I14" s="262">
        <v>475</v>
      </c>
      <c r="J14" s="262">
        <v>69</v>
      </c>
      <c r="K14" s="262">
        <v>16508</v>
      </c>
      <c r="L14" s="262">
        <v>1313</v>
      </c>
      <c r="M14" s="262">
        <v>79</v>
      </c>
      <c r="N14" s="264">
        <v>1393</v>
      </c>
      <c r="O14" s="335">
        <v>9.5</v>
      </c>
    </row>
    <row r="15" spans="1:15" s="243" customFormat="1" ht="18.75" customHeight="1">
      <c r="A15" s="336" t="s">
        <v>51</v>
      </c>
      <c r="B15" s="260">
        <v>8073.364</v>
      </c>
      <c r="C15" s="260">
        <v>18029</v>
      </c>
      <c r="D15" s="334">
        <v>14509</v>
      </c>
      <c r="E15" s="262">
        <v>654</v>
      </c>
      <c r="F15" s="262">
        <v>422</v>
      </c>
      <c r="G15" s="262">
        <v>316</v>
      </c>
      <c r="H15" s="262">
        <v>0</v>
      </c>
      <c r="I15" s="262">
        <v>400</v>
      </c>
      <c r="J15" s="262">
        <v>51</v>
      </c>
      <c r="K15" s="262">
        <v>16352</v>
      </c>
      <c r="L15" s="262">
        <v>1561</v>
      </c>
      <c r="M15" s="262">
        <v>116</v>
      </c>
      <c r="N15" s="264">
        <v>1677</v>
      </c>
      <c r="O15" s="335">
        <v>11.6</v>
      </c>
    </row>
    <row r="16" spans="1:15" s="243" customFormat="1" ht="18.75" customHeight="1">
      <c r="A16" s="336" t="s">
        <v>52</v>
      </c>
      <c r="B16" s="260">
        <v>4650.547</v>
      </c>
      <c r="C16" s="260">
        <v>17941</v>
      </c>
      <c r="D16" s="334">
        <v>14447</v>
      </c>
      <c r="E16" s="262">
        <v>735</v>
      </c>
      <c r="F16" s="262">
        <v>459</v>
      </c>
      <c r="G16" s="262">
        <v>302</v>
      </c>
      <c r="H16" s="262">
        <v>0</v>
      </c>
      <c r="I16" s="262">
        <v>454</v>
      </c>
      <c r="J16" s="262">
        <v>61</v>
      </c>
      <c r="K16" s="262">
        <v>16458</v>
      </c>
      <c r="L16" s="262">
        <v>1381</v>
      </c>
      <c r="M16" s="262">
        <v>102</v>
      </c>
      <c r="N16" s="264">
        <v>1483</v>
      </c>
      <c r="O16" s="335">
        <v>10.3</v>
      </c>
    </row>
    <row r="17" spans="1:15" s="243" customFormat="1" ht="18.75" customHeight="1">
      <c r="A17" s="336" t="s">
        <v>53</v>
      </c>
      <c r="B17" s="260">
        <v>12319.454</v>
      </c>
      <c r="C17" s="260">
        <v>17585</v>
      </c>
      <c r="D17" s="334">
        <v>14206</v>
      </c>
      <c r="E17" s="262">
        <v>715</v>
      </c>
      <c r="F17" s="262">
        <v>420</v>
      </c>
      <c r="G17" s="262">
        <v>325</v>
      </c>
      <c r="H17" s="262">
        <v>0</v>
      </c>
      <c r="I17" s="262">
        <v>432</v>
      </c>
      <c r="J17" s="262">
        <v>45</v>
      </c>
      <c r="K17" s="262">
        <v>16143</v>
      </c>
      <c r="L17" s="262">
        <v>1335</v>
      </c>
      <c r="M17" s="262">
        <v>107</v>
      </c>
      <c r="N17" s="264">
        <v>1442</v>
      </c>
      <c r="O17" s="335">
        <v>10.2</v>
      </c>
    </row>
    <row r="18" spans="1:15" s="243" customFormat="1" ht="18.75" customHeight="1">
      <c r="A18" s="336" t="s">
        <v>54</v>
      </c>
      <c r="B18" s="260">
        <v>6771.228</v>
      </c>
      <c r="C18" s="260">
        <v>17372</v>
      </c>
      <c r="D18" s="334">
        <v>14334</v>
      </c>
      <c r="E18" s="262">
        <v>648</v>
      </c>
      <c r="F18" s="262">
        <v>445</v>
      </c>
      <c r="G18" s="262">
        <v>300</v>
      </c>
      <c r="H18" s="262">
        <v>1</v>
      </c>
      <c r="I18" s="262">
        <v>387</v>
      </c>
      <c r="J18" s="262">
        <v>47</v>
      </c>
      <c r="K18" s="262">
        <v>16161</v>
      </c>
      <c r="L18" s="262">
        <v>1127</v>
      </c>
      <c r="M18" s="262">
        <v>84</v>
      </c>
      <c r="N18" s="264">
        <v>1211</v>
      </c>
      <c r="O18" s="335">
        <v>8.4</v>
      </c>
    </row>
    <row r="19" spans="1:15" s="243" customFormat="1" ht="18.75" customHeight="1">
      <c r="A19" s="336" t="s">
        <v>55</v>
      </c>
      <c r="B19" s="260">
        <v>8886.263</v>
      </c>
      <c r="C19" s="260">
        <v>17384</v>
      </c>
      <c r="D19" s="334">
        <v>14362</v>
      </c>
      <c r="E19" s="262">
        <v>613</v>
      </c>
      <c r="F19" s="262">
        <v>463</v>
      </c>
      <c r="G19" s="262">
        <v>318</v>
      </c>
      <c r="H19" s="262">
        <v>1</v>
      </c>
      <c r="I19" s="262">
        <v>387</v>
      </c>
      <c r="J19" s="262">
        <v>66</v>
      </c>
      <c r="K19" s="262">
        <v>16210</v>
      </c>
      <c r="L19" s="262">
        <v>1046</v>
      </c>
      <c r="M19" s="262">
        <v>128</v>
      </c>
      <c r="N19" s="264">
        <v>1174</v>
      </c>
      <c r="O19" s="335">
        <v>8.2</v>
      </c>
    </row>
    <row r="20" spans="1:15" s="243" customFormat="1" ht="18.75" customHeight="1">
      <c r="A20" s="336" t="s">
        <v>56</v>
      </c>
      <c r="B20" s="260">
        <v>8142.92</v>
      </c>
      <c r="C20" s="260">
        <v>17652</v>
      </c>
      <c r="D20" s="334">
        <v>14394</v>
      </c>
      <c r="E20" s="262">
        <v>613</v>
      </c>
      <c r="F20" s="262">
        <v>485</v>
      </c>
      <c r="G20" s="262">
        <v>317</v>
      </c>
      <c r="H20" s="262">
        <v>0</v>
      </c>
      <c r="I20" s="262">
        <v>452</v>
      </c>
      <c r="J20" s="262">
        <v>64</v>
      </c>
      <c r="K20" s="262">
        <v>16326</v>
      </c>
      <c r="L20" s="262">
        <v>1268</v>
      </c>
      <c r="M20" s="262">
        <v>58</v>
      </c>
      <c r="N20" s="264">
        <v>1326</v>
      </c>
      <c r="O20" s="335">
        <v>9.2</v>
      </c>
    </row>
    <row r="21" spans="1:15" s="243" customFormat="1" ht="18.75" customHeight="1">
      <c r="A21" s="336" t="s">
        <v>57</v>
      </c>
      <c r="B21" s="260">
        <v>8286.369</v>
      </c>
      <c r="C21" s="260">
        <v>17118</v>
      </c>
      <c r="D21" s="334">
        <v>14396</v>
      </c>
      <c r="E21" s="262">
        <v>559</v>
      </c>
      <c r="F21" s="262">
        <v>450</v>
      </c>
      <c r="G21" s="262">
        <v>297</v>
      </c>
      <c r="H21" s="262">
        <v>0</v>
      </c>
      <c r="I21" s="262">
        <v>396</v>
      </c>
      <c r="J21" s="262">
        <v>54</v>
      </c>
      <c r="K21" s="262">
        <v>16152</v>
      </c>
      <c r="L21" s="262">
        <v>804</v>
      </c>
      <c r="M21" s="262">
        <v>161</v>
      </c>
      <c r="N21" s="264">
        <v>965</v>
      </c>
      <c r="O21" s="335">
        <v>6.7</v>
      </c>
    </row>
    <row r="22" spans="1:15" s="243" customFormat="1" ht="18.75" customHeight="1">
      <c r="A22" s="336" t="s">
        <v>58</v>
      </c>
      <c r="B22" s="260">
        <v>17075.423</v>
      </c>
      <c r="C22" s="260">
        <v>17508</v>
      </c>
      <c r="D22" s="334">
        <v>14346</v>
      </c>
      <c r="E22" s="262">
        <v>585</v>
      </c>
      <c r="F22" s="262">
        <v>448</v>
      </c>
      <c r="G22" s="262">
        <v>328</v>
      </c>
      <c r="H22" s="262">
        <v>0</v>
      </c>
      <c r="I22" s="262">
        <v>432</v>
      </c>
      <c r="J22" s="262">
        <v>42</v>
      </c>
      <c r="K22" s="262">
        <v>16180</v>
      </c>
      <c r="L22" s="262">
        <v>1182</v>
      </c>
      <c r="M22" s="262">
        <v>146</v>
      </c>
      <c r="N22" s="264">
        <v>1328</v>
      </c>
      <c r="O22" s="335">
        <v>9.3</v>
      </c>
    </row>
    <row r="23" spans="1:15" s="243" customFormat="1" ht="18.75" customHeight="1">
      <c r="A23" s="336" t="s">
        <v>59</v>
      </c>
      <c r="B23" s="260">
        <v>10028.99</v>
      </c>
      <c r="C23" s="260">
        <v>17591</v>
      </c>
      <c r="D23" s="334">
        <v>14506</v>
      </c>
      <c r="E23" s="262">
        <v>517</v>
      </c>
      <c r="F23" s="262">
        <v>451</v>
      </c>
      <c r="G23" s="262">
        <v>339</v>
      </c>
      <c r="H23" s="262">
        <v>0</v>
      </c>
      <c r="I23" s="262">
        <v>434</v>
      </c>
      <c r="J23" s="262">
        <v>56</v>
      </c>
      <c r="K23" s="262">
        <v>16303</v>
      </c>
      <c r="L23" s="262">
        <v>1186</v>
      </c>
      <c r="M23" s="262">
        <v>102</v>
      </c>
      <c r="N23" s="264">
        <v>1288</v>
      </c>
      <c r="O23" s="335">
        <v>8.9</v>
      </c>
    </row>
    <row r="24" spans="1:15" s="243" customFormat="1" ht="18.75" customHeight="1">
      <c r="A24" s="336" t="s">
        <v>60</v>
      </c>
      <c r="B24" s="260">
        <v>9021.367</v>
      </c>
      <c r="C24" s="260">
        <v>17962</v>
      </c>
      <c r="D24" s="334">
        <v>14528</v>
      </c>
      <c r="E24" s="262">
        <v>546</v>
      </c>
      <c r="F24" s="262">
        <v>428</v>
      </c>
      <c r="G24" s="262">
        <v>313</v>
      </c>
      <c r="H24" s="262">
        <v>0</v>
      </c>
      <c r="I24" s="262">
        <v>508</v>
      </c>
      <c r="J24" s="262">
        <v>51</v>
      </c>
      <c r="K24" s="262">
        <v>16373</v>
      </c>
      <c r="L24" s="262">
        <v>1410</v>
      </c>
      <c r="M24" s="262">
        <v>178</v>
      </c>
      <c r="N24" s="264">
        <v>1588</v>
      </c>
      <c r="O24" s="335">
        <v>10.9</v>
      </c>
    </row>
    <row r="25" spans="1:15" s="243" customFormat="1" ht="18.75" customHeight="1" thickBot="1">
      <c r="A25" s="337" t="s">
        <v>61</v>
      </c>
      <c r="B25" s="338">
        <v>19200.228</v>
      </c>
      <c r="C25" s="338">
        <v>17865</v>
      </c>
      <c r="D25" s="339">
        <v>14604</v>
      </c>
      <c r="E25" s="340">
        <v>454</v>
      </c>
      <c r="F25" s="340">
        <v>388</v>
      </c>
      <c r="G25" s="340">
        <v>333</v>
      </c>
      <c r="H25" s="340">
        <v>0</v>
      </c>
      <c r="I25" s="340">
        <v>418</v>
      </c>
      <c r="J25" s="340">
        <v>32</v>
      </c>
      <c r="K25" s="340">
        <v>16229</v>
      </c>
      <c r="L25" s="340">
        <v>1544</v>
      </c>
      <c r="M25" s="340">
        <v>92</v>
      </c>
      <c r="N25" s="341">
        <v>1636</v>
      </c>
      <c r="O25" s="342">
        <v>11.2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130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131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127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72431.202</v>
      </c>
      <c r="C11" s="321">
        <v>9744</v>
      </c>
      <c r="D11" s="322">
        <v>8141</v>
      </c>
      <c r="E11" s="323">
        <v>366</v>
      </c>
      <c r="F11" s="323">
        <v>178</v>
      </c>
      <c r="G11" s="323">
        <v>14</v>
      </c>
      <c r="H11" s="323">
        <v>0</v>
      </c>
      <c r="I11" s="323">
        <v>43</v>
      </c>
      <c r="J11" s="323">
        <v>84</v>
      </c>
      <c r="K11" s="323">
        <v>8825</v>
      </c>
      <c r="L11" s="323">
        <v>824</v>
      </c>
      <c r="M11" s="323">
        <v>95</v>
      </c>
      <c r="N11" s="324">
        <v>919</v>
      </c>
      <c r="O11" s="325">
        <v>11.3</v>
      </c>
    </row>
    <row r="12" spans="1:15" s="243" customFormat="1" ht="18.75" customHeight="1">
      <c r="A12" s="327" t="s">
        <v>48</v>
      </c>
      <c r="B12" s="328">
        <v>6947.543</v>
      </c>
      <c r="C12" s="328">
        <v>10199</v>
      </c>
      <c r="D12" s="329">
        <v>8506</v>
      </c>
      <c r="E12" s="330">
        <v>301</v>
      </c>
      <c r="F12" s="330">
        <v>241</v>
      </c>
      <c r="G12" s="330">
        <v>9</v>
      </c>
      <c r="H12" s="330">
        <v>1</v>
      </c>
      <c r="I12" s="330">
        <v>41</v>
      </c>
      <c r="J12" s="330">
        <v>48</v>
      </c>
      <c r="K12" s="330">
        <v>9147</v>
      </c>
      <c r="L12" s="330">
        <v>944</v>
      </c>
      <c r="M12" s="330">
        <v>108</v>
      </c>
      <c r="N12" s="331">
        <v>1052</v>
      </c>
      <c r="O12" s="332">
        <v>12.4</v>
      </c>
    </row>
    <row r="13" spans="1:15" s="243" customFormat="1" ht="18.75" customHeight="1">
      <c r="A13" s="333" t="s">
        <v>49</v>
      </c>
      <c r="B13" s="260">
        <v>7373.47</v>
      </c>
      <c r="C13" s="260">
        <v>9788</v>
      </c>
      <c r="D13" s="334">
        <v>8183</v>
      </c>
      <c r="E13" s="262">
        <v>379</v>
      </c>
      <c r="F13" s="262">
        <v>185</v>
      </c>
      <c r="G13" s="262">
        <v>11</v>
      </c>
      <c r="H13" s="262">
        <v>0</v>
      </c>
      <c r="I13" s="262">
        <v>45</v>
      </c>
      <c r="J13" s="262">
        <v>78</v>
      </c>
      <c r="K13" s="262">
        <v>8882</v>
      </c>
      <c r="L13" s="262">
        <v>820</v>
      </c>
      <c r="M13" s="262">
        <v>87</v>
      </c>
      <c r="N13" s="264">
        <v>907</v>
      </c>
      <c r="O13" s="335">
        <v>11.1</v>
      </c>
    </row>
    <row r="14" spans="1:15" s="243" customFormat="1" ht="18.75" customHeight="1">
      <c r="A14" s="336" t="s">
        <v>50</v>
      </c>
      <c r="B14" s="260">
        <v>4691.412</v>
      </c>
      <c r="C14" s="260">
        <v>9797</v>
      </c>
      <c r="D14" s="334">
        <v>8151</v>
      </c>
      <c r="E14" s="262">
        <v>378</v>
      </c>
      <c r="F14" s="262">
        <v>196</v>
      </c>
      <c r="G14" s="262">
        <v>17</v>
      </c>
      <c r="H14" s="262">
        <v>0</v>
      </c>
      <c r="I14" s="262">
        <v>53</v>
      </c>
      <c r="J14" s="262">
        <v>80</v>
      </c>
      <c r="K14" s="262">
        <v>8874</v>
      </c>
      <c r="L14" s="262">
        <v>841</v>
      </c>
      <c r="M14" s="262">
        <v>83</v>
      </c>
      <c r="N14" s="264">
        <v>923</v>
      </c>
      <c r="O14" s="335">
        <v>11.3</v>
      </c>
    </row>
    <row r="15" spans="1:15" s="243" customFormat="1" ht="18.75" customHeight="1">
      <c r="A15" s="336" t="s">
        <v>51</v>
      </c>
      <c r="B15" s="260">
        <v>3878.792</v>
      </c>
      <c r="C15" s="260">
        <v>9776</v>
      </c>
      <c r="D15" s="334">
        <v>8058</v>
      </c>
      <c r="E15" s="262">
        <v>338</v>
      </c>
      <c r="F15" s="262">
        <v>151</v>
      </c>
      <c r="G15" s="262">
        <v>20</v>
      </c>
      <c r="H15" s="262">
        <v>0</v>
      </c>
      <c r="I15" s="262">
        <v>43</v>
      </c>
      <c r="J15" s="262">
        <v>127</v>
      </c>
      <c r="K15" s="262">
        <v>8737</v>
      </c>
      <c r="L15" s="262">
        <v>960</v>
      </c>
      <c r="M15" s="262">
        <v>79</v>
      </c>
      <c r="N15" s="264">
        <v>1040</v>
      </c>
      <c r="O15" s="335">
        <v>12.9</v>
      </c>
    </row>
    <row r="16" spans="1:15" s="243" customFormat="1" ht="18.75" customHeight="1">
      <c r="A16" s="336" t="s">
        <v>52</v>
      </c>
      <c r="B16" s="260">
        <v>2174.426</v>
      </c>
      <c r="C16" s="260">
        <v>9733</v>
      </c>
      <c r="D16" s="334">
        <v>8164</v>
      </c>
      <c r="E16" s="262">
        <v>351</v>
      </c>
      <c r="F16" s="262">
        <v>181</v>
      </c>
      <c r="G16" s="262">
        <v>14</v>
      </c>
      <c r="H16" s="262">
        <v>0</v>
      </c>
      <c r="I16" s="262">
        <v>37</v>
      </c>
      <c r="J16" s="262">
        <v>104</v>
      </c>
      <c r="K16" s="262">
        <v>8851</v>
      </c>
      <c r="L16" s="262">
        <v>808</v>
      </c>
      <c r="M16" s="262">
        <v>73</v>
      </c>
      <c r="N16" s="264">
        <v>881</v>
      </c>
      <c r="O16" s="335">
        <v>10.8</v>
      </c>
    </row>
    <row r="17" spans="1:15" s="243" customFormat="1" ht="18.75" customHeight="1">
      <c r="A17" s="336" t="s">
        <v>53</v>
      </c>
      <c r="B17" s="260">
        <v>5699.717</v>
      </c>
      <c r="C17" s="260">
        <v>9769</v>
      </c>
      <c r="D17" s="334">
        <v>8070</v>
      </c>
      <c r="E17" s="262">
        <v>408</v>
      </c>
      <c r="F17" s="262">
        <v>180</v>
      </c>
      <c r="G17" s="262">
        <v>14</v>
      </c>
      <c r="H17" s="262">
        <v>0</v>
      </c>
      <c r="I17" s="262">
        <v>38</v>
      </c>
      <c r="J17" s="262">
        <v>93</v>
      </c>
      <c r="K17" s="262">
        <v>8803</v>
      </c>
      <c r="L17" s="262">
        <v>867</v>
      </c>
      <c r="M17" s="262">
        <v>100</v>
      </c>
      <c r="N17" s="264">
        <v>966</v>
      </c>
      <c r="O17" s="335">
        <v>12</v>
      </c>
    </row>
    <row r="18" spans="1:15" s="243" customFormat="1" ht="18.75" customHeight="1">
      <c r="A18" s="336" t="s">
        <v>54</v>
      </c>
      <c r="B18" s="260">
        <v>3168.839</v>
      </c>
      <c r="C18" s="260">
        <v>9610</v>
      </c>
      <c r="D18" s="334">
        <v>8106</v>
      </c>
      <c r="E18" s="262">
        <v>358</v>
      </c>
      <c r="F18" s="262">
        <v>148</v>
      </c>
      <c r="G18" s="262">
        <v>14</v>
      </c>
      <c r="H18" s="262">
        <v>0</v>
      </c>
      <c r="I18" s="262">
        <v>41</v>
      </c>
      <c r="J18" s="262">
        <v>74</v>
      </c>
      <c r="K18" s="262">
        <v>8743</v>
      </c>
      <c r="L18" s="262">
        <v>786</v>
      </c>
      <c r="M18" s="262">
        <v>81</v>
      </c>
      <c r="N18" s="264">
        <v>867</v>
      </c>
      <c r="O18" s="335">
        <v>10.7</v>
      </c>
    </row>
    <row r="19" spans="1:15" s="243" customFormat="1" ht="18.75" customHeight="1">
      <c r="A19" s="336" t="s">
        <v>55</v>
      </c>
      <c r="B19" s="260">
        <v>4128.636</v>
      </c>
      <c r="C19" s="260">
        <v>9585</v>
      </c>
      <c r="D19" s="334">
        <v>8048</v>
      </c>
      <c r="E19" s="262">
        <v>400</v>
      </c>
      <c r="F19" s="262">
        <v>191</v>
      </c>
      <c r="G19" s="262">
        <v>14</v>
      </c>
      <c r="H19" s="262">
        <v>0</v>
      </c>
      <c r="I19" s="262">
        <v>43</v>
      </c>
      <c r="J19" s="262">
        <v>58</v>
      </c>
      <c r="K19" s="262">
        <v>8755</v>
      </c>
      <c r="L19" s="262">
        <v>705</v>
      </c>
      <c r="M19" s="262">
        <v>125</v>
      </c>
      <c r="N19" s="264">
        <v>830</v>
      </c>
      <c r="O19" s="335">
        <v>10.3</v>
      </c>
    </row>
    <row r="20" spans="1:15" s="243" customFormat="1" ht="18.75" customHeight="1">
      <c r="A20" s="336" t="s">
        <v>56</v>
      </c>
      <c r="B20" s="260">
        <v>3870.071</v>
      </c>
      <c r="C20" s="260">
        <v>9676</v>
      </c>
      <c r="D20" s="334">
        <v>8095</v>
      </c>
      <c r="E20" s="262">
        <v>398</v>
      </c>
      <c r="F20" s="262">
        <v>187</v>
      </c>
      <c r="G20" s="262">
        <v>15</v>
      </c>
      <c r="H20" s="262">
        <v>0</v>
      </c>
      <c r="I20" s="262">
        <v>29</v>
      </c>
      <c r="J20" s="262">
        <v>75</v>
      </c>
      <c r="K20" s="262">
        <v>8799</v>
      </c>
      <c r="L20" s="262">
        <v>822</v>
      </c>
      <c r="M20" s="262">
        <v>55</v>
      </c>
      <c r="N20" s="264">
        <v>877</v>
      </c>
      <c r="O20" s="335">
        <v>10.8</v>
      </c>
    </row>
    <row r="21" spans="1:15" s="243" customFormat="1" ht="18.75" customHeight="1">
      <c r="A21" s="336" t="s">
        <v>57</v>
      </c>
      <c r="B21" s="260">
        <v>4106.012</v>
      </c>
      <c r="C21" s="260">
        <v>9365</v>
      </c>
      <c r="D21" s="334">
        <v>8071</v>
      </c>
      <c r="E21" s="262">
        <v>350</v>
      </c>
      <c r="F21" s="262">
        <v>139</v>
      </c>
      <c r="G21" s="262">
        <v>15</v>
      </c>
      <c r="H21" s="262">
        <v>0</v>
      </c>
      <c r="I21" s="262">
        <v>43</v>
      </c>
      <c r="J21" s="262">
        <v>105</v>
      </c>
      <c r="K21" s="262">
        <v>8724</v>
      </c>
      <c r="L21" s="262">
        <v>541</v>
      </c>
      <c r="M21" s="262">
        <v>100</v>
      </c>
      <c r="N21" s="264">
        <v>641</v>
      </c>
      <c r="O21" s="335">
        <v>7.9</v>
      </c>
    </row>
    <row r="22" spans="1:15" s="243" customFormat="1" ht="18.75" customHeight="1">
      <c r="A22" s="336" t="s">
        <v>58</v>
      </c>
      <c r="B22" s="260">
        <v>8228.326</v>
      </c>
      <c r="C22" s="260">
        <v>9791</v>
      </c>
      <c r="D22" s="334">
        <v>8151</v>
      </c>
      <c r="E22" s="262">
        <v>405</v>
      </c>
      <c r="F22" s="262">
        <v>176</v>
      </c>
      <c r="G22" s="262">
        <v>11</v>
      </c>
      <c r="H22" s="262">
        <v>0</v>
      </c>
      <c r="I22" s="262">
        <v>67</v>
      </c>
      <c r="J22" s="262">
        <v>91</v>
      </c>
      <c r="K22" s="262">
        <v>8902</v>
      </c>
      <c r="L22" s="262">
        <v>773</v>
      </c>
      <c r="M22" s="262">
        <v>116</v>
      </c>
      <c r="N22" s="264">
        <v>889</v>
      </c>
      <c r="O22" s="335">
        <v>10.9</v>
      </c>
    </row>
    <row r="23" spans="1:15" s="243" customFormat="1" ht="18.75" customHeight="1">
      <c r="A23" s="336" t="s">
        <v>59</v>
      </c>
      <c r="B23" s="260">
        <v>4644.933</v>
      </c>
      <c r="C23" s="260">
        <v>9505</v>
      </c>
      <c r="D23" s="334">
        <v>8010</v>
      </c>
      <c r="E23" s="262">
        <v>350</v>
      </c>
      <c r="F23" s="262">
        <v>167</v>
      </c>
      <c r="G23" s="262">
        <v>16</v>
      </c>
      <c r="H23" s="262">
        <v>0</v>
      </c>
      <c r="I23" s="262">
        <v>33</v>
      </c>
      <c r="J23" s="262">
        <v>107</v>
      </c>
      <c r="K23" s="262">
        <v>8683</v>
      </c>
      <c r="L23" s="262">
        <v>733</v>
      </c>
      <c r="M23" s="262">
        <v>90</v>
      </c>
      <c r="N23" s="264">
        <v>822</v>
      </c>
      <c r="O23" s="335">
        <v>10.3</v>
      </c>
    </row>
    <row r="24" spans="1:15" s="243" customFormat="1" ht="18.75" customHeight="1">
      <c r="A24" s="336" t="s">
        <v>60</v>
      </c>
      <c r="B24" s="260">
        <v>4343.992</v>
      </c>
      <c r="C24" s="260">
        <v>9692</v>
      </c>
      <c r="D24" s="334">
        <v>8068</v>
      </c>
      <c r="E24" s="262">
        <v>377</v>
      </c>
      <c r="F24" s="262">
        <v>155</v>
      </c>
      <c r="G24" s="262">
        <v>14</v>
      </c>
      <c r="H24" s="262">
        <v>0</v>
      </c>
      <c r="I24" s="262">
        <v>39</v>
      </c>
      <c r="J24" s="262">
        <v>67</v>
      </c>
      <c r="K24" s="262">
        <v>8721</v>
      </c>
      <c r="L24" s="262">
        <v>855</v>
      </c>
      <c r="M24" s="262">
        <v>116</v>
      </c>
      <c r="N24" s="264">
        <v>970</v>
      </c>
      <c r="O24" s="335">
        <v>12</v>
      </c>
    </row>
    <row r="25" spans="1:15" s="243" customFormat="1" ht="18.75" customHeight="1" thickBot="1">
      <c r="A25" s="337" t="s">
        <v>61</v>
      </c>
      <c r="B25" s="338">
        <v>9175.033</v>
      </c>
      <c r="C25" s="338">
        <v>9732</v>
      </c>
      <c r="D25" s="339">
        <v>8090</v>
      </c>
      <c r="E25" s="340">
        <v>337</v>
      </c>
      <c r="F25" s="340">
        <v>161</v>
      </c>
      <c r="G25" s="340">
        <v>14</v>
      </c>
      <c r="H25" s="340">
        <v>0</v>
      </c>
      <c r="I25" s="340">
        <v>36</v>
      </c>
      <c r="J25" s="340">
        <v>89</v>
      </c>
      <c r="K25" s="340">
        <v>8727</v>
      </c>
      <c r="L25" s="340">
        <v>920</v>
      </c>
      <c r="M25" s="340">
        <v>85</v>
      </c>
      <c r="N25" s="341">
        <v>1004</v>
      </c>
      <c r="O25" s="342">
        <v>12.4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132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133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83556.217</v>
      </c>
      <c r="C11" s="321">
        <v>16370</v>
      </c>
      <c r="D11" s="322">
        <v>12901</v>
      </c>
      <c r="E11" s="323">
        <v>651</v>
      </c>
      <c r="F11" s="323">
        <v>357</v>
      </c>
      <c r="G11" s="323">
        <v>280</v>
      </c>
      <c r="H11" s="323">
        <v>0</v>
      </c>
      <c r="I11" s="323">
        <v>428</v>
      </c>
      <c r="J11" s="323">
        <v>123</v>
      </c>
      <c r="K11" s="323">
        <v>14739</v>
      </c>
      <c r="L11" s="323">
        <v>1508</v>
      </c>
      <c r="M11" s="323">
        <v>123</v>
      </c>
      <c r="N11" s="324">
        <v>1631</v>
      </c>
      <c r="O11" s="325">
        <v>12.6</v>
      </c>
    </row>
    <row r="12" spans="1:15" s="243" customFormat="1" ht="18.75" customHeight="1">
      <c r="A12" s="327" t="s">
        <v>48</v>
      </c>
      <c r="B12" s="328">
        <v>8681.866</v>
      </c>
      <c r="C12" s="328">
        <v>17293</v>
      </c>
      <c r="D12" s="329">
        <v>13649</v>
      </c>
      <c r="E12" s="330">
        <v>600</v>
      </c>
      <c r="F12" s="330">
        <v>374</v>
      </c>
      <c r="G12" s="330">
        <v>260</v>
      </c>
      <c r="H12" s="330">
        <v>0</v>
      </c>
      <c r="I12" s="330">
        <v>406</v>
      </c>
      <c r="J12" s="330">
        <v>70</v>
      </c>
      <c r="K12" s="330">
        <v>15358</v>
      </c>
      <c r="L12" s="330">
        <v>1781</v>
      </c>
      <c r="M12" s="330">
        <v>154</v>
      </c>
      <c r="N12" s="331">
        <v>1935</v>
      </c>
      <c r="O12" s="332">
        <v>14.2</v>
      </c>
    </row>
    <row r="13" spans="1:15" s="243" customFormat="1" ht="18.75" customHeight="1">
      <c r="A13" s="333" t="s">
        <v>49</v>
      </c>
      <c r="B13" s="260">
        <v>7159.205</v>
      </c>
      <c r="C13" s="260">
        <v>16469</v>
      </c>
      <c r="D13" s="334">
        <v>12872</v>
      </c>
      <c r="E13" s="262">
        <v>725</v>
      </c>
      <c r="F13" s="262">
        <v>384</v>
      </c>
      <c r="G13" s="262">
        <v>266</v>
      </c>
      <c r="H13" s="262">
        <v>0</v>
      </c>
      <c r="I13" s="262">
        <v>480</v>
      </c>
      <c r="J13" s="262">
        <v>143</v>
      </c>
      <c r="K13" s="262">
        <v>14870</v>
      </c>
      <c r="L13" s="262">
        <v>1471</v>
      </c>
      <c r="M13" s="262">
        <v>128</v>
      </c>
      <c r="N13" s="264">
        <v>1599</v>
      </c>
      <c r="O13" s="335">
        <v>12.4</v>
      </c>
    </row>
    <row r="14" spans="1:15" s="243" customFormat="1" ht="18.75" customHeight="1">
      <c r="A14" s="336" t="s">
        <v>50</v>
      </c>
      <c r="B14" s="260">
        <v>5906.158</v>
      </c>
      <c r="C14" s="260">
        <v>16525</v>
      </c>
      <c r="D14" s="334">
        <v>12972</v>
      </c>
      <c r="E14" s="262">
        <v>609</v>
      </c>
      <c r="F14" s="262">
        <v>368</v>
      </c>
      <c r="G14" s="262">
        <v>262</v>
      </c>
      <c r="H14" s="262">
        <v>0</v>
      </c>
      <c r="I14" s="262">
        <v>445</v>
      </c>
      <c r="J14" s="262">
        <v>144</v>
      </c>
      <c r="K14" s="262">
        <v>14799</v>
      </c>
      <c r="L14" s="262">
        <v>1637</v>
      </c>
      <c r="M14" s="262">
        <v>89</v>
      </c>
      <c r="N14" s="264">
        <v>1726</v>
      </c>
      <c r="O14" s="335">
        <v>13.3</v>
      </c>
    </row>
    <row r="15" spans="1:15" s="243" customFormat="1" ht="18.75" customHeight="1">
      <c r="A15" s="336" t="s">
        <v>51</v>
      </c>
      <c r="B15" s="260">
        <v>4507.481</v>
      </c>
      <c r="C15" s="260">
        <v>16523</v>
      </c>
      <c r="D15" s="334">
        <v>12774</v>
      </c>
      <c r="E15" s="262">
        <v>767</v>
      </c>
      <c r="F15" s="262">
        <v>332</v>
      </c>
      <c r="G15" s="262">
        <v>285</v>
      </c>
      <c r="H15" s="262">
        <v>0</v>
      </c>
      <c r="I15" s="262">
        <v>417</v>
      </c>
      <c r="J15" s="262">
        <v>142</v>
      </c>
      <c r="K15" s="262">
        <v>14718</v>
      </c>
      <c r="L15" s="262">
        <v>1683</v>
      </c>
      <c r="M15" s="262">
        <v>121</v>
      </c>
      <c r="N15" s="264">
        <v>1805</v>
      </c>
      <c r="O15" s="335">
        <v>14.1</v>
      </c>
    </row>
    <row r="16" spans="1:15" s="243" customFormat="1" ht="18.75" customHeight="1">
      <c r="A16" s="336" t="s">
        <v>52</v>
      </c>
      <c r="B16" s="260">
        <v>2324.929</v>
      </c>
      <c r="C16" s="260">
        <v>16458</v>
      </c>
      <c r="D16" s="334">
        <v>12754</v>
      </c>
      <c r="E16" s="262">
        <v>799</v>
      </c>
      <c r="F16" s="262">
        <v>371</v>
      </c>
      <c r="G16" s="262">
        <v>279</v>
      </c>
      <c r="H16" s="262">
        <v>0</v>
      </c>
      <c r="I16" s="262">
        <v>487</v>
      </c>
      <c r="J16" s="262">
        <v>170</v>
      </c>
      <c r="K16" s="262">
        <v>14860</v>
      </c>
      <c r="L16" s="262">
        <v>1501</v>
      </c>
      <c r="M16" s="262">
        <v>97</v>
      </c>
      <c r="N16" s="264">
        <v>1598</v>
      </c>
      <c r="O16" s="335">
        <v>12.5</v>
      </c>
    </row>
    <row r="17" spans="1:15" s="243" customFormat="1" ht="18.75" customHeight="1">
      <c r="A17" s="336" t="s">
        <v>53</v>
      </c>
      <c r="B17" s="260">
        <v>6403.016</v>
      </c>
      <c r="C17" s="260">
        <v>16289</v>
      </c>
      <c r="D17" s="334">
        <v>12593</v>
      </c>
      <c r="E17" s="262">
        <v>817</v>
      </c>
      <c r="F17" s="262">
        <v>353</v>
      </c>
      <c r="G17" s="262">
        <v>314</v>
      </c>
      <c r="H17" s="262">
        <v>0</v>
      </c>
      <c r="I17" s="262">
        <v>470</v>
      </c>
      <c r="J17" s="262">
        <v>142</v>
      </c>
      <c r="K17" s="262">
        <v>14690</v>
      </c>
      <c r="L17" s="262">
        <v>1466</v>
      </c>
      <c r="M17" s="262">
        <v>134</v>
      </c>
      <c r="N17" s="264">
        <v>1600</v>
      </c>
      <c r="O17" s="335">
        <v>12.7</v>
      </c>
    </row>
    <row r="18" spans="1:15" s="243" customFormat="1" ht="18.75" customHeight="1">
      <c r="A18" s="336" t="s">
        <v>54</v>
      </c>
      <c r="B18" s="260">
        <v>3309.02</v>
      </c>
      <c r="C18" s="260">
        <v>16053</v>
      </c>
      <c r="D18" s="334">
        <v>12685</v>
      </c>
      <c r="E18" s="262">
        <v>746</v>
      </c>
      <c r="F18" s="262">
        <v>359</v>
      </c>
      <c r="G18" s="262">
        <v>272</v>
      </c>
      <c r="H18" s="262">
        <v>0</v>
      </c>
      <c r="I18" s="262">
        <v>452</v>
      </c>
      <c r="J18" s="262">
        <v>139</v>
      </c>
      <c r="K18" s="262">
        <v>14652</v>
      </c>
      <c r="L18" s="262">
        <v>1293</v>
      </c>
      <c r="M18" s="262">
        <v>109</v>
      </c>
      <c r="N18" s="264">
        <v>1402</v>
      </c>
      <c r="O18" s="335">
        <v>11.1</v>
      </c>
    </row>
    <row r="19" spans="1:15" s="243" customFormat="1" ht="18.75" customHeight="1">
      <c r="A19" s="336" t="s">
        <v>55</v>
      </c>
      <c r="B19" s="260">
        <v>4769.12</v>
      </c>
      <c r="C19" s="260">
        <v>16077</v>
      </c>
      <c r="D19" s="334">
        <v>12723</v>
      </c>
      <c r="E19" s="262">
        <v>675</v>
      </c>
      <c r="F19" s="262">
        <v>391</v>
      </c>
      <c r="G19" s="262">
        <v>304</v>
      </c>
      <c r="H19" s="262">
        <v>0</v>
      </c>
      <c r="I19" s="262">
        <v>376</v>
      </c>
      <c r="J19" s="262">
        <v>145</v>
      </c>
      <c r="K19" s="262">
        <v>14616</v>
      </c>
      <c r="L19" s="262">
        <v>1353</v>
      </c>
      <c r="M19" s="262">
        <v>109</v>
      </c>
      <c r="N19" s="264">
        <v>1462</v>
      </c>
      <c r="O19" s="335">
        <v>11.5</v>
      </c>
    </row>
    <row r="20" spans="1:15" s="243" customFormat="1" ht="18.75" customHeight="1">
      <c r="A20" s="336" t="s">
        <v>56</v>
      </c>
      <c r="B20" s="260">
        <v>4399.821</v>
      </c>
      <c r="C20" s="260">
        <v>16013</v>
      </c>
      <c r="D20" s="334">
        <v>12731</v>
      </c>
      <c r="E20" s="262">
        <v>674</v>
      </c>
      <c r="F20" s="262">
        <v>353</v>
      </c>
      <c r="G20" s="262">
        <v>274</v>
      </c>
      <c r="H20" s="262">
        <v>0</v>
      </c>
      <c r="I20" s="262">
        <v>426</v>
      </c>
      <c r="J20" s="262">
        <v>139</v>
      </c>
      <c r="K20" s="262">
        <v>14597</v>
      </c>
      <c r="L20" s="262">
        <v>1355</v>
      </c>
      <c r="M20" s="262">
        <v>61</v>
      </c>
      <c r="N20" s="264">
        <v>1416</v>
      </c>
      <c r="O20" s="335">
        <v>11.1</v>
      </c>
    </row>
    <row r="21" spans="1:15" s="243" customFormat="1" ht="18.75" customHeight="1">
      <c r="A21" s="336" t="s">
        <v>57</v>
      </c>
      <c r="B21" s="260">
        <v>4259.409</v>
      </c>
      <c r="C21" s="260">
        <v>15763</v>
      </c>
      <c r="D21" s="334">
        <v>12704</v>
      </c>
      <c r="E21" s="262">
        <v>622</v>
      </c>
      <c r="F21" s="262">
        <v>355</v>
      </c>
      <c r="G21" s="262">
        <v>252</v>
      </c>
      <c r="H21" s="262">
        <v>0</v>
      </c>
      <c r="I21" s="262">
        <v>432</v>
      </c>
      <c r="J21" s="262">
        <v>144</v>
      </c>
      <c r="K21" s="262">
        <v>14511</v>
      </c>
      <c r="L21" s="262">
        <v>1101</v>
      </c>
      <c r="M21" s="262">
        <v>151</v>
      </c>
      <c r="N21" s="264">
        <v>1252</v>
      </c>
      <c r="O21" s="335">
        <v>9.9</v>
      </c>
    </row>
    <row r="22" spans="1:15" s="243" customFormat="1" ht="18.75" customHeight="1">
      <c r="A22" s="336" t="s">
        <v>58</v>
      </c>
      <c r="B22" s="260">
        <v>10067.097</v>
      </c>
      <c r="C22" s="260">
        <v>16033</v>
      </c>
      <c r="D22" s="334">
        <v>12821</v>
      </c>
      <c r="E22" s="262">
        <v>647</v>
      </c>
      <c r="F22" s="262">
        <v>339</v>
      </c>
      <c r="G22" s="262">
        <v>269</v>
      </c>
      <c r="H22" s="262">
        <v>0</v>
      </c>
      <c r="I22" s="262">
        <v>379</v>
      </c>
      <c r="J22" s="262">
        <v>102</v>
      </c>
      <c r="K22" s="262">
        <v>14557</v>
      </c>
      <c r="L22" s="262">
        <v>1339</v>
      </c>
      <c r="M22" s="262">
        <v>138</v>
      </c>
      <c r="N22" s="264">
        <v>1477</v>
      </c>
      <c r="O22" s="335">
        <v>11.5</v>
      </c>
    </row>
    <row r="23" spans="1:15" s="243" customFormat="1" ht="18.75" customHeight="1">
      <c r="A23" s="336" t="s">
        <v>59</v>
      </c>
      <c r="B23" s="260">
        <v>5606.158</v>
      </c>
      <c r="C23" s="260">
        <v>15959</v>
      </c>
      <c r="D23" s="334">
        <v>12811</v>
      </c>
      <c r="E23" s="262">
        <v>545</v>
      </c>
      <c r="F23" s="262">
        <v>368</v>
      </c>
      <c r="G23" s="262">
        <v>308</v>
      </c>
      <c r="H23" s="262">
        <v>0</v>
      </c>
      <c r="I23" s="262">
        <v>408</v>
      </c>
      <c r="J23" s="262">
        <v>141</v>
      </c>
      <c r="K23" s="262">
        <v>14580</v>
      </c>
      <c r="L23" s="262">
        <v>1261</v>
      </c>
      <c r="M23" s="262">
        <v>118</v>
      </c>
      <c r="N23" s="264">
        <v>1379</v>
      </c>
      <c r="O23" s="335">
        <v>10.8</v>
      </c>
    </row>
    <row r="24" spans="1:15" s="243" customFormat="1" ht="18.75" customHeight="1">
      <c r="A24" s="336" t="s">
        <v>60</v>
      </c>
      <c r="B24" s="260">
        <v>5310.475</v>
      </c>
      <c r="C24" s="260">
        <v>16785</v>
      </c>
      <c r="D24" s="334">
        <v>12970</v>
      </c>
      <c r="E24" s="262">
        <v>640</v>
      </c>
      <c r="F24" s="262">
        <v>364</v>
      </c>
      <c r="G24" s="262">
        <v>289</v>
      </c>
      <c r="H24" s="262">
        <v>0</v>
      </c>
      <c r="I24" s="262">
        <v>485</v>
      </c>
      <c r="J24" s="262">
        <v>112</v>
      </c>
      <c r="K24" s="262">
        <v>14860</v>
      </c>
      <c r="L24" s="262">
        <v>1751</v>
      </c>
      <c r="M24" s="262">
        <v>174</v>
      </c>
      <c r="N24" s="264">
        <v>1925</v>
      </c>
      <c r="O24" s="335">
        <v>14.8</v>
      </c>
    </row>
    <row r="25" spans="1:15" s="243" customFormat="1" ht="18.75" customHeight="1" thickBot="1">
      <c r="A25" s="337" t="s">
        <v>61</v>
      </c>
      <c r="B25" s="338">
        <v>10852.462</v>
      </c>
      <c r="C25" s="338">
        <v>16378</v>
      </c>
      <c r="D25" s="339">
        <v>12924</v>
      </c>
      <c r="E25" s="340">
        <v>509</v>
      </c>
      <c r="F25" s="340">
        <v>327</v>
      </c>
      <c r="G25" s="340">
        <v>294</v>
      </c>
      <c r="H25" s="340">
        <v>0</v>
      </c>
      <c r="I25" s="340">
        <v>409</v>
      </c>
      <c r="J25" s="340">
        <v>94</v>
      </c>
      <c r="K25" s="340">
        <v>14558</v>
      </c>
      <c r="L25" s="340">
        <v>1719</v>
      </c>
      <c r="M25" s="340">
        <v>101</v>
      </c>
      <c r="N25" s="341">
        <v>1820</v>
      </c>
      <c r="O25" s="342">
        <v>14.1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134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129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133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58882.375</v>
      </c>
      <c r="C11" s="321">
        <v>18635</v>
      </c>
      <c r="D11" s="322">
        <v>14679</v>
      </c>
      <c r="E11" s="323">
        <v>698</v>
      </c>
      <c r="F11" s="323">
        <v>411</v>
      </c>
      <c r="G11" s="323">
        <v>383</v>
      </c>
      <c r="H11" s="323">
        <v>0</v>
      </c>
      <c r="I11" s="323">
        <v>577</v>
      </c>
      <c r="J11" s="323">
        <v>109</v>
      </c>
      <c r="K11" s="323">
        <v>16857</v>
      </c>
      <c r="L11" s="323">
        <v>1652</v>
      </c>
      <c r="M11" s="323">
        <v>125</v>
      </c>
      <c r="N11" s="324">
        <v>1777</v>
      </c>
      <c r="O11" s="325">
        <v>12.1</v>
      </c>
    </row>
    <row r="12" spans="1:15" s="243" customFormat="1" ht="18.75" customHeight="1">
      <c r="A12" s="327" t="s">
        <v>48</v>
      </c>
      <c r="B12" s="328">
        <v>6359.88</v>
      </c>
      <c r="C12" s="328">
        <v>19391</v>
      </c>
      <c r="D12" s="329">
        <v>15287</v>
      </c>
      <c r="E12" s="330">
        <v>657</v>
      </c>
      <c r="F12" s="330">
        <v>416</v>
      </c>
      <c r="G12" s="330">
        <v>347</v>
      </c>
      <c r="H12" s="330">
        <v>0</v>
      </c>
      <c r="I12" s="330">
        <v>529</v>
      </c>
      <c r="J12" s="330">
        <v>57</v>
      </c>
      <c r="K12" s="330">
        <v>17293</v>
      </c>
      <c r="L12" s="330">
        <v>1931</v>
      </c>
      <c r="M12" s="330">
        <v>167</v>
      </c>
      <c r="N12" s="331">
        <v>2098</v>
      </c>
      <c r="O12" s="332">
        <v>13.7</v>
      </c>
    </row>
    <row r="13" spans="1:15" s="243" customFormat="1" ht="18.75" customHeight="1">
      <c r="A13" s="333" t="s">
        <v>49</v>
      </c>
      <c r="B13" s="260">
        <v>4995.645</v>
      </c>
      <c r="C13" s="260">
        <v>18760</v>
      </c>
      <c r="D13" s="334">
        <v>14634</v>
      </c>
      <c r="E13" s="262">
        <v>776</v>
      </c>
      <c r="F13" s="262">
        <v>440</v>
      </c>
      <c r="G13" s="262">
        <v>369</v>
      </c>
      <c r="H13" s="262">
        <v>0</v>
      </c>
      <c r="I13" s="262">
        <v>657</v>
      </c>
      <c r="J13" s="262">
        <v>141</v>
      </c>
      <c r="K13" s="262">
        <v>17016</v>
      </c>
      <c r="L13" s="262">
        <v>1615</v>
      </c>
      <c r="M13" s="262">
        <v>129</v>
      </c>
      <c r="N13" s="264">
        <v>1744</v>
      </c>
      <c r="O13" s="335">
        <v>11.9</v>
      </c>
    </row>
    <row r="14" spans="1:15" s="243" customFormat="1" ht="18.75" customHeight="1">
      <c r="A14" s="336" t="s">
        <v>50</v>
      </c>
      <c r="B14" s="260">
        <v>4155.005</v>
      </c>
      <c r="C14" s="260">
        <v>18810</v>
      </c>
      <c r="D14" s="334">
        <v>14789</v>
      </c>
      <c r="E14" s="262">
        <v>632</v>
      </c>
      <c r="F14" s="262">
        <v>419</v>
      </c>
      <c r="G14" s="262">
        <v>355</v>
      </c>
      <c r="H14" s="262">
        <v>0</v>
      </c>
      <c r="I14" s="262">
        <v>595</v>
      </c>
      <c r="J14" s="262">
        <v>146</v>
      </c>
      <c r="K14" s="262">
        <v>16935</v>
      </c>
      <c r="L14" s="262">
        <v>1789</v>
      </c>
      <c r="M14" s="262">
        <v>85</v>
      </c>
      <c r="N14" s="264">
        <v>1874</v>
      </c>
      <c r="O14" s="335">
        <v>12.7</v>
      </c>
    </row>
    <row r="15" spans="1:15" s="243" customFormat="1" ht="18.75" customHeight="1">
      <c r="A15" s="336" t="s">
        <v>51</v>
      </c>
      <c r="B15" s="260">
        <v>3148.968</v>
      </c>
      <c r="C15" s="260">
        <v>18850</v>
      </c>
      <c r="D15" s="334">
        <v>14564</v>
      </c>
      <c r="E15" s="262">
        <v>895</v>
      </c>
      <c r="F15" s="262">
        <v>385</v>
      </c>
      <c r="G15" s="262">
        <v>385</v>
      </c>
      <c r="H15" s="262">
        <v>0</v>
      </c>
      <c r="I15" s="262">
        <v>565</v>
      </c>
      <c r="J15" s="262">
        <v>102</v>
      </c>
      <c r="K15" s="262">
        <v>16896</v>
      </c>
      <c r="L15" s="262">
        <v>1838</v>
      </c>
      <c r="M15" s="262">
        <v>116</v>
      </c>
      <c r="N15" s="264">
        <v>1955</v>
      </c>
      <c r="O15" s="335">
        <v>13.4</v>
      </c>
    </row>
    <row r="16" spans="1:15" s="243" customFormat="1" ht="18.75" customHeight="1">
      <c r="A16" s="336" t="s">
        <v>52</v>
      </c>
      <c r="B16" s="260">
        <v>1595.824</v>
      </c>
      <c r="C16" s="260">
        <v>19003</v>
      </c>
      <c r="D16" s="334">
        <v>14671</v>
      </c>
      <c r="E16" s="262">
        <v>907</v>
      </c>
      <c r="F16" s="262">
        <v>432</v>
      </c>
      <c r="G16" s="262">
        <v>391</v>
      </c>
      <c r="H16" s="262">
        <v>0</v>
      </c>
      <c r="I16" s="262">
        <v>676</v>
      </c>
      <c r="J16" s="262">
        <v>156</v>
      </c>
      <c r="K16" s="262">
        <v>17232</v>
      </c>
      <c r="L16" s="262">
        <v>1670</v>
      </c>
      <c r="M16" s="262">
        <v>101</v>
      </c>
      <c r="N16" s="264">
        <v>1771</v>
      </c>
      <c r="O16" s="335">
        <v>12.1</v>
      </c>
    </row>
    <row r="17" spans="1:15" s="243" customFormat="1" ht="18.75" customHeight="1">
      <c r="A17" s="336" t="s">
        <v>53</v>
      </c>
      <c r="B17" s="260">
        <v>4536.95</v>
      </c>
      <c r="C17" s="260">
        <v>18458</v>
      </c>
      <c r="D17" s="334">
        <v>14270</v>
      </c>
      <c r="E17" s="262">
        <v>888</v>
      </c>
      <c r="F17" s="262">
        <v>403</v>
      </c>
      <c r="G17" s="262">
        <v>429</v>
      </c>
      <c r="H17" s="262">
        <v>0</v>
      </c>
      <c r="I17" s="262">
        <v>636</v>
      </c>
      <c r="J17" s="262">
        <v>114</v>
      </c>
      <c r="K17" s="262">
        <v>16741</v>
      </c>
      <c r="L17" s="262">
        <v>1586</v>
      </c>
      <c r="M17" s="262">
        <v>131</v>
      </c>
      <c r="N17" s="264">
        <v>1717</v>
      </c>
      <c r="O17" s="335">
        <v>12</v>
      </c>
    </row>
    <row r="18" spans="1:15" s="243" customFormat="1" ht="18.75" customHeight="1">
      <c r="A18" s="336" t="s">
        <v>54</v>
      </c>
      <c r="B18" s="260">
        <v>2281.265</v>
      </c>
      <c r="C18" s="260">
        <v>18363</v>
      </c>
      <c r="D18" s="334">
        <v>14478</v>
      </c>
      <c r="E18" s="262">
        <v>841</v>
      </c>
      <c r="F18" s="262">
        <v>416</v>
      </c>
      <c r="G18" s="262">
        <v>377</v>
      </c>
      <c r="H18" s="262">
        <v>0</v>
      </c>
      <c r="I18" s="262">
        <v>614</v>
      </c>
      <c r="J18" s="262">
        <v>119</v>
      </c>
      <c r="K18" s="262">
        <v>16844</v>
      </c>
      <c r="L18" s="262">
        <v>1409</v>
      </c>
      <c r="M18" s="262">
        <v>110</v>
      </c>
      <c r="N18" s="264">
        <v>1519</v>
      </c>
      <c r="O18" s="335">
        <v>10.5</v>
      </c>
    </row>
    <row r="19" spans="1:15" s="243" customFormat="1" ht="18.75" customHeight="1">
      <c r="A19" s="336" t="s">
        <v>55</v>
      </c>
      <c r="B19" s="260">
        <v>3323.47</v>
      </c>
      <c r="C19" s="260">
        <v>18311</v>
      </c>
      <c r="D19" s="334">
        <v>14474</v>
      </c>
      <c r="E19" s="262">
        <v>741</v>
      </c>
      <c r="F19" s="262">
        <v>444</v>
      </c>
      <c r="G19" s="262">
        <v>422</v>
      </c>
      <c r="H19" s="262">
        <v>0</v>
      </c>
      <c r="I19" s="262">
        <v>509</v>
      </c>
      <c r="J19" s="262">
        <v>161</v>
      </c>
      <c r="K19" s="262">
        <v>16751</v>
      </c>
      <c r="L19" s="262">
        <v>1462</v>
      </c>
      <c r="M19" s="262">
        <v>98</v>
      </c>
      <c r="N19" s="264">
        <v>1560</v>
      </c>
      <c r="O19" s="335">
        <v>10.8</v>
      </c>
    </row>
    <row r="20" spans="1:15" s="243" customFormat="1" ht="18.75" customHeight="1">
      <c r="A20" s="336" t="s">
        <v>56</v>
      </c>
      <c r="B20" s="260">
        <v>3087.071</v>
      </c>
      <c r="C20" s="260">
        <v>18299</v>
      </c>
      <c r="D20" s="334">
        <v>14507</v>
      </c>
      <c r="E20" s="262">
        <v>715</v>
      </c>
      <c r="F20" s="262">
        <v>408</v>
      </c>
      <c r="G20" s="262">
        <v>374</v>
      </c>
      <c r="H20" s="262">
        <v>0</v>
      </c>
      <c r="I20" s="262">
        <v>593</v>
      </c>
      <c r="J20" s="262">
        <v>151</v>
      </c>
      <c r="K20" s="262">
        <v>16749</v>
      </c>
      <c r="L20" s="262">
        <v>1493</v>
      </c>
      <c r="M20" s="262">
        <v>57</v>
      </c>
      <c r="N20" s="264">
        <v>1550</v>
      </c>
      <c r="O20" s="335">
        <v>10.7</v>
      </c>
    </row>
    <row r="21" spans="1:15" s="243" customFormat="1" ht="18.75" customHeight="1">
      <c r="A21" s="336" t="s">
        <v>57</v>
      </c>
      <c r="B21" s="260">
        <v>2883.766</v>
      </c>
      <c r="C21" s="260">
        <v>18244</v>
      </c>
      <c r="D21" s="334">
        <v>14661</v>
      </c>
      <c r="E21" s="262">
        <v>685</v>
      </c>
      <c r="F21" s="262">
        <v>428</v>
      </c>
      <c r="G21" s="262">
        <v>353</v>
      </c>
      <c r="H21" s="262">
        <v>0</v>
      </c>
      <c r="I21" s="262">
        <v>598</v>
      </c>
      <c r="J21" s="262">
        <v>135</v>
      </c>
      <c r="K21" s="262">
        <v>16861</v>
      </c>
      <c r="L21" s="262">
        <v>1220</v>
      </c>
      <c r="M21" s="262">
        <v>163</v>
      </c>
      <c r="N21" s="264">
        <v>1383</v>
      </c>
      <c r="O21" s="335">
        <v>9.4</v>
      </c>
    </row>
    <row r="22" spans="1:15" s="243" customFormat="1" ht="18.75" customHeight="1">
      <c r="A22" s="336" t="s">
        <v>58</v>
      </c>
      <c r="B22" s="260">
        <v>7093</v>
      </c>
      <c r="C22" s="260">
        <v>18195</v>
      </c>
      <c r="D22" s="334">
        <v>14575</v>
      </c>
      <c r="E22" s="262">
        <v>687</v>
      </c>
      <c r="F22" s="262">
        <v>393</v>
      </c>
      <c r="G22" s="262">
        <v>369</v>
      </c>
      <c r="H22" s="262">
        <v>0</v>
      </c>
      <c r="I22" s="262">
        <v>504</v>
      </c>
      <c r="J22" s="262">
        <v>82</v>
      </c>
      <c r="K22" s="262">
        <v>16611</v>
      </c>
      <c r="L22" s="262">
        <v>1441</v>
      </c>
      <c r="M22" s="262">
        <v>142</v>
      </c>
      <c r="N22" s="264">
        <v>1583</v>
      </c>
      <c r="O22" s="335">
        <v>10.9</v>
      </c>
    </row>
    <row r="23" spans="1:15" s="243" customFormat="1" ht="18.75" customHeight="1">
      <c r="A23" s="336" t="s">
        <v>59</v>
      </c>
      <c r="B23" s="260">
        <v>3973.091</v>
      </c>
      <c r="C23" s="260">
        <v>18195</v>
      </c>
      <c r="D23" s="334">
        <v>14599</v>
      </c>
      <c r="E23" s="262">
        <v>557</v>
      </c>
      <c r="F23" s="262">
        <v>429</v>
      </c>
      <c r="G23" s="262">
        <v>418</v>
      </c>
      <c r="H23" s="262">
        <v>0</v>
      </c>
      <c r="I23" s="262">
        <v>552</v>
      </c>
      <c r="J23" s="262">
        <v>118</v>
      </c>
      <c r="K23" s="262">
        <v>16674</v>
      </c>
      <c r="L23" s="262">
        <v>1399</v>
      </c>
      <c r="M23" s="262">
        <v>122</v>
      </c>
      <c r="N23" s="264">
        <v>1521</v>
      </c>
      <c r="O23" s="335">
        <v>10.4</v>
      </c>
    </row>
    <row r="24" spans="1:15" s="243" customFormat="1" ht="18.75" customHeight="1">
      <c r="A24" s="336" t="s">
        <v>60</v>
      </c>
      <c r="B24" s="260">
        <v>3799.604</v>
      </c>
      <c r="C24" s="260">
        <v>19044</v>
      </c>
      <c r="D24" s="334">
        <v>14715</v>
      </c>
      <c r="E24" s="262">
        <v>660</v>
      </c>
      <c r="F24" s="262">
        <v>417</v>
      </c>
      <c r="G24" s="262">
        <v>390</v>
      </c>
      <c r="H24" s="262">
        <v>0</v>
      </c>
      <c r="I24" s="262">
        <v>648</v>
      </c>
      <c r="J24" s="262">
        <v>105</v>
      </c>
      <c r="K24" s="262">
        <v>16935</v>
      </c>
      <c r="L24" s="262">
        <v>1915</v>
      </c>
      <c r="M24" s="262">
        <v>195</v>
      </c>
      <c r="N24" s="264">
        <v>2109</v>
      </c>
      <c r="O24" s="335">
        <v>14.3</v>
      </c>
    </row>
    <row r="25" spans="1:15" s="243" customFormat="1" ht="18.75" customHeight="1" thickBot="1">
      <c r="A25" s="337" t="s">
        <v>61</v>
      </c>
      <c r="B25" s="338">
        <v>7648.836</v>
      </c>
      <c r="C25" s="338">
        <v>18706</v>
      </c>
      <c r="D25" s="339">
        <v>14783</v>
      </c>
      <c r="E25" s="340">
        <v>520</v>
      </c>
      <c r="F25" s="340">
        <v>377</v>
      </c>
      <c r="G25" s="340">
        <v>401</v>
      </c>
      <c r="H25" s="340">
        <v>0</v>
      </c>
      <c r="I25" s="340">
        <v>555</v>
      </c>
      <c r="J25" s="340">
        <v>67</v>
      </c>
      <c r="K25" s="340">
        <v>16702</v>
      </c>
      <c r="L25" s="340">
        <v>1907</v>
      </c>
      <c r="M25" s="340">
        <v>96</v>
      </c>
      <c r="N25" s="341">
        <v>2004</v>
      </c>
      <c r="O25" s="342">
        <v>13.6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3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135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131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133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24673.842</v>
      </c>
      <c r="C11" s="321">
        <v>10966</v>
      </c>
      <c r="D11" s="322">
        <v>8656</v>
      </c>
      <c r="E11" s="323">
        <v>537</v>
      </c>
      <c r="F11" s="323">
        <v>230</v>
      </c>
      <c r="G11" s="323">
        <v>35</v>
      </c>
      <c r="H11" s="323">
        <v>0</v>
      </c>
      <c r="I11" s="323">
        <v>71</v>
      </c>
      <c r="J11" s="323">
        <v>156</v>
      </c>
      <c r="K11" s="323">
        <v>9684</v>
      </c>
      <c r="L11" s="323">
        <v>1165</v>
      </c>
      <c r="M11" s="323">
        <v>117</v>
      </c>
      <c r="N11" s="324">
        <v>1282</v>
      </c>
      <c r="O11" s="325">
        <v>14.8</v>
      </c>
    </row>
    <row r="12" spans="1:15" s="243" customFormat="1" ht="18.75" customHeight="1">
      <c r="A12" s="327" t="s">
        <v>48</v>
      </c>
      <c r="B12" s="328">
        <v>2321.986</v>
      </c>
      <c r="C12" s="328">
        <v>11546</v>
      </c>
      <c r="D12" s="329">
        <v>9160</v>
      </c>
      <c r="E12" s="330">
        <v>446</v>
      </c>
      <c r="F12" s="330">
        <v>257</v>
      </c>
      <c r="G12" s="330">
        <v>19</v>
      </c>
      <c r="H12" s="330">
        <v>0</v>
      </c>
      <c r="I12" s="330">
        <v>71</v>
      </c>
      <c r="J12" s="330">
        <v>106</v>
      </c>
      <c r="K12" s="330">
        <v>10060</v>
      </c>
      <c r="L12" s="330">
        <v>1371</v>
      </c>
      <c r="M12" s="330">
        <v>116</v>
      </c>
      <c r="N12" s="331">
        <v>1487</v>
      </c>
      <c r="O12" s="332">
        <v>16.2</v>
      </c>
    </row>
    <row r="13" spans="1:15" s="243" customFormat="1" ht="18.75" customHeight="1">
      <c r="A13" s="333" t="s">
        <v>49</v>
      </c>
      <c r="B13" s="260">
        <v>2163.56</v>
      </c>
      <c r="C13" s="260">
        <v>11180</v>
      </c>
      <c r="D13" s="334">
        <v>8804</v>
      </c>
      <c r="E13" s="262">
        <v>609</v>
      </c>
      <c r="F13" s="262">
        <v>254</v>
      </c>
      <c r="G13" s="262">
        <v>27</v>
      </c>
      <c r="H13" s="262">
        <v>0</v>
      </c>
      <c r="I13" s="262">
        <v>73</v>
      </c>
      <c r="J13" s="262">
        <v>149</v>
      </c>
      <c r="K13" s="262">
        <v>9914</v>
      </c>
      <c r="L13" s="262">
        <v>1140</v>
      </c>
      <c r="M13" s="262">
        <v>126</v>
      </c>
      <c r="N13" s="264">
        <v>1266</v>
      </c>
      <c r="O13" s="335">
        <v>14.4</v>
      </c>
    </row>
    <row r="14" spans="1:15" s="243" customFormat="1" ht="18.75" customHeight="1">
      <c r="A14" s="336" t="s">
        <v>50</v>
      </c>
      <c r="B14" s="260">
        <v>1751.153</v>
      </c>
      <c r="C14" s="260">
        <v>11106</v>
      </c>
      <c r="D14" s="334">
        <v>8661</v>
      </c>
      <c r="E14" s="262">
        <v>554</v>
      </c>
      <c r="F14" s="262">
        <v>249</v>
      </c>
      <c r="G14" s="262">
        <v>43</v>
      </c>
      <c r="H14" s="262">
        <v>0</v>
      </c>
      <c r="I14" s="262">
        <v>87</v>
      </c>
      <c r="J14" s="262">
        <v>138</v>
      </c>
      <c r="K14" s="262">
        <v>9731</v>
      </c>
      <c r="L14" s="262">
        <v>1275</v>
      </c>
      <c r="M14" s="262">
        <v>100</v>
      </c>
      <c r="N14" s="264">
        <v>1375</v>
      </c>
      <c r="O14" s="335">
        <v>15.9</v>
      </c>
    </row>
    <row r="15" spans="1:15" s="243" customFormat="1" ht="18.75" customHeight="1">
      <c r="A15" s="336" t="s">
        <v>51</v>
      </c>
      <c r="B15" s="260">
        <v>1358.513</v>
      </c>
      <c r="C15" s="260">
        <v>11127</v>
      </c>
      <c r="D15" s="334">
        <v>8625</v>
      </c>
      <c r="E15" s="262">
        <v>471</v>
      </c>
      <c r="F15" s="262">
        <v>210</v>
      </c>
      <c r="G15" s="262">
        <v>52</v>
      </c>
      <c r="H15" s="262">
        <v>0</v>
      </c>
      <c r="I15" s="262">
        <v>76</v>
      </c>
      <c r="J15" s="262">
        <v>236</v>
      </c>
      <c r="K15" s="262">
        <v>9670</v>
      </c>
      <c r="L15" s="262">
        <v>1324</v>
      </c>
      <c r="M15" s="262">
        <v>132</v>
      </c>
      <c r="N15" s="264">
        <v>1457</v>
      </c>
      <c r="O15" s="335">
        <v>16.9</v>
      </c>
    </row>
    <row r="16" spans="1:15" s="243" customFormat="1" ht="18.75" customHeight="1">
      <c r="A16" s="336" t="s">
        <v>52</v>
      </c>
      <c r="B16" s="260">
        <v>729.105</v>
      </c>
      <c r="C16" s="260">
        <v>10887</v>
      </c>
      <c r="D16" s="334">
        <v>8560</v>
      </c>
      <c r="E16" s="262">
        <v>563</v>
      </c>
      <c r="F16" s="262">
        <v>237</v>
      </c>
      <c r="G16" s="262">
        <v>35</v>
      </c>
      <c r="H16" s="262">
        <v>0</v>
      </c>
      <c r="I16" s="262">
        <v>73</v>
      </c>
      <c r="J16" s="262">
        <v>201</v>
      </c>
      <c r="K16" s="262">
        <v>9669</v>
      </c>
      <c r="L16" s="262">
        <v>1132</v>
      </c>
      <c r="M16" s="262">
        <v>86</v>
      </c>
      <c r="N16" s="264">
        <v>1218</v>
      </c>
      <c r="O16" s="335">
        <v>14.2</v>
      </c>
    </row>
    <row r="17" spans="1:15" s="243" customFormat="1" ht="18.75" customHeight="1">
      <c r="A17" s="336" t="s">
        <v>53</v>
      </c>
      <c r="B17" s="260">
        <v>1866.066</v>
      </c>
      <c r="C17" s="260">
        <v>11016</v>
      </c>
      <c r="D17" s="334">
        <v>8515</v>
      </c>
      <c r="E17" s="262">
        <v>645</v>
      </c>
      <c r="F17" s="262">
        <v>231</v>
      </c>
      <c r="G17" s="262">
        <v>36</v>
      </c>
      <c r="H17" s="262">
        <v>0</v>
      </c>
      <c r="I17" s="262">
        <v>65</v>
      </c>
      <c r="J17" s="262">
        <v>210</v>
      </c>
      <c r="K17" s="262">
        <v>9702</v>
      </c>
      <c r="L17" s="262">
        <v>1173</v>
      </c>
      <c r="M17" s="262">
        <v>142</v>
      </c>
      <c r="N17" s="264">
        <v>1314</v>
      </c>
      <c r="O17" s="335">
        <v>15.4</v>
      </c>
    </row>
    <row r="18" spans="1:15" s="243" customFormat="1" ht="18.75" customHeight="1">
      <c r="A18" s="336" t="s">
        <v>54</v>
      </c>
      <c r="B18" s="260">
        <v>1027.755</v>
      </c>
      <c r="C18" s="260">
        <v>10930</v>
      </c>
      <c r="D18" s="334">
        <v>8705</v>
      </c>
      <c r="E18" s="262">
        <v>536</v>
      </c>
      <c r="F18" s="262">
        <v>233</v>
      </c>
      <c r="G18" s="262">
        <v>38</v>
      </c>
      <c r="H18" s="262">
        <v>0</v>
      </c>
      <c r="I18" s="262">
        <v>92</v>
      </c>
      <c r="J18" s="262">
        <v>183</v>
      </c>
      <c r="K18" s="262">
        <v>9787</v>
      </c>
      <c r="L18" s="262">
        <v>1035</v>
      </c>
      <c r="M18" s="262">
        <v>108</v>
      </c>
      <c r="N18" s="264">
        <v>1143</v>
      </c>
      <c r="O18" s="335">
        <v>13.1</v>
      </c>
    </row>
    <row r="19" spans="1:15" s="243" customFormat="1" ht="18.75" customHeight="1">
      <c r="A19" s="336" t="s">
        <v>55</v>
      </c>
      <c r="B19" s="260">
        <v>1445.65</v>
      </c>
      <c r="C19" s="260">
        <v>10941</v>
      </c>
      <c r="D19" s="334">
        <v>8699</v>
      </c>
      <c r="E19" s="262">
        <v>525</v>
      </c>
      <c r="F19" s="262">
        <v>270</v>
      </c>
      <c r="G19" s="262">
        <v>34</v>
      </c>
      <c r="H19" s="262">
        <v>0</v>
      </c>
      <c r="I19" s="262">
        <v>69</v>
      </c>
      <c r="J19" s="262">
        <v>110</v>
      </c>
      <c r="K19" s="262">
        <v>9707</v>
      </c>
      <c r="L19" s="262">
        <v>1102</v>
      </c>
      <c r="M19" s="262">
        <v>133</v>
      </c>
      <c r="N19" s="264">
        <v>1235</v>
      </c>
      <c r="O19" s="335">
        <v>14.2</v>
      </c>
    </row>
    <row r="20" spans="1:15" s="243" customFormat="1" ht="18.75" customHeight="1">
      <c r="A20" s="336" t="s">
        <v>56</v>
      </c>
      <c r="B20" s="260">
        <v>1312.75</v>
      </c>
      <c r="C20" s="260">
        <v>10637</v>
      </c>
      <c r="D20" s="334">
        <v>8552</v>
      </c>
      <c r="E20" s="262">
        <v>578</v>
      </c>
      <c r="F20" s="262">
        <v>223</v>
      </c>
      <c r="G20" s="262">
        <v>41</v>
      </c>
      <c r="H20" s="262">
        <v>0</v>
      </c>
      <c r="I20" s="262">
        <v>32</v>
      </c>
      <c r="J20" s="262">
        <v>111</v>
      </c>
      <c r="K20" s="262">
        <v>9537</v>
      </c>
      <c r="L20" s="262">
        <v>1029</v>
      </c>
      <c r="M20" s="262">
        <v>70</v>
      </c>
      <c r="N20" s="264">
        <v>1099</v>
      </c>
      <c r="O20" s="335">
        <v>12.9</v>
      </c>
    </row>
    <row r="21" spans="1:15" s="243" customFormat="1" ht="18.75" customHeight="1">
      <c r="A21" s="336" t="s">
        <v>57</v>
      </c>
      <c r="B21" s="260">
        <v>1375.643</v>
      </c>
      <c r="C21" s="260">
        <v>10563</v>
      </c>
      <c r="D21" s="334">
        <v>8602</v>
      </c>
      <c r="E21" s="262">
        <v>489</v>
      </c>
      <c r="F21" s="262">
        <v>203</v>
      </c>
      <c r="G21" s="262">
        <v>40</v>
      </c>
      <c r="H21" s="262">
        <v>0</v>
      </c>
      <c r="I21" s="262">
        <v>84</v>
      </c>
      <c r="J21" s="262">
        <v>165</v>
      </c>
      <c r="K21" s="262">
        <v>9583</v>
      </c>
      <c r="L21" s="262">
        <v>853</v>
      </c>
      <c r="M21" s="262">
        <v>127</v>
      </c>
      <c r="N21" s="264">
        <v>980</v>
      </c>
      <c r="O21" s="335">
        <v>11.4</v>
      </c>
    </row>
    <row r="22" spans="1:15" s="243" customFormat="1" ht="18.75" customHeight="1">
      <c r="A22" s="336" t="s">
        <v>58</v>
      </c>
      <c r="B22" s="260">
        <v>2974.097</v>
      </c>
      <c r="C22" s="260">
        <v>10879</v>
      </c>
      <c r="D22" s="334">
        <v>8637</v>
      </c>
      <c r="E22" s="262">
        <v>553</v>
      </c>
      <c r="F22" s="262">
        <v>210</v>
      </c>
      <c r="G22" s="262">
        <v>28</v>
      </c>
      <c r="H22" s="262">
        <v>0</v>
      </c>
      <c r="I22" s="262">
        <v>79</v>
      </c>
      <c r="J22" s="262">
        <v>148</v>
      </c>
      <c r="K22" s="262">
        <v>9656</v>
      </c>
      <c r="L22" s="262">
        <v>1094</v>
      </c>
      <c r="M22" s="262">
        <v>129</v>
      </c>
      <c r="N22" s="264">
        <v>1223</v>
      </c>
      <c r="O22" s="335">
        <v>14.2</v>
      </c>
    </row>
    <row r="23" spans="1:15" s="243" customFormat="1" ht="18.75" customHeight="1">
      <c r="A23" s="336" t="s">
        <v>59</v>
      </c>
      <c r="B23" s="260">
        <v>1633.067</v>
      </c>
      <c r="C23" s="260">
        <v>10519</v>
      </c>
      <c r="D23" s="334">
        <v>8461</v>
      </c>
      <c r="E23" s="262">
        <v>517</v>
      </c>
      <c r="F23" s="262">
        <v>217</v>
      </c>
      <c r="G23" s="262">
        <v>40</v>
      </c>
      <c r="H23" s="262">
        <v>0</v>
      </c>
      <c r="I23" s="262">
        <v>57</v>
      </c>
      <c r="J23" s="262">
        <v>195</v>
      </c>
      <c r="K23" s="262">
        <v>9486</v>
      </c>
      <c r="L23" s="262">
        <v>925</v>
      </c>
      <c r="M23" s="262">
        <v>109</v>
      </c>
      <c r="N23" s="264">
        <v>1034</v>
      </c>
      <c r="O23" s="335">
        <v>12.2</v>
      </c>
    </row>
    <row r="24" spans="1:15" s="243" customFormat="1" ht="18.75" customHeight="1">
      <c r="A24" s="336" t="s">
        <v>60</v>
      </c>
      <c r="B24" s="260">
        <v>1510.871</v>
      </c>
      <c r="C24" s="260">
        <v>11103</v>
      </c>
      <c r="D24" s="334">
        <v>8582</v>
      </c>
      <c r="E24" s="262">
        <v>588</v>
      </c>
      <c r="F24" s="262">
        <v>230</v>
      </c>
      <c r="G24" s="262">
        <v>37</v>
      </c>
      <c r="H24" s="262">
        <v>0</v>
      </c>
      <c r="I24" s="262">
        <v>75</v>
      </c>
      <c r="J24" s="262">
        <v>129</v>
      </c>
      <c r="K24" s="262">
        <v>9641</v>
      </c>
      <c r="L24" s="262">
        <v>1339</v>
      </c>
      <c r="M24" s="262">
        <v>124</v>
      </c>
      <c r="N24" s="264">
        <v>1463</v>
      </c>
      <c r="O24" s="335">
        <v>17</v>
      </c>
    </row>
    <row r="25" spans="1:15" s="243" customFormat="1" ht="18.75" customHeight="1" thickBot="1">
      <c r="A25" s="337" t="s">
        <v>61</v>
      </c>
      <c r="B25" s="338">
        <v>3203.626</v>
      </c>
      <c r="C25" s="338">
        <v>10822</v>
      </c>
      <c r="D25" s="339">
        <v>8488</v>
      </c>
      <c r="E25" s="340">
        <v>485</v>
      </c>
      <c r="F25" s="340">
        <v>208</v>
      </c>
      <c r="G25" s="340">
        <v>36</v>
      </c>
      <c r="H25" s="340">
        <v>1</v>
      </c>
      <c r="I25" s="340">
        <v>61</v>
      </c>
      <c r="J25" s="340">
        <v>160</v>
      </c>
      <c r="K25" s="340">
        <v>9439</v>
      </c>
      <c r="L25" s="340">
        <v>1271</v>
      </c>
      <c r="M25" s="340">
        <v>112</v>
      </c>
      <c r="N25" s="341">
        <v>1383</v>
      </c>
      <c r="O25" s="342">
        <v>16.3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136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141492.383</v>
      </c>
      <c r="C11" s="321">
        <v>14439</v>
      </c>
      <c r="D11" s="322">
        <v>12163</v>
      </c>
      <c r="E11" s="323">
        <v>437</v>
      </c>
      <c r="F11" s="323">
        <v>357</v>
      </c>
      <c r="G11" s="323">
        <v>182</v>
      </c>
      <c r="H11" s="323">
        <v>0</v>
      </c>
      <c r="I11" s="323">
        <v>233</v>
      </c>
      <c r="J11" s="323">
        <v>23</v>
      </c>
      <c r="K11" s="323">
        <v>13396</v>
      </c>
      <c r="L11" s="323">
        <v>940</v>
      </c>
      <c r="M11" s="323">
        <v>103</v>
      </c>
      <c r="N11" s="324">
        <v>1043</v>
      </c>
      <c r="O11" s="325">
        <v>8.6</v>
      </c>
    </row>
    <row r="12" spans="1:15" s="243" customFormat="1" ht="18.75" customHeight="1">
      <c r="A12" s="327" t="s">
        <v>48</v>
      </c>
      <c r="B12" s="328">
        <v>13276.713</v>
      </c>
      <c r="C12" s="328">
        <v>14454</v>
      </c>
      <c r="D12" s="329">
        <v>12088</v>
      </c>
      <c r="E12" s="330">
        <v>460</v>
      </c>
      <c r="F12" s="330">
        <v>362</v>
      </c>
      <c r="G12" s="330">
        <v>178</v>
      </c>
      <c r="H12" s="330">
        <v>1</v>
      </c>
      <c r="I12" s="330">
        <v>199</v>
      </c>
      <c r="J12" s="330">
        <v>12</v>
      </c>
      <c r="K12" s="330">
        <v>13299</v>
      </c>
      <c r="L12" s="330">
        <v>1012</v>
      </c>
      <c r="M12" s="330">
        <v>143</v>
      </c>
      <c r="N12" s="331">
        <v>1155</v>
      </c>
      <c r="O12" s="332">
        <v>9.6</v>
      </c>
    </row>
    <row r="13" spans="1:15" s="243" customFormat="1" ht="18.75" customHeight="1">
      <c r="A13" s="333" t="s">
        <v>49</v>
      </c>
      <c r="B13" s="260">
        <v>15509.99</v>
      </c>
      <c r="C13" s="260">
        <v>14699</v>
      </c>
      <c r="D13" s="334">
        <v>12278</v>
      </c>
      <c r="E13" s="262">
        <v>444</v>
      </c>
      <c r="F13" s="262">
        <v>419</v>
      </c>
      <c r="G13" s="262">
        <v>180</v>
      </c>
      <c r="H13" s="262">
        <v>0</v>
      </c>
      <c r="I13" s="262">
        <v>254</v>
      </c>
      <c r="J13" s="262">
        <v>26</v>
      </c>
      <c r="K13" s="262">
        <v>13601</v>
      </c>
      <c r="L13" s="262">
        <v>1010</v>
      </c>
      <c r="M13" s="262">
        <v>89</v>
      </c>
      <c r="N13" s="264">
        <v>1098</v>
      </c>
      <c r="O13" s="335">
        <v>8.9</v>
      </c>
    </row>
    <row r="14" spans="1:15" s="243" customFormat="1" ht="18.75" customHeight="1">
      <c r="A14" s="336" t="s">
        <v>50</v>
      </c>
      <c r="B14" s="260">
        <v>8639.738</v>
      </c>
      <c r="C14" s="260">
        <v>14441</v>
      </c>
      <c r="D14" s="334">
        <v>12303</v>
      </c>
      <c r="E14" s="262">
        <v>409</v>
      </c>
      <c r="F14" s="262">
        <v>351</v>
      </c>
      <c r="G14" s="262">
        <v>179</v>
      </c>
      <c r="H14" s="262">
        <v>0</v>
      </c>
      <c r="I14" s="262">
        <v>266</v>
      </c>
      <c r="J14" s="262">
        <v>24</v>
      </c>
      <c r="K14" s="262">
        <v>13531</v>
      </c>
      <c r="L14" s="262">
        <v>836</v>
      </c>
      <c r="M14" s="262">
        <v>74</v>
      </c>
      <c r="N14" s="264">
        <v>910</v>
      </c>
      <c r="O14" s="335">
        <v>7.4</v>
      </c>
    </row>
    <row r="15" spans="1:15" s="243" customFormat="1" ht="18.75" customHeight="1">
      <c r="A15" s="336" t="s">
        <v>51</v>
      </c>
      <c r="B15" s="260">
        <v>7444.675</v>
      </c>
      <c r="C15" s="260">
        <v>14641</v>
      </c>
      <c r="D15" s="334">
        <v>12198</v>
      </c>
      <c r="E15" s="262">
        <v>420</v>
      </c>
      <c r="F15" s="262">
        <v>335</v>
      </c>
      <c r="G15" s="262">
        <v>181</v>
      </c>
      <c r="H15" s="262">
        <v>0</v>
      </c>
      <c r="I15" s="262">
        <v>204</v>
      </c>
      <c r="J15" s="262">
        <v>35</v>
      </c>
      <c r="K15" s="262">
        <v>13373</v>
      </c>
      <c r="L15" s="262">
        <v>1174</v>
      </c>
      <c r="M15" s="262">
        <v>93</v>
      </c>
      <c r="N15" s="264">
        <v>1268</v>
      </c>
      <c r="O15" s="335">
        <v>10.4</v>
      </c>
    </row>
    <row r="16" spans="1:15" s="243" customFormat="1" ht="18.75" customHeight="1">
      <c r="A16" s="336" t="s">
        <v>52</v>
      </c>
      <c r="B16" s="260">
        <v>4500.044</v>
      </c>
      <c r="C16" s="260">
        <v>14741</v>
      </c>
      <c r="D16" s="334">
        <v>12286</v>
      </c>
      <c r="E16" s="262">
        <v>516</v>
      </c>
      <c r="F16" s="262">
        <v>371</v>
      </c>
      <c r="G16" s="262">
        <v>175</v>
      </c>
      <c r="H16" s="262">
        <v>0</v>
      </c>
      <c r="I16" s="262">
        <v>236</v>
      </c>
      <c r="J16" s="262">
        <v>25</v>
      </c>
      <c r="K16" s="262">
        <v>13608</v>
      </c>
      <c r="L16" s="262">
        <v>1042</v>
      </c>
      <c r="M16" s="262">
        <v>91</v>
      </c>
      <c r="N16" s="264">
        <v>1133</v>
      </c>
      <c r="O16" s="335">
        <v>9.2</v>
      </c>
    </row>
    <row r="17" spans="1:15" s="243" customFormat="1" ht="18.75" customHeight="1">
      <c r="A17" s="336" t="s">
        <v>53</v>
      </c>
      <c r="B17" s="260">
        <v>11616.155</v>
      </c>
      <c r="C17" s="260">
        <v>14464</v>
      </c>
      <c r="D17" s="334">
        <v>12084</v>
      </c>
      <c r="E17" s="262">
        <v>507</v>
      </c>
      <c r="F17" s="262">
        <v>339</v>
      </c>
      <c r="G17" s="262">
        <v>178</v>
      </c>
      <c r="H17" s="262">
        <v>0</v>
      </c>
      <c r="I17" s="262">
        <v>218</v>
      </c>
      <c r="J17" s="262">
        <v>15</v>
      </c>
      <c r="K17" s="262">
        <v>13342</v>
      </c>
      <c r="L17" s="262">
        <v>1033</v>
      </c>
      <c r="M17" s="262">
        <v>89</v>
      </c>
      <c r="N17" s="264">
        <v>1122</v>
      </c>
      <c r="O17" s="335">
        <v>9.3</v>
      </c>
    </row>
    <row r="18" spans="1:15" s="243" customFormat="1" ht="18.75" customHeight="1">
      <c r="A18" s="336" t="s">
        <v>54</v>
      </c>
      <c r="B18" s="260">
        <v>6631.047</v>
      </c>
      <c r="C18" s="260">
        <v>14320</v>
      </c>
      <c r="D18" s="334">
        <v>12181</v>
      </c>
      <c r="E18" s="262">
        <v>460</v>
      </c>
      <c r="F18" s="262">
        <v>346</v>
      </c>
      <c r="G18" s="262">
        <v>178</v>
      </c>
      <c r="H18" s="262">
        <v>1</v>
      </c>
      <c r="I18" s="262">
        <v>189</v>
      </c>
      <c r="J18" s="262">
        <v>14</v>
      </c>
      <c r="K18" s="262">
        <v>13369</v>
      </c>
      <c r="L18" s="262">
        <v>881</v>
      </c>
      <c r="M18" s="262">
        <v>70</v>
      </c>
      <c r="N18" s="264">
        <v>951</v>
      </c>
      <c r="O18" s="335">
        <v>7.8</v>
      </c>
    </row>
    <row r="19" spans="1:15" s="243" customFormat="1" ht="18.75" customHeight="1">
      <c r="A19" s="336" t="s">
        <v>55</v>
      </c>
      <c r="B19" s="260">
        <v>8245.779</v>
      </c>
      <c r="C19" s="260">
        <v>14235</v>
      </c>
      <c r="D19" s="334">
        <v>12149</v>
      </c>
      <c r="E19" s="262">
        <v>470</v>
      </c>
      <c r="F19" s="262">
        <v>368</v>
      </c>
      <c r="G19" s="262">
        <v>174</v>
      </c>
      <c r="H19" s="262">
        <v>1</v>
      </c>
      <c r="I19" s="262">
        <v>221</v>
      </c>
      <c r="J19" s="262">
        <v>17</v>
      </c>
      <c r="K19" s="262">
        <v>13400</v>
      </c>
      <c r="L19" s="262">
        <v>698</v>
      </c>
      <c r="M19" s="262">
        <v>138</v>
      </c>
      <c r="N19" s="264">
        <v>835</v>
      </c>
      <c r="O19" s="335">
        <v>6.9</v>
      </c>
    </row>
    <row r="20" spans="1:15" s="243" customFormat="1" ht="18.75" customHeight="1">
      <c r="A20" s="336" t="s">
        <v>56</v>
      </c>
      <c r="B20" s="260">
        <v>7613.17</v>
      </c>
      <c r="C20" s="260">
        <v>14545</v>
      </c>
      <c r="D20" s="334">
        <v>12154</v>
      </c>
      <c r="E20" s="262">
        <v>469</v>
      </c>
      <c r="F20" s="262">
        <v>410</v>
      </c>
      <c r="G20" s="262">
        <v>188</v>
      </c>
      <c r="H20" s="262">
        <v>0</v>
      </c>
      <c r="I20" s="262">
        <v>252</v>
      </c>
      <c r="J20" s="262">
        <v>27</v>
      </c>
      <c r="K20" s="262">
        <v>13499</v>
      </c>
      <c r="L20" s="262">
        <v>991</v>
      </c>
      <c r="M20" s="262">
        <v>55</v>
      </c>
      <c r="N20" s="264">
        <v>1046</v>
      </c>
      <c r="O20" s="335">
        <v>8.6</v>
      </c>
    </row>
    <row r="21" spans="1:15" s="243" customFormat="1" ht="18.75" customHeight="1">
      <c r="A21" s="336" t="s">
        <v>57</v>
      </c>
      <c r="B21" s="260">
        <v>8132.972</v>
      </c>
      <c r="C21" s="260">
        <v>13913</v>
      </c>
      <c r="D21" s="334">
        <v>12089</v>
      </c>
      <c r="E21" s="262">
        <v>421</v>
      </c>
      <c r="F21" s="262">
        <v>343</v>
      </c>
      <c r="G21" s="262">
        <v>179</v>
      </c>
      <c r="H21" s="262">
        <v>0</v>
      </c>
      <c r="I21" s="262">
        <v>199</v>
      </c>
      <c r="J21" s="262">
        <v>32</v>
      </c>
      <c r="K21" s="262">
        <v>13263</v>
      </c>
      <c r="L21" s="262">
        <v>515</v>
      </c>
      <c r="M21" s="262">
        <v>135</v>
      </c>
      <c r="N21" s="264">
        <v>650</v>
      </c>
      <c r="O21" s="335">
        <v>5.4</v>
      </c>
    </row>
    <row r="22" spans="1:15" s="243" customFormat="1" ht="18.75" customHeight="1">
      <c r="A22" s="336" t="s">
        <v>58</v>
      </c>
      <c r="B22" s="260">
        <v>15236.652</v>
      </c>
      <c r="C22" s="260">
        <v>14315</v>
      </c>
      <c r="D22" s="334">
        <v>12009</v>
      </c>
      <c r="E22" s="262">
        <v>447</v>
      </c>
      <c r="F22" s="262">
        <v>373</v>
      </c>
      <c r="G22" s="262">
        <v>196</v>
      </c>
      <c r="H22" s="262">
        <v>0</v>
      </c>
      <c r="I22" s="262">
        <v>270</v>
      </c>
      <c r="J22" s="262">
        <v>28</v>
      </c>
      <c r="K22" s="262">
        <v>13322</v>
      </c>
      <c r="L22" s="262">
        <v>858</v>
      </c>
      <c r="M22" s="262">
        <v>135</v>
      </c>
      <c r="N22" s="264">
        <v>993</v>
      </c>
      <c r="O22" s="335">
        <v>8.3</v>
      </c>
    </row>
    <row r="23" spans="1:15" s="243" customFormat="1" ht="18.75" customHeight="1">
      <c r="A23" s="336" t="s">
        <v>59</v>
      </c>
      <c r="B23" s="260">
        <v>9067.765</v>
      </c>
      <c r="C23" s="260">
        <v>14458</v>
      </c>
      <c r="D23" s="334">
        <v>12227</v>
      </c>
      <c r="E23" s="262">
        <v>414</v>
      </c>
      <c r="F23" s="262">
        <v>357</v>
      </c>
      <c r="G23" s="262">
        <v>192</v>
      </c>
      <c r="H23" s="262">
        <v>0</v>
      </c>
      <c r="I23" s="262">
        <v>245</v>
      </c>
      <c r="J23" s="262">
        <v>30</v>
      </c>
      <c r="K23" s="262">
        <v>13465</v>
      </c>
      <c r="L23" s="262">
        <v>908</v>
      </c>
      <c r="M23" s="262">
        <v>85</v>
      </c>
      <c r="N23" s="264">
        <v>993</v>
      </c>
      <c r="O23" s="335">
        <v>8.1</v>
      </c>
    </row>
    <row r="24" spans="1:15" s="243" customFormat="1" ht="18.75" customHeight="1">
      <c r="A24" s="336" t="s">
        <v>60</v>
      </c>
      <c r="B24" s="260">
        <v>8054.884</v>
      </c>
      <c r="C24" s="260">
        <v>14278</v>
      </c>
      <c r="D24" s="334">
        <v>12071</v>
      </c>
      <c r="E24" s="262">
        <v>394</v>
      </c>
      <c r="F24" s="262">
        <v>323</v>
      </c>
      <c r="G24" s="262">
        <v>168</v>
      </c>
      <c r="H24" s="262">
        <v>0</v>
      </c>
      <c r="I24" s="262">
        <v>270</v>
      </c>
      <c r="J24" s="262">
        <v>19</v>
      </c>
      <c r="K24" s="262">
        <v>13245</v>
      </c>
      <c r="L24" s="262">
        <v>886</v>
      </c>
      <c r="M24" s="262">
        <v>147</v>
      </c>
      <c r="N24" s="264">
        <v>1032</v>
      </c>
      <c r="O24" s="335">
        <v>8.6</v>
      </c>
    </row>
    <row r="25" spans="1:15" s="243" customFormat="1" ht="18.75" customHeight="1" thickBot="1">
      <c r="A25" s="337" t="s">
        <v>61</v>
      </c>
      <c r="B25" s="338">
        <v>17522.799</v>
      </c>
      <c r="C25" s="338">
        <v>14527</v>
      </c>
      <c r="D25" s="339">
        <v>12234</v>
      </c>
      <c r="E25" s="340">
        <v>359</v>
      </c>
      <c r="F25" s="340">
        <v>307</v>
      </c>
      <c r="G25" s="340">
        <v>190</v>
      </c>
      <c r="H25" s="340">
        <v>0</v>
      </c>
      <c r="I25" s="340">
        <v>224</v>
      </c>
      <c r="J25" s="340">
        <v>23</v>
      </c>
      <c r="K25" s="340">
        <v>13336</v>
      </c>
      <c r="L25" s="340">
        <v>1109</v>
      </c>
      <c r="M25" s="340">
        <v>83</v>
      </c>
      <c r="N25" s="341">
        <v>1192</v>
      </c>
      <c r="O25" s="342">
        <v>9.7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138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129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93735.023</v>
      </c>
      <c r="C11" s="321">
        <v>17153</v>
      </c>
      <c r="D11" s="322">
        <v>14348</v>
      </c>
      <c r="E11" s="323">
        <v>518</v>
      </c>
      <c r="F11" s="323">
        <v>462</v>
      </c>
      <c r="G11" s="323">
        <v>274</v>
      </c>
      <c r="H11" s="323">
        <v>0</v>
      </c>
      <c r="I11" s="323">
        <v>338</v>
      </c>
      <c r="J11" s="323">
        <v>11</v>
      </c>
      <c r="K11" s="323">
        <v>15951</v>
      </c>
      <c r="L11" s="323">
        <v>1088</v>
      </c>
      <c r="M11" s="323">
        <v>114</v>
      </c>
      <c r="N11" s="324">
        <v>1202</v>
      </c>
      <c r="O11" s="325">
        <v>8.4</v>
      </c>
    </row>
    <row r="12" spans="1:15" s="243" customFormat="1" ht="18.75" customHeight="1">
      <c r="A12" s="327" t="s">
        <v>48</v>
      </c>
      <c r="B12" s="328">
        <v>8651.156</v>
      </c>
      <c r="C12" s="328">
        <v>17091</v>
      </c>
      <c r="D12" s="329">
        <v>14179</v>
      </c>
      <c r="E12" s="330">
        <v>583</v>
      </c>
      <c r="F12" s="330">
        <v>431</v>
      </c>
      <c r="G12" s="330">
        <v>270</v>
      </c>
      <c r="H12" s="330">
        <v>1</v>
      </c>
      <c r="I12" s="330">
        <v>291</v>
      </c>
      <c r="J12" s="330">
        <v>9</v>
      </c>
      <c r="K12" s="330">
        <v>15764</v>
      </c>
      <c r="L12" s="330">
        <v>1162</v>
      </c>
      <c r="M12" s="330">
        <v>164</v>
      </c>
      <c r="N12" s="331">
        <v>1327</v>
      </c>
      <c r="O12" s="332">
        <v>9.4</v>
      </c>
    </row>
    <row r="13" spans="1:15" s="243" customFormat="1" ht="18.75" customHeight="1">
      <c r="A13" s="333" t="s">
        <v>49</v>
      </c>
      <c r="B13" s="260">
        <v>10300.08</v>
      </c>
      <c r="C13" s="260">
        <v>17475</v>
      </c>
      <c r="D13" s="334">
        <v>14479</v>
      </c>
      <c r="E13" s="262">
        <v>524</v>
      </c>
      <c r="F13" s="262">
        <v>551</v>
      </c>
      <c r="G13" s="262">
        <v>269</v>
      </c>
      <c r="H13" s="262">
        <v>0</v>
      </c>
      <c r="I13" s="262">
        <v>365</v>
      </c>
      <c r="J13" s="262">
        <v>15</v>
      </c>
      <c r="K13" s="262">
        <v>16204</v>
      </c>
      <c r="L13" s="262">
        <v>1173</v>
      </c>
      <c r="M13" s="262">
        <v>98</v>
      </c>
      <c r="N13" s="264">
        <v>1271</v>
      </c>
      <c r="O13" s="335">
        <v>8.8</v>
      </c>
    </row>
    <row r="14" spans="1:15" s="243" customFormat="1" ht="18.75" customHeight="1">
      <c r="A14" s="336" t="s">
        <v>50</v>
      </c>
      <c r="B14" s="260">
        <v>5699.479</v>
      </c>
      <c r="C14" s="260">
        <v>17239</v>
      </c>
      <c r="D14" s="334">
        <v>14601</v>
      </c>
      <c r="E14" s="262">
        <v>479</v>
      </c>
      <c r="F14" s="262">
        <v>447</v>
      </c>
      <c r="G14" s="262">
        <v>270</v>
      </c>
      <c r="H14" s="262">
        <v>0</v>
      </c>
      <c r="I14" s="262">
        <v>387</v>
      </c>
      <c r="J14" s="262">
        <v>13</v>
      </c>
      <c r="K14" s="262">
        <v>16197</v>
      </c>
      <c r="L14" s="262">
        <v>967</v>
      </c>
      <c r="M14" s="262">
        <v>75</v>
      </c>
      <c r="N14" s="264">
        <v>1042</v>
      </c>
      <c r="O14" s="335">
        <v>7.1</v>
      </c>
    </row>
    <row r="15" spans="1:15" s="243" customFormat="1" ht="18.75" customHeight="1">
      <c r="A15" s="336" t="s">
        <v>51</v>
      </c>
      <c r="B15" s="260">
        <v>4924.396</v>
      </c>
      <c r="C15" s="260">
        <v>17503</v>
      </c>
      <c r="D15" s="334">
        <v>14474</v>
      </c>
      <c r="E15" s="262">
        <v>499</v>
      </c>
      <c r="F15" s="262">
        <v>446</v>
      </c>
      <c r="G15" s="262">
        <v>272</v>
      </c>
      <c r="H15" s="262">
        <v>0</v>
      </c>
      <c r="I15" s="262">
        <v>295</v>
      </c>
      <c r="J15" s="262">
        <v>19</v>
      </c>
      <c r="K15" s="262">
        <v>16004</v>
      </c>
      <c r="L15" s="262">
        <v>1384</v>
      </c>
      <c r="M15" s="262">
        <v>115</v>
      </c>
      <c r="N15" s="264">
        <v>1499</v>
      </c>
      <c r="O15" s="335">
        <v>10.4</v>
      </c>
    </row>
    <row r="16" spans="1:15" s="243" customFormat="1" ht="18.75" customHeight="1">
      <c r="A16" s="336" t="s">
        <v>52</v>
      </c>
      <c r="B16" s="260">
        <v>3054.723</v>
      </c>
      <c r="C16" s="260">
        <v>17386</v>
      </c>
      <c r="D16" s="334">
        <v>14330</v>
      </c>
      <c r="E16" s="262">
        <v>645</v>
      </c>
      <c r="F16" s="262">
        <v>474</v>
      </c>
      <c r="G16" s="262">
        <v>256</v>
      </c>
      <c r="H16" s="262">
        <v>0</v>
      </c>
      <c r="I16" s="262">
        <v>339</v>
      </c>
      <c r="J16" s="262">
        <v>11</v>
      </c>
      <c r="K16" s="262">
        <v>16053</v>
      </c>
      <c r="L16" s="262">
        <v>1230</v>
      </c>
      <c r="M16" s="262">
        <v>103</v>
      </c>
      <c r="N16" s="264">
        <v>1333</v>
      </c>
      <c r="O16" s="335">
        <v>9.3</v>
      </c>
    </row>
    <row r="17" spans="1:15" s="243" customFormat="1" ht="18.75" customHeight="1">
      <c r="A17" s="336" t="s">
        <v>53</v>
      </c>
      <c r="B17" s="260">
        <v>7782.504</v>
      </c>
      <c r="C17" s="260">
        <v>17076</v>
      </c>
      <c r="D17" s="334">
        <v>14168</v>
      </c>
      <c r="E17" s="262">
        <v>613</v>
      </c>
      <c r="F17" s="262">
        <v>429</v>
      </c>
      <c r="G17" s="262">
        <v>265</v>
      </c>
      <c r="H17" s="262">
        <v>0</v>
      </c>
      <c r="I17" s="262">
        <v>313</v>
      </c>
      <c r="J17" s="262">
        <v>5</v>
      </c>
      <c r="K17" s="262">
        <v>15794</v>
      </c>
      <c r="L17" s="262">
        <v>1188</v>
      </c>
      <c r="M17" s="262">
        <v>94</v>
      </c>
      <c r="N17" s="264">
        <v>1282</v>
      </c>
      <c r="O17" s="335">
        <v>9</v>
      </c>
    </row>
    <row r="18" spans="1:15" s="243" customFormat="1" ht="18.75" customHeight="1">
      <c r="A18" s="336" t="s">
        <v>54</v>
      </c>
      <c r="B18" s="260">
        <v>4489.963</v>
      </c>
      <c r="C18" s="260">
        <v>16869</v>
      </c>
      <c r="D18" s="334">
        <v>14261</v>
      </c>
      <c r="E18" s="262">
        <v>549</v>
      </c>
      <c r="F18" s="262">
        <v>460</v>
      </c>
      <c r="G18" s="262">
        <v>261</v>
      </c>
      <c r="H18" s="262">
        <v>1</v>
      </c>
      <c r="I18" s="262">
        <v>271</v>
      </c>
      <c r="J18" s="262">
        <v>10</v>
      </c>
      <c r="K18" s="262">
        <v>15814</v>
      </c>
      <c r="L18" s="262">
        <v>983</v>
      </c>
      <c r="M18" s="262">
        <v>71</v>
      </c>
      <c r="N18" s="264">
        <v>1055</v>
      </c>
      <c r="O18" s="335">
        <v>7.4</v>
      </c>
    </row>
    <row r="19" spans="1:15" s="243" customFormat="1" ht="18.75" customHeight="1">
      <c r="A19" s="336" t="s">
        <v>55</v>
      </c>
      <c r="B19" s="260">
        <v>5562.793</v>
      </c>
      <c r="C19" s="260">
        <v>16830</v>
      </c>
      <c r="D19" s="334">
        <v>14296</v>
      </c>
      <c r="E19" s="262">
        <v>537</v>
      </c>
      <c r="F19" s="262">
        <v>474</v>
      </c>
      <c r="G19" s="262">
        <v>256</v>
      </c>
      <c r="H19" s="262">
        <v>1</v>
      </c>
      <c r="I19" s="262">
        <v>314</v>
      </c>
      <c r="J19" s="262">
        <v>10</v>
      </c>
      <c r="K19" s="262">
        <v>15887</v>
      </c>
      <c r="L19" s="262">
        <v>797</v>
      </c>
      <c r="M19" s="262">
        <v>146</v>
      </c>
      <c r="N19" s="264">
        <v>943</v>
      </c>
      <c r="O19" s="335">
        <v>6.6</v>
      </c>
    </row>
    <row r="20" spans="1:15" s="243" customFormat="1" ht="18.75" customHeight="1">
      <c r="A20" s="336" t="s">
        <v>56</v>
      </c>
      <c r="B20" s="260">
        <v>5055.849</v>
      </c>
      <c r="C20" s="260">
        <v>17257</v>
      </c>
      <c r="D20" s="334">
        <v>14325</v>
      </c>
      <c r="E20" s="262">
        <v>551</v>
      </c>
      <c r="F20" s="262">
        <v>532</v>
      </c>
      <c r="G20" s="262">
        <v>282</v>
      </c>
      <c r="H20" s="262">
        <v>0</v>
      </c>
      <c r="I20" s="262">
        <v>366</v>
      </c>
      <c r="J20" s="262">
        <v>12</v>
      </c>
      <c r="K20" s="262">
        <v>16068</v>
      </c>
      <c r="L20" s="262">
        <v>1130</v>
      </c>
      <c r="M20" s="262">
        <v>59</v>
      </c>
      <c r="N20" s="264">
        <v>1189</v>
      </c>
      <c r="O20" s="335">
        <v>8.3</v>
      </c>
    </row>
    <row r="21" spans="1:15" s="243" customFormat="1" ht="18.75" customHeight="1">
      <c r="A21" s="336" t="s">
        <v>57</v>
      </c>
      <c r="B21" s="260">
        <v>5402.603</v>
      </c>
      <c r="C21" s="260">
        <v>16517</v>
      </c>
      <c r="D21" s="334">
        <v>14255</v>
      </c>
      <c r="E21" s="262">
        <v>492</v>
      </c>
      <c r="F21" s="262">
        <v>462</v>
      </c>
      <c r="G21" s="262">
        <v>267</v>
      </c>
      <c r="H21" s="262">
        <v>0</v>
      </c>
      <c r="I21" s="262">
        <v>289</v>
      </c>
      <c r="J21" s="262">
        <v>10</v>
      </c>
      <c r="K21" s="262">
        <v>15775</v>
      </c>
      <c r="L21" s="262">
        <v>582</v>
      </c>
      <c r="M21" s="262">
        <v>160</v>
      </c>
      <c r="N21" s="264">
        <v>742</v>
      </c>
      <c r="O21" s="335">
        <v>5.2</v>
      </c>
    </row>
    <row r="22" spans="1:15" s="243" customFormat="1" ht="18.75" customHeight="1">
      <c r="A22" s="336" t="s">
        <v>58</v>
      </c>
      <c r="B22" s="260">
        <v>9982.423</v>
      </c>
      <c r="C22" s="260">
        <v>17021</v>
      </c>
      <c r="D22" s="334">
        <v>14183</v>
      </c>
      <c r="E22" s="262">
        <v>513</v>
      </c>
      <c r="F22" s="262">
        <v>487</v>
      </c>
      <c r="G22" s="262">
        <v>298</v>
      </c>
      <c r="H22" s="262">
        <v>0</v>
      </c>
      <c r="I22" s="262">
        <v>381</v>
      </c>
      <c r="J22" s="262">
        <v>13</v>
      </c>
      <c r="K22" s="262">
        <v>15874</v>
      </c>
      <c r="L22" s="262">
        <v>998</v>
      </c>
      <c r="M22" s="262">
        <v>148</v>
      </c>
      <c r="N22" s="264">
        <v>1147</v>
      </c>
      <c r="O22" s="335">
        <v>8.1</v>
      </c>
    </row>
    <row r="23" spans="1:15" s="243" customFormat="1" ht="18.75" customHeight="1">
      <c r="A23" s="336" t="s">
        <v>59</v>
      </c>
      <c r="B23" s="260">
        <v>6055.899</v>
      </c>
      <c r="C23" s="260">
        <v>17195</v>
      </c>
      <c r="D23" s="334">
        <v>14445</v>
      </c>
      <c r="E23" s="262">
        <v>491</v>
      </c>
      <c r="F23" s="262">
        <v>465</v>
      </c>
      <c r="G23" s="262">
        <v>287</v>
      </c>
      <c r="H23" s="262">
        <v>0</v>
      </c>
      <c r="I23" s="262">
        <v>357</v>
      </c>
      <c r="J23" s="262">
        <v>16</v>
      </c>
      <c r="K23" s="262">
        <v>16059</v>
      </c>
      <c r="L23" s="262">
        <v>1046</v>
      </c>
      <c r="M23" s="262">
        <v>88</v>
      </c>
      <c r="N23" s="264">
        <v>1134</v>
      </c>
      <c r="O23" s="335">
        <v>7.9</v>
      </c>
    </row>
    <row r="24" spans="1:15" s="243" customFormat="1" ht="18.75" customHeight="1">
      <c r="A24" s="336" t="s">
        <v>60</v>
      </c>
      <c r="B24" s="260">
        <v>5221.763</v>
      </c>
      <c r="C24" s="260">
        <v>17174</v>
      </c>
      <c r="D24" s="334">
        <v>14392</v>
      </c>
      <c r="E24" s="262">
        <v>464</v>
      </c>
      <c r="F24" s="262">
        <v>436</v>
      </c>
      <c r="G24" s="262">
        <v>257</v>
      </c>
      <c r="H24" s="262">
        <v>0</v>
      </c>
      <c r="I24" s="262">
        <v>406</v>
      </c>
      <c r="J24" s="262">
        <v>11</v>
      </c>
      <c r="K24" s="262">
        <v>15966</v>
      </c>
      <c r="L24" s="262">
        <v>1043</v>
      </c>
      <c r="M24" s="262">
        <v>166</v>
      </c>
      <c r="N24" s="264">
        <v>1209</v>
      </c>
      <c r="O24" s="335">
        <v>8.4</v>
      </c>
    </row>
    <row r="25" spans="1:15" s="243" customFormat="1" ht="18.75" customHeight="1" thickBot="1">
      <c r="A25" s="337" t="s">
        <v>61</v>
      </c>
      <c r="B25" s="338">
        <v>11551.392</v>
      </c>
      <c r="C25" s="338">
        <v>17309</v>
      </c>
      <c r="D25" s="339">
        <v>14486</v>
      </c>
      <c r="E25" s="340">
        <v>411</v>
      </c>
      <c r="F25" s="340">
        <v>395</v>
      </c>
      <c r="G25" s="340">
        <v>287</v>
      </c>
      <c r="H25" s="340">
        <v>0</v>
      </c>
      <c r="I25" s="340">
        <v>328</v>
      </c>
      <c r="J25" s="340">
        <v>9</v>
      </c>
      <c r="K25" s="340">
        <v>15916</v>
      </c>
      <c r="L25" s="340">
        <v>1304</v>
      </c>
      <c r="M25" s="340">
        <v>89</v>
      </c>
      <c r="N25" s="341">
        <v>1393</v>
      </c>
      <c r="O25" s="342">
        <v>9.6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24.625" style="0" customWidth="1"/>
    <col min="2" max="2" width="15.75390625" style="188" customWidth="1"/>
    <col min="3" max="3" width="9.75390625" style="189" customWidth="1"/>
    <col min="4" max="4" width="8.75390625" style="189" customWidth="1"/>
    <col min="5" max="5" width="8.375" style="189" customWidth="1"/>
    <col min="6" max="6" width="8.75390625" style="189" customWidth="1"/>
    <col min="7" max="7" width="8.625" style="189" customWidth="1"/>
    <col min="8" max="8" width="8.125" style="189" customWidth="1"/>
    <col min="9" max="9" width="8.875" style="189" customWidth="1"/>
    <col min="10" max="10" width="11.625" style="189" customWidth="1"/>
    <col min="11" max="11" width="9.25390625" style="189" customWidth="1"/>
    <col min="12" max="12" width="8.875" style="189" customWidth="1"/>
    <col min="13" max="13" width="8.25390625" style="189" customWidth="1"/>
    <col min="14" max="14" width="12.125" style="189" customWidth="1"/>
    <col min="15" max="15" width="12.125" style="188" customWidth="1"/>
  </cols>
  <sheetData>
    <row r="1" spans="1:15" s="2" customFormat="1" ht="15.75">
      <c r="A1" s="190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18" t="s">
        <v>139</v>
      </c>
    </row>
    <row r="2" spans="2:14" s="2" customFormat="1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2" customFormat="1" ht="26.25">
      <c r="A3" s="4" t="s">
        <v>131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2:15" s="2" customFormat="1" ht="4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5" s="2" customFormat="1" ht="20.25" customHeight="1">
      <c r="A5" s="115" t="s">
        <v>275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6" s="295" customFormat="1" ht="26.25" customHeight="1" thickBot="1">
      <c r="A6" s="290" t="s">
        <v>137</v>
      </c>
      <c r="B6" s="291"/>
      <c r="C6" s="291"/>
      <c r="D6" s="291"/>
      <c r="E6" s="291"/>
      <c r="F6" s="292"/>
      <c r="G6" s="292"/>
      <c r="H6" s="292"/>
      <c r="I6" s="292"/>
      <c r="J6" s="292"/>
      <c r="K6" s="293"/>
      <c r="L6" s="292"/>
      <c r="M6" s="292"/>
      <c r="N6" s="292"/>
      <c r="O6" s="292"/>
      <c r="P6" s="294"/>
    </row>
    <row r="7" spans="1:15" s="2" customFormat="1" ht="15" customHeight="1">
      <c r="A7" s="561" t="s">
        <v>32</v>
      </c>
      <c r="B7" s="201" t="s">
        <v>5</v>
      </c>
      <c r="C7" s="202" t="s">
        <v>73</v>
      </c>
      <c r="D7" s="571" t="s">
        <v>74</v>
      </c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201" t="s">
        <v>75</v>
      </c>
    </row>
    <row r="8" spans="1:15" s="2" customFormat="1" ht="12.75">
      <c r="A8" s="562"/>
      <c r="B8" s="204" t="s">
        <v>76</v>
      </c>
      <c r="C8" s="205" t="s">
        <v>77</v>
      </c>
      <c r="D8" s="319" t="s">
        <v>78</v>
      </c>
      <c r="E8" s="211" t="s">
        <v>79</v>
      </c>
      <c r="F8" s="211" t="s">
        <v>80</v>
      </c>
      <c r="G8" s="211" t="s">
        <v>81</v>
      </c>
      <c r="H8" s="211" t="s">
        <v>82</v>
      </c>
      <c r="I8" s="211" t="s">
        <v>83</v>
      </c>
      <c r="J8" s="211" t="s">
        <v>84</v>
      </c>
      <c r="K8" s="211" t="s">
        <v>85</v>
      </c>
      <c r="L8" s="211" t="s">
        <v>86</v>
      </c>
      <c r="M8" s="211" t="s">
        <v>87</v>
      </c>
      <c r="N8" s="212" t="s">
        <v>111</v>
      </c>
      <c r="O8" s="204" t="s">
        <v>89</v>
      </c>
    </row>
    <row r="9" spans="1:15" s="2" customFormat="1" ht="12.75">
      <c r="A9" s="562"/>
      <c r="B9" s="204" t="s">
        <v>23</v>
      </c>
      <c r="C9" s="205" t="s">
        <v>90</v>
      </c>
      <c r="D9" s="319" t="s">
        <v>91</v>
      </c>
      <c r="E9" s="211" t="s">
        <v>92</v>
      </c>
      <c r="F9" s="211" t="s">
        <v>93</v>
      </c>
      <c r="G9" s="211" t="s">
        <v>94</v>
      </c>
      <c r="H9" s="211" t="s">
        <v>95</v>
      </c>
      <c r="I9" s="211" t="s">
        <v>96</v>
      </c>
      <c r="J9" s="211" t="s">
        <v>97</v>
      </c>
      <c r="K9" s="211" t="s">
        <v>98</v>
      </c>
      <c r="L9" s="211" t="s">
        <v>94</v>
      </c>
      <c r="M9" s="211"/>
      <c r="N9" s="212" t="s">
        <v>98</v>
      </c>
      <c r="O9" s="204" t="s">
        <v>99</v>
      </c>
    </row>
    <row r="10" spans="1:15" s="2" customFormat="1" ht="13.5" thickBot="1">
      <c r="A10" s="563"/>
      <c r="B10" s="204" t="s">
        <v>100</v>
      </c>
      <c r="C10" s="205" t="s">
        <v>101</v>
      </c>
      <c r="D10" s="319"/>
      <c r="E10" s="216"/>
      <c r="F10" s="216"/>
      <c r="G10" s="216"/>
      <c r="H10" s="216"/>
      <c r="I10" s="216"/>
      <c r="J10" s="216" t="s">
        <v>102</v>
      </c>
      <c r="K10" s="216" t="s">
        <v>92</v>
      </c>
      <c r="L10" s="216"/>
      <c r="M10" s="216"/>
      <c r="N10" s="212" t="s">
        <v>92</v>
      </c>
      <c r="O10" s="204" t="s">
        <v>103</v>
      </c>
    </row>
    <row r="11" spans="1:15" s="326" customFormat="1" ht="18.75" customHeight="1" thickBot="1">
      <c r="A11" s="320" t="s">
        <v>47</v>
      </c>
      <c r="B11" s="321">
        <v>47757.36</v>
      </c>
      <c r="C11" s="321">
        <v>9113</v>
      </c>
      <c r="D11" s="322">
        <v>7874</v>
      </c>
      <c r="E11" s="323">
        <v>278</v>
      </c>
      <c r="F11" s="323">
        <v>151</v>
      </c>
      <c r="G11" s="323">
        <v>3</v>
      </c>
      <c r="H11" s="323">
        <v>0</v>
      </c>
      <c r="I11" s="323">
        <v>29</v>
      </c>
      <c r="J11" s="323">
        <v>47</v>
      </c>
      <c r="K11" s="323">
        <v>8382</v>
      </c>
      <c r="L11" s="323">
        <v>648</v>
      </c>
      <c r="M11" s="323">
        <v>83</v>
      </c>
      <c r="N11" s="324">
        <v>731</v>
      </c>
      <c r="O11" s="325">
        <v>9.3</v>
      </c>
    </row>
    <row r="12" spans="1:15" s="243" customFormat="1" ht="18.75" customHeight="1">
      <c r="A12" s="327" t="s">
        <v>48</v>
      </c>
      <c r="B12" s="328">
        <v>4625.557</v>
      </c>
      <c r="C12" s="328">
        <v>9523</v>
      </c>
      <c r="D12" s="329">
        <v>8178</v>
      </c>
      <c r="E12" s="330">
        <v>229</v>
      </c>
      <c r="F12" s="330">
        <v>233</v>
      </c>
      <c r="G12" s="330">
        <v>4</v>
      </c>
      <c r="H12" s="330">
        <v>1</v>
      </c>
      <c r="I12" s="330">
        <v>26</v>
      </c>
      <c r="J12" s="330">
        <v>18</v>
      </c>
      <c r="K12" s="330">
        <v>8689</v>
      </c>
      <c r="L12" s="330">
        <v>730</v>
      </c>
      <c r="M12" s="330">
        <v>104</v>
      </c>
      <c r="N12" s="331">
        <v>834</v>
      </c>
      <c r="O12" s="332">
        <v>10.2</v>
      </c>
    </row>
    <row r="13" spans="1:15" s="243" customFormat="1" ht="18.75" customHeight="1">
      <c r="A13" s="333" t="s">
        <v>49</v>
      </c>
      <c r="B13" s="260">
        <v>5209.91</v>
      </c>
      <c r="C13" s="260">
        <v>9211</v>
      </c>
      <c r="D13" s="334">
        <v>7926</v>
      </c>
      <c r="E13" s="262">
        <v>284</v>
      </c>
      <c r="F13" s="262">
        <v>157</v>
      </c>
      <c r="G13" s="262">
        <v>4</v>
      </c>
      <c r="H13" s="262">
        <v>0</v>
      </c>
      <c r="I13" s="262">
        <v>34</v>
      </c>
      <c r="J13" s="262">
        <v>49</v>
      </c>
      <c r="K13" s="262">
        <v>8453</v>
      </c>
      <c r="L13" s="262">
        <v>687</v>
      </c>
      <c r="M13" s="262">
        <v>71</v>
      </c>
      <c r="N13" s="264">
        <v>758</v>
      </c>
      <c r="O13" s="335">
        <v>9.6</v>
      </c>
    </row>
    <row r="14" spans="1:15" s="243" customFormat="1" ht="18.75" customHeight="1">
      <c r="A14" s="336" t="s">
        <v>50</v>
      </c>
      <c r="B14" s="260">
        <v>2940.259</v>
      </c>
      <c r="C14" s="260">
        <v>9018</v>
      </c>
      <c r="D14" s="334">
        <v>7848</v>
      </c>
      <c r="E14" s="262">
        <v>273</v>
      </c>
      <c r="F14" s="262">
        <v>164</v>
      </c>
      <c r="G14" s="262">
        <v>1</v>
      </c>
      <c r="H14" s="262">
        <v>0</v>
      </c>
      <c r="I14" s="262">
        <v>32</v>
      </c>
      <c r="J14" s="262">
        <v>45</v>
      </c>
      <c r="K14" s="262">
        <v>8363</v>
      </c>
      <c r="L14" s="262">
        <v>582</v>
      </c>
      <c r="M14" s="262">
        <v>73</v>
      </c>
      <c r="N14" s="264">
        <v>655</v>
      </c>
      <c r="O14" s="335">
        <v>8.3</v>
      </c>
    </row>
    <row r="15" spans="1:15" s="243" customFormat="1" ht="18.75" customHeight="1">
      <c r="A15" s="336" t="s">
        <v>51</v>
      </c>
      <c r="B15" s="260">
        <v>2520.279</v>
      </c>
      <c r="C15" s="260">
        <v>9048</v>
      </c>
      <c r="D15" s="334">
        <v>7753</v>
      </c>
      <c r="E15" s="262">
        <v>266</v>
      </c>
      <c r="F15" s="262">
        <v>120</v>
      </c>
      <c r="G15" s="262">
        <v>2</v>
      </c>
      <c r="H15" s="262">
        <v>0</v>
      </c>
      <c r="I15" s="262">
        <v>25</v>
      </c>
      <c r="J15" s="262">
        <v>68</v>
      </c>
      <c r="K15" s="262">
        <v>8234</v>
      </c>
      <c r="L15" s="262">
        <v>764</v>
      </c>
      <c r="M15" s="262">
        <v>51</v>
      </c>
      <c r="N15" s="264">
        <v>815</v>
      </c>
      <c r="O15" s="335">
        <v>10.5</v>
      </c>
    </row>
    <row r="16" spans="1:15" s="243" customFormat="1" ht="18.75" customHeight="1">
      <c r="A16" s="336" t="s">
        <v>52</v>
      </c>
      <c r="B16" s="260">
        <v>1445.321</v>
      </c>
      <c r="C16" s="260">
        <v>9150</v>
      </c>
      <c r="D16" s="334">
        <v>7966</v>
      </c>
      <c r="E16" s="262">
        <v>244</v>
      </c>
      <c r="F16" s="262">
        <v>152</v>
      </c>
      <c r="G16" s="262">
        <v>4</v>
      </c>
      <c r="H16" s="262">
        <v>0</v>
      </c>
      <c r="I16" s="262">
        <v>18</v>
      </c>
      <c r="J16" s="262">
        <v>55</v>
      </c>
      <c r="K16" s="262">
        <v>8439</v>
      </c>
      <c r="L16" s="262">
        <v>645</v>
      </c>
      <c r="M16" s="262">
        <v>66</v>
      </c>
      <c r="N16" s="264">
        <v>711</v>
      </c>
      <c r="O16" s="335">
        <v>8.9</v>
      </c>
    </row>
    <row r="17" spans="1:15" s="243" customFormat="1" ht="18.75" customHeight="1">
      <c r="A17" s="336" t="s">
        <v>53</v>
      </c>
      <c r="B17" s="260">
        <v>3833.651</v>
      </c>
      <c r="C17" s="260">
        <v>9162</v>
      </c>
      <c r="D17" s="334">
        <v>7854</v>
      </c>
      <c r="E17" s="262">
        <v>292</v>
      </c>
      <c r="F17" s="262">
        <v>155</v>
      </c>
      <c r="G17" s="262">
        <v>3</v>
      </c>
      <c r="H17" s="262">
        <v>0</v>
      </c>
      <c r="I17" s="262">
        <v>25</v>
      </c>
      <c r="J17" s="262">
        <v>36</v>
      </c>
      <c r="K17" s="262">
        <v>8365</v>
      </c>
      <c r="L17" s="262">
        <v>717</v>
      </c>
      <c r="M17" s="262">
        <v>79</v>
      </c>
      <c r="N17" s="264">
        <v>797</v>
      </c>
      <c r="O17" s="335">
        <v>10.1</v>
      </c>
    </row>
    <row r="18" spans="1:15" s="243" customFormat="1" ht="18.75" customHeight="1">
      <c r="A18" s="336" t="s">
        <v>54</v>
      </c>
      <c r="B18" s="260">
        <v>2141.084</v>
      </c>
      <c r="C18" s="260">
        <v>8976</v>
      </c>
      <c r="D18" s="334">
        <v>7820</v>
      </c>
      <c r="E18" s="262">
        <v>273</v>
      </c>
      <c r="F18" s="262">
        <v>107</v>
      </c>
      <c r="G18" s="262">
        <v>3</v>
      </c>
      <c r="H18" s="262">
        <v>0</v>
      </c>
      <c r="I18" s="262">
        <v>17</v>
      </c>
      <c r="J18" s="262">
        <v>21</v>
      </c>
      <c r="K18" s="262">
        <v>8241</v>
      </c>
      <c r="L18" s="262">
        <v>666</v>
      </c>
      <c r="M18" s="262">
        <v>69</v>
      </c>
      <c r="N18" s="264">
        <v>734</v>
      </c>
      <c r="O18" s="335">
        <v>9.4</v>
      </c>
    </row>
    <row r="19" spans="1:15" s="243" customFormat="1" ht="18.75" customHeight="1">
      <c r="A19" s="336" t="s">
        <v>55</v>
      </c>
      <c r="B19" s="260">
        <v>2682.986</v>
      </c>
      <c r="C19" s="260">
        <v>8854</v>
      </c>
      <c r="D19" s="334">
        <v>7697</v>
      </c>
      <c r="E19" s="262">
        <v>332</v>
      </c>
      <c r="F19" s="262">
        <v>149</v>
      </c>
      <c r="G19" s="262">
        <v>3</v>
      </c>
      <c r="H19" s="262">
        <v>0</v>
      </c>
      <c r="I19" s="262">
        <v>29</v>
      </c>
      <c r="J19" s="262">
        <v>30</v>
      </c>
      <c r="K19" s="262">
        <v>8242</v>
      </c>
      <c r="L19" s="262">
        <v>491</v>
      </c>
      <c r="M19" s="262">
        <v>121</v>
      </c>
      <c r="N19" s="264">
        <v>612</v>
      </c>
      <c r="O19" s="335">
        <v>8</v>
      </c>
    </row>
    <row r="20" spans="1:15" s="243" customFormat="1" ht="18.75" customHeight="1">
      <c r="A20" s="336" t="s">
        <v>56</v>
      </c>
      <c r="B20" s="260">
        <v>2557.321</v>
      </c>
      <c r="C20" s="260">
        <v>9183</v>
      </c>
      <c r="D20" s="334">
        <v>7860</v>
      </c>
      <c r="E20" s="262">
        <v>306</v>
      </c>
      <c r="F20" s="262">
        <v>169</v>
      </c>
      <c r="G20" s="262">
        <v>2</v>
      </c>
      <c r="H20" s="262">
        <v>0</v>
      </c>
      <c r="I20" s="262">
        <v>27</v>
      </c>
      <c r="J20" s="262">
        <v>56</v>
      </c>
      <c r="K20" s="262">
        <v>8420</v>
      </c>
      <c r="L20" s="262">
        <v>716</v>
      </c>
      <c r="M20" s="262">
        <v>47</v>
      </c>
      <c r="N20" s="264">
        <v>763</v>
      </c>
      <c r="O20" s="335">
        <v>9.7</v>
      </c>
    </row>
    <row r="21" spans="1:15" s="243" customFormat="1" ht="18.75" customHeight="1">
      <c r="A21" s="336" t="s">
        <v>57</v>
      </c>
      <c r="B21" s="260">
        <v>2730.369</v>
      </c>
      <c r="C21" s="260">
        <v>8761</v>
      </c>
      <c r="D21" s="334">
        <v>7804</v>
      </c>
      <c r="E21" s="262">
        <v>280</v>
      </c>
      <c r="F21" s="262">
        <v>106</v>
      </c>
      <c r="G21" s="262">
        <v>3</v>
      </c>
      <c r="H21" s="262">
        <v>0</v>
      </c>
      <c r="I21" s="262">
        <v>23</v>
      </c>
      <c r="J21" s="262">
        <v>75</v>
      </c>
      <c r="K21" s="262">
        <v>8291</v>
      </c>
      <c r="L21" s="262">
        <v>384</v>
      </c>
      <c r="M21" s="262">
        <v>86</v>
      </c>
      <c r="N21" s="264">
        <v>470</v>
      </c>
      <c r="O21" s="335">
        <v>6</v>
      </c>
    </row>
    <row r="22" spans="1:15" s="243" customFormat="1" ht="18.75" customHeight="1">
      <c r="A22" s="336" t="s">
        <v>58</v>
      </c>
      <c r="B22" s="260">
        <v>5254.229</v>
      </c>
      <c r="C22" s="260">
        <v>9175</v>
      </c>
      <c r="D22" s="334">
        <v>7877</v>
      </c>
      <c r="E22" s="262">
        <v>321</v>
      </c>
      <c r="F22" s="262">
        <v>156</v>
      </c>
      <c r="G22" s="262">
        <v>2</v>
      </c>
      <c r="H22" s="262">
        <v>0</v>
      </c>
      <c r="I22" s="262">
        <v>59</v>
      </c>
      <c r="J22" s="262">
        <v>58</v>
      </c>
      <c r="K22" s="262">
        <v>8475</v>
      </c>
      <c r="L22" s="262">
        <v>591</v>
      </c>
      <c r="M22" s="262">
        <v>109</v>
      </c>
      <c r="N22" s="264">
        <v>700</v>
      </c>
      <c r="O22" s="335">
        <v>8.9</v>
      </c>
    </row>
    <row r="23" spans="1:15" s="243" customFormat="1" ht="18.75" customHeight="1">
      <c r="A23" s="336" t="s">
        <v>59</v>
      </c>
      <c r="B23" s="260">
        <v>3011.866</v>
      </c>
      <c r="C23" s="260">
        <v>8955</v>
      </c>
      <c r="D23" s="334">
        <v>7766</v>
      </c>
      <c r="E23" s="262">
        <v>259</v>
      </c>
      <c r="F23" s="262">
        <v>139</v>
      </c>
      <c r="G23" s="262">
        <v>2</v>
      </c>
      <c r="H23" s="262">
        <v>0</v>
      </c>
      <c r="I23" s="262">
        <v>20</v>
      </c>
      <c r="J23" s="262">
        <v>60</v>
      </c>
      <c r="K23" s="262">
        <v>8247</v>
      </c>
      <c r="L23" s="262">
        <v>629</v>
      </c>
      <c r="M23" s="262">
        <v>79</v>
      </c>
      <c r="N23" s="264">
        <v>708</v>
      </c>
      <c r="O23" s="335">
        <v>9.1</v>
      </c>
    </row>
    <row r="24" spans="1:15" s="243" customFormat="1" ht="18.75" customHeight="1">
      <c r="A24" s="336" t="s">
        <v>60</v>
      </c>
      <c r="B24" s="260">
        <v>2833.121</v>
      </c>
      <c r="C24" s="260">
        <v>8939</v>
      </c>
      <c r="D24" s="334">
        <v>7794</v>
      </c>
      <c r="E24" s="262">
        <v>265</v>
      </c>
      <c r="F24" s="262">
        <v>115</v>
      </c>
      <c r="G24" s="262">
        <v>2</v>
      </c>
      <c r="H24" s="262">
        <v>0</v>
      </c>
      <c r="I24" s="262">
        <v>20</v>
      </c>
      <c r="J24" s="262">
        <v>35</v>
      </c>
      <c r="K24" s="262">
        <v>8231</v>
      </c>
      <c r="L24" s="262">
        <v>596</v>
      </c>
      <c r="M24" s="262">
        <v>112</v>
      </c>
      <c r="N24" s="264">
        <v>708</v>
      </c>
      <c r="O24" s="335">
        <v>9.1</v>
      </c>
    </row>
    <row r="25" spans="1:15" s="243" customFormat="1" ht="18.75" customHeight="1" thickBot="1">
      <c r="A25" s="337" t="s">
        <v>61</v>
      </c>
      <c r="B25" s="338">
        <v>5971.407</v>
      </c>
      <c r="C25" s="338">
        <v>9147</v>
      </c>
      <c r="D25" s="339">
        <v>7877</v>
      </c>
      <c r="E25" s="340">
        <v>258</v>
      </c>
      <c r="F25" s="340">
        <v>135</v>
      </c>
      <c r="G25" s="340">
        <v>2</v>
      </c>
      <c r="H25" s="340">
        <v>0</v>
      </c>
      <c r="I25" s="340">
        <v>22</v>
      </c>
      <c r="J25" s="340">
        <v>51</v>
      </c>
      <c r="K25" s="340">
        <v>8345</v>
      </c>
      <c r="L25" s="340">
        <v>732</v>
      </c>
      <c r="M25" s="340">
        <v>71</v>
      </c>
      <c r="N25" s="341">
        <v>802</v>
      </c>
      <c r="O25" s="342">
        <v>10.2</v>
      </c>
    </row>
    <row r="26" ht="6.75" customHeight="1"/>
    <row r="27" ht="15">
      <c r="A27" s="56">
        <v>38132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140</v>
      </c>
    </row>
    <row r="2" ht="14.25">
      <c r="A2" s="190"/>
    </row>
    <row r="3" spans="1:13" ht="25.5" customHeight="1">
      <c r="A3" s="4" t="s">
        <v>2</v>
      </c>
      <c r="M3" s="2"/>
    </row>
    <row r="4" spans="1:21" s="295" customFormat="1" ht="26.25" customHeight="1">
      <c r="A4" s="290" t="s">
        <v>127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351" t="s">
        <v>142</v>
      </c>
      <c r="G8" s="352"/>
      <c r="H8" s="353"/>
      <c r="I8" s="350"/>
      <c r="J8" s="351" t="s">
        <v>143</v>
      </c>
      <c r="K8" s="354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59"/>
      <c r="F9" s="360" t="s">
        <v>73</v>
      </c>
      <c r="G9" s="361" t="s">
        <v>73</v>
      </c>
      <c r="H9" s="362" t="s">
        <v>145</v>
      </c>
      <c r="I9" s="359"/>
      <c r="J9" s="360" t="s">
        <v>146</v>
      </c>
      <c r="K9" s="361" t="s">
        <v>146</v>
      </c>
      <c r="L9" s="362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67"/>
      <c r="F10" s="368" t="s">
        <v>77</v>
      </c>
      <c r="G10" s="369" t="s">
        <v>77</v>
      </c>
      <c r="H10" s="370" t="s">
        <v>148</v>
      </c>
      <c r="I10" s="367"/>
      <c r="J10" s="368" t="s">
        <v>111</v>
      </c>
      <c r="K10" s="369" t="s">
        <v>111</v>
      </c>
      <c r="L10" s="370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67"/>
      <c r="F11" s="368" t="s">
        <v>90</v>
      </c>
      <c r="G11" s="369" t="s">
        <v>90</v>
      </c>
      <c r="H11" s="372" t="s">
        <v>278</v>
      </c>
      <c r="I11" s="367"/>
      <c r="J11" s="368" t="s">
        <v>98</v>
      </c>
      <c r="K11" s="369" t="s">
        <v>98</v>
      </c>
      <c r="L11" s="372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4"/>
      <c r="F12" s="368" t="s">
        <v>101</v>
      </c>
      <c r="G12" s="369" t="s">
        <v>101</v>
      </c>
      <c r="H12" s="375"/>
      <c r="I12" s="374"/>
      <c r="J12" s="368" t="s">
        <v>152</v>
      </c>
      <c r="K12" s="369" t="s">
        <v>152</v>
      </c>
      <c r="L12" s="37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0" t="s">
        <v>155</v>
      </c>
      <c r="F13" s="213" t="s">
        <v>153</v>
      </c>
      <c r="G13" s="381" t="s">
        <v>277</v>
      </c>
      <c r="H13" s="382" t="s">
        <v>154</v>
      </c>
      <c r="I13" s="383" t="s">
        <v>155</v>
      </c>
      <c r="J13" s="213" t="s">
        <v>153</v>
      </c>
      <c r="K13" s="381" t="s">
        <v>277</v>
      </c>
      <c r="L13" s="382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228158.651</v>
      </c>
      <c r="C14" s="386">
        <v>225048.6</v>
      </c>
      <c r="D14" s="387">
        <f aca="true" t="shared" si="0" ref="D14:D28">C14-B14</f>
        <v>-3110.0510000000068</v>
      </c>
      <c r="E14" s="388">
        <f aca="true" t="shared" si="1" ref="E14:E28">C14/B14*100</f>
        <v>98.63689104648502</v>
      </c>
      <c r="F14" s="389">
        <v>13462</v>
      </c>
      <c r="G14" s="389">
        <v>15156</v>
      </c>
      <c r="H14" s="390">
        <f aca="true" t="shared" si="2" ref="H14:H28">G14-F14</f>
        <v>1694</v>
      </c>
      <c r="I14" s="391">
        <f aca="true" t="shared" si="3" ref="I14:I28">G14/F14*100</f>
        <v>112.58356856336353</v>
      </c>
      <c r="J14" s="389">
        <v>1403</v>
      </c>
      <c r="K14" s="389">
        <v>1261</v>
      </c>
      <c r="L14" s="392">
        <f aca="true" t="shared" si="4" ref="L14:L28">K14-J14</f>
        <v>-142</v>
      </c>
      <c r="M14" s="393">
        <f aca="true" t="shared" si="5" ref="M14:M28">K14/J14*100</f>
        <v>89.87883107626514</v>
      </c>
    </row>
    <row r="15" spans="1:13" s="403" customFormat="1" ht="16.5" customHeight="1">
      <c r="A15" s="395" t="s">
        <v>48</v>
      </c>
      <c r="B15" s="396">
        <v>22222.642</v>
      </c>
      <c r="C15" s="396">
        <v>21958.579</v>
      </c>
      <c r="D15" s="397">
        <f t="shared" si="0"/>
        <v>-264.0629999999983</v>
      </c>
      <c r="E15" s="398">
        <f t="shared" si="1"/>
        <v>98.81173894625131</v>
      </c>
      <c r="F15" s="399">
        <v>13895</v>
      </c>
      <c r="G15" s="399">
        <v>15577</v>
      </c>
      <c r="H15" s="400">
        <f t="shared" si="2"/>
        <v>1682</v>
      </c>
      <c r="I15" s="398">
        <f t="shared" si="3"/>
        <v>112.10507376754228</v>
      </c>
      <c r="J15" s="399">
        <v>1620</v>
      </c>
      <c r="K15" s="399">
        <v>1463</v>
      </c>
      <c r="L15" s="401">
        <f t="shared" si="4"/>
        <v>-157</v>
      </c>
      <c r="M15" s="402">
        <f t="shared" si="5"/>
        <v>90.30864197530865</v>
      </c>
    </row>
    <row r="16" spans="1:13" s="403" customFormat="1" ht="16.5" customHeight="1">
      <c r="A16" s="404" t="s">
        <v>49</v>
      </c>
      <c r="B16" s="405">
        <v>22911.576</v>
      </c>
      <c r="C16" s="405">
        <v>22669.195</v>
      </c>
      <c r="D16" s="406">
        <f t="shared" si="0"/>
        <v>-242.38100000000122</v>
      </c>
      <c r="E16" s="398">
        <f t="shared" si="1"/>
        <v>98.94210245510827</v>
      </c>
      <c r="F16" s="407">
        <v>13591</v>
      </c>
      <c r="G16" s="407">
        <v>15258</v>
      </c>
      <c r="H16" s="400">
        <f t="shared" si="2"/>
        <v>1667</v>
      </c>
      <c r="I16" s="398">
        <f t="shared" si="3"/>
        <v>112.26546979618865</v>
      </c>
      <c r="J16" s="407">
        <v>1423</v>
      </c>
      <c r="K16" s="407">
        <v>1257</v>
      </c>
      <c r="L16" s="401">
        <f t="shared" si="4"/>
        <v>-166</v>
      </c>
      <c r="M16" s="402">
        <f t="shared" si="5"/>
        <v>88.33450456781448</v>
      </c>
    </row>
    <row r="17" spans="1:13" s="403" customFormat="1" ht="16.5" customHeight="1">
      <c r="A17" s="408" t="s">
        <v>50</v>
      </c>
      <c r="B17" s="405">
        <v>14866.919</v>
      </c>
      <c r="C17" s="405">
        <v>14545.896</v>
      </c>
      <c r="D17" s="406">
        <f t="shared" si="0"/>
        <v>-321.02299999999923</v>
      </c>
      <c r="E17" s="398">
        <f t="shared" si="1"/>
        <v>97.84068911655469</v>
      </c>
      <c r="F17" s="407">
        <v>13563</v>
      </c>
      <c r="G17" s="407">
        <v>15288</v>
      </c>
      <c r="H17" s="400">
        <f t="shared" si="2"/>
        <v>1725</v>
      </c>
      <c r="I17" s="398">
        <f t="shared" si="3"/>
        <v>112.71842512718425</v>
      </c>
      <c r="J17" s="407">
        <v>1383</v>
      </c>
      <c r="K17" s="407">
        <v>1241</v>
      </c>
      <c r="L17" s="401">
        <f t="shared" si="4"/>
        <v>-142</v>
      </c>
      <c r="M17" s="402">
        <f t="shared" si="5"/>
        <v>89.73246565437455</v>
      </c>
    </row>
    <row r="18" spans="1:13" s="403" customFormat="1" ht="16.5" customHeight="1">
      <c r="A18" s="408" t="s">
        <v>51</v>
      </c>
      <c r="B18" s="405">
        <v>12014.955</v>
      </c>
      <c r="C18" s="405">
        <v>11952.156</v>
      </c>
      <c r="D18" s="406">
        <f t="shared" si="0"/>
        <v>-62.79899999999907</v>
      </c>
      <c r="E18" s="398">
        <f t="shared" si="1"/>
        <v>99.47732638199645</v>
      </c>
      <c r="F18" s="407">
        <v>13521</v>
      </c>
      <c r="G18" s="407">
        <v>15351</v>
      </c>
      <c r="H18" s="400">
        <f t="shared" si="2"/>
        <v>1830</v>
      </c>
      <c r="I18" s="398">
        <f t="shared" si="3"/>
        <v>113.53450188595518</v>
      </c>
      <c r="J18" s="407">
        <v>1444</v>
      </c>
      <c r="K18" s="407">
        <v>1470</v>
      </c>
      <c r="L18" s="401">
        <f t="shared" si="4"/>
        <v>26</v>
      </c>
      <c r="M18" s="402">
        <f t="shared" si="5"/>
        <v>101.8005540166205</v>
      </c>
    </row>
    <row r="19" spans="1:13" s="403" customFormat="1" ht="16.5" customHeight="1">
      <c r="A19" s="408" t="s">
        <v>52</v>
      </c>
      <c r="B19" s="405">
        <v>6965.377</v>
      </c>
      <c r="C19" s="405">
        <v>6824.973</v>
      </c>
      <c r="D19" s="406">
        <f t="shared" si="0"/>
        <v>-140.40400000000045</v>
      </c>
      <c r="E19" s="398">
        <f t="shared" si="1"/>
        <v>97.9842584256387</v>
      </c>
      <c r="F19" s="407">
        <v>13721</v>
      </c>
      <c r="G19" s="407">
        <v>15326</v>
      </c>
      <c r="H19" s="400">
        <f t="shared" si="2"/>
        <v>1605</v>
      </c>
      <c r="I19" s="398">
        <f t="shared" si="3"/>
        <v>111.69739814882298</v>
      </c>
      <c r="J19" s="407">
        <v>1430</v>
      </c>
      <c r="K19" s="407">
        <v>1291</v>
      </c>
      <c r="L19" s="401">
        <f t="shared" si="4"/>
        <v>-139</v>
      </c>
      <c r="M19" s="402">
        <f t="shared" si="5"/>
        <v>90.27972027972028</v>
      </c>
    </row>
    <row r="20" spans="1:13" s="403" customFormat="1" ht="16.5" customHeight="1">
      <c r="A20" s="408" t="s">
        <v>53</v>
      </c>
      <c r="B20" s="405">
        <v>18095.415</v>
      </c>
      <c r="C20" s="405">
        <v>18019.171</v>
      </c>
      <c r="D20" s="406">
        <f t="shared" si="0"/>
        <v>-76.24400000000242</v>
      </c>
      <c r="E20" s="398">
        <f t="shared" si="1"/>
        <v>99.5786556981423</v>
      </c>
      <c r="F20" s="407">
        <v>13489</v>
      </c>
      <c r="G20" s="407">
        <v>15113</v>
      </c>
      <c r="H20" s="400">
        <f t="shared" si="2"/>
        <v>1624</v>
      </c>
      <c r="I20" s="398">
        <f t="shared" si="3"/>
        <v>112.0394395433316</v>
      </c>
      <c r="J20" s="407">
        <v>1483</v>
      </c>
      <c r="K20" s="407">
        <v>1291</v>
      </c>
      <c r="L20" s="401">
        <f t="shared" si="4"/>
        <v>-192</v>
      </c>
      <c r="M20" s="402">
        <f t="shared" si="5"/>
        <v>87.05327039784221</v>
      </c>
    </row>
    <row r="21" spans="1:13" s="403" customFormat="1" ht="16.5" customHeight="1">
      <c r="A21" s="408" t="s">
        <v>54</v>
      </c>
      <c r="B21" s="405">
        <v>10218.31</v>
      </c>
      <c r="C21" s="405">
        <v>9940.067</v>
      </c>
      <c r="D21" s="406">
        <f t="shared" si="0"/>
        <v>-278.2430000000004</v>
      </c>
      <c r="E21" s="398">
        <f t="shared" si="1"/>
        <v>97.27701547516175</v>
      </c>
      <c r="F21" s="407">
        <v>13297</v>
      </c>
      <c r="G21" s="407">
        <v>14897</v>
      </c>
      <c r="H21" s="400">
        <f t="shared" si="2"/>
        <v>1600</v>
      </c>
      <c r="I21" s="398">
        <f t="shared" si="3"/>
        <v>112.03278935098142</v>
      </c>
      <c r="J21" s="407">
        <v>1335</v>
      </c>
      <c r="K21" s="407">
        <v>1101</v>
      </c>
      <c r="L21" s="401">
        <f t="shared" si="4"/>
        <v>-234</v>
      </c>
      <c r="M21" s="402">
        <f t="shared" si="5"/>
        <v>82.47191011235955</v>
      </c>
    </row>
    <row r="22" spans="1:13" s="403" customFormat="1" ht="16.5" customHeight="1">
      <c r="A22" s="408" t="s">
        <v>55</v>
      </c>
      <c r="B22" s="405">
        <v>13231.331</v>
      </c>
      <c r="C22" s="405">
        <v>13014.899</v>
      </c>
      <c r="D22" s="406">
        <f t="shared" si="0"/>
        <v>-216.4320000000007</v>
      </c>
      <c r="E22" s="398">
        <f t="shared" si="1"/>
        <v>98.36424619715129</v>
      </c>
      <c r="F22" s="407">
        <v>13330</v>
      </c>
      <c r="G22" s="407">
        <v>14910</v>
      </c>
      <c r="H22" s="400">
        <f t="shared" si="2"/>
        <v>1580</v>
      </c>
      <c r="I22" s="398">
        <f t="shared" si="3"/>
        <v>111.8529632408102</v>
      </c>
      <c r="J22" s="407">
        <v>1294</v>
      </c>
      <c r="K22" s="407">
        <v>1065</v>
      </c>
      <c r="L22" s="401">
        <f t="shared" si="4"/>
        <v>-229</v>
      </c>
      <c r="M22" s="402">
        <f t="shared" si="5"/>
        <v>82.30293663060279</v>
      </c>
    </row>
    <row r="23" spans="1:13" s="403" customFormat="1" ht="16.5" customHeight="1">
      <c r="A23" s="408" t="s">
        <v>56</v>
      </c>
      <c r="B23" s="405">
        <v>12162.34</v>
      </c>
      <c r="C23" s="405">
        <v>12012.991</v>
      </c>
      <c r="D23" s="406">
        <f t="shared" si="0"/>
        <v>-149.34900000000016</v>
      </c>
      <c r="E23" s="398">
        <f t="shared" si="1"/>
        <v>98.77203728887697</v>
      </c>
      <c r="F23" s="407">
        <v>13393</v>
      </c>
      <c r="G23" s="407">
        <v>15083</v>
      </c>
      <c r="H23" s="400">
        <f t="shared" si="2"/>
        <v>1690</v>
      </c>
      <c r="I23" s="398">
        <f t="shared" si="3"/>
        <v>112.61853206899126</v>
      </c>
      <c r="J23" s="407">
        <v>1337</v>
      </c>
      <c r="K23" s="407">
        <v>1181</v>
      </c>
      <c r="L23" s="401">
        <f t="shared" si="4"/>
        <v>-156</v>
      </c>
      <c r="M23" s="402">
        <f t="shared" si="5"/>
        <v>88.33208676140613</v>
      </c>
    </row>
    <row r="24" spans="1:13" s="403" customFormat="1" ht="16.5" customHeight="1">
      <c r="A24" s="408" t="s">
        <v>57</v>
      </c>
      <c r="B24" s="405">
        <v>12442.386</v>
      </c>
      <c r="C24" s="405">
        <v>12392.381</v>
      </c>
      <c r="D24" s="406">
        <f t="shared" si="0"/>
        <v>-50.00500000000102</v>
      </c>
      <c r="E24" s="398">
        <f t="shared" si="1"/>
        <v>99.59810762983884</v>
      </c>
      <c r="F24" s="407">
        <v>13223</v>
      </c>
      <c r="G24" s="407">
        <v>14549</v>
      </c>
      <c r="H24" s="400">
        <f t="shared" si="2"/>
        <v>1326</v>
      </c>
      <c r="I24" s="398">
        <f t="shared" si="3"/>
        <v>110.02798154730394</v>
      </c>
      <c r="J24" s="407">
        <v>1376</v>
      </c>
      <c r="K24" s="407">
        <v>857</v>
      </c>
      <c r="L24" s="401">
        <f t="shared" si="4"/>
        <v>-519</v>
      </c>
      <c r="M24" s="402">
        <f t="shared" si="5"/>
        <v>62.28197674418605</v>
      </c>
    </row>
    <row r="25" spans="1:13" s="403" customFormat="1" ht="16.5" customHeight="1">
      <c r="A25" s="408" t="s">
        <v>58</v>
      </c>
      <c r="B25" s="405">
        <v>25677.029</v>
      </c>
      <c r="C25" s="405">
        <v>25303.749</v>
      </c>
      <c r="D25" s="406">
        <f t="shared" si="0"/>
        <v>-373.27999999999884</v>
      </c>
      <c r="E25" s="398">
        <f t="shared" si="1"/>
        <v>98.54624925648524</v>
      </c>
      <c r="F25" s="407">
        <v>13385</v>
      </c>
      <c r="G25" s="407">
        <v>14999</v>
      </c>
      <c r="H25" s="400">
        <f t="shared" si="2"/>
        <v>1614</v>
      </c>
      <c r="I25" s="398">
        <f t="shared" si="3"/>
        <v>112.05827418752334</v>
      </c>
      <c r="J25" s="407">
        <v>1342</v>
      </c>
      <c r="K25" s="407">
        <v>1185</v>
      </c>
      <c r="L25" s="401">
        <f t="shared" si="4"/>
        <v>-157</v>
      </c>
      <c r="M25" s="402">
        <f t="shared" si="5"/>
        <v>88.301043219076</v>
      </c>
    </row>
    <row r="26" spans="1:13" s="403" customFormat="1" ht="16.5" customHeight="1">
      <c r="A26" s="408" t="s">
        <v>59</v>
      </c>
      <c r="B26" s="405">
        <v>15027.535</v>
      </c>
      <c r="C26" s="405">
        <v>14673.923</v>
      </c>
      <c r="D26" s="406">
        <f t="shared" si="0"/>
        <v>-353.61199999999917</v>
      </c>
      <c r="E26" s="398">
        <f t="shared" si="1"/>
        <v>97.64690616258756</v>
      </c>
      <c r="F26" s="407">
        <v>13283</v>
      </c>
      <c r="G26" s="407">
        <v>15031</v>
      </c>
      <c r="H26" s="400">
        <f t="shared" si="2"/>
        <v>1748</v>
      </c>
      <c r="I26" s="398">
        <f t="shared" si="3"/>
        <v>113.1596777836332</v>
      </c>
      <c r="J26" s="407">
        <v>1176</v>
      </c>
      <c r="K26" s="407">
        <v>1140</v>
      </c>
      <c r="L26" s="401">
        <f t="shared" si="4"/>
        <v>-36</v>
      </c>
      <c r="M26" s="402">
        <f t="shared" si="5"/>
        <v>96.93877551020408</v>
      </c>
    </row>
    <row r="27" spans="1:13" s="403" customFormat="1" ht="16.5" customHeight="1">
      <c r="A27" s="408" t="s">
        <v>60</v>
      </c>
      <c r="B27" s="405">
        <v>13644.565</v>
      </c>
      <c r="C27" s="405">
        <v>13365.359</v>
      </c>
      <c r="D27" s="406">
        <f t="shared" si="0"/>
        <v>-279.20600000000013</v>
      </c>
      <c r="E27" s="398">
        <f t="shared" si="1"/>
        <v>97.95372003431403</v>
      </c>
      <c r="F27" s="407">
        <v>13490</v>
      </c>
      <c r="G27" s="407">
        <v>15274</v>
      </c>
      <c r="H27" s="400">
        <f t="shared" si="2"/>
        <v>1784</v>
      </c>
      <c r="I27" s="398">
        <f t="shared" si="3"/>
        <v>113.22461082283172</v>
      </c>
      <c r="J27" s="407">
        <v>1513</v>
      </c>
      <c r="K27" s="407">
        <v>1387</v>
      </c>
      <c r="L27" s="401">
        <f t="shared" si="4"/>
        <v>-126</v>
      </c>
      <c r="M27" s="402">
        <f t="shared" si="5"/>
        <v>91.67217448777264</v>
      </c>
    </row>
    <row r="28" spans="1:13" s="403" customFormat="1" ht="16.5" customHeight="1" thickBot="1">
      <c r="A28" s="409" t="s">
        <v>61</v>
      </c>
      <c r="B28" s="410">
        <v>28678.271</v>
      </c>
      <c r="C28" s="410">
        <v>28375.261</v>
      </c>
      <c r="D28" s="411">
        <f t="shared" si="0"/>
        <v>-303.01000000000204</v>
      </c>
      <c r="E28" s="412">
        <f t="shared" si="1"/>
        <v>98.94341607972112</v>
      </c>
      <c r="F28" s="413">
        <v>13268</v>
      </c>
      <c r="G28" s="413">
        <v>15235</v>
      </c>
      <c r="H28" s="414">
        <f t="shared" si="2"/>
        <v>1967</v>
      </c>
      <c r="I28" s="412">
        <f t="shared" si="3"/>
        <v>114.82514320168826</v>
      </c>
      <c r="J28" s="413">
        <v>1390</v>
      </c>
      <c r="K28" s="413">
        <v>1432</v>
      </c>
      <c r="L28" s="415">
        <f t="shared" si="4"/>
        <v>42</v>
      </c>
      <c r="M28" s="416">
        <f t="shared" si="5"/>
        <v>103.02158273381295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5" zoomScaleNormal="75" workbookViewId="0" topLeftCell="D4">
      <selection activeCell="C26" sqref="C26"/>
    </sheetView>
  </sheetViews>
  <sheetFormatPr defaultColWidth="9.00390625" defaultRowHeight="12.75"/>
  <cols>
    <col min="1" max="1" width="38.25390625" style="0" customWidth="1"/>
    <col min="2" max="2" width="12.625" style="0" customWidth="1"/>
    <col min="3" max="3" width="15.625" style="0" customWidth="1"/>
    <col min="4" max="4" width="20.25390625" style="0" customWidth="1"/>
    <col min="5" max="5" width="14.625" style="0" customWidth="1"/>
    <col min="6" max="6" width="13.25390625" style="0" customWidth="1"/>
    <col min="7" max="7" width="15.125" style="0" customWidth="1"/>
    <col min="8" max="8" width="19.25390625" style="0" customWidth="1"/>
    <col min="9" max="9" width="15.75390625" style="0" customWidth="1"/>
    <col min="10" max="10" width="10.25390625" style="0" customWidth="1"/>
    <col min="11" max="11" width="16.875" style="0" bestFit="1" customWidth="1"/>
    <col min="12" max="12" width="18.125" style="0" customWidth="1"/>
    <col min="13" max="13" width="17.125" style="0" customWidth="1"/>
    <col min="14" max="14" width="11.625" style="0" bestFit="1" customWidth="1"/>
  </cols>
  <sheetData>
    <row r="1" spans="1:13" ht="15.75">
      <c r="A1" s="57" t="s">
        <v>0</v>
      </c>
      <c r="M1" s="3" t="s">
        <v>30</v>
      </c>
    </row>
    <row r="2" spans="1:13" ht="23.25">
      <c r="A2" s="58" t="s">
        <v>2</v>
      </c>
      <c r="M2" s="3"/>
    </row>
    <row r="4" ht="23.25">
      <c r="A4" s="59" t="s">
        <v>266</v>
      </c>
    </row>
    <row r="5" ht="15" customHeight="1">
      <c r="A5" s="59"/>
    </row>
    <row r="6" spans="1:13" ht="21" thickBot="1">
      <c r="A6" s="10" t="s">
        <v>4</v>
      </c>
      <c r="M6" s="60" t="s">
        <v>31</v>
      </c>
    </row>
    <row r="7" spans="1:13" s="70" customFormat="1" ht="26.25" customHeight="1">
      <c r="A7" s="561" t="s">
        <v>32</v>
      </c>
      <c r="B7" s="61" t="s">
        <v>33</v>
      </c>
      <c r="C7" s="62" t="s">
        <v>34</v>
      </c>
      <c r="D7" s="63" t="s">
        <v>35</v>
      </c>
      <c r="E7" s="64"/>
      <c r="F7" s="61" t="s">
        <v>33</v>
      </c>
      <c r="G7" s="65" t="s">
        <v>36</v>
      </c>
      <c r="H7" s="63" t="s">
        <v>37</v>
      </c>
      <c r="I7" s="66"/>
      <c r="J7" s="67" t="s">
        <v>33</v>
      </c>
      <c r="K7" s="68" t="s">
        <v>36</v>
      </c>
      <c r="L7" s="69" t="s">
        <v>38</v>
      </c>
      <c r="M7" s="66"/>
    </row>
    <row r="8" spans="1:13" s="70" customFormat="1" ht="20.25" customHeight="1">
      <c r="A8" s="562"/>
      <c r="B8" s="71" t="s">
        <v>39</v>
      </c>
      <c r="C8" s="72" t="s">
        <v>40</v>
      </c>
      <c r="D8" s="73" t="s">
        <v>269</v>
      </c>
      <c r="E8" s="74"/>
      <c r="F8" s="75" t="s">
        <v>39</v>
      </c>
      <c r="G8" s="71" t="s">
        <v>41</v>
      </c>
      <c r="H8" s="73" t="s">
        <v>269</v>
      </c>
      <c r="I8" s="76"/>
      <c r="J8" s="72" t="s">
        <v>39</v>
      </c>
      <c r="K8" s="71" t="s">
        <v>41</v>
      </c>
      <c r="L8" s="77" t="s">
        <v>269</v>
      </c>
      <c r="M8" s="76"/>
    </row>
    <row r="9" spans="1:13" s="70" customFormat="1" ht="28.5" customHeight="1" thickBot="1">
      <c r="A9" s="562"/>
      <c r="B9" s="71" t="s">
        <v>42</v>
      </c>
      <c r="C9" s="72" t="s">
        <v>43</v>
      </c>
      <c r="D9" s="40"/>
      <c r="E9" s="18"/>
      <c r="F9" s="75" t="s">
        <v>44</v>
      </c>
      <c r="G9" s="71" t="s">
        <v>45</v>
      </c>
      <c r="H9" s="40"/>
      <c r="I9" s="18"/>
      <c r="J9" s="72" t="s">
        <v>46</v>
      </c>
      <c r="K9" s="71" t="s">
        <v>46</v>
      </c>
      <c r="L9" s="78"/>
      <c r="M9" s="18"/>
    </row>
    <row r="10" spans="1:13" s="70" customFormat="1" ht="17.25" customHeight="1" thickBot="1">
      <c r="A10" s="563"/>
      <c r="B10" s="79" t="s">
        <v>267</v>
      </c>
      <c r="C10" s="79" t="s">
        <v>268</v>
      </c>
      <c r="D10" s="80" t="s">
        <v>26</v>
      </c>
      <c r="E10" s="15" t="s">
        <v>27</v>
      </c>
      <c r="F10" s="79" t="s">
        <v>267</v>
      </c>
      <c r="G10" s="79" t="s">
        <v>268</v>
      </c>
      <c r="H10" s="81" t="s">
        <v>26</v>
      </c>
      <c r="I10" s="82" t="s">
        <v>27</v>
      </c>
      <c r="J10" s="83" t="s">
        <v>267</v>
      </c>
      <c r="K10" s="79" t="s">
        <v>268</v>
      </c>
      <c r="L10" s="81" t="s">
        <v>26</v>
      </c>
      <c r="M10" s="82" t="s">
        <v>27</v>
      </c>
    </row>
    <row r="11" spans="1:14" ht="24.75" customHeight="1" thickBot="1">
      <c r="A11" s="84" t="s">
        <v>47</v>
      </c>
      <c r="B11" s="85">
        <v>227063.5</v>
      </c>
      <c r="C11" s="86">
        <v>225048.6</v>
      </c>
      <c r="D11" s="87">
        <f aca="true" t="shared" si="0" ref="D11:D25">+C11-B11</f>
        <v>-2014.8999999999942</v>
      </c>
      <c r="E11" s="88">
        <f aca="true" t="shared" si="1" ref="E11:E25">+C11/B11*100</f>
        <v>99.112627084494</v>
      </c>
      <c r="F11" s="89">
        <v>42729143</v>
      </c>
      <c r="G11" s="487">
        <v>10232567.599</v>
      </c>
      <c r="H11" s="91">
        <f aca="true" t="shared" si="2" ref="H11:H25">+G11-F11</f>
        <v>-32496575.401</v>
      </c>
      <c r="I11" s="88">
        <f aca="true" t="shared" si="3" ref="I11:I25">+G11/F11*100</f>
        <v>23.947514226999587</v>
      </c>
      <c r="J11" s="90">
        <v>467577</v>
      </c>
      <c r="K11" s="490">
        <v>122617.221</v>
      </c>
      <c r="L11" s="91">
        <f aca="true" t="shared" si="4" ref="L11:L25">+K11-J11</f>
        <v>-344959.779</v>
      </c>
      <c r="M11" s="88">
        <f aca="true" t="shared" si="5" ref="M11:M25">+K11/J11*100</f>
        <v>26.22396332582655</v>
      </c>
      <c r="N11" s="189"/>
    </row>
    <row r="12" spans="1:14" s="99" customFormat="1" ht="24.75" customHeight="1">
      <c r="A12" s="92" t="s">
        <v>48</v>
      </c>
      <c r="B12" s="93">
        <v>22598.8</v>
      </c>
      <c r="C12" s="94">
        <v>21958.579</v>
      </c>
      <c r="D12" s="95">
        <f t="shared" si="0"/>
        <v>-640.2209999999977</v>
      </c>
      <c r="E12" s="96">
        <f t="shared" si="1"/>
        <v>97.16701329274122</v>
      </c>
      <c r="F12" s="97">
        <v>4247868</v>
      </c>
      <c r="G12" s="138">
        <v>1026129.677</v>
      </c>
      <c r="H12" s="138">
        <f t="shared" si="2"/>
        <v>-3221738.323</v>
      </c>
      <c r="I12" s="96">
        <f t="shared" si="3"/>
        <v>24.156345653866833</v>
      </c>
      <c r="J12" s="98">
        <v>56808</v>
      </c>
      <c r="K12" s="491">
        <v>14314.141</v>
      </c>
      <c r="L12" s="138">
        <f t="shared" si="4"/>
        <v>-42493.859</v>
      </c>
      <c r="M12" s="96">
        <f t="shared" si="5"/>
        <v>25.19740353471342</v>
      </c>
      <c r="N12" s="189"/>
    </row>
    <row r="13" spans="1:14" ht="24.75" customHeight="1">
      <c r="A13" s="100" t="s">
        <v>49</v>
      </c>
      <c r="B13" s="101">
        <v>23413.2</v>
      </c>
      <c r="C13" s="102">
        <v>22669.195</v>
      </c>
      <c r="D13" s="103">
        <f t="shared" si="0"/>
        <v>-744.005000000001</v>
      </c>
      <c r="E13" s="104">
        <f t="shared" si="1"/>
        <v>96.82228401072899</v>
      </c>
      <c r="F13" s="105">
        <v>4389977</v>
      </c>
      <c r="G13" s="488">
        <v>1037668.813</v>
      </c>
      <c r="H13" s="139">
        <f t="shared" si="2"/>
        <v>-3352308.187</v>
      </c>
      <c r="I13" s="104">
        <f t="shared" si="3"/>
        <v>23.63722664150632</v>
      </c>
      <c r="J13" s="106">
        <v>45449</v>
      </c>
      <c r="K13" s="492">
        <v>12496.937</v>
      </c>
      <c r="L13" s="139">
        <f t="shared" si="4"/>
        <v>-32952.063</v>
      </c>
      <c r="M13" s="104">
        <f t="shared" si="5"/>
        <v>27.49661598715043</v>
      </c>
      <c r="N13" s="189"/>
    </row>
    <row r="14" spans="1:14" ht="24.75" customHeight="1">
      <c r="A14" s="107" t="s">
        <v>50</v>
      </c>
      <c r="B14" s="101">
        <v>14818</v>
      </c>
      <c r="C14" s="102">
        <v>14545.896</v>
      </c>
      <c r="D14" s="103">
        <f t="shared" si="0"/>
        <v>-272.10399999999936</v>
      </c>
      <c r="E14" s="104">
        <f t="shared" si="1"/>
        <v>98.16369280604671</v>
      </c>
      <c r="F14" s="105">
        <v>2795296</v>
      </c>
      <c r="G14" s="488">
        <v>667111.605</v>
      </c>
      <c r="H14" s="139">
        <f t="shared" si="2"/>
        <v>-2128184.395</v>
      </c>
      <c r="I14" s="104">
        <f t="shared" si="3"/>
        <v>23.865508518596958</v>
      </c>
      <c r="J14" s="106">
        <v>30995</v>
      </c>
      <c r="K14" s="492">
        <v>8099.521</v>
      </c>
      <c r="L14" s="139">
        <f t="shared" si="4"/>
        <v>-22895.479</v>
      </c>
      <c r="M14" s="104">
        <f t="shared" si="5"/>
        <v>26.131701887401192</v>
      </c>
      <c r="N14" s="189"/>
    </row>
    <row r="15" spans="1:14" ht="24.75" customHeight="1">
      <c r="A15" s="107" t="s">
        <v>51</v>
      </c>
      <c r="B15" s="101">
        <v>11894.4</v>
      </c>
      <c r="C15" s="102">
        <v>11952.156</v>
      </c>
      <c r="D15" s="103">
        <f t="shared" si="0"/>
        <v>57.75600000000122</v>
      </c>
      <c r="E15" s="104">
        <f t="shared" si="1"/>
        <v>100.48557304277644</v>
      </c>
      <c r="F15" s="105">
        <v>2246646</v>
      </c>
      <c r="G15" s="488">
        <v>550419.902</v>
      </c>
      <c r="H15" s="139">
        <f t="shared" si="2"/>
        <v>-1696226.098</v>
      </c>
      <c r="I15" s="104">
        <f t="shared" si="3"/>
        <v>24.49962753366574</v>
      </c>
      <c r="J15" s="106">
        <v>17194</v>
      </c>
      <c r="K15" s="492">
        <v>4049.45</v>
      </c>
      <c r="L15" s="139">
        <f t="shared" si="4"/>
        <v>-13144.55</v>
      </c>
      <c r="M15" s="104">
        <f t="shared" si="5"/>
        <v>23.551529603350005</v>
      </c>
      <c r="N15" s="189"/>
    </row>
    <row r="16" spans="1:14" ht="24.75" customHeight="1">
      <c r="A16" s="107" t="s">
        <v>52</v>
      </c>
      <c r="B16" s="101">
        <v>6950.2</v>
      </c>
      <c r="C16" s="102">
        <v>6824.973</v>
      </c>
      <c r="D16" s="103">
        <f t="shared" si="0"/>
        <v>-125.22699999999986</v>
      </c>
      <c r="E16" s="104">
        <f t="shared" si="1"/>
        <v>98.19822451152484</v>
      </c>
      <c r="F16" s="105">
        <v>1311165</v>
      </c>
      <c r="G16" s="488">
        <v>313798.479</v>
      </c>
      <c r="H16" s="139">
        <f t="shared" si="2"/>
        <v>-997366.521</v>
      </c>
      <c r="I16" s="104">
        <f t="shared" si="3"/>
        <v>23.9327986180229</v>
      </c>
      <c r="J16" s="106">
        <v>11753</v>
      </c>
      <c r="K16" s="492">
        <v>2834.126</v>
      </c>
      <c r="L16" s="139">
        <f t="shared" si="4"/>
        <v>-8918.874</v>
      </c>
      <c r="M16" s="104">
        <f t="shared" si="5"/>
        <v>24.114064494171704</v>
      </c>
      <c r="N16" s="189"/>
    </row>
    <row r="17" spans="1:14" ht="24.75" customHeight="1">
      <c r="A17" s="107" t="s">
        <v>53</v>
      </c>
      <c r="B17" s="101">
        <v>18494.8</v>
      </c>
      <c r="C17" s="102">
        <v>18019.171</v>
      </c>
      <c r="D17" s="103">
        <f t="shared" si="0"/>
        <v>-475.6290000000008</v>
      </c>
      <c r="E17" s="104">
        <f t="shared" si="1"/>
        <v>97.42830957890865</v>
      </c>
      <c r="F17" s="105">
        <v>3485145</v>
      </c>
      <c r="G17" s="488">
        <v>816951.902</v>
      </c>
      <c r="H17" s="139">
        <f t="shared" si="2"/>
        <v>-2668193.098</v>
      </c>
      <c r="I17" s="104">
        <f t="shared" si="3"/>
        <v>23.440973101549577</v>
      </c>
      <c r="J17" s="106">
        <v>35961</v>
      </c>
      <c r="K17" s="492">
        <v>8787.629</v>
      </c>
      <c r="L17" s="139">
        <f t="shared" si="4"/>
        <v>-27173.371</v>
      </c>
      <c r="M17" s="104">
        <f t="shared" si="5"/>
        <v>24.436553488501435</v>
      </c>
      <c r="N17" s="189"/>
    </row>
    <row r="18" spans="1:14" ht="24.75" customHeight="1">
      <c r="A18" s="107" t="s">
        <v>54</v>
      </c>
      <c r="B18" s="101">
        <v>9854.7</v>
      </c>
      <c r="C18" s="102">
        <v>9940.067</v>
      </c>
      <c r="D18" s="103">
        <f t="shared" si="0"/>
        <v>85.36699999999837</v>
      </c>
      <c r="E18" s="104">
        <f t="shared" si="1"/>
        <v>100.86625670999622</v>
      </c>
      <c r="F18" s="105">
        <v>1853494</v>
      </c>
      <c r="G18" s="488">
        <v>444245.613</v>
      </c>
      <c r="H18" s="139">
        <f t="shared" si="2"/>
        <v>-1409248.387</v>
      </c>
      <c r="I18" s="104">
        <f t="shared" si="3"/>
        <v>23.968009230135088</v>
      </c>
      <c r="J18" s="106">
        <v>21552</v>
      </c>
      <c r="K18" s="492">
        <v>5309.935</v>
      </c>
      <c r="L18" s="139">
        <f t="shared" si="4"/>
        <v>-16242.064999999999</v>
      </c>
      <c r="M18" s="104">
        <f t="shared" si="5"/>
        <v>24.637783036377137</v>
      </c>
      <c r="N18" s="189"/>
    </row>
    <row r="19" spans="1:14" ht="24.75" customHeight="1">
      <c r="A19" s="107" t="s">
        <v>55</v>
      </c>
      <c r="B19" s="101">
        <v>12925.4</v>
      </c>
      <c r="C19" s="102">
        <v>13014.899</v>
      </c>
      <c r="D19" s="103">
        <f t="shared" si="0"/>
        <v>89.4989999999998</v>
      </c>
      <c r="E19" s="104">
        <f t="shared" si="1"/>
        <v>100.69242731366148</v>
      </c>
      <c r="F19" s="105">
        <v>2427257</v>
      </c>
      <c r="G19" s="488">
        <v>582160.066</v>
      </c>
      <c r="H19" s="139">
        <f t="shared" si="2"/>
        <v>-1845096.934</v>
      </c>
      <c r="I19" s="104">
        <f t="shared" si="3"/>
        <v>23.984277973037056</v>
      </c>
      <c r="J19" s="106">
        <v>29613</v>
      </c>
      <c r="K19" s="492">
        <v>7473.442</v>
      </c>
      <c r="L19" s="139">
        <f t="shared" si="4"/>
        <v>-22139.558</v>
      </c>
      <c r="M19" s="104">
        <f t="shared" si="5"/>
        <v>25.237031033667645</v>
      </c>
      <c r="N19" s="189"/>
    </row>
    <row r="20" spans="1:14" ht="24.75" customHeight="1">
      <c r="A20" s="107" t="s">
        <v>56</v>
      </c>
      <c r="B20" s="101">
        <v>11959.6</v>
      </c>
      <c r="C20" s="102">
        <v>12012.991</v>
      </c>
      <c r="D20" s="103">
        <f t="shared" si="0"/>
        <v>53.39099999999962</v>
      </c>
      <c r="E20" s="104">
        <f t="shared" si="1"/>
        <v>100.44642797417973</v>
      </c>
      <c r="F20" s="105">
        <v>2251414</v>
      </c>
      <c r="G20" s="488">
        <v>543564.836</v>
      </c>
      <c r="H20" s="139">
        <f t="shared" si="2"/>
        <v>-1707849.1639999999</v>
      </c>
      <c r="I20" s="104">
        <f t="shared" si="3"/>
        <v>24.143264455137974</v>
      </c>
      <c r="J20" s="106">
        <v>25154</v>
      </c>
      <c r="K20" s="492">
        <v>6865.204</v>
      </c>
      <c r="L20" s="139">
        <f t="shared" si="4"/>
        <v>-18288.796000000002</v>
      </c>
      <c r="M20" s="104">
        <f t="shared" si="5"/>
        <v>27.29269301105192</v>
      </c>
      <c r="N20" s="189"/>
    </row>
    <row r="21" spans="1:14" ht="24.75" customHeight="1">
      <c r="A21" s="107" t="s">
        <v>57</v>
      </c>
      <c r="B21" s="101">
        <v>12212.9</v>
      </c>
      <c r="C21" s="102">
        <v>12392.381</v>
      </c>
      <c r="D21" s="103">
        <f t="shared" si="0"/>
        <v>179.48099999999977</v>
      </c>
      <c r="E21" s="104">
        <f t="shared" si="1"/>
        <v>101.46960181447486</v>
      </c>
      <c r="F21" s="105">
        <v>2297010</v>
      </c>
      <c r="G21" s="488">
        <v>540888.066</v>
      </c>
      <c r="H21" s="139">
        <f t="shared" si="2"/>
        <v>-1756121.934</v>
      </c>
      <c r="I21" s="104">
        <f t="shared" si="3"/>
        <v>23.547484164196064</v>
      </c>
      <c r="J21" s="106">
        <v>28704</v>
      </c>
      <c r="K21" s="492">
        <v>8177.962</v>
      </c>
      <c r="L21" s="139">
        <f t="shared" si="4"/>
        <v>-20526.038</v>
      </c>
      <c r="M21" s="104">
        <f t="shared" si="5"/>
        <v>28.490670289855075</v>
      </c>
      <c r="N21" s="189"/>
    </row>
    <row r="22" spans="1:14" ht="24.75" customHeight="1">
      <c r="A22" s="107" t="s">
        <v>58</v>
      </c>
      <c r="B22" s="101">
        <v>25161.8</v>
      </c>
      <c r="C22" s="102">
        <v>25303.749</v>
      </c>
      <c r="D22" s="103">
        <f t="shared" si="0"/>
        <v>141.94900000000052</v>
      </c>
      <c r="E22" s="104">
        <f t="shared" si="1"/>
        <v>100.56414485450166</v>
      </c>
      <c r="F22" s="105">
        <v>4728332</v>
      </c>
      <c r="G22" s="488">
        <v>1138581.424</v>
      </c>
      <c r="H22" s="139">
        <f t="shared" si="2"/>
        <v>-3589750.576</v>
      </c>
      <c r="I22" s="104">
        <f t="shared" si="3"/>
        <v>24.079980508982874</v>
      </c>
      <c r="J22" s="106">
        <v>56343</v>
      </c>
      <c r="K22" s="492">
        <v>15298.417</v>
      </c>
      <c r="L22" s="139">
        <f t="shared" si="4"/>
        <v>-41044.583</v>
      </c>
      <c r="M22" s="104">
        <f t="shared" si="5"/>
        <v>27.15229398505582</v>
      </c>
      <c r="N22" s="189"/>
    </row>
    <row r="23" spans="1:14" ht="24.75" customHeight="1">
      <c r="A23" s="107" t="s">
        <v>59</v>
      </c>
      <c r="B23" s="101">
        <v>14640.2</v>
      </c>
      <c r="C23" s="102">
        <v>14673.923</v>
      </c>
      <c r="D23" s="103">
        <f t="shared" si="0"/>
        <v>33.722999999999956</v>
      </c>
      <c r="E23" s="104">
        <f t="shared" si="1"/>
        <v>100.2303452138632</v>
      </c>
      <c r="F23" s="105">
        <v>2750889</v>
      </c>
      <c r="G23" s="488">
        <v>661708.464</v>
      </c>
      <c r="H23" s="139">
        <f t="shared" si="2"/>
        <v>-2089180.5359999998</v>
      </c>
      <c r="I23" s="104">
        <f t="shared" si="3"/>
        <v>24.054349848358115</v>
      </c>
      <c r="J23" s="106">
        <v>32861</v>
      </c>
      <c r="K23" s="492">
        <v>8146.618</v>
      </c>
      <c r="L23" s="139">
        <f t="shared" si="4"/>
        <v>-24714.381999999998</v>
      </c>
      <c r="M23" s="104">
        <f t="shared" si="5"/>
        <v>24.791144517817475</v>
      </c>
      <c r="N23" s="189"/>
    </row>
    <row r="24" spans="1:14" ht="24.75" customHeight="1">
      <c r="A24" s="107" t="s">
        <v>60</v>
      </c>
      <c r="B24" s="101">
        <v>13617.1</v>
      </c>
      <c r="C24" s="102">
        <v>13365.359</v>
      </c>
      <c r="D24" s="103">
        <f t="shared" si="0"/>
        <v>-251.74099999999999</v>
      </c>
      <c r="E24" s="104">
        <f t="shared" si="1"/>
        <v>98.15128771911787</v>
      </c>
      <c r="F24" s="105">
        <v>2560166</v>
      </c>
      <c r="G24" s="488">
        <v>612421.54</v>
      </c>
      <c r="H24" s="139">
        <f t="shared" si="2"/>
        <v>-1947744.46</v>
      </c>
      <c r="I24" s="104">
        <f t="shared" si="3"/>
        <v>23.921165268189643</v>
      </c>
      <c r="J24" s="106">
        <v>32306</v>
      </c>
      <c r="K24" s="492">
        <v>9088.014</v>
      </c>
      <c r="L24" s="139">
        <f t="shared" si="4"/>
        <v>-23217.986</v>
      </c>
      <c r="M24" s="104">
        <f t="shared" si="5"/>
        <v>28.131040673559088</v>
      </c>
      <c r="N24" s="189"/>
    </row>
    <row r="25" spans="1:14" ht="24.75" customHeight="1" thickBot="1">
      <c r="A25" s="108" t="s">
        <v>61</v>
      </c>
      <c r="B25" s="109">
        <v>28522.4</v>
      </c>
      <c r="C25" s="110">
        <v>28375.261</v>
      </c>
      <c r="D25" s="111">
        <f t="shared" si="0"/>
        <v>-147.13900000000285</v>
      </c>
      <c r="E25" s="112">
        <f t="shared" si="1"/>
        <v>99.48412826410119</v>
      </c>
      <c r="F25" s="113">
        <v>5384484</v>
      </c>
      <c r="G25" s="489">
        <v>1296917.212</v>
      </c>
      <c r="H25" s="140">
        <f t="shared" si="2"/>
        <v>-4087566.7879999997</v>
      </c>
      <c r="I25" s="112">
        <f t="shared" si="3"/>
        <v>24.086193068825164</v>
      </c>
      <c r="J25" s="114">
        <v>42884</v>
      </c>
      <c r="K25" s="493">
        <v>11675.825</v>
      </c>
      <c r="L25" s="140">
        <f t="shared" si="4"/>
        <v>-31208.175</v>
      </c>
      <c r="M25" s="112">
        <f t="shared" si="5"/>
        <v>27.226529708049625</v>
      </c>
      <c r="N25" s="189"/>
    </row>
    <row r="27" spans="1:8" ht="15">
      <c r="A27" s="56">
        <v>38132</v>
      </c>
      <c r="H27" s="189"/>
    </row>
    <row r="28" ht="12.75">
      <c r="H28" s="189"/>
    </row>
  </sheetData>
  <mergeCells count="1">
    <mergeCell ref="A7:A10"/>
  </mergeCells>
  <printOptions/>
  <pageMargins left="0.5905511811023623" right="0" top="1.1811023622047245" bottom="0" header="0.5118110236220472" footer="0"/>
  <pageSetup fitToHeight="1" fitToWidth="1" horizontalDpi="300" verticalDpi="3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157</v>
      </c>
    </row>
    <row r="2" ht="14.25">
      <c r="A2" s="190"/>
    </row>
    <row r="3" spans="1:13" ht="25.5" customHeight="1">
      <c r="A3" s="4" t="s">
        <v>129</v>
      </c>
      <c r="M3" s="2"/>
    </row>
    <row r="4" spans="1:21" s="295" customFormat="1" ht="26.25" customHeight="1">
      <c r="A4" s="290" t="s">
        <v>127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421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424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424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424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428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154068.38</v>
      </c>
      <c r="C14" s="386">
        <v>152617.398</v>
      </c>
      <c r="D14" s="387">
        <f aca="true" t="shared" si="0" ref="D14:D28">C14-B14</f>
        <v>-1450.9820000000182</v>
      </c>
      <c r="E14" s="388">
        <f aca="true" t="shared" si="1" ref="E14:E28">C14/B14*100</f>
        <v>99.05822206996659</v>
      </c>
      <c r="F14" s="389">
        <v>15651</v>
      </c>
      <c r="G14" s="389">
        <v>17724</v>
      </c>
      <c r="H14" s="390">
        <f aca="true" t="shared" si="2" ref="H14:H28">G14-F14</f>
        <v>2073</v>
      </c>
      <c r="I14" s="391">
        <f aca="true" t="shared" si="3" ref="I14:I28">G14/F14*100</f>
        <v>113.24516005367069</v>
      </c>
      <c r="J14" s="389">
        <v>1596</v>
      </c>
      <c r="K14" s="389">
        <v>1424</v>
      </c>
      <c r="L14" s="392">
        <f aca="true" t="shared" si="4" ref="L14:L28">K14-J14</f>
        <v>-172</v>
      </c>
      <c r="M14" s="393">
        <f aca="true" t="shared" si="5" ref="M14:M28">K14/J14*100</f>
        <v>89.22305764411027</v>
      </c>
    </row>
    <row r="15" spans="1:13" s="403" customFormat="1" ht="16.5" customHeight="1">
      <c r="A15" s="395" t="s">
        <v>48</v>
      </c>
      <c r="B15" s="396">
        <v>15147.338</v>
      </c>
      <c r="C15" s="396">
        <v>15011.036</v>
      </c>
      <c r="D15" s="397">
        <f t="shared" si="0"/>
        <v>-136.30199999999968</v>
      </c>
      <c r="E15" s="398">
        <f t="shared" si="1"/>
        <v>99.10015872095809</v>
      </c>
      <c r="F15" s="399">
        <v>16029</v>
      </c>
      <c r="G15" s="399">
        <v>18066</v>
      </c>
      <c r="H15" s="400">
        <f t="shared" si="2"/>
        <v>2037</v>
      </c>
      <c r="I15" s="398">
        <f t="shared" si="3"/>
        <v>112.7082163578514</v>
      </c>
      <c r="J15" s="399">
        <v>1838</v>
      </c>
      <c r="K15" s="399">
        <v>1653</v>
      </c>
      <c r="L15" s="401">
        <f t="shared" si="4"/>
        <v>-185</v>
      </c>
      <c r="M15" s="402">
        <f t="shared" si="5"/>
        <v>89.93471164309031</v>
      </c>
    </row>
    <row r="16" spans="1:13" s="403" customFormat="1" ht="16.5" customHeight="1">
      <c r="A16" s="404" t="s">
        <v>49</v>
      </c>
      <c r="B16" s="405">
        <v>15402.527</v>
      </c>
      <c r="C16" s="405">
        <v>15295.725</v>
      </c>
      <c r="D16" s="406">
        <f t="shared" si="0"/>
        <v>-106.80199999999968</v>
      </c>
      <c r="E16" s="398">
        <f t="shared" si="1"/>
        <v>99.30659430105203</v>
      </c>
      <c r="F16" s="407">
        <v>15869</v>
      </c>
      <c r="G16" s="407">
        <v>17895</v>
      </c>
      <c r="H16" s="400">
        <f t="shared" si="2"/>
        <v>2026</v>
      </c>
      <c r="I16" s="398">
        <f t="shared" si="3"/>
        <v>112.76703005860482</v>
      </c>
      <c r="J16" s="407">
        <v>1633</v>
      </c>
      <c r="K16" s="407">
        <v>1425</v>
      </c>
      <c r="L16" s="401">
        <f t="shared" si="4"/>
        <v>-208</v>
      </c>
      <c r="M16" s="402">
        <f t="shared" si="5"/>
        <v>87.2627066748316</v>
      </c>
    </row>
    <row r="17" spans="1:13" s="403" customFormat="1" ht="16.5" customHeight="1">
      <c r="A17" s="408" t="s">
        <v>50</v>
      </c>
      <c r="B17" s="405">
        <v>10025.888</v>
      </c>
      <c r="C17" s="405">
        <v>9854.484</v>
      </c>
      <c r="D17" s="406">
        <f t="shared" si="0"/>
        <v>-171.40400000000045</v>
      </c>
      <c r="E17" s="398">
        <f t="shared" si="1"/>
        <v>98.29038584911382</v>
      </c>
      <c r="F17" s="407">
        <v>15769</v>
      </c>
      <c r="G17" s="407">
        <v>17901</v>
      </c>
      <c r="H17" s="400">
        <f t="shared" si="2"/>
        <v>2132</v>
      </c>
      <c r="I17" s="398">
        <f t="shared" si="3"/>
        <v>113.520197856554</v>
      </c>
      <c r="J17" s="407">
        <v>1568</v>
      </c>
      <c r="K17" s="407">
        <v>1393</v>
      </c>
      <c r="L17" s="401">
        <f t="shared" si="4"/>
        <v>-175</v>
      </c>
      <c r="M17" s="402">
        <f t="shared" si="5"/>
        <v>88.83928571428571</v>
      </c>
    </row>
    <row r="18" spans="1:13" s="403" customFormat="1" ht="16.5" customHeight="1">
      <c r="A18" s="408" t="s">
        <v>51</v>
      </c>
      <c r="B18" s="405">
        <v>8100.45</v>
      </c>
      <c r="C18" s="405">
        <v>8073.364</v>
      </c>
      <c r="D18" s="406">
        <f t="shared" si="0"/>
        <v>-27.08600000000024</v>
      </c>
      <c r="E18" s="398">
        <f t="shared" si="1"/>
        <v>99.665623514743</v>
      </c>
      <c r="F18" s="407">
        <v>15787</v>
      </c>
      <c r="G18" s="407">
        <v>18029</v>
      </c>
      <c r="H18" s="400">
        <f t="shared" si="2"/>
        <v>2242</v>
      </c>
      <c r="I18" s="398">
        <f t="shared" si="3"/>
        <v>114.20155824412493</v>
      </c>
      <c r="J18" s="407">
        <v>1657</v>
      </c>
      <c r="K18" s="407">
        <v>1677</v>
      </c>
      <c r="L18" s="401">
        <f t="shared" si="4"/>
        <v>20</v>
      </c>
      <c r="M18" s="402">
        <f t="shared" si="5"/>
        <v>101.20700060350029</v>
      </c>
    </row>
    <row r="19" spans="1:13" s="403" customFormat="1" ht="16.5" customHeight="1">
      <c r="A19" s="408" t="s">
        <v>52</v>
      </c>
      <c r="B19" s="405">
        <v>4715.053</v>
      </c>
      <c r="C19" s="405">
        <v>4650.547</v>
      </c>
      <c r="D19" s="406">
        <f t="shared" si="0"/>
        <v>-64.50600000000031</v>
      </c>
      <c r="E19" s="398">
        <f t="shared" si="1"/>
        <v>98.63191357552078</v>
      </c>
      <c r="F19" s="407">
        <v>15960</v>
      </c>
      <c r="G19" s="407">
        <v>17941</v>
      </c>
      <c r="H19" s="400">
        <f t="shared" si="2"/>
        <v>1981</v>
      </c>
      <c r="I19" s="398">
        <f t="shared" si="3"/>
        <v>112.4122807017544</v>
      </c>
      <c r="J19" s="407">
        <v>1655</v>
      </c>
      <c r="K19" s="407">
        <v>1483</v>
      </c>
      <c r="L19" s="401">
        <f t="shared" si="4"/>
        <v>-172</v>
      </c>
      <c r="M19" s="402">
        <f t="shared" si="5"/>
        <v>89.607250755287</v>
      </c>
    </row>
    <row r="20" spans="1:13" s="403" customFormat="1" ht="16.5" customHeight="1">
      <c r="A20" s="408" t="s">
        <v>53</v>
      </c>
      <c r="B20" s="405">
        <v>12331.105</v>
      </c>
      <c r="C20" s="405">
        <v>12319.454</v>
      </c>
      <c r="D20" s="406">
        <f t="shared" si="0"/>
        <v>-11.65099999999984</v>
      </c>
      <c r="E20" s="398">
        <f t="shared" si="1"/>
        <v>99.9055153613565</v>
      </c>
      <c r="F20" s="407">
        <v>15603</v>
      </c>
      <c r="G20" s="407">
        <v>17585</v>
      </c>
      <c r="H20" s="400">
        <f t="shared" si="2"/>
        <v>1982</v>
      </c>
      <c r="I20" s="398">
        <f t="shared" si="3"/>
        <v>112.70268538101647</v>
      </c>
      <c r="J20" s="407">
        <v>1681</v>
      </c>
      <c r="K20" s="407">
        <v>1442</v>
      </c>
      <c r="L20" s="401">
        <f t="shared" si="4"/>
        <v>-239</v>
      </c>
      <c r="M20" s="402">
        <f t="shared" si="5"/>
        <v>85.78227245687091</v>
      </c>
    </row>
    <row r="21" spans="1:13" s="403" customFormat="1" ht="16.5" customHeight="1">
      <c r="A21" s="408" t="s">
        <v>54</v>
      </c>
      <c r="B21" s="405">
        <v>6880.498</v>
      </c>
      <c r="C21" s="405">
        <v>6771.228</v>
      </c>
      <c r="D21" s="406">
        <f t="shared" si="0"/>
        <v>-109.26999999999953</v>
      </c>
      <c r="E21" s="398">
        <f t="shared" si="1"/>
        <v>98.41188820925463</v>
      </c>
      <c r="F21" s="407">
        <v>15440</v>
      </c>
      <c r="G21" s="407">
        <v>17372</v>
      </c>
      <c r="H21" s="400">
        <f t="shared" si="2"/>
        <v>1932</v>
      </c>
      <c r="I21" s="398">
        <f t="shared" si="3"/>
        <v>112.51295336787565</v>
      </c>
      <c r="J21" s="407">
        <v>1501</v>
      </c>
      <c r="K21" s="407">
        <v>1211</v>
      </c>
      <c r="L21" s="401">
        <f t="shared" si="4"/>
        <v>-290</v>
      </c>
      <c r="M21" s="402">
        <f t="shared" si="5"/>
        <v>80.67954696868755</v>
      </c>
    </row>
    <row r="22" spans="1:13" s="403" customFormat="1" ht="16.5" customHeight="1">
      <c r="A22" s="408" t="s">
        <v>55</v>
      </c>
      <c r="B22" s="405">
        <v>8983.512</v>
      </c>
      <c r="C22" s="405">
        <v>8886.263</v>
      </c>
      <c r="D22" s="406">
        <f t="shared" si="0"/>
        <v>-97.2489999999998</v>
      </c>
      <c r="E22" s="398">
        <f t="shared" si="1"/>
        <v>98.9174723649281</v>
      </c>
      <c r="F22" s="407">
        <v>15469</v>
      </c>
      <c r="G22" s="407">
        <v>17384</v>
      </c>
      <c r="H22" s="400">
        <f t="shared" si="2"/>
        <v>1915</v>
      </c>
      <c r="I22" s="398">
        <f t="shared" si="3"/>
        <v>112.3795979054884</v>
      </c>
      <c r="J22" s="407">
        <v>1452</v>
      </c>
      <c r="K22" s="407">
        <v>1174</v>
      </c>
      <c r="L22" s="401">
        <f t="shared" si="4"/>
        <v>-278</v>
      </c>
      <c r="M22" s="402">
        <f t="shared" si="5"/>
        <v>80.85399449035813</v>
      </c>
    </row>
    <row r="23" spans="1:13" s="403" customFormat="1" ht="16.5" customHeight="1">
      <c r="A23" s="408" t="s">
        <v>56</v>
      </c>
      <c r="B23" s="405">
        <v>8197.356</v>
      </c>
      <c r="C23" s="405">
        <v>8142.92</v>
      </c>
      <c r="D23" s="406">
        <f t="shared" si="0"/>
        <v>-54.435999999999694</v>
      </c>
      <c r="E23" s="398">
        <f t="shared" si="1"/>
        <v>99.33593222009634</v>
      </c>
      <c r="F23" s="407">
        <v>15609</v>
      </c>
      <c r="G23" s="407">
        <v>17652</v>
      </c>
      <c r="H23" s="400">
        <f t="shared" si="2"/>
        <v>2043</v>
      </c>
      <c r="I23" s="398">
        <f t="shared" si="3"/>
        <v>113.0886027291947</v>
      </c>
      <c r="J23" s="407">
        <v>1504</v>
      </c>
      <c r="K23" s="407">
        <v>1326</v>
      </c>
      <c r="L23" s="401">
        <f t="shared" si="4"/>
        <v>-178</v>
      </c>
      <c r="M23" s="402">
        <f t="shared" si="5"/>
        <v>88.16489361702128</v>
      </c>
    </row>
    <row r="24" spans="1:13" s="403" customFormat="1" ht="16.5" customHeight="1">
      <c r="A24" s="408" t="s">
        <v>57</v>
      </c>
      <c r="B24" s="405">
        <v>8286.656</v>
      </c>
      <c r="C24" s="405">
        <v>8286.369</v>
      </c>
      <c r="D24" s="406">
        <f t="shared" si="0"/>
        <v>-0.28700000000026193</v>
      </c>
      <c r="E24" s="398">
        <f t="shared" si="1"/>
        <v>99.99653660052982</v>
      </c>
      <c r="F24" s="407">
        <v>15461</v>
      </c>
      <c r="G24" s="407">
        <v>17118</v>
      </c>
      <c r="H24" s="400">
        <f t="shared" si="2"/>
        <v>1657</v>
      </c>
      <c r="I24" s="398">
        <f t="shared" si="3"/>
        <v>110.7172886617942</v>
      </c>
      <c r="J24" s="407">
        <v>1581</v>
      </c>
      <c r="K24" s="407">
        <v>965</v>
      </c>
      <c r="L24" s="401">
        <f t="shared" si="4"/>
        <v>-616</v>
      </c>
      <c r="M24" s="402">
        <f t="shared" si="5"/>
        <v>61.03731815306767</v>
      </c>
    </row>
    <row r="25" spans="1:13" s="403" customFormat="1" ht="16.5" customHeight="1">
      <c r="A25" s="408" t="s">
        <v>58</v>
      </c>
      <c r="B25" s="405">
        <v>17279.948</v>
      </c>
      <c r="C25" s="405">
        <v>17075.423</v>
      </c>
      <c r="D25" s="406">
        <f t="shared" si="0"/>
        <v>-204.52500000000146</v>
      </c>
      <c r="E25" s="398">
        <f t="shared" si="1"/>
        <v>98.81640268824881</v>
      </c>
      <c r="F25" s="407">
        <v>15508</v>
      </c>
      <c r="G25" s="407">
        <v>17508</v>
      </c>
      <c r="H25" s="400">
        <f t="shared" si="2"/>
        <v>2000</v>
      </c>
      <c r="I25" s="398">
        <f t="shared" si="3"/>
        <v>112.89656951250969</v>
      </c>
      <c r="J25" s="407">
        <v>1517</v>
      </c>
      <c r="K25" s="407">
        <v>1328</v>
      </c>
      <c r="L25" s="401">
        <f t="shared" si="4"/>
        <v>-189</v>
      </c>
      <c r="M25" s="402">
        <f t="shared" si="5"/>
        <v>87.54119973632169</v>
      </c>
    </row>
    <row r="26" spans="1:13" s="403" customFormat="1" ht="16.5" customHeight="1">
      <c r="A26" s="408" t="s">
        <v>59</v>
      </c>
      <c r="B26" s="405">
        <v>10205.537</v>
      </c>
      <c r="C26" s="405">
        <v>10028.99</v>
      </c>
      <c r="D26" s="406">
        <f t="shared" si="0"/>
        <v>-176.54700000000048</v>
      </c>
      <c r="E26" s="398">
        <f t="shared" si="1"/>
        <v>98.27008613069552</v>
      </c>
      <c r="F26" s="407">
        <v>15446</v>
      </c>
      <c r="G26" s="407">
        <v>17591</v>
      </c>
      <c r="H26" s="400">
        <f t="shared" si="2"/>
        <v>2145</v>
      </c>
      <c r="I26" s="398">
        <f t="shared" si="3"/>
        <v>113.8870905088696</v>
      </c>
      <c r="J26" s="407">
        <v>1329</v>
      </c>
      <c r="K26" s="407">
        <v>1288</v>
      </c>
      <c r="L26" s="401">
        <f t="shared" si="4"/>
        <v>-41</v>
      </c>
      <c r="M26" s="402">
        <f t="shared" si="5"/>
        <v>96.91497366440933</v>
      </c>
    </row>
    <row r="27" spans="1:13" s="403" customFormat="1" ht="16.5" customHeight="1">
      <c r="A27" s="408" t="s">
        <v>60</v>
      </c>
      <c r="B27" s="405">
        <v>9159.165</v>
      </c>
      <c r="C27" s="405">
        <v>9021.367</v>
      </c>
      <c r="D27" s="406">
        <f t="shared" si="0"/>
        <v>-137.79800000000068</v>
      </c>
      <c r="E27" s="398">
        <f t="shared" si="1"/>
        <v>98.49551787744842</v>
      </c>
      <c r="F27" s="407">
        <v>15786</v>
      </c>
      <c r="G27" s="407">
        <v>17962</v>
      </c>
      <c r="H27" s="400">
        <f t="shared" si="2"/>
        <v>2176</v>
      </c>
      <c r="I27" s="398">
        <f t="shared" si="3"/>
        <v>113.78436589382999</v>
      </c>
      <c r="J27" s="407">
        <v>1741</v>
      </c>
      <c r="K27" s="407">
        <v>1588</v>
      </c>
      <c r="L27" s="401">
        <f t="shared" si="4"/>
        <v>-153</v>
      </c>
      <c r="M27" s="402">
        <f t="shared" si="5"/>
        <v>91.21194715680643</v>
      </c>
    </row>
    <row r="28" spans="1:13" s="403" customFormat="1" ht="16.5" customHeight="1" thickBot="1">
      <c r="A28" s="409" t="s">
        <v>61</v>
      </c>
      <c r="B28" s="410">
        <v>19353.347</v>
      </c>
      <c r="C28" s="410">
        <v>19200.228</v>
      </c>
      <c r="D28" s="411">
        <f t="shared" si="0"/>
        <v>-153.11900000000242</v>
      </c>
      <c r="E28" s="412">
        <f t="shared" si="1"/>
        <v>99.2088241894283</v>
      </c>
      <c r="F28" s="413">
        <v>15451</v>
      </c>
      <c r="G28" s="413">
        <v>17865</v>
      </c>
      <c r="H28" s="414">
        <f t="shared" si="2"/>
        <v>2414</v>
      </c>
      <c r="I28" s="412">
        <f t="shared" si="3"/>
        <v>115.62358423403016</v>
      </c>
      <c r="J28" s="413">
        <v>1586</v>
      </c>
      <c r="K28" s="413">
        <v>1636</v>
      </c>
      <c r="L28" s="415">
        <f t="shared" si="4"/>
        <v>50</v>
      </c>
      <c r="M28" s="416">
        <f t="shared" si="5"/>
        <v>103.15258511979823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0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158</v>
      </c>
    </row>
    <row r="2" ht="14.25">
      <c r="A2" s="190"/>
    </row>
    <row r="3" spans="1:13" ht="25.5" customHeight="1">
      <c r="A3" s="4" t="s">
        <v>131</v>
      </c>
      <c r="M3" s="2"/>
    </row>
    <row r="4" spans="1:21" s="295" customFormat="1" ht="26.25" customHeight="1">
      <c r="A4" s="290" t="s">
        <v>127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74090.271</v>
      </c>
      <c r="C14" s="386">
        <v>72431.202</v>
      </c>
      <c r="D14" s="387">
        <f aca="true" t="shared" si="0" ref="D14:D28">C14-B14</f>
        <v>-1659.0689999999886</v>
      </c>
      <c r="E14" s="388">
        <f aca="true" t="shared" si="1" ref="E14:E28">C14/B14*100</f>
        <v>97.76074648181542</v>
      </c>
      <c r="F14" s="389">
        <v>8910</v>
      </c>
      <c r="G14" s="389">
        <v>9744</v>
      </c>
      <c r="H14" s="390">
        <f aca="true" t="shared" si="2" ref="H14:H28">G14-F14</f>
        <v>834</v>
      </c>
      <c r="I14" s="391">
        <f aca="true" t="shared" si="3" ref="I14:I28">G14/F14*100</f>
        <v>109.36026936026937</v>
      </c>
      <c r="J14" s="389">
        <v>1002</v>
      </c>
      <c r="K14" s="389">
        <v>919</v>
      </c>
      <c r="L14" s="392">
        <f aca="true" t="shared" si="4" ref="L14:L28">K14-J14</f>
        <v>-83</v>
      </c>
      <c r="M14" s="393">
        <f aca="true" t="shared" si="5" ref="M14:M28">K14/J14*100</f>
        <v>91.71656686626747</v>
      </c>
    </row>
    <row r="15" spans="1:13" s="403" customFormat="1" ht="16.5" customHeight="1">
      <c r="A15" s="429" t="s">
        <v>48</v>
      </c>
      <c r="B15" s="396">
        <v>7075.304</v>
      </c>
      <c r="C15" s="396">
        <v>6947.543</v>
      </c>
      <c r="D15" s="397">
        <f t="shared" si="0"/>
        <v>-127.76100000000042</v>
      </c>
      <c r="E15" s="398">
        <f t="shared" si="1"/>
        <v>98.19426840175348</v>
      </c>
      <c r="F15" s="399">
        <v>9327</v>
      </c>
      <c r="G15" s="399">
        <v>10199</v>
      </c>
      <c r="H15" s="400">
        <f t="shared" si="2"/>
        <v>872</v>
      </c>
      <c r="I15" s="398">
        <f t="shared" si="3"/>
        <v>109.34920124370109</v>
      </c>
      <c r="J15" s="399">
        <v>1155</v>
      </c>
      <c r="K15" s="399">
        <v>1052</v>
      </c>
      <c r="L15" s="401">
        <f t="shared" si="4"/>
        <v>-103</v>
      </c>
      <c r="M15" s="402">
        <f t="shared" si="5"/>
        <v>91.08225108225109</v>
      </c>
    </row>
    <row r="16" spans="1:13" s="403" customFormat="1" ht="16.5" customHeight="1">
      <c r="A16" s="404" t="s">
        <v>49</v>
      </c>
      <c r="B16" s="405">
        <v>7509.049</v>
      </c>
      <c r="C16" s="405">
        <v>7373.47</v>
      </c>
      <c r="D16" s="406">
        <f t="shared" si="0"/>
        <v>-135.57899999999972</v>
      </c>
      <c r="E16" s="398">
        <f t="shared" si="1"/>
        <v>98.19445844606955</v>
      </c>
      <c r="F16" s="407">
        <v>8918</v>
      </c>
      <c r="G16" s="407">
        <v>9788</v>
      </c>
      <c r="H16" s="400">
        <f t="shared" si="2"/>
        <v>870</v>
      </c>
      <c r="I16" s="398">
        <f t="shared" si="3"/>
        <v>109.7555505718771</v>
      </c>
      <c r="J16" s="407">
        <v>991</v>
      </c>
      <c r="K16" s="407">
        <v>907</v>
      </c>
      <c r="L16" s="401">
        <f t="shared" si="4"/>
        <v>-84</v>
      </c>
      <c r="M16" s="402">
        <f t="shared" si="5"/>
        <v>91.52371342078708</v>
      </c>
    </row>
    <row r="17" spans="1:13" s="403" customFormat="1" ht="16.5" customHeight="1">
      <c r="A17" s="408" t="s">
        <v>50</v>
      </c>
      <c r="B17" s="405">
        <v>4841.031</v>
      </c>
      <c r="C17" s="405">
        <v>4691.412</v>
      </c>
      <c r="D17" s="406">
        <f t="shared" si="0"/>
        <v>-149.6189999999997</v>
      </c>
      <c r="E17" s="398">
        <f t="shared" si="1"/>
        <v>96.90935670521425</v>
      </c>
      <c r="F17" s="407">
        <v>8994</v>
      </c>
      <c r="G17" s="407">
        <v>9797</v>
      </c>
      <c r="H17" s="400">
        <f t="shared" si="2"/>
        <v>803</v>
      </c>
      <c r="I17" s="398">
        <f t="shared" si="3"/>
        <v>108.92817433844786</v>
      </c>
      <c r="J17" s="407">
        <v>1000</v>
      </c>
      <c r="K17" s="407">
        <v>923</v>
      </c>
      <c r="L17" s="401">
        <f t="shared" si="4"/>
        <v>-77</v>
      </c>
      <c r="M17" s="402">
        <f t="shared" si="5"/>
        <v>92.30000000000001</v>
      </c>
    </row>
    <row r="18" spans="1:13" s="403" customFormat="1" ht="16.5" customHeight="1">
      <c r="A18" s="408" t="s">
        <v>51</v>
      </c>
      <c r="B18" s="405">
        <v>3914.505</v>
      </c>
      <c r="C18" s="405">
        <v>3878.792</v>
      </c>
      <c r="D18" s="406">
        <f t="shared" si="0"/>
        <v>-35.71300000000019</v>
      </c>
      <c r="E18" s="398">
        <f t="shared" si="1"/>
        <v>99.08767519775807</v>
      </c>
      <c r="F18" s="407">
        <v>8833</v>
      </c>
      <c r="G18" s="407">
        <v>9776</v>
      </c>
      <c r="H18" s="400">
        <f t="shared" si="2"/>
        <v>943</v>
      </c>
      <c r="I18" s="398">
        <f t="shared" si="3"/>
        <v>110.67587456130421</v>
      </c>
      <c r="J18" s="407">
        <v>1002</v>
      </c>
      <c r="K18" s="407">
        <v>1040</v>
      </c>
      <c r="L18" s="401">
        <f t="shared" si="4"/>
        <v>38</v>
      </c>
      <c r="M18" s="402">
        <f t="shared" si="5"/>
        <v>103.79241516966067</v>
      </c>
    </row>
    <row r="19" spans="1:13" s="403" customFormat="1" ht="16.5" customHeight="1">
      <c r="A19" s="408" t="s">
        <v>52</v>
      </c>
      <c r="B19" s="405">
        <v>2250.324</v>
      </c>
      <c r="C19" s="405">
        <v>2174.426</v>
      </c>
      <c r="D19" s="406">
        <f t="shared" si="0"/>
        <v>-75.89800000000014</v>
      </c>
      <c r="E19" s="398">
        <f t="shared" si="1"/>
        <v>96.62724123281802</v>
      </c>
      <c r="F19" s="407">
        <v>9028</v>
      </c>
      <c r="G19" s="407">
        <v>9733</v>
      </c>
      <c r="H19" s="400">
        <f t="shared" si="2"/>
        <v>705</v>
      </c>
      <c r="I19" s="398">
        <f t="shared" si="3"/>
        <v>107.80903854674347</v>
      </c>
      <c r="J19" s="407">
        <v>958</v>
      </c>
      <c r="K19" s="407">
        <v>881</v>
      </c>
      <c r="L19" s="401">
        <f t="shared" si="4"/>
        <v>-77</v>
      </c>
      <c r="M19" s="402">
        <f t="shared" si="5"/>
        <v>91.9624217118998</v>
      </c>
    </row>
    <row r="20" spans="1:13" s="403" customFormat="1" ht="16.5" customHeight="1">
      <c r="A20" s="408" t="s">
        <v>53</v>
      </c>
      <c r="B20" s="405">
        <v>5764.31</v>
      </c>
      <c r="C20" s="405">
        <v>5699.717</v>
      </c>
      <c r="D20" s="406">
        <f t="shared" si="0"/>
        <v>-64.59300000000076</v>
      </c>
      <c r="E20" s="398">
        <f t="shared" si="1"/>
        <v>98.87943223039703</v>
      </c>
      <c r="F20" s="407">
        <v>8967</v>
      </c>
      <c r="G20" s="407">
        <v>9769</v>
      </c>
      <c r="H20" s="400">
        <f t="shared" si="2"/>
        <v>802</v>
      </c>
      <c r="I20" s="398">
        <f t="shared" si="3"/>
        <v>108.94390543102487</v>
      </c>
      <c r="J20" s="407">
        <v>1060</v>
      </c>
      <c r="K20" s="407">
        <v>966</v>
      </c>
      <c r="L20" s="401">
        <f t="shared" si="4"/>
        <v>-94</v>
      </c>
      <c r="M20" s="402">
        <f t="shared" si="5"/>
        <v>91.13207547169812</v>
      </c>
    </row>
    <row r="21" spans="1:13" s="403" customFormat="1" ht="16.5" customHeight="1">
      <c r="A21" s="408" t="s">
        <v>54</v>
      </c>
      <c r="B21" s="405">
        <v>3337.812</v>
      </c>
      <c r="C21" s="405">
        <v>3168.839</v>
      </c>
      <c r="D21" s="406">
        <f t="shared" si="0"/>
        <v>-168.97299999999996</v>
      </c>
      <c r="E21" s="398">
        <f t="shared" si="1"/>
        <v>94.93761182475227</v>
      </c>
      <c r="F21" s="407">
        <v>8880</v>
      </c>
      <c r="G21" s="407">
        <v>9610</v>
      </c>
      <c r="H21" s="400">
        <f t="shared" si="2"/>
        <v>730</v>
      </c>
      <c r="I21" s="398">
        <f t="shared" si="3"/>
        <v>108.22072072072073</v>
      </c>
      <c r="J21" s="407">
        <v>993</v>
      </c>
      <c r="K21" s="407">
        <v>867</v>
      </c>
      <c r="L21" s="401">
        <f t="shared" si="4"/>
        <v>-126</v>
      </c>
      <c r="M21" s="402">
        <f t="shared" si="5"/>
        <v>87.31117824773413</v>
      </c>
    </row>
    <row r="22" spans="1:13" s="403" customFormat="1" ht="16.5" customHeight="1">
      <c r="A22" s="408" t="s">
        <v>55</v>
      </c>
      <c r="B22" s="405">
        <v>4247.819</v>
      </c>
      <c r="C22" s="405">
        <v>4128.636</v>
      </c>
      <c r="D22" s="406">
        <f t="shared" si="0"/>
        <v>-119.18299999999999</v>
      </c>
      <c r="E22" s="398">
        <f t="shared" si="1"/>
        <v>97.19425427495851</v>
      </c>
      <c r="F22" s="407">
        <v>8806</v>
      </c>
      <c r="G22" s="407">
        <v>9585</v>
      </c>
      <c r="H22" s="400">
        <f t="shared" si="2"/>
        <v>779</v>
      </c>
      <c r="I22" s="398">
        <f t="shared" si="3"/>
        <v>108.84624119918239</v>
      </c>
      <c r="J22" s="407">
        <v>958</v>
      </c>
      <c r="K22" s="407">
        <v>830</v>
      </c>
      <c r="L22" s="401">
        <f t="shared" si="4"/>
        <v>-128</v>
      </c>
      <c r="M22" s="402">
        <f t="shared" si="5"/>
        <v>86.63883089770354</v>
      </c>
    </row>
    <row r="23" spans="1:13" s="403" customFormat="1" ht="16.5" customHeight="1">
      <c r="A23" s="408" t="s">
        <v>56</v>
      </c>
      <c r="B23" s="405">
        <v>3964.984</v>
      </c>
      <c r="C23" s="405">
        <v>3870.071</v>
      </c>
      <c r="D23" s="406">
        <f t="shared" si="0"/>
        <v>-94.91300000000001</v>
      </c>
      <c r="E23" s="398">
        <f t="shared" si="1"/>
        <v>97.60621984855425</v>
      </c>
      <c r="F23" s="407">
        <v>8812</v>
      </c>
      <c r="G23" s="407">
        <v>9676</v>
      </c>
      <c r="H23" s="400">
        <f t="shared" si="2"/>
        <v>864</v>
      </c>
      <c r="I23" s="398">
        <f t="shared" si="3"/>
        <v>109.80481162051747</v>
      </c>
      <c r="J23" s="407">
        <v>990</v>
      </c>
      <c r="K23" s="407">
        <v>877</v>
      </c>
      <c r="L23" s="401">
        <f t="shared" si="4"/>
        <v>-113</v>
      </c>
      <c r="M23" s="402">
        <f t="shared" si="5"/>
        <v>88.58585858585859</v>
      </c>
    </row>
    <row r="24" spans="1:13" s="403" customFormat="1" ht="16.5" customHeight="1">
      <c r="A24" s="408" t="s">
        <v>57</v>
      </c>
      <c r="B24" s="405">
        <v>4155.73</v>
      </c>
      <c r="C24" s="405">
        <v>4106.012</v>
      </c>
      <c r="D24" s="406">
        <f t="shared" si="0"/>
        <v>-49.71799999999985</v>
      </c>
      <c r="E24" s="398">
        <f t="shared" si="1"/>
        <v>98.80362776215009</v>
      </c>
      <c r="F24" s="407">
        <v>8761</v>
      </c>
      <c r="G24" s="407">
        <v>9365</v>
      </c>
      <c r="H24" s="400">
        <f t="shared" si="2"/>
        <v>604</v>
      </c>
      <c r="I24" s="398">
        <f t="shared" si="3"/>
        <v>106.89419016094052</v>
      </c>
      <c r="J24" s="407">
        <v>967</v>
      </c>
      <c r="K24" s="407">
        <v>641</v>
      </c>
      <c r="L24" s="401">
        <f t="shared" si="4"/>
        <v>-326</v>
      </c>
      <c r="M24" s="402">
        <f t="shared" si="5"/>
        <v>66.28748707342295</v>
      </c>
    </row>
    <row r="25" spans="1:13" s="403" customFormat="1" ht="16.5" customHeight="1">
      <c r="A25" s="408" t="s">
        <v>58</v>
      </c>
      <c r="B25" s="405">
        <v>8397.081</v>
      </c>
      <c r="C25" s="405">
        <v>8228.326</v>
      </c>
      <c r="D25" s="406">
        <f t="shared" si="0"/>
        <v>-168.75500000000102</v>
      </c>
      <c r="E25" s="398">
        <f t="shared" si="1"/>
        <v>97.9903135387166</v>
      </c>
      <c r="F25" s="407">
        <v>9018</v>
      </c>
      <c r="G25" s="407">
        <v>9791</v>
      </c>
      <c r="H25" s="400">
        <f t="shared" si="2"/>
        <v>773</v>
      </c>
      <c r="I25" s="398">
        <f t="shared" si="3"/>
        <v>108.57174539809272</v>
      </c>
      <c r="J25" s="407">
        <v>983</v>
      </c>
      <c r="K25" s="407">
        <v>889</v>
      </c>
      <c r="L25" s="401">
        <f t="shared" si="4"/>
        <v>-94</v>
      </c>
      <c r="M25" s="402">
        <f t="shared" si="5"/>
        <v>90.43743641912513</v>
      </c>
    </row>
    <row r="26" spans="1:13" s="403" customFormat="1" ht="16.5" customHeight="1">
      <c r="A26" s="408" t="s">
        <v>59</v>
      </c>
      <c r="B26" s="405">
        <v>4821.998</v>
      </c>
      <c r="C26" s="405">
        <v>4644.933</v>
      </c>
      <c r="D26" s="406">
        <f t="shared" si="0"/>
        <v>-177.0649999999996</v>
      </c>
      <c r="E26" s="398">
        <f t="shared" si="1"/>
        <v>96.32797442056177</v>
      </c>
      <c r="F26" s="407">
        <v>8704</v>
      </c>
      <c r="G26" s="407">
        <v>9505</v>
      </c>
      <c r="H26" s="400">
        <f t="shared" si="2"/>
        <v>801</v>
      </c>
      <c r="I26" s="398">
        <f t="shared" si="3"/>
        <v>109.20266544117648</v>
      </c>
      <c r="J26" s="407">
        <v>854</v>
      </c>
      <c r="K26" s="407">
        <v>822</v>
      </c>
      <c r="L26" s="401">
        <f t="shared" si="4"/>
        <v>-32</v>
      </c>
      <c r="M26" s="402">
        <f t="shared" si="5"/>
        <v>96.25292740046838</v>
      </c>
    </row>
    <row r="27" spans="1:13" s="403" customFormat="1" ht="16.5" customHeight="1">
      <c r="A27" s="408" t="s">
        <v>60</v>
      </c>
      <c r="B27" s="405">
        <v>4485.4</v>
      </c>
      <c r="C27" s="405">
        <v>4343.992</v>
      </c>
      <c r="D27" s="406">
        <f t="shared" si="0"/>
        <v>-141.40799999999945</v>
      </c>
      <c r="E27" s="398">
        <f t="shared" si="1"/>
        <v>96.84737147188658</v>
      </c>
      <c r="F27" s="407">
        <v>8802</v>
      </c>
      <c r="G27" s="407">
        <v>9692</v>
      </c>
      <c r="H27" s="400">
        <f t="shared" si="2"/>
        <v>890</v>
      </c>
      <c r="I27" s="398">
        <f t="shared" si="3"/>
        <v>110.11133833219722</v>
      </c>
      <c r="J27" s="407">
        <v>1046</v>
      </c>
      <c r="K27" s="407">
        <v>970</v>
      </c>
      <c r="L27" s="401">
        <f t="shared" si="4"/>
        <v>-76</v>
      </c>
      <c r="M27" s="402">
        <f t="shared" si="5"/>
        <v>92.73422562141491</v>
      </c>
    </row>
    <row r="28" spans="1:13" s="403" customFormat="1" ht="16.5" customHeight="1" thickBot="1">
      <c r="A28" s="409" t="s">
        <v>61</v>
      </c>
      <c r="B28" s="410">
        <v>9324.924</v>
      </c>
      <c r="C28" s="410">
        <v>9175.033</v>
      </c>
      <c r="D28" s="411">
        <f t="shared" si="0"/>
        <v>-149.89100000000144</v>
      </c>
      <c r="E28" s="412">
        <f t="shared" si="1"/>
        <v>98.39257671161715</v>
      </c>
      <c r="F28" s="413">
        <v>8739</v>
      </c>
      <c r="G28" s="413">
        <v>9732</v>
      </c>
      <c r="H28" s="414">
        <f t="shared" si="2"/>
        <v>993</v>
      </c>
      <c r="I28" s="412">
        <f t="shared" si="3"/>
        <v>111.36285616203227</v>
      </c>
      <c r="J28" s="413">
        <v>984</v>
      </c>
      <c r="K28" s="413">
        <v>1004</v>
      </c>
      <c r="L28" s="415">
        <f t="shared" si="4"/>
        <v>20</v>
      </c>
      <c r="M28" s="416">
        <f t="shared" si="5"/>
        <v>102.03252032520325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3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159</v>
      </c>
    </row>
    <row r="2" ht="14.25">
      <c r="A2" s="190"/>
    </row>
    <row r="3" spans="1:13" ht="25.5" customHeight="1">
      <c r="A3" s="4" t="s">
        <v>2</v>
      </c>
      <c r="M3" s="2"/>
    </row>
    <row r="4" spans="1:21" s="295" customFormat="1" ht="26.25" customHeight="1">
      <c r="A4" s="290" t="s">
        <v>133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351" t="s">
        <v>142</v>
      </c>
      <c r="G8" s="352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59"/>
      <c r="F9" s="360" t="s">
        <v>73</v>
      </c>
      <c r="G9" s="360" t="s">
        <v>73</v>
      </c>
      <c r="H9" s="362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67"/>
      <c r="F10" s="368" t="s">
        <v>77</v>
      </c>
      <c r="G10" s="368" t="s">
        <v>77</v>
      </c>
      <c r="H10" s="370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67"/>
      <c r="F11" s="368" t="s">
        <v>90</v>
      </c>
      <c r="G11" s="368" t="s">
        <v>90</v>
      </c>
      <c r="H11" s="372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4"/>
      <c r="F12" s="368" t="s">
        <v>101</v>
      </c>
      <c r="G12" s="368" t="s">
        <v>101</v>
      </c>
      <c r="H12" s="37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0" t="s">
        <v>155</v>
      </c>
      <c r="F13" s="213" t="s">
        <v>153</v>
      </c>
      <c r="G13" s="213" t="s">
        <v>277</v>
      </c>
      <c r="H13" s="382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83284.767</v>
      </c>
      <c r="C14" s="386">
        <v>83556.217</v>
      </c>
      <c r="D14" s="387">
        <f aca="true" t="shared" si="0" ref="D14:D28">C14-B14</f>
        <v>271.4499999999971</v>
      </c>
      <c r="E14" s="388">
        <f aca="true" t="shared" si="1" ref="E14:E28">C14/B14*100</f>
        <v>100.32592995067154</v>
      </c>
      <c r="F14" s="389">
        <v>14960</v>
      </c>
      <c r="G14" s="389">
        <v>16370</v>
      </c>
      <c r="H14" s="390">
        <f aca="true" t="shared" si="2" ref="H14:H28">G14-F14</f>
        <v>1410</v>
      </c>
      <c r="I14" s="391">
        <f aca="true" t="shared" si="3" ref="I14:I28">G14/F14*100</f>
        <v>109.42513368983957</v>
      </c>
      <c r="J14" s="389">
        <v>1719</v>
      </c>
      <c r="K14" s="389">
        <v>1631</v>
      </c>
      <c r="L14" s="392">
        <f aca="true" t="shared" si="4" ref="L14:L28">K14-J14</f>
        <v>-88</v>
      </c>
      <c r="M14" s="393">
        <f aca="true" t="shared" si="5" ref="M14:M28">K14/J14*100</f>
        <v>94.88074461896451</v>
      </c>
    </row>
    <row r="15" spans="1:13" s="403" customFormat="1" ht="16.5" customHeight="1">
      <c r="A15" s="429" t="s">
        <v>48</v>
      </c>
      <c r="B15" s="484">
        <v>8561.666</v>
      </c>
      <c r="C15" s="396">
        <v>8681.866</v>
      </c>
      <c r="D15" s="397">
        <f t="shared" si="0"/>
        <v>120.20000000000073</v>
      </c>
      <c r="E15" s="398">
        <f t="shared" si="1"/>
        <v>101.4039323654999</v>
      </c>
      <c r="F15" s="399">
        <v>15838</v>
      </c>
      <c r="G15" s="399">
        <v>17293</v>
      </c>
      <c r="H15" s="400">
        <f t="shared" si="2"/>
        <v>1455</v>
      </c>
      <c r="I15" s="398">
        <f t="shared" si="3"/>
        <v>109.1867660058088</v>
      </c>
      <c r="J15" s="399">
        <v>2033</v>
      </c>
      <c r="K15" s="399">
        <v>1935</v>
      </c>
      <c r="L15" s="401">
        <f t="shared" si="4"/>
        <v>-98</v>
      </c>
      <c r="M15" s="402">
        <f t="shared" si="5"/>
        <v>95.17953762911952</v>
      </c>
    </row>
    <row r="16" spans="1:13" s="403" customFormat="1" ht="16.5" customHeight="1">
      <c r="A16" s="404" t="s">
        <v>49</v>
      </c>
      <c r="B16" s="405">
        <v>7097.085</v>
      </c>
      <c r="C16" s="405">
        <v>7159.205</v>
      </c>
      <c r="D16" s="406">
        <f t="shared" si="0"/>
        <v>62.11999999999989</v>
      </c>
      <c r="E16" s="398">
        <f t="shared" si="1"/>
        <v>100.87528893905034</v>
      </c>
      <c r="F16" s="407">
        <v>15145</v>
      </c>
      <c r="G16" s="407">
        <v>16469</v>
      </c>
      <c r="H16" s="400">
        <f t="shared" si="2"/>
        <v>1324</v>
      </c>
      <c r="I16" s="398">
        <f t="shared" si="3"/>
        <v>108.74215912842521</v>
      </c>
      <c r="J16" s="407">
        <v>1725</v>
      </c>
      <c r="K16" s="407">
        <v>1599</v>
      </c>
      <c r="L16" s="401">
        <f t="shared" si="4"/>
        <v>-126</v>
      </c>
      <c r="M16" s="402">
        <f t="shared" si="5"/>
        <v>92.69565217391305</v>
      </c>
    </row>
    <row r="17" spans="1:13" s="403" customFormat="1" ht="16.5" customHeight="1">
      <c r="A17" s="408" t="s">
        <v>50</v>
      </c>
      <c r="B17" s="405">
        <v>5984.215</v>
      </c>
      <c r="C17" s="405">
        <v>5906.158</v>
      </c>
      <c r="D17" s="406">
        <f t="shared" si="0"/>
        <v>-78.05699999999979</v>
      </c>
      <c r="E17" s="398">
        <f t="shared" si="1"/>
        <v>98.69561838937939</v>
      </c>
      <c r="F17" s="407">
        <v>14942</v>
      </c>
      <c r="G17" s="407">
        <v>16525</v>
      </c>
      <c r="H17" s="400">
        <f t="shared" si="2"/>
        <v>1583</v>
      </c>
      <c r="I17" s="398">
        <f t="shared" si="3"/>
        <v>110.59429795208138</v>
      </c>
      <c r="J17" s="407">
        <v>1721</v>
      </c>
      <c r="K17" s="407">
        <v>1726</v>
      </c>
      <c r="L17" s="401">
        <f t="shared" si="4"/>
        <v>5</v>
      </c>
      <c r="M17" s="402">
        <f t="shared" si="5"/>
        <v>100.29052876234748</v>
      </c>
    </row>
    <row r="18" spans="1:13" s="403" customFormat="1" ht="16.5" customHeight="1">
      <c r="A18" s="408" t="s">
        <v>51</v>
      </c>
      <c r="B18" s="405">
        <v>4480.645</v>
      </c>
      <c r="C18" s="405">
        <v>4507.481</v>
      </c>
      <c r="D18" s="406">
        <f t="shared" si="0"/>
        <v>26.83599999999933</v>
      </c>
      <c r="E18" s="398">
        <f t="shared" si="1"/>
        <v>100.59893162703135</v>
      </c>
      <c r="F18" s="407">
        <v>14991</v>
      </c>
      <c r="G18" s="407">
        <v>16523</v>
      </c>
      <c r="H18" s="400">
        <f t="shared" si="2"/>
        <v>1532</v>
      </c>
      <c r="I18" s="398">
        <f t="shared" si="3"/>
        <v>110.21946501234075</v>
      </c>
      <c r="J18" s="407">
        <v>1729</v>
      </c>
      <c r="K18" s="407">
        <v>1805</v>
      </c>
      <c r="L18" s="401">
        <f t="shared" si="4"/>
        <v>76</v>
      </c>
      <c r="M18" s="402">
        <f t="shared" si="5"/>
        <v>104.39560439560441</v>
      </c>
    </row>
    <row r="19" spans="1:13" s="403" customFormat="1" ht="16.5" customHeight="1">
      <c r="A19" s="408" t="s">
        <v>52</v>
      </c>
      <c r="B19" s="405">
        <v>2327.973</v>
      </c>
      <c r="C19" s="405">
        <v>2324.929</v>
      </c>
      <c r="D19" s="406">
        <f t="shared" si="0"/>
        <v>-3.043999999999869</v>
      </c>
      <c r="E19" s="398">
        <f t="shared" si="1"/>
        <v>99.86924246973655</v>
      </c>
      <c r="F19" s="407">
        <v>15266</v>
      </c>
      <c r="G19" s="407">
        <v>16458</v>
      </c>
      <c r="H19" s="400">
        <f t="shared" si="2"/>
        <v>1192</v>
      </c>
      <c r="I19" s="398">
        <f t="shared" si="3"/>
        <v>107.80820123149482</v>
      </c>
      <c r="J19" s="407">
        <v>1730</v>
      </c>
      <c r="K19" s="407">
        <v>1598</v>
      </c>
      <c r="L19" s="401">
        <f t="shared" si="4"/>
        <v>-132</v>
      </c>
      <c r="M19" s="402">
        <f t="shared" si="5"/>
        <v>92.3699421965318</v>
      </c>
    </row>
    <row r="20" spans="1:13" s="403" customFormat="1" ht="16.5" customHeight="1">
      <c r="A20" s="408" t="s">
        <v>53</v>
      </c>
      <c r="B20" s="405">
        <v>6240.154</v>
      </c>
      <c r="C20" s="405">
        <v>6403.016</v>
      </c>
      <c r="D20" s="406">
        <f t="shared" si="0"/>
        <v>162.86199999999917</v>
      </c>
      <c r="E20" s="398">
        <f t="shared" si="1"/>
        <v>102.60990353763704</v>
      </c>
      <c r="F20" s="407">
        <v>15012</v>
      </c>
      <c r="G20" s="407">
        <v>16289</v>
      </c>
      <c r="H20" s="400">
        <f t="shared" si="2"/>
        <v>1277</v>
      </c>
      <c r="I20" s="398">
        <f t="shared" si="3"/>
        <v>108.50652811084464</v>
      </c>
      <c r="J20" s="407">
        <v>1742</v>
      </c>
      <c r="K20" s="407">
        <v>1600</v>
      </c>
      <c r="L20" s="401">
        <f t="shared" si="4"/>
        <v>-142</v>
      </c>
      <c r="M20" s="402">
        <f t="shared" si="5"/>
        <v>91.84845005740529</v>
      </c>
    </row>
    <row r="21" spans="1:13" s="403" customFormat="1" ht="16.5" customHeight="1">
      <c r="A21" s="408" t="s">
        <v>54</v>
      </c>
      <c r="B21" s="405">
        <v>3334.983</v>
      </c>
      <c r="C21" s="405">
        <v>3309.02</v>
      </c>
      <c r="D21" s="406">
        <f t="shared" si="0"/>
        <v>-25.963000000000193</v>
      </c>
      <c r="E21" s="398">
        <f t="shared" si="1"/>
        <v>99.22149528198494</v>
      </c>
      <c r="F21" s="407">
        <v>14766</v>
      </c>
      <c r="G21" s="407">
        <v>16053</v>
      </c>
      <c r="H21" s="400">
        <f t="shared" si="2"/>
        <v>1287</v>
      </c>
      <c r="I21" s="398">
        <f t="shared" si="3"/>
        <v>108.71596911824462</v>
      </c>
      <c r="J21" s="407">
        <v>1580</v>
      </c>
      <c r="K21" s="407">
        <v>1402</v>
      </c>
      <c r="L21" s="401">
        <f t="shared" si="4"/>
        <v>-178</v>
      </c>
      <c r="M21" s="402">
        <f t="shared" si="5"/>
        <v>88.73417721518987</v>
      </c>
    </row>
    <row r="22" spans="1:13" s="403" customFormat="1" ht="16.5" customHeight="1">
      <c r="A22" s="408" t="s">
        <v>55</v>
      </c>
      <c r="B22" s="405">
        <v>4779.21</v>
      </c>
      <c r="C22" s="405">
        <v>4769.12</v>
      </c>
      <c r="D22" s="406">
        <f t="shared" si="0"/>
        <v>-10.090000000000146</v>
      </c>
      <c r="E22" s="398">
        <f t="shared" si="1"/>
        <v>99.78887724121769</v>
      </c>
      <c r="F22" s="407">
        <v>14835</v>
      </c>
      <c r="G22" s="407">
        <v>16077</v>
      </c>
      <c r="H22" s="400">
        <f t="shared" si="2"/>
        <v>1242</v>
      </c>
      <c r="I22" s="398">
        <f t="shared" si="3"/>
        <v>108.37209302325581</v>
      </c>
      <c r="J22" s="407">
        <v>1639</v>
      </c>
      <c r="K22" s="407">
        <v>1462</v>
      </c>
      <c r="L22" s="401">
        <f t="shared" si="4"/>
        <v>-177</v>
      </c>
      <c r="M22" s="402">
        <f t="shared" si="5"/>
        <v>89.2007321537523</v>
      </c>
    </row>
    <row r="23" spans="1:13" s="403" customFormat="1" ht="16.5" customHeight="1">
      <c r="A23" s="408" t="s">
        <v>56</v>
      </c>
      <c r="B23" s="405">
        <v>4359.496</v>
      </c>
      <c r="C23" s="405">
        <v>4399.821</v>
      </c>
      <c r="D23" s="406">
        <f t="shared" si="0"/>
        <v>40.32499999999982</v>
      </c>
      <c r="E23" s="398">
        <f t="shared" si="1"/>
        <v>100.92499224681018</v>
      </c>
      <c r="F23" s="407">
        <v>14686</v>
      </c>
      <c r="G23" s="407">
        <v>16013</v>
      </c>
      <c r="H23" s="400">
        <f t="shared" si="2"/>
        <v>1327</v>
      </c>
      <c r="I23" s="398">
        <f t="shared" si="3"/>
        <v>109.03581642380497</v>
      </c>
      <c r="J23" s="407">
        <v>1507</v>
      </c>
      <c r="K23" s="407">
        <v>1416</v>
      </c>
      <c r="L23" s="401">
        <f t="shared" si="4"/>
        <v>-91</v>
      </c>
      <c r="M23" s="402">
        <f t="shared" si="5"/>
        <v>93.96151293961513</v>
      </c>
    </row>
    <row r="24" spans="1:13" s="403" customFormat="1" ht="16.5" customHeight="1">
      <c r="A24" s="408" t="s">
        <v>57</v>
      </c>
      <c r="B24" s="405">
        <v>4252.512</v>
      </c>
      <c r="C24" s="405">
        <v>4259.409</v>
      </c>
      <c r="D24" s="406">
        <f t="shared" si="0"/>
        <v>6.8969999999999345</v>
      </c>
      <c r="E24" s="398">
        <f t="shared" si="1"/>
        <v>100.16218649118451</v>
      </c>
      <c r="F24" s="407">
        <v>14840</v>
      </c>
      <c r="G24" s="407">
        <v>15763</v>
      </c>
      <c r="H24" s="400">
        <f t="shared" si="2"/>
        <v>923</v>
      </c>
      <c r="I24" s="398">
        <f t="shared" si="3"/>
        <v>106.21967654986524</v>
      </c>
      <c r="J24" s="407">
        <v>1814</v>
      </c>
      <c r="K24" s="407">
        <v>1252</v>
      </c>
      <c r="L24" s="401">
        <f t="shared" si="4"/>
        <v>-562</v>
      </c>
      <c r="M24" s="402">
        <f t="shared" si="5"/>
        <v>69.01874310915105</v>
      </c>
    </row>
    <row r="25" spans="1:13" s="403" customFormat="1" ht="16.5" customHeight="1">
      <c r="A25" s="408" t="s">
        <v>58</v>
      </c>
      <c r="B25" s="405">
        <v>10010.19</v>
      </c>
      <c r="C25" s="405">
        <v>10067.097</v>
      </c>
      <c r="D25" s="406">
        <f t="shared" si="0"/>
        <v>56.90699999999924</v>
      </c>
      <c r="E25" s="398">
        <f t="shared" si="1"/>
        <v>100.56849070796858</v>
      </c>
      <c r="F25" s="407">
        <v>14741</v>
      </c>
      <c r="G25" s="407">
        <v>16033</v>
      </c>
      <c r="H25" s="400">
        <f t="shared" si="2"/>
        <v>1292</v>
      </c>
      <c r="I25" s="398">
        <f t="shared" si="3"/>
        <v>108.76466996811614</v>
      </c>
      <c r="J25" s="407">
        <v>1639</v>
      </c>
      <c r="K25" s="407">
        <v>1477</v>
      </c>
      <c r="L25" s="401">
        <f t="shared" si="4"/>
        <v>-162</v>
      </c>
      <c r="M25" s="402">
        <f t="shared" si="5"/>
        <v>90.11592434411226</v>
      </c>
    </row>
    <row r="26" spans="1:13" s="403" customFormat="1" ht="16.5" customHeight="1">
      <c r="A26" s="408" t="s">
        <v>59</v>
      </c>
      <c r="B26" s="405">
        <v>5659.229</v>
      </c>
      <c r="C26" s="405">
        <v>5606.158</v>
      </c>
      <c r="D26" s="406">
        <f t="shared" si="0"/>
        <v>-53.07099999999991</v>
      </c>
      <c r="E26" s="398">
        <f t="shared" si="1"/>
        <v>99.06222208007487</v>
      </c>
      <c r="F26" s="407">
        <v>14466</v>
      </c>
      <c r="G26" s="407">
        <v>15959</v>
      </c>
      <c r="H26" s="400">
        <f t="shared" si="2"/>
        <v>1493</v>
      </c>
      <c r="I26" s="398">
        <f t="shared" si="3"/>
        <v>110.3207521083921</v>
      </c>
      <c r="J26" s="407">
        <v>1353</v>
      </c>
      <c r="K26" s="407">
        <v>1379</v>
      </c>
      <c r="L26" s="401">
        <f t="shared" si="4"/>
        <v>26</v>
      </c>
      <c r="M26" s="402">
        <f t="shared" si="5"/>
        <v>101.92165558019217</v>
      </c>
    </row>
    <row r="27" spans="1:13" s="403" customFormat="1" ht="16.5" customHeight="1">
      <c r="A27" s="408" t="s">
        <v>60</v>
      </c>
      <c r="B27" s="405">
        <v>5350.106</v>
      </c>
      <c r="C27" s="405">
        <v>5310.475</v>
      </c>
      <c r="D27" s="406">
        <f t="shared" si="0"/>
        <v>-39.6309999999994</v>
      </c>
      <c r="E27" s="398">
        <f t="shared" si="1"/>
        <v>99.25924832143514</v>
      </c>
      <c r="F27" s="407">
        <v>15207</v>
      </c>
      <c r="G27" s="407">
        <v>16785</v>
      </c>
      <c r="H27" s="400">
        <f t="shared" si="2"/>
        <v>1578</v>
      </c>
      <c r="I27" s="398">
        <f t="shared" si="3"/>
        <v>110.37680015782205</v>
      </c>
      <c r="J27" s="407">
        <v>1985</v>
      </c>
      <c r="K27" s="407">
        <v>1925</v>
      </c>
      <c r="L27" s="401">
        <f t="shared" si="4"/>
        <v>-60</v>
      </c>
      <c r="M27" s="402">
        <f t="shared" si="5"/>
        <v>96.97732997481108</v>
      </c>
    </row>
    <row r="28" spans="1:13" s="403" customFormat="1" ht="16.5" customHeight="1" thickBot="1">
      <c r="A28" s="409" t="s">
        <v>61</v>
      </c>
      <c r="B28" s="410">
        <v>10847.303</v>
      </c>
      <c r="C28" s="410">
        <v>10852.462</v>
      </c>
      <c r="D28" s="411">
        <f t="shared" si="0"/>
        <v>5.158999999999651</v>
      </c>
      <c r="E28" s="412">
        <f t="shared" si="1"/>
        <v>100.04756020920591</v>
      </c>
      <c r="F28" s="413">
        <v>14655</v>
      </c>
      <c r="G28" s="413">
        <v>16378</v>
      </c>
      <c r="H28" s="414">
        <f t="shared" si="2"/>
        <v>1723</v>
      </c>
      <c r="I28" s="412">
        <f t="shared" si="3"/>
        <v>111.75707949505289</v>
      </c>
      <c r="J28" s="413">
        <v>1709</v>
      </c>
      <c r="K28" s="413">
        <v>1820</v>
      </c>
      <c r="L28" s="415">
        <f t="shared" si="4"/>
        <v>111</v>
      </c>
      <c r="M28" s="416">
        <f t="shared" si="5"/>
        <v>106.49502633118783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F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160</v>
      </c>
    </row>
    <row r="2" ht="14.25">
      <c r="A2" s="190"/>
    </row>
    <row r="3" spans="1:13" ht="25.5" customHeight="1">
      <c r="A3" s="4" t="s">
        <v>161</v>
      </c>
      <c r="M3" s="2"/>
    </row>
    <row r="4" spans="1:21" s="295" customFormat="1" ht="26.25" customHeight="1">
      <c r="A4" s="290" t="s">
        <v>133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58483.277</v>
      </c>
      <c r="C14" s="386">
        <v>58882.375</v>
      </c>
      <c r="D14" s="387">
        <f aca="true" t="shared" si="0" ref="D14:D28">C14-B14</f>
        <v>399.09799999999814</v>
      </c>
      <c r="E14" s="388">
        <f aca="true" t="shared" si="1" ref="E14:E28">C14/B14*100</f>
        <v>100.68241388046705</v>
      </c>
      <c r="F14" s="389">
        <v>17021</v>
      </c>
      <c r="G14" s="389">
        <v>18635</v>
      </c>
      <c r="H14" s="390">
        <f aca="true" t="shared" si="2" ref="H14:H28">G14-F14</f>
        <v>1614</v>
      </c>
      <c r="I14" s="391">
        <f aca="true" t="shared" si="3" ref="I14:I28">G14/F14*100</f>
        <v>109.48240408906645</v>
      </c>
      <c r="J14" s="389">
        <v>1880</v>
      </c>
      <c r="K14" s="389">
        <v>1777</v>
      </c>
      <c r="L14" s="392">
        <f aca="true" t="shared" si="4" ref="L14:L28">K14-J14</f>
        <v>-103</v>
      </c>
      <c r="M14" s="393">
        <f aca="true" t="shared" si="5" ref="M14:M28">K14/J14*100</f>
        <v>94.52127659574468</v>
      </c>
    </row>
    <row r="15" spans="1:13" s="403" customFormat="1" ht="16.5" customHeight="1">
      <c r="A15" s="395" t="s">
        <v>48</v>
      </c>
      <c r="B15" s="396">
        <v>6265.968</v>
      </c>
      <c r="C15" s="396">
        <v>6359.88</v>
      </c>
      <c r="D15" s="397">
        <f t="shared" si="0"/>
        <v>93.91200000000026</v>
      </c>
      <c r="E15" s="398">
        <f t="shared" si="1"/>
        <v>101.4987628407933</v>
      </c>
      <c r="F15" s="399">
        <v>17733</v>
      </c>
      <c r="G15" s="399">
        <v>19391</v>
      </c>
      <c r="H15" s="400">
        <f t="shared" si="2"/>
        <v>1658</v>
      </c>
      <c r="I15" s="398">
        <f t="shared" si="3"/>
        <v>109.34979980826706</v>
      </c>
      <c r="J15" s="399">
        <v>2221</v>
      </c>
      <c r="K15" s="399">
        <v>2098</v>
      </c>
      <c r="L15" s="401">
        <f t="shared" si="4"/>
        <v>-123</v>
      </c>
      <c r="M15" s="402">
        <f t="shared" si="5"/>
        <v>94.4619540747411</v>
      </c>
    </row>
    <row r="16" spans="1:13" s="403" customFormat="1" ht="16.5" customHeight="1">
      <c r="A16" s="404" t="s">
        <v>49</v>
      </c>
      <c r="B16" s="405">
        <v>4966.829</v>
      </c>
      <c r="C16" s="405">
        <v>4995.645</v>
      </c>
      <c r="D16" s="406">
        <f t="shared" si="0"/>
        <v>28.816000000000713</v>
      </c>
      <c r="E16" s="398">
        <f t="shared" si="1"/>
        <v>100.58016895689383</v>
      </c>
      <c r="F16" s="407">
        <v>17267</v>
      </c>
      <c r="G16" s="407">
        <v>18760</v>
      </c>
      <c r="H16" s="400">
        <f t="shared" si="2"/>
        <v>1493</v>
      </c>
      <c r="I16" s="398">
        <f t="shared" si="3"/>
        <v>108.64655122487983</v>
      </c>
      <c r="J16" s="407">
        <v>1884</v>
      </c>
      <c r="K16" s="407">
        <v>1744</v>
      </c>
      <c r="L16" s="401">
        <f t="shared" si="4"/>
        <v>-140</v>
      </c>
      <c r="M16" s="402">
        <f t="shared" si="5"/>
        <v>92.56900212314225</v>
      </c>
    </row>
    <row r="17" spans="1:13" s="403" customFormat="1" ht="16.5" customHeight="1">
      <c r="A17" s="408" t="s">
        <v>50</v>
      </c>
      <c r="B17" s="405">
        <v>4156.794</v>
      </c>
      <c r="C17" s="405">
        <v>4155.005</v>
      </c>
      <c r="D17" s="406">
        <f t="shared" si="0"/>
        <v>-1.78899999999976</v>
      </c>
      <c r="E17" s="398">
        <f t="shared" si="1"/>
        <v>99.95696202409839</v>
      </c>
      <c r="F17" s="407">
        <v>17070</v>
      </c>
      <c r="G17" s="407">
        <v>18810</v>
      </c>
      <c r="H17" s="400">
        <f t="shared" si="2"/>
        <v>1740</v>
      </c>
      <c r="I17" s="398">
        <f t="shared" si="3"/>
        <v>110.1933216168717</v>
      </c>
      <c r="J17" s="407">
        <v>1881</v>
      </c>
      <c r="K17" s="407">
        <v>1874</v>
      </c>
      <c r="L17" s="401">
        <f t="shared" si="4"/>
        <v>-7</v>
      </c>
      <c r="M17" s="402">
        <f t="shared" si="5"/>
        <v>99.62785752259437</v>
      </c>
    </row>
    <row r="18" spans="1:13" s="403" customFormat="1" ht="16.5" customHeight="1">
      <c r="A18" s="408" t="s">
        <v>51</v>
      </c>
      <c r="B18" s="405">
        <v>3123.618</v>
      </c>
      <c r="C18" s="405">
        <v>3148.968</v>
      </c>
      <c r="D18" s="406">
        <f t="shared" si="0"/>
        <v>25.34999999999991</v>
      </c>
      <c r="E18" s="398">
        <f t="shared" si="1"/>
        <v>100.81155890380961</v>
      </c>
      <c r="F18" s="407">
        <v>17137</v>
      </c>
      <c r="G18" s="407">
        <v>18850</v>
      </c>
      <c r="H18" s="400">
        <f t="shared" si="2"/>
        <v>1713</v>
      </c>
      <c r="I18" s="398">
        <f t="shared" si="3"/>
        <v>109.99591527105095</v>
      </c>
      <c r="J18" s="407">
        <v>1894</v>
      </c>
      <c r="K18" s="407">
        <v>1955</v>
      </c>
      <c r="L18" s="401">
        <f t="shared" si="4"/>
        <v>61</v>
      </c>
      <c r="M18" s="402">
        <f t="shared" si="5"/>
        <v>103.220696937698</v>
      </c>
    </row>
    <row r="19" spans="1:13" s="403" customFormat="1" ht="16.5" customHeight="1">
      <c r="A19" s="408" t="s">
        <v>52</v>
      </c>
      <c r="B19" s="405">
        <v>1587.443</v>
      </c>
      <c r="C19" s="405">
        <v>1595.824</v>
      </c>
      <c r="D19" s="406">
        <f t="shared" si="0"/>
        <v>8.381000000000085</v>
      </c>
      <c r="E19" s="398">
        <f t="shared" si="1"/>
        <v>100.52795596440313</v>
      </c>
      <c r="F19" s="407">
        <v>17623</v>
      </c>
      <c r="G19" s="407">
        <v>19003</v>
      </c>
      <c r="H19" s="400">
        <f t="shared" si="2"/>
        <v>1380</v>
      </c>
      <c r="I19" s="398">
        <f t="shared" si="3"/>
        <v>107.83067582136981</v>
      </c>
      <c r="J19" s="407">
        <v>1926</v>
      </c>
      <c r="K19" s="407">
        <v>1771</v>
      </c>
      <c r="L19" s="401">
        <f t="shared" si="4"/>
        <v>-155</v>
      </c>
      <c r="M19" s="402">
        <f t="shared" si="5"/>
        <v>91.95223260643822</v>
      </c>
    </row>
    <row r="20" spans="1:13" s="403" customFormat="1" ht="16.5" customHeight="1">
      <c r="A20" s="408" t="s">
        <v>53</v>
      </c>
      <c r="B20" s="405">
        <v>4420.766</v>
      </c>
      <c r="C20" s="405">
        <v>4536.95</v>
      </c>
      <c r="D20" s="406">
        <f t="shared" si="0"/>
        <v>116.1840000000002</v>
      </c>
      <c r="E20" s="398">
        <f t="shared" si="1"/>
        <v>102.62814181976607</v>
      </c>
      <c r="F20" s="407">
        <v>16945</v>
      </c>
      <c r="G20" s="407">
        <v>18458</v>
      </c>
      <c r="H20" s="400">
        <f t="shared" si="2"/>
        <v>1513</v>
      </c>
      <c r="I20" s="398">
        <f t="shared" si="3"/>
        <v>108.92888757745646</v>
      </c>
      <c r="J20" s="407">
        <v>1885</v>
      </c>
      <c r="K20" s="407">
        <v>1717</v>
      </c>
      <c r="L20" s="401">
        <f t="shared" si="4"/>
        <v>-168</v>
      </c>
      <c r="M20" s="402">
        <f t="shared" si="5"/>
        <v>91.08753315649868</v>
      </c>
    </row>
    <row r="21" spans="1:13" s="403" customFormat="1" ht="16.5" customHeight="1">
      <c r="A21" s="408" t="s">
        <v>54</v>
      </c>
      <c r="B21" s="405">
        <v>2258.29</v>
      </c>
      <c r="C21" s="405">
        <v>2281.265</v>
      </c>
      <c r="D21" s="406">
        <f t="shared" si="0"/>
        <v>22.97499999999991</v>
      </c>
      <c r="E21" s="398">
        <f t="shared" si="1"/>
        <v>101.01736269478235</v>
      </c>
      <c r="F21" s="407">
        <v>16882</v>
      </c>
      <c r="G21" s="407">
        <v>18363</v>
      </c>
      <c r="H21" s="400">
        <f t="shared" si="2"/>
        <v>1481</v>
      </c>
      <c r="I21" s="398">
        <f t="shared" si="3"/>
        <v>108.7726572680962</v>
      </c>
      <c r="J21" s="407">
        <v>1705</v>
      </c>
      <c r="K21" s="407">
        <v>1519</v>
      </c>
      <c r="L21" s="401">
        <f t="shared" si="4"/>
        <v>-186</v>
      </c>
      <c r="M21" s="402">
        <f t="shared" si="5"/>
        <v>89.0909090909091</v>
      </c>
    </row>
    <row r="22" spans="1:13" s="403" customFormat="1" ht="16.5" customHeight="1">
      <c r="A22" s="408" t="s">
        <v>55</v>
      </c>
      <c r="B22" s="405">
        <v>3329.558</v>
      </c>
      <c r="C22" s="405">
        <v>3323.47</v>
      </c>
      <c r="D22" s="406">
        <f t="shared" si="0"/>
        <v>-6.088000000000193</v>
      </c>
      <c r="E22" s="398">
        <f t="shared" si="1"/>
        <v>99.8171529073829</v>
      </c>
      <c r="F22" s="407">
        <v>16877</v>
      </c>
      <c r="G22" s="407">
        <v>18311</v>
      </c>
      <c r="H22" s="400">
        <f t="shared" si="2"/>
        <v>1434</v>
      </c>
      <c r="I22" s="398">
        <f t="shared" si="3"/>
        <v>108.49677075309594</v>
      </c>
      <c r="J22" s="407">
        <v>1775</v>
      </c>
      <c r="K22" s="407">
        <v>1560</v>
      </c>
      <c r="L22" s="401">
        <f t="shared" si="4"/>
        <v>-215</v>
      </c>
      <c r="M22" s="402">
        <f t="shared" si="5"/>
        <v>87.88732394366198</v>
      </c>
    </row>
    <row r="23" spans="1:13" s="403" customFormat="1" ht="16.5" customHeight="1">
      <c r="A23" s="408" t="s">
        <v>56</v>
      </c>
      <c r="B23" s="405">
        <v>3052.508</v>
      </c>
      <c r="C23" s="405">
        <v>3087.071</v>
      </c>
      <c r="D23" s="406">
        <f t="shared" si="0"/>
        <v>34.5630000000001</v>
      </c>
      <c r="E23" s="398">
        <f t="shared" si="1"/>
        <v>101.13228204479728</v>
      </c>
      <c r="F23" s="407">
        <v>16783</v>
      </c>
      <c r="G23" s="407">
        <v>18299</v>
      </c>
      <c r="H23" s="400">
        <f t="shared" si="2"/>
        <v>1516</v>
      </c>
      <c r="I23" s="398">
        <f t="shared" si="3"/>
        <v>109.03295000893762</v>
      </c>
      <c r="J23" s="407">
        <v>1648</v>
      </c>
      <c r="K23" s="407">
        <v>1550</v>
      </c>
      <c r="L23" s="401">
        <f t="shared" si="4"/>
        <v>-98</v>
      </c>
      <c r="M23" s="402">
        <f t="shared" si="5"/>
        <v>94.05339805825243</v>
      </c>
    </row>
    <row r="24" spans="1:13" s="403" customFormat="1" ht="16.5" customHeight="1">
      <c r="A24" s="408" t="s">
        <v>57</v>
      </c>
      <c r="B24" s="405">
        <v>2881.68</v>
      </c>
      <c r="C24" s="405">
        <v>2883.766</v>
      </c>
      <c r="D24" s="406">
        <f t="shared" si="0"/>
        <v>2.08600000000024</v>
      </c>
      <c r="E24" s="398">
        <f t="shared" si="1"/>
        <v>100.07238832903029</v>
      </c>
      <c r="F24" s="407">
        <v>17152</v>
      </c>
      <c r="G24" s="407">
        <v>18244</v>
      </c>
      <c r="H24" s="400">
        <f t="shared" si="2"/>
        <v>1092</v>
      </c>
      <c r="I24" s="398">
        <f t="shared" si="3"/>
        <v>106.36660447761194</v>
      </c>
      <c r="J24" s="407">
        <v>2027</v>
      </c>
      <c r="K24" s="407">
        <v>1383</v>
      </c>
      <c r="L24" s="401">
        <f t="shared" si="4"/>
        <v>-644</v>
      </c>
      <c r="M24" s="402">
        <f t="shared" si="5"/>
        <v>68.22890971879625</v>
      </c>
    </row>
    <row r="25" spans="1:13" s="403" customFormat="1" ht="16.5" customHeight="1">
      <c r="A25" s="408" t="s">
        <v>58</v>
      </c>
      <c r="B25" s="405">
        <v>7041.082</v>
      </c>
      <c r="C25" s="405">
        <v>7093</v>
      </c>
      <c r="D25" s="406">
        <f t="shared" si="0"/>
        <v>51.917999999999665</v>
      </c>
      <c r="E25" s="398">
        <f t="shared" si="1"/>
        <v>100.73735826397137</v>
      </c>
      <c r="F25" s="407">
        <v>16715</v>
      </c>
      <c r="G25" s="407">
        <v>18195</v>
      </c>
      <c r="H25" s="400">
        <f t="shared" si="2"/>
        <v>1480</v>
      </c>
      <c r="I25" s="398">
        <f t="shared" si="3"/>
        <v>108.85432246485193</v>
      </c>
      <c r="J25" s="407">
        <v>1762</v>
      </c>
      <c r="K25" s="407">
        <v>1583</v>
      </c>
      <c r="L25" s="401">
        <f t="shared" si="4"/>
        <v>-179</v>
      </c>
      <c r="M25" s="402">
        <f t="shared" si="5"/>
        <v>89.8410896708286</v>
      </c>
    </row>
    <row r="26" spans="1:13" s="403" customFormat="1" ht="16.5" customHeight="1">
      <c r="A26" s="408" t="s">
        <v>59</v>
      </c>
      <c r="B26" s="405">
        <v>3994.299</v>
      </c>
      <c r="C26" s="405">
        <v>3973.091</v>
      </c>
      <c r="D26" s="406">
        <f t="shared" si="0"/>
        <v>-21.208000000000084</v>
      </c>
      <c r="E26" s="398">
        <f t="shared" si="1"/>
        <v>99.46904325389761</v>
      </c>
      <c r="F26" s="407">
        <v>16504</v>
      </c>
      <c r="G26" s="407">
        <v>18195</v>
      </c>
      <c r="H26" s="400">
        <f t="shared" si="2"/>
        <v>1691</v>
      </c>
      <c r="I26" s="398">
        <f t="shared" si="3"/>
        <v>110.24600096946196</v>
      </c>
      <c r="J26" s="407">
        <v>1485</v>
      </c>
      <c r="K26" s="407">
        <v>1521</v>
      </c>
      <c r="L26" s="401">
        <f t="shared" si="4"/>
        <v>36</v>
      </c>
      <c r="M26" s="402">
        <f t="shared" si="5"/>
        <v>102.42424242424242</v>
      </c>
    </row>
    <row r="27" spans="1:13" s="403" customFormat="1" ht="16.5" customHeight="1">
      <c r="A27" s="408" t="s">
        <v>60</v>
      </c>
      <c r="B27" s="405">
        <v>3803.878</v>
      </c>
      <c r="C27" s="405">
        <v>3799.604</v>
      </c>
      <c r="D27" s="406">
        <f t="shared" si="0"/>
        <v>-4.274000000000342</v>
      </c>
      <c r="E27" s="398">
        <f t="shared" si="1"/>
        <v>99.88764098112505</v>
      </c>
      <c r="F27" s="407">
        <v>17237</v>
      </c>
      <c r="G27" s="407">
        <v>19044</v>
      </c>
      <c r="H27" s="400">
        <f t="shared" si="2"/>
        <v>1807</v>
      </c>
      <c r="I27" s="398">
        <f t="shared" si="3"/>
        <v>110.48326274873818</v>
      </c>
      <c r="J27" s="407">
        <v>2183</v>
      </c>
      <c r="K27" s="407">
        <v>2109</v>
      </c>
      <c r="L27" s="401">
        <f t="shared" si="4"/>
        <v>-74</v>
      </c>
      <c r="M27" s="402">
        <f t="shared" si="5"/>
        <v>96.61016949152543</v>
      </c>
    </row>
    <row r="28" spans="1:13" s="403" customFormat="1" ht="16.5" customHeight="1" thickBot="1">
      <c r="A28" s="409" t="s">
        <v>61</v>
      </c>
      <c r="B28" s="410">
        <v>7600.564</v>
      </c>
      <c r="C28" s="410">
        <v>7648.836</v>
      </c>
      <c r="D28" s="411">
        <f t="shared" si="0"/>
        <v>48.271999999999935</v>
      </c>
      <c r="E28" s="412">
        <f t="shared" si="1"/>
        <v>100.63511076283287</v>
      </c>
      <c r="F28" s="413">
        <v>16719</v>
      </c>
      <c r="G28" s="413">
        <v>18706</v>
      </c>
      <c r="H28" s="414">
        <f t="shared" si="2"/>
        <v>1987</v>
      </c>
      <c r="I28" s="412">
        <f t="shared" si="3"/>
        <v>111.88468209821161</v>
      </c>
      <c r="J28" s="413">
        <v>1878</v>
      </c>
      <c r="K28" s="413">
        <v>2004</v>
      </c>
      <c r="L28" s="415">
        <f t="shared" si="4"/>
        <v>126</v>
      </c>
      <c r="M28" s="416">
        <f t="shared" si="5"/>
        <v>106.70926517571885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F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162</v>
      </c>
    </row>
    <row r="2" ht="14.25">
      <c r="A2" s="190"/>
    </row>
    <row r="3" spans="1:13" ht="25.5" customHeight="1">
      <c r="A3" s="4" t="s">
        <v>163</v>
      </c>
      <c r="M3" s="2"/>
    </row>
    <row r="4" spans="1:21" s="295" customFormat="1" ht="26.25" customHeight="1">
      <c r="A4" s="290" t="s">
        <v>133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24801.49</v>
      </c>
      <c r="C14" s="386">
        <v>24673.842</v>
      </c>
      <c r="D14" s="387">
        <f aca="true" t="shared" si="0" ref="D14:D28">C14-B14</f>
        <v>-127.64800000000105</v>
      </c>
      <c r="E14" s="388">
        <f aca="true" t="shared" si="1" ref="E14:E28">C14/B14*100</f>
        <v>99.48532124481231</v>
      </c>
      <c r="F14" s="389">
        <v>10098</v>
      </c>
      <c r="G14" s="389">
        <v>10966</v>
      </c>
      <c r="H14" s="390">
        <f aca="true" t="shared" si="2" ref="H14:H28">G14-F14</f>
        <v>868</v>
      </c>
      <c r="I14" s="391">
        <f aca="true" t="shared" si="3" ref="I14:I28">G14/F14*100</f>
        <v>108.59576153693801</v>
      </c>
      <c r="J14" s="389">
        <v>1341</v>
      </c>
      <c r="K14" s="389">
        <v>1282</v>
      </c>
      <c r="L14" s="392">
        <f aca="true" t="shared" si="4" ref="L14:L28">K14-J14</f>
        <v>-59</v>
      </c>
      <c r="M14" s="393">
        <f aca="true" t="shared" si="5" ref="M14:M28">K14/J14*100</f>
        <v>95.60029828486203</v>
      </c>
    </row>
    <row r="15" spans="1:13" s="403" customFormat="1" ht="16.5" customHeight="1">
      <c r="A15" s="395" t="s">
        <v>48</v>
      </c>
      <c r="B15" s="396">
        <v>2295.698</v>
      </c>
      <c r="C15" s="396">
        <v>2321.986</v>
      </c>
      <c r="D15" s="397">
        <f t="shared" si="0"/>
        <v>26.28800000000001</v>
      </c>
      <c r="E15" s="398">
        <f t="shared" si="1"/>
        <v>101.14509835352908</v>
      </c>
      <c r="F15" s="399">
        <v>10667</v>
      </c>
      <c r="G15" s="399">
        <v>11546</v>
      </c>
      <c r="H15" s="400">
        <f t="shared" si="2"/>
        <v>879</v>
      </c>
      <c r="I15" s="398">
        <f t="shared" si="3"/>
        <v>108.24036748851597</v>
      </c>
      <c r="J15" s="399">
        <v>1520</v>
      </c>
      <c r="K15" s="399">
        <v>1487</v>
      </c>
      <c r="L15" s="401">
        <f t="shared" si="4"/>
        <v>-33</v>
      </c>
      <c r="M15" s="402">
        <f t="shared" si="5"/>
        <v>97.82894736842105</v>
      </c>
    </row>
    <row r="16" spans="1:13" s="403" customFormat="1" ht="16.5" customHeight="1">
      <c r="A16" s="404" t="s">
        <v>49</v>
      </c>
      <c r="B16" s="405">
        <v>2130.256</v>
      </c>
      <c r="C16" s="405">
        <v>2163.56</v>
      </c>
      <c r="D16" s="406">
        <f t="shared" si="0"/>
        <v>33.30400000000009</v>
      </c>
      <c r="E16" s="398">
        <f t="shared" si="1"/>
        <v>101.56338017590375</v>
      </c>
      <c r="F16" s="407">
        <v>10197</v>
      </c>
      <c r="G16" s="407">
        <v>11180</v>
      </c>
      <c r="H16" s="400">
        <f t="shared" si="2"/>
        <v>983</v>
      </c>
      <c r="I16" s="398">
        <f t="shared" si="3"/>
        <v>109.64009022261449</v>
      </c>
      <c r="J16" s="407">
        <v>1353</v>
      </c>
      <c r="K16" s="407">
        <v>1266</v>
      </c>
      <c r="L16" s="401">
        <f t="shared" si="4"/>
        <v>-87</v>
      </c>
      <c r="M16" s="402">
        <f t="shared" si="5"/>
        <v>93.56984478935698</v>
      </c>
    </row>
    <row r="17" spans="1:13" s="403" customFormat="1" ht="16.5" customHeight="1">
      <c r="A17" s="408" t="s">
        <v>50</v>
      </c>
      <c r="B17" s="405">
        <v>1827.421</v>
      </c>
      <c r="C17" s="405">
        <v>1751.153</v>
      </c>
      <c r="D17" s="406">
        <f t="shared" si="0"/>
        <v>-76.26800000000003</v>
      </c>
      <c r="E17" s="398">
        <f t="shared" si="1"/>
        <v>95.82646801147628</v>
      </c>
      <c r="F17" s="407">
        <v>10102</v>
      </c>
      <c r="G17" s="407">
        <v>11106</v>
      </c>
      <c r="H17" s="400">
        <f t="shared" si="2"/>
        <v>1004</v>
      </c>
      <c r="I17" s="398">
        <f t="shared" si="3"/>
        <v>109.93862601465057</v>
      </c>
      <c r="J17" s="407">
        <v>1357</v>
      </c>
      <c r="K17" s="407">
        <v>1375</v>
      </c>
      <c r="L17" s="401">
        <f t="shared" si="4"/>
        <v>18</v>
      </c>
      <c r="M17" s="402">
        <f t="shared" si="5"/>
        <v>101.32645541635961</v>
      </c>
    </row>
    <row r="18" spans="1:13" s="403" customFormat="1" ht="16.5" customHeight="1">
      <c r="A18" s="408" t="s">
        <v>51</v>
      </c>
      <c r="B18" s="405">
        <v>1357.027</v>
      </c>
      <c r="C18" s="405">
        <v>1358.513</v>
      </c>
      <c r="D18" s="406">
        <f t="shared" si="0"/>
        <v>1.4859999999998763</v>
      </c>
      <c r="E18" s="398">
        <f t="shared" si="1"/>
        <v>100.10950408503294</v>
      </c>
      <c r="F18" s="407">
        <v>10050</v>
      </c>
      <c r="G18" s="407">
        <v>11127</v>
      </c>
      <c r="H18" s="400">
        <f t="shared" si="2"/>
        <v>1077</v>
      </c>
      <c r="I18" s="398">
        <f t="shared" si="3"/>
        <v>110.71641791044775</v>
      </c>
      <c r="J18" s="407">
        <v>1350</v>
      </c>
      <c r="K18" s="407">
        <v>1457</v>
      </c>
      <c r="L18" s="401">
        <f t="shared" si="4"/>
        <v>107</v>
      </c>
      <c r="M18" s="402">
        <f t="shared" si="5"/>
        <v>107.92592592592594</v>
      </c>
    </row>
    <row r="19" spans="1:13" s="403" customFormat="1" ht="16.5" customHeight="1">
      <c r="A19" s="408" t="s">
        <v>52</v>
      </c>
      <c r="B19" s="405">
        <v>740.53</v>
      </c>
      <c r="C19" s="405">
        <v>729.105</v>
      </c>
      <c r="D19" s="406">
        <f t="shared" si="0"/>
        <v>-11.424999999999955</v>
      </c>
      <c r="E19" s="398">
        <f t="shared" si="1"/>
        <v>98.45718606943676</v>
      </c>
      <c r="F19" s="407">
        <v>10215</v>
      </c>
      <c r="G19" s="407">
        <v>10887</v>
      </c>
      <c r="H19" s="400">
        <f t="shared" si="2"/>
        <v>672</v>
      </c>
      <c r="I19" s="398">
        <f t="shared" si="3"/>
        <v>106.57856093979441</v>
      </c>
      <c r="J19" s="407">
        <v>1309</v>
      </c>
      <c r="K19" s="407">
        <v>1218</v>
      </c>
      <c r="L19" s="401">
        <f t="shared" si="4"/>
        <v>-91</v>
      </c>
      <c r="M19" s="402">
        <f t="shared" si="5"/>
        <v>93.04812834224599</v>
      </c>
    </row>
    <row r="20" spans="1:13" s="403" customFormat="1" ht="16.5" customHeight="1">
      <c r="A20" s="408" t="s">
        <v>53</v>
      </c>
      <c r="B20" s="405">
        <v>1819.388</v>
      </c>
      <c r="C20" s="405">
        <v>1866.066</v>
      </c>
      <c r="D20" s="406">
        <f t="shared" si="0"/>
        <v>46.67800000000011</v>
      </c>
      <c r="E20" s="398">
        <f t="shared" si="1"/>
        <v>102.56558798892814</v>
      </c>
      <c r="F20" s="407">
        <v>10315</v>
      </c>
      <c r="G20" s="407">
        <v>11016</v>
      </c>
      <c r="H20" s="400">
        <f t="shared" si="2"/>
        <v>701</v>
      </c>
      <c r="I20" s="398">
        <f t="shared" si="3"/>
        <v>106.79592825981581</v>
      </c>
      <c r="J20" s="407">
        <v>1396</v>
      </c>
      <c r="K20" s="407">
        <v>1314</v>
      </c>
      <c r="L20" s="401">
        <f t="shared" si="4"/>
        <v>-82</v>
      </c>
      <c r="M20" s="402">
        <f t="shared" si="5"/>
        <v>94.12607449856733</v>
      </c>
    </row>
    <row r="21" spans="1:13" s="403" customFormat="1" ht="16.5" customHeight="1">
      <c r="A21" s="408" t="s">
        <v>54</v>
      </c>
      <c r="B21" s="405">
        <v>1076.693</v>
      </c>
      <c r="C21" s="405">
        <v>1027.755</v>
      </c>
      <c r="D21" s="406">
        <f t="shared" si="0"/>
        <v>-48.937999999999874</v>
      </c>
      <c r="E21" s="398">
        <f t="shared" si="1"/>
        <v>95.45478609037119</v>
      </c>
      <c r="F21" s="407">
        <v>10329</v>
      </c>
      <c r="G21" s="407">
        <v>10930</v>
      </c>
      <c r="H21" s="400">
        <f t="shared" si="2"/>
        <v>601</v>
      </c>
      <c r="I21" s="398">
        <f t="shared" si="3"/>
        <v>105.81856907735502</v>
      </c>
      <c r="J21" s="407">
        <v>1318</v>
      </c>
      <c r="K21" s="407">
        <v>1143</v>
      </c>
      <c r="L21" s="401">
        <f t="shared" si="4"/>
        <v>-175</v>
      </c>
      <c r="M21" s="402">
        <f t="shared" si="5"/>
        <v>86.72230652503794</v>
      </c>
    </row>
    <row r="22" spans="1:13" s="403" customFormat="1" ht="16.5" customHeight="1">
      <c r="A22" s="408" t="s">
        <v>55</v>
      </c>
      <c r="B22" s="405">
        <v>1449.652</v>
      </c>
      <c r="C22" s="405">
        <v>1445.65</v>
      </c>
      <c r="D22" s="406">
        <f t="shared" si="0"/>
        <v>-4.001999999999953</v>
      </c>
      <c r="E22" s="398">
        <f t="shared" si="1"/>
        <v>99.72393374409859</v>
      </c>
      <c r="F22" s="407">
        <v>10143</v>
      </c>
      <c r="G22" s="407">
        <v>10941</v>
      </c>
      <c r="H22" s="400">
        <f t="shared" si="2"/>
        <v>798</v>
      </c>
      <c r="I22" s="398">
        <f t="shared" si="3"/>
        <v>107.86749482401656</v>
      </c>
      <c r="J22" s="407">
        <v>1327</v>
      </c>
      <c r="K22" s="407">
        <v>1235</v>
      </c>
      <c r="L22" s="401">
        <f t="shared" si="4"/>
        <v>-92</v>
      </c>
      <c r="M22" s="402">
        <f t="shared" si="5"/>
        <v>93.06706857573474</v>
      </c>
    </row>
    <row r="23" spans="1:13" s="403" customFormat="1" ht="16.5" customHeight="1">
      <c r="A23" s="408" t="s">
        <v>56</v>
      </c>
      <c r="B23" s="405">
        <v>1306.988</v>
      </c>
      <c r="C23" s="405">
        <v>1312.75</v>
      </c>
      <c r="D23" s="406">
        <f t="shared" si="0"/>
        <v>5.761999999999944</v>
      </c>
      <c r="E23" s="398">
        <f t="shared" si="1"/>
        <v>100.44086097194464</v>
      </c>
      <c r="F23" s="407">
        <v>9789</v>
      </c>
      <c r="G23" s="407">
        <v>10637</v>
      </c>
      <c r="H23" s="400">
        <f t="shared" si="2"/>
        <v>848</v>
      </c>
      <c r="I23" s="398">
        <f t="shared" si="3"/>
        <v>108.6627847584023</v>
      </c>
      <c r="J23" s="407">
        <v>1180</v>
      </c>
      <c r="K23" s="407">
        <v>1099</v>
      </c>
      <c r="L23" s="401">
        <f t="shared" si="4"/>
        <v>-81</v>
      </c>
      <c r="M23" s="402">
        <f t="shared" si="5"/>
        <v>93.13559322033899</v>
      </c>
    </row>
    <row r="24" spans="1:13" s="403" customFormat="1" ht="16.5" customHeight="1">
      <c r="A24" s="408" t="s">
        <v>57</v>
      </c>
      <c r="B24" s="405">
        <v>1370.832</v>
      </c>
      <c r="C24" s="405">
        <v>1375.643</v>
      </c>
      <c r="D24" s="406">
        <f t="shared" si="0"/>
        <v>4.810999999999922</v>
      </c>
      <c r="E24" s="398">
        <f t="shared" si="1"/>
        <v>100.35095474864899</v>
      </c>
      <c r="F24" s="407">
        <v>9980</v>
      </c>
      <c r="G24" s="407">
        <v>10563</v>
      </c>
      <c r="H24" s="400">
        <f t="shared" si="2"/>
        <v>583</v>
      </c>
      <c r="I24" s="398">
        <f t="shared" si="3"/>
        <v>105.84168336673348</v>
      </c>
      <c r="J24" s="407">
        <v>1368</v>
      </c>
      <c r="K24" s="407">
        <v>980</v>
      </c>
      <c r="L24" s="401">
        <f t="shared" si="4"/>
        <v>-388</v>
      </c>
      <c r="M24" s="402">
        <f t="shared" si="5"/>
        <v>71.6374269005848</v>
      </c>
    </row>
    <row r="25" spans="1:13" s="403" customFormat="1" ht="16.5" customHeight="1">
      <c r="A25" s="408" t="s">
        <v>58</v>
      </c>
      <c r="B25" s="405">
        <v>2969.108</v>
      </c>
      <c r="C25" s="405">
        <v>2974.097</v>
      </c>
      <c r="D25" s="406">
        <f t="shared" si="0"/>
        <v>4.989000000000033</v>
      </c>
      <c r="E25" s="398">
        <f t="shared" si="1"/>
        <v>100.16803026363475</v>
      </c>
      <c r="F25" s="407">
        <v>10060</v>
      </c>
      <c r="G25" s="407">
        <v>10879</v>
      </c>
      <c r="H25" s="400">
        <f t="shared" si="2"/>
        <v>819</v>
      </c>
      <c r="I25" s="398">
        <f t="shared" si="3"/>
        <v>108.14115308151094</v>
      </c>
      <c r="J25" s="407">
        <v>1347</v>
      </c>
      <c r="K25" s="407">
        <v>1223</v>
      </c>
      <c r="L25" s="401">
        <f t="shared" si="4"/>
        <v>-124</v>
      </c>
      <c r="M25" s="402">
        <f t="shared" si="5"/>
        <v>90.79435783221975</v>
      </c>
    </row>
    <row r="26" spans="1:13" s="403" customFormat="1" ht="16.5" customHeight="1">
      <c r="A26" s="408" t="s">
        <v>59</v>
      </c>
      <c r="B26" s="405">
        <v>1664.93</v>
      </c>
      <c r="C26" s="405">
        <v>1633.067</v>
      </c>
      <c r="D26" s="406">
        <f t="shared" si="0"/>
        <v>-31.863000000000056</v>
      </c>
      <c r="E26" s="398">
        <f t="shared" si="1"/>
        <v>98.08622584733293</v>
      </c>
      <c r="F26" s="407">
        <v>9575</v>
      </c>
      <c r="G26" s="407">
        <v>10519</v>
      </c>
      <c r="H26" s="400">
        <f t="shared" si="2"/>
        <v>944</v>
      </c>
      <c r="I26" s="398">
        <f t="shared" si="3"/>
        <v>109.85900783289817</v>
      </c>
      <c r="J26" s="407">
        <v>1036</v>
      </c>
      <c r="K26" s="407">
        <v>1034</v>
      </c>
      <c r="L26" s="401">
        <f t="shared" si="4"/>
        <v>-2</v>
      </c>
      <c r="M26" s="402">
        <f t="shared" si="5"/>
        <v>99.8069498069498</v>
      </c>
    </row>
    <row r="27" spans="1:13" s="403" customFormat="1" ht="16.5" customHeight="1">
      <c r="A27" s="408" t="s">
        <v>60</v>
      </c>
      <c r="B27" s="405">
        <v>1546.228</v>
      </c>
      <c r="C27" s="405">
        <v>1510.871</v>
      </c>
      <c r="D27" s="406">
        <f t="shared" si="0"/>
        <v>-35.35699999999997</v>
      </c>
      <c r="E27" s="398">
        <f t="shared" si="1"/>
        <v>97.71333852446082</v>
      </c>
      <c r="F27" s="407">
        <v>10212</v>
      </c>
      <c r="G27" s="407">
        <v>11103</v>
      </c>
      <c r="H27" s="400">
        <f t="shared" si="2"/>
        <v>891</v>
      </c>
      <c r="I27" s="398">
        <f t="shared" si="3"/>
        <v>108.7250293772033</v>
      </c>
      <c r="J27" s="407">
        <v>1498</v>
      </c>
      <c r="K27" s="407">
        <v>1463</v>
      </c>
      <c r="L27" s="401">
        <f t="shared" si="4"/>
        <v>-35</v>
      </c>
      <c r="M27" s="402">
        <f t="shared" si="5"/>
        <v>97.66355140186917</v>
      </c>
    </row>
    <row r="28" spans="1:13" s="403" customFormat="1" ht="16.5" customHeight="1" thickBot="1">
      <c r="A28" s="409" t="s">
        <v>61</v>
      </c>
      <c r="B28" s="410">
        <v>3246.739</v>
      </c>
      <c r="C28" s="410">
        <v>3203.626</v>
      </c>
      <c r="D28" s="411">
        <f t="shared" si="0"/>
        <v>-43.11299999999983</v>
      </c>
      <c r="E28" s="412">
        <f t="shared" si="1"/>
        <v>98.67211377323524</v>
      </c>
      <c r="F28" s="413">
        <v>9823</v>
      </c>
      <c r="G28" s="413">
        <v>10822</v>
      </c>
      <c r="H28" s="414">
        <f t="shared" si="2"/>
        <v>999</v>
      </c>
      <c r="I28" s="412">
        <f t="shared" si="3"/>
        <v>110.17000916217042</v>
      </c>
      <c r="J28" s="413">
        <v>1314</v>
      </c>
      <c r="K28" s="413">
        <v>1383</v>
      </c>
      <c r="L28" s="415">
        <f t="shared" si="4"/>
        <v>69</v>
      </c>
      <c r="M28" s="416">
        <f t="shared" si="5"/>
        <v>105.25114155251141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D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164</v>
      </c>
    </row>
    <row r="2" ht="14.25">
      <c r="A2" s="190"/>
    </row>
    <row r="3" spans="1:13" ht="25.5" customHeight="1">
      <c r="A3" s="4" t="s">
        <v>2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144873.884</v>
      </c>
      <c r="C14" s="386">
        <v>141492.383</v>
      </c>
      <c r="D14" s="387">
        <f aca="true" t="shared" si="0" ref="D14:D28">C14-B14</f>
        <v>-3381.5009999999893</v>
      </c>
      <c r="E14" s="388">
        <f aca="true" t="shared" si="1" ref="E14:E28">C14/B14*100</f>
        <v>97.66590022532978</v>
      </c>
      <c r="F14" s="389">
        <v>12601</v>
      </c>
      <c r="G14" s="389">
        <v>14439</v>
      </c>
      <c r="H14" s="390">
        <f aca="true" t="shared" si="2" ref="H14:H28">G14-F14</f>
        <v>1838</v>
      </c>
      <c r="I14" s="391">
        <f aca="true" t="shared" si="3" ref="I14:I28">G14/F14*100</f>
        <v>114.58614395682882</v>
      </c>
      <c r="J14" s="389">
        <v>1221</v>
      </c>
      <c r="K14" s="389">
        <v>1043</v>
      </c>
      <c r="L14" s="392">
        <f aca="true" t="shared" si="4" ref="L14:L28">K14-J14</f>
        <v>-178</v>
      </c>
      <c r="M14" s="393">
        <f aca="true" t="shared" si="5" ref="M14:M28">K14/J14*100</f>
        <v>85.42178542178543</v>
      </c>
    </row>
    <row r="15" spans="1:13" s="403" customFormat="1" ht="16.5" customHeight="1">
      <c r="A15" s="395" t="s">
        <v>48</v>
      </c>
      <c r="B15" s="396">
        <v>13660.976</v>
      </c>
      <c r="C15" s="396">
        <v>13276.713</v>
      </c>
      <c r="D15" s="397">
        <f t="shared" si="0"/>
        <v>-384.26300000000083</v>
      </c>
      <c r="E15" s="398">
        <f t="shared" si="1"/>
        <v>97.18714826817644</v>
      </c>
      <c r="F15" s="399">
        <v>12677</v>
      </c>
      <c r="G15" s="399">
        <v>14454</v>
      </c>
      <c r="H15" s="400">
        <f t="shared" si="2"/>
        <v>1777</v>
      </c>
      <c r="I15" s="398">
        <f t="shared" si="3"/>
        <v>114.01751202966001</v>
      </c>
      <c r="J15" s="399">
        <v>1362</v>
      </c>
      <c r="K15" s="399">
        <v>1155</v>
      </c>
      <c r="L15" s="401">
        <f t="shared" si="4"/>
        <v>-207</v>
      </c>
      <c r="M15" s="402">
        <f t="shared" si="5"/>
        <v>84.80176211453745</v>
      </c>
    </row>
    <row r="16" spans="1:13" s="403" customFormat="1" ht="16.5" customHeight="1">
      <c r="A16" s="404" t="s">
        <v>49</v>
      </c>
      <c r="B16" s="405">
        <v>15814.491</v>
      </c>
      <c r="C16" s="405">
        <v>15509.99</v>
      </c>
      <c r="D16" s="406">
        <f t="shared" si="0"/>
        <v>-304.5010000000002</v>
      </c>
      <c r="E16" s="398">
        <f t="shared" si="1"/>
        <v>98.07454441625721</v>
      </c>
      <c r="F16" s="407">
        <v>12894</v>
      </c>
      <c r="G16" s="407">
        <v>14699</v>
      </c>
      <c r="H16" s="400">
        <f t="shared" si="2"/>
        <v>1805</v>
      </c>
      <c r="I16" s="398">
        <f t="shared" si="3"/>
        <v>113.99875911276563</v>
      </c>
      <c r="J16" s="407">
        <v>1288</v>
      </c>
      <c r="K16" s="407">
        <v>1098</v>
      </c>
      <c r="L16" s="401">
        <f t="shared" si="4"/>
        <v>-190</v>
      </c>
      <c r="M16" s="402">
        <f t="shared" si="5"/>
        <v>85.24844720496894</v>
      </c>
    </row>
    <row r="17" spans="1:13" s="403" customFormat="1" ht="16.5" customHeight="1">
      <c r="A17" s="408" t="s">
        <v>50</v>
      </c>
      <c r="B17" s="405">
        <v>8882.704</v>
      </c>
      <c r="C17" s="405">
        <v>8639.738</v>
      </c>
      <c r="D17" s="406">
        <f t="shared" si="0"/>
        <v>-242.96600000000035</v>
      </c>
      <c r="E17" s="398">
        <f t="shared" si="1"/>
        <v>97.26472929864599</v>
      </c>
      <c r="F17" s="407">
        <v>12634</v>
      </c>
      <c r="G17" s="407">
        <v>14441</v>
      </c>
      <c r="H17" s="400">
        <f t="shared" si="2"/>
        <v>1807</v>
      </c>
      <c r="I17" s="398">
        <f t="shared" si="3"/>
        <v>114.30267532056355</v>
      </c>
      <c r="J17" s="407">
        <v>1155</v>
      </c>
      <c r="K17" s="407">
        <v>910</v>
      </c>
      <c r="L17" s="401">
        <f t="shared" si="4"/>
        <v>-245</v>
      </c>
      <c r="M17" s="402">
        <f t="shared" si="5"/>
        <v>78.78787878787878</v>
      </c>
    </row>
    <row r="18" spans="1:13" s="403" customFormat="1" ht="16.5" customHeight="1">
      <c r="A18" s="408" t="s">
        <v>51</v>
      </c>
      <c r="B18" s="405">
        <v>7534.31</v>
      </c>
      <c r="C18" s="405">
        <v>7444.675</v>
      </c>
      <c r="D18" s="406">
        <f t="shared" si="0"/>
        <v>-89.63500000000022</v>
      </c>
      <c r="E18" s="398">
        <f t="shared" si="1"/>
        <v>98.81030910594333</v>
      </c>
      <c r="F18" s="407">
        <v>12647</v>
      </c>
      <c r="G18" s="407">
        <v>14641</v>
      </c>
      <c r="H18" s="400">
        <f t="shared" si="2"/>
        <v>1994</v>
      </c>
      <c r="I18" s="398">
        <f t="shared" si="3"/>
        <v>115.76658496086027</v>
      </c>
      <c r="J18" s="407">
        <v>1273</v>
      </c>
      <c r="K18" s="407">
        <v>1268</v>
      </c>
      <c r="L18" s="401">
        <f t="shared" si="4"/>
        <v>-5</v>
      </c>
      <c r="M18" s="402">
        <f t="shared" si="5"/>
        <v>99.60722702278083</v>
      </c>
    </row>
    <row r="19" spans="1:13" s="403" customFormat="1" ht="16.5" customHeight="1">
      <c r="A19" s="408" t="s">
        <v>52</v>
      </c>
      <c r="B19" s="405">
        <v>4637.404</v>
      </c>
      <c r="C19" s="405">
        <v>4500.044</v>
      </c>
      <c r="D19" s="406">
        <f t="shared" si="0"/>
        <v>-137.36000000000058</v>
      </c>
      <c r="E19" s="398">
        <f t="shared" si="1"/>
        <v>97.03799798335446</v>
      </c>
      <c r="F19" s="407">
        <v>12945</v>
      </c>
      <c r="G19" s="407">
        <v>14741</v>
      </c>
      <c r="H19" s="400">
        <f t="shared" si="2"/>
        <v>1796</v>
      </c>
      <c r="I19" s="398">
        <f t="shared" si="3"/>
        <v>113.87408265739667</v>
      </c>
      <c r="J19" s="407">
        <v>1279</v>
      </c>
      <c r="K19" s="407">
        <v>1133</v>
      </c>
      <c r="L19" s="401">
        <f t="shared" si="4"/>
        <v>-146</v>
      </c>
      <c r="M19" s="402">
        <f t="shared" si="5"/>
        <v>88.58483189992181</v>
      </c>
    </row>
    <row r="20" spans="1:13" s="403" customFormat="1" ht="16.5" customHeight="1">
      <c r="A20" s="408" t="s">
        <v>53</v>
      </c>
      <c r="B20" s="405">
        <v>11855.261</v>
      </c>
      <c r="C20" s="405">
        <v>11616.155</v>
      </c>
      <c r="D20" s="406">
        <f t="shared" si="0"/>
        <v>-239.10599999999977</v>
      </c>
      <c r="E20" s="398">
        <f t="shared" si="1"/>
        <v>97.9831232732877</v>
      </c>
      <c r="F20" s="407">
        <v>12687</v>
      </c>
      <c r="G20" s="407">
        <v>14464</v>
      </c>
      <c r="H20" s="400">
        <f t="shared" si="2"/>
        <v>1777</v>
      </c>
      <c r="I20" s="398">
        <f t="shared" si="3"/>
        <v>114.00646330889887</v>
      </c>
      <c r="J20" s="407">
        <v>1347</v>
      </c>
      <c r="K20" s="407">
        <v>1122</v>
      </c>
      <c r="L20" s="401">
        <f t="shared" si="4"/>
        <v>-225</v>
      </c>
      <c r="M20" s="402">
        <f t="shared" si="5"/>
        <v>83.29621380846325</v>
      </c>
    </row>
    <row r="21" spans="1:13" s="403" customFormat="1" ht="16.5" customHeight="1">
      <c r="A21" s="408" t="s">
        <v>54</v>
      </c>
      <c r="B21" s="405">
        <v>6883.327</v>
      </c>
      <c r="C21" s="405">
        <v>6631.047</v>
      </c>
      <c r="D21" s="406">
        <f t="shared" si="0"/>
        <v>-252.28000000000065</v>
      </c>
      <c r="E21" s="398">
        <f t="shared" si="1"/>
        <v>96.33491188200124</v>
      </c>
      <c r="F21" s="407">
        <v>12585</v>
      </c>
      <c r="G21" s="407">
        <v>14320</v>
      </c>
      <c r="H21" s="400">
        <f t="shared" si="2"/>
        <v>1735</v>
      </c>
      <c r="I21" s="398">
        <f t="shared" si="3"/>
        <v>113.78625347636076</v>
      </c>
      <c r="J21" s="407">
        <v>1217</v>
      </c>
      <c r="K21" s="407">
        <v>951</v>
      </c>
      <c r="L21" s="401">
        <f t="shared" si="4"/>
        <v>-266</v>
      </c>
      <c r="M21" s="402">
        <f t="shared" si="5"/>
        <v>78.1429745275267</v>
      </c>
    </row>
    <row r="22" spans="1:13" s="403" customFormat="1" ht="16.5" customHeight="1">
      <c r="A22" s="408" t="s">
        <v>55</v>
      </c>
      <c r="B22" s="405">
        <v>8452.121</v>
      </c>
      <c r="C22" s="405">
        <v>8245.779</v>
      </c>
      <c r="D22" s="406">
        <f t="shared" si="0"/>
        <v>-206.34199999999873</v>
      </c>
      <c r="E22" s="398">
        <f t="shared" si="1"/>
        <v>97.55869562208115</v>
      </c>
      <c r="F22" s="407">
        <v>12479</v>
      </c>
      <c r="G22" s="407">
        <v>14235</v>
      </c>
      <c r="H22" s="400">
        <f t="shared" si="2"/>
        <v>1756</v>
      </c>
      <c r="I22" s="398">
        <f t="shared" si="3"/>
        <v>114.07164035579773</v>
      </c>
      <c r="J22" s="407">
        <v>1098</v>
      </c>
      <c r="K22" s="407">
        <v>835</v>
      </c>
      <c r="L22" s="401">
        <f t="shared" si="4"/>
        <v>-263</v>
      </c>
      <c r="M22" s="402">
        <f t="shared" si="5"/>
        <v>76.04735883424408</v>
      </c>
    </row>
    <row r="23" spans="1:13" s="403" customFormat="1" ht="16.5" customHeight="1">
      <c r="A23" s="408" t="s">
        <v>56</v>
      </c>
      <c r="B23" s="405">
        <v>7802.844</v>
      </c>
      <c r="C23" s="405">
        <v>7613.17</v>
      </c>
      <c r="D23" s="406">
        <f t="shared" si="0"/>
        <v>-189.67399999999998</v>
      </c>
      <c r="E23" s="398">
        <f t="shared" si="1"/>
        <v>97.5691683698918</v>
      </c>
      <c r="F23" s="407">
        <v>12670</v>
      </c>
      <c r="G23" s="407">
        <v>14545</v>
      </c>
      <c r="H23" s="400">
        <f t="shared" si="2"/>
        <v>1875</v>
      </c>
      <c r="I23" s="398">
        <f t="shared" si="3"/>
        <v>114.79873717442779</v>
      </c>
      <c r="J23" s="407">
        <v>1241</v>
      </c>
      <c r="K23" s="407">
        <v>1046</v>
      </c>
      <c r="L23" s="401">
        <f t="shared" si="4"/>
        <v>-195</v>
      </c>
      <c r="M23" s="402">
        <f t="shared" si="5"/>
        <v>84.28686543110395</v>
      </c>
    </row>
    <row r="24" spans="1:13" s="403" customFormat="1" ht="16.5" customHeight="1">
      <c r="A24" s="408" t="s">
        <v>57</v>
      </c>
      <c r="B24" s="405">
        <v>8189.874</v>
      </c>
      <c r="C24" s="405">
        <v>8132.972</v>
      </c>
      <c r="D24" s="406">
        <f t="shared" si="0"/>
        <v>-56.902000000000044</v>
      </c>
      <c r="E24" s="398">
        <f t="shared" si="1"/>
        <v>99.3052151962289</v>
      </c>
      <c r="F24" s="407">
        <v>12384</v>
      </c>
      <c r="G24" s="407">
        <v>13913</v>
      </c>
      <c r="H24" s="400">
        <f t="shared" si="2"/>
        <v>1529</v>
      </c>
      <c r="I24" s="398">
        <f t="shared" si="3"/>
        <v>112.34657622739017</v>
      </c>
      <c r="J24" s="407">
        <v>1149</v>
      </c>
      <c r="K24" s="407">
        <v>650</v>
      </c>
      <c r="L24" s="401">
        <f t="shared" si="4"/>
        <v>-499</v>
      </c>
      <c r="M24" s="402">
        <f t="shared" si="5"/>
        <v>56.570931244560484</v>
      </c>
    </row>
    <row r="25" spans="1:13" s="403" customFormat="1" ht="16.5" customHeight="1">
      <c r="A25" s="408" t="s">
        <v>58</v>
      </c>
      <c r="B25" s="405">
        <v>15666.839</v>
      </c>
      <c r="C25" s="405">
        <v>15236.652</v>
      </c>
      <c r="D25" s="406">
        <f t="shared" si="0"/>
        <v>-430.1869999999999</v>
      </c>
      <c r="E25" s="398">
        <f t="shared" si="1"/>
        <v>97.2541557362018</v>
      </c>
      <c r="F25" s="407">
        <v>12519</v>
      </c>
      <c r="G25" s="407">
        <v>14315</v>
      </c>
      <c r="H25" s="400">
        <f t="shared" si="2"/>
        <v>1796</v>
      </c>
      <c r="I25" s="398">
        <f t="shared" si="3"/>
        <v>114.34619378544613</v>
      </c>
      <c r="J25" s="407">
        <v>1153</v>
      </c>
      <c r="K25" s="407">
        <v>993</v>
      </c>
      <c r="L25" s="401">
        <f t="shared" si="4"/>
        <v>-160</v>
      </c>
      <c r="M25" s="402">
        <f t="shared" si="5"/>
        <v>86.12315698178664</v>
      </c>
    </row>
    <row r="26" spans="1:13" s="403" customFormat="1" ht="16.5" customHeight="1">
      <c r="A26" s="408" t="s">
        <v>59</v>
      </c>
      <c r="B26" s="405">
        <v>9368.306</v>
      </c>
      <c r="C26" s="405">
        <v>9067.765</v>
      </c>
      <c r="D26" s="406">
        <f t="shared" si="0"/>
        <v>-300.5410000000011</v>
      </c>
      <c r="E26" s="398">
        <f t="shared" si="1"/>
        <v>96.79193869201112</v>
      </c>
      <c r="F26" s="407">
        <v>12568</v>
      </c>
      <c r="G26" s="407">
        <v>14458</v>
      </c>
      <c r="H26" s="400">
        <f t="shared" si="2"/>
        <v>1890</v>
      </c>
      <c r="I26" s="398">
        <f t="shared" si="3"/>
        <v>115.0381922342457</v>
      </c>
      <c r="J26" s="407">
        <v>1070</v>
      </c>
      <c r="K26" s="407">
        <v>993</v>
      </c>
      <c r="L26" s="401">
        <f t="shared" si="4"/>
        <v>-77</v>
      </c>
      <c r="M26" s="402">
        <f t="shared" si="5"/>
        <v>92.80373831775701</v>
      </c>
    </row>
    <row r="27" spans="1:13" s="403" customFormat="1" ht="16.5" customHeight="1">
      <c r="A27" s="408" t="s">
        <v>60</v>
      </c>
      <c r="B27" s="405">
        <v>8294.459</v>
      </c>
      <c r="C27" s="405">
        <v>8054.884</v>
      </c>
      <c r="D27" s="406">
        <f t="shared" si="0"/>
        <v>-239.57500000000073</v>
      </c>
      <c r="E27" s="398">
        <f t="shared" si="1"/>
        <v>97.11162596620225</v>
      </c>
      <c r="F27" s="407">
        <v>12383</v>
      </c>
      <c r="G27" s="407">
        <v>14278</v>
      </c>
      <c r="H27" s="400">
        <f t="shared" si="2"/>
        <v>1895</v>
      </c>
      <c r="I27" s="398">
        <f t="shared" si="3"/>
        <v>115.30323831058709</v>
      </c>
      <c r="J27" s="407">
        <v>1208</v>
      </c>
      <c r="K27" s="407">
        <v>1032</v>
      </c>
      <c r="L27" s="401">
        <f t="shared" si="4"/>
        <v>-176</v>
      </c>
      <c r="M27" s="402">
        <f t="shared" si="5"/>
        <v>85.43046357615894</v>
      </c>
    </row>
    <row r="28" spans="1:13" s="403" customFormat="1" ht="16.5" customHeight="1" thickBot="1">
      <c r="A28" s="409" t="s">
        <v>61</v>
      </c>
      <c r="B28" s="410">
        <v>17830.968</v>
      </c>
      <c r="C28" s="410">
        <v>17522.799</v>
      </c>
      <c r="D28" s="411">
        <f t="shared" si="0"/>
        <v>-308.1690000000017</v>
      </c>
      <c r="E28" s="412">
        <f t="shared" si="1"/>
        <v>98.27172030144409</v>
      </c>
      <c r="F28" s="413">
        <v>12425</v>
      </c>
      <c r="G28" s="413">
        <v>14527</v>
      </c>
      <c r="H28" s="414">
        <f t="shared" si="2"/>
        <v>2102</v>
      </c>
      <c r="I28" s="412">
        <f t="shared" si="3"/>
        <v>116.91750503018108</v>
      </c>
      <c r="J28" s="413">
        <v>1196</v>
      </c>
      <c r="K28" s="413">
        <v>1192</v>
      </c>
      <c r="L28" s="415">
        <f t="shared" si="4"/>
        <v>-4</v>
      </c>
      <c r="M28" s="416">
        <f t="shared" si="5"/>
        <v>99.66555183946488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4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165</v>
      </c>
    </row>
    <row r="2" ht="14.25">
      <c r="A2" s="190"/>
    </row>
    <row r="3" spans="1:13" ht="25.5" customHeight="1">
      <c r="A3" s="4" t="s">
        <v>129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95585.103</v>
      </c>
      <c r="C14" s="386">
        <v>93735.023</v>
      </c>
      <c r="D14" s="387">
        <f aca="true" t="shared" si="0" ref="D14:D28">C14-B14</f>
        <v>-1850.0800000000017</v>
      </c>
      <c r="E14" s="388">
        <f aca="true" t="shared" si="1" ref="E14:E28">C14/B14*100</f>
        <v>98.0644682676128</v>
      </c>
      <c r="F14" s="389">
        <v>14813</v>
      </c>
      <c r="G14" s="389">
        <v>17153</v>
      </c>
      <c r="H14" s="390">
        <f aca="true" t="shared" si="2" ref="H14:H28">G14-F14</f>
        <v>2340</v>
      </c>
      <c r="I14" s="391">
        <f aca="true" t="shared" si="3" ref="I14:I28">G14/F14*100</f>
        <v>115.79693512455276</v>
      </c>
      <c r="J14" s="389">
        <v>1422</v>
      </c>
      <c r="K14" s="389">
        <v>1202</v>
      </c>
      <c r="L14" s="392">
        <f aca="true" t="shared" si="4" ref="L14:L28">K14-J14</f>
        <v>-220</v>
      </c>
      <c r="M14" s="393">
        <f aca="true" t="shared" si="5" ref="M14:M28">K14/J14*100</f>
        <v>84.52883263009845</v>
      </c>
    </row>
    <row r="15" spans="1:13" s="403" customFormat="1" ht="16.5" customHeight="1">
      <c r="A15" s="429" t="s">
        <v>48</v>
      </c>
      <c r="B15" s="396">
        <v>8881.37</v>
      </c>
      <c r="C15" s="396">
        <v>8651.156</v>
      </c>
      <c r="D15" s="397">
        <f t="shared" si="0"/>
        <v>-230.21399999999994</v>
      </c>
      <c r="E15" s="398">
        <f t="shared" si="1"/>
        <v>97.40789990733411</v>
      </c>
      <c r="F15" s="399">
        <v>14826</v>
      </c>
      <c r="G15" s="399">
        <v>17091</v>
      </c>
      <c r="H15" s="400">
        <f t="shared" si="2"/>
        <v>2265</v>
      </c>
      <c r="I15" s="398">
        <f t="shared" si="3"/>
        <v>115.27721570214489</v>
      </c>
      <c r="J15" s="399">
        <v>1567</v>
      </c>
      <c r="K15" s="399">
        <v>1327</v>
      </c>
      <c r="L15" s="401">
        <f t="shared" si="4"/>
        <v>-240</v>
      </c>
      <c r="M15" s="402">
        <f t="shared" si="5"/>
        <v>84.68410976388002</v>
      </c>
    </row>
    <row r="16" spans="1:13" s="403" customFormat="1" ht="16.5" customHeight="1">
      <c r="A16" s="404" t="s">
        <v>49</v>
      </c>
      <c r="B16" s="405">
        <v>10435.698</v>
      </c>
      <c r="C16" s="405">
        <v>10300.08</v>
      </c>
      <c r="D16" s="406">
        <f t="shared" si="0"/>
        <v>-135.6180000000004</v>
      </c>
      <c r="E16" s="398">
        <f t="shared" si="1"/>
        <v>98.70044150376907</v>
      </c>
      <c r="F16" s="407">
        <v>15203</v>
      </c>
      <c r="G16" s="407">
        <v>17475</v>
      </c>
      <c r="H16" s="400">
        <f t="shared" si="2"/>
        <v>2272</v>
      </c>
      <c r="I16" s="398">
        <f t="shared" si="3"/>
        <v>114.94441886469775</v>
      </c>
      <c r="J16" s="407">
        <v>1514</v>
      </c>
      <c r="K16" s="407">
        <v>1271</v>
      </c>
      <c r="L16" s="401">
        <f t="shared" si="4"/>
        <v>-243</v>
      </c>
      <c r="M16" s="402">
        <f t="shared" si="5"/>
        <v>83.94980184940555</v>
      </c>
    </row>
    <row r="17" spans="1:13" s="403" customFormat="1" ht="16.5" customHeight="1">
      <c r="A17" s="408" t="s">
        <v>50</v>
      </c>
      <c r="B17" s="405">
        <v>5869.094</v>
      </c>
      <c r="C17" s="405">
        <v>5699.479</v>
      </c>
      <c r="D17" s="406">
        <f t="shared" si="0"/>
        <v>-169.61499999999978</v>
      </c>
      <c r="E17" s="398">
        <f t="shared" si="1"/>
        <v>97.11003095196635</v>
      </c>
      <c r="F17" s="407">
        <v>14848</v>
      </c>
      <c r="G17" s="407">
        <v>17239</v>
      </c>
      <c r="H17" s="400">
        <f t="shared" si="2"/>
        <v>2391</v>
      </c>
      <c r="I17" s="398">
        <f t="shared" si="3"/>
        <v>116.10317887931035</v>
      </c>
      <c r="J17" s="407">
        <v>1346</v>
      </c>
      <c r="K17" s="407">
        <v>1042</v>
      </c>
      <c r="L17" s="401">
        <f t="shared" si="4"/>
        <v>-304</v>
      </c>
      <c r="M17" s="402">
        <f t="shared" si="5"/>
        <v>77.4145616641902</v>
      </c>
    </row>
    <row r="18" spans="1:13" s="403" customFormat="1" ht="16.5" customHeight="1">
      <c r="A18" s="408" t="s">
        <v>51</v>
      </c>
      <c r="B18" s="405">
        <v>4976.832</v>
      </c>
      <c r="C18" s="405">
        <v>4924.396</v>
      </c>
      <c r="D18" s="406">
        <f t="shared" si="0"/>
        <v>-52.436000000000604</v>
      </c>
      <c r="E18" s="398">
        <f t="shared" si="1"/>
        <v>98.94639802991139</v>
      </c>
      <c r="F18" s="407">
        <v>14939</v>
      </c>
      <c r="G18" s="407">
        <v>17503</v>
      </c>
      <c r="H18" s="400">
        <f t="shared" si="2"/>
        <v>2564</v>
      </c>
      <c r="I18" s="398">
        <f t="shared" si="3"/>
        <v>117.16313006225316</v>
      </c>
      <c r="J18" s="407">
        <v>1508</v>
      </c>
      <c r="K18" s="407">
        <v>1499</v>
      </c>
      <c r="L18" s="401">
        <f t="shared" si="4"/>
        <v>-9</v>
      </c>
      <c r="M18" s="402">
        <f t="shared" si="5"/>
        <v>99.40318302387267</v>
      </c>
    </row>
    <row r="19" spans="1:13" s="403" customFormat="1" ht="16.5" customHeight="1">
      <c r="A19" s="408" t="s">
        <v>52</v>
      </c>
      <c r="B19" s="405">
        <v>3127.61</v>
      </c>
      <c r="C19" s="405">
        <v>3054.723</v>
      </c>
      <c r="D19" s="406">
        <f t="shared" si="0"/>
        <v>-72.88700000000017</v>
      </c>
      <c r="E19" s="398">
        <f t="shared" si="1"/>
        <v>97.66956238149896</v>
      </c>
      <c r="F19" s="407">
        <v>15116</v>
      </c>
      <c r="G19" s="407">
        <v>17386</v>
      </c>
      <c r="H19" s="400">
        <f t="shared" si="2"/>
        <v>2270</v>
      </c>
      <c r="I19" s="398">
        <f t="shared" si="3"/>
        <v>115.01720031754432</v>
      </c>
      <c r="J19" s="407">
        <v>1517</v>
      </c>
      <c r="K19" s="407">
        <v>1333</v>
      </c>
      <c r="L19" s="401">
        <f t="shared" si="4"/>
        <v>-184</v>
      </c>
      <c r="M19" s="402">
        <f t="shared" si="5"/>
        <v>87.8707976268952</v>
      </c>
    </row>
    <row r="20" spans="1:13" s="403" customFormat="1" ht="16.5" customHeight="1">
      <c r="A20" s="408" t="s">
        <v>53</v>
      </c>
      <c r="B20" s="405">
        <v>7910.339</v>
      </c>
      <c r="C20" s="405">
        <v>7782.504</v>
      </c>
      <c r="D20" s="406">
        <f t="shared" si="0"/>
        <v>-127.83500000000004</v>
      </c>
      <c r="E20" s="398">
        <f t="shared" si="1"/>
        <v>98.38395042235231</v>
      </c>
      <c r="F20" s="407">
        <v>14853</v>
      </c>
      <c r="G20" s="407">
        <v>17076</v>
      </c>
      <c r="H20" s="400">
        <f t="shared" si="2"/>
        <v>2223</v>
      </c>
      <c r="I20" s="398">
        <f t="shared" si="3"/>
        <v>114.96667339931328</v>
      </c>
      <c r="J20" s="407">
        <v>1568</v>
      </c>
      <c r="K20" s="407">
        <v>1282</v>
      </c>
      <c r="L20" s="401">
        <f t="shared" si="4"/>
        <v>-286</v>
      </c>
      <c r="M20" s="402">
        <f t="shared" si="5"/>
        <v>81.76020408163265</v>
      </c>
    </row>
    <row r="21" spans="1:13" s="403" customFormat="1" ht="16.5" customHeight="1">
      <c r="A21" s="408" t="s">
        <v>54</v>
      </c>
      <c r="B21" s="405">
        <v>4622.208</v>
      </c>
      <c r="C21" s="405">
        <v>4489.963</v>
      </c>
      <c r="D21" s="406">
        <f t="shared" si="0"/>
        <v>-132.2449999999999</v>
      </c>
      <c r="E21" s="398">
        <f t="shared" si="1"/>
        <v>97.13892148514304</v>
      </c>
      <c r="F21" s="407">
        <v>14735</v>
      </c>
      <c r="G21" s="407">
        <v>16869</v>
      </c>
      <c r="H21" s="400">
        <f t="shared" si="2"/>
        <v>2134</v>
      </c>
      <c r="I21" s="398">
        <f t="shared" si="3"/>
        <v>114.48252460128944</v>
      </c>
      <c r="J21" s="407">
        <v>1401</v>
      </c>
      <c r="K21" s="407">
        <v>1055</v>
      </c>
      <c r="L21" s="401">
        <f t="shared" si="4"/>
        <v>-346</v>
      </c>
      <c r="M21" s="402">
        <f t="shared" si="5"/>
        <v>75.30335474660956</v>
      </c>
    </row>
    <row r="22" spans="1:13" s="403" customFormat="1" ht="16.5" customHeight="1">
      <c r="A22" s="408" t="s">
        <v>55</v>
      </c>
      <c r="B22" s="405">
        <v>5653.954</v>
      </c>
      <c r="C22" s="405">
        <v>5562.793</v>
      </c>
      <c r="D22" s="406">
        <f t="shared" si="0"/>
        <v>-91.16100000000006</v>
      </c>
      <c r="E22" s="398">
        <f t="shared" si="1"/>
        <v>98.38765932655271</v>
      </c>
      <c r="F22" s="407">
        <v>14640</v>
      </c>
      <c r="G22" s="407">
        <v>16830</v>
      </c>
      <c r="H22" s="400">
        <f t="shared" si="2"/>
        <v>2190</v>
      </c>
      <c r="I22" s="398">
        <f t="shared" si="3"/>
        <v>114.95901639344261</v>
      </c>
      <c r="J22" s="407">
        <v>1262</v>
      </c>
      <c r="K22" s="407">
        <v>943</v>
      </c>
      <c r="L22" s="401">
        <f t="shared" si="4"/>
        <v>-319</v>
      </c>
      <c r="M22" s="402">
        <f t="shared" si="5"/>
        <v>74.72266244057052</v>
      </c>
    </row>
    <row r="23" spans="1:13" s="403" customFormat="1" ht="16.5" customHeight="1">
      <c r="A23" s="408" t="s">
        <v>56</v>
      </c>
      <c r="B23" s="405">
        <v>5144.848</v>
      </c>
      <c r="C23" s="405">
        <v>5055.849</v>
      </c>
      <c r="D23" s="406">
        <f t="shared" si="0"/>
        <v>-88.9989999999998</v>
      </c>
      <c r="E23" s="398">
        <f t="shared" si="1"/>
        <v>98.27013353941652</v>
      </c>
      <c r="F23" s="407">
        <v>14912</v>
      </c>
      <c r="G23" s="407">
        <v>17257</v>
      </c>
      <c r="H23" s="400">
        <f t="shared" si="2"/>
        <v>2345</v>
      </c>
      <c r="I23" s="398">
        <f t="shared" si="3"/>
        <v>115.72559012875536</v>
      </c>
      <c r="J23" s="407">
        <v>1420</v>
      </c>
      <c r="K23" s="407">
        <v>1189</v>
      </c>
      <c r="L23" s="401">
        <f t="shared" si="4"/>
        <v>-231</v>
      </c>
      <c r="M23" s="402">
        <f t="shared" si="5"/>
        <v>83.73239436619718</v>
      </c>
    </row>
    <row r="24" spans="1:13" s="403" customFormat="1" ht="16.5" customHeight="1">
      <c r="A24" s="408" t="s">
        <v>57</v>
      </c>
      <c r="B24" s="405">
        <v>5404.976</v>
      </c>
      <c r="C24" s="405">
        <v>5402.603</v>
      </c>
      <c r="D24" s="406">
        <f t="shared" si="0"/>
        <v>-2.3729999999995925</v>
      </c>
      <c r="E24" s="398">
        <f t="shared" si="1"/>
        <v>99.95609601226722</v>
      </c>
      <c r="F24" s="407">
        <v>14560</v>
      </c>
      <c r="G24" s="407">
        <v>16517</v>
      </c>
      <c r="H24" s="400">
        <f t="shared" si="2"/>
        <v>1957</v>
      </c>
      <c r="I24" s="398">
        <f t="shared" si="3"/>
        <v>113.44093406593407</v>
      </c>
      <c r="J24" s="407">
        <v>1344</v>
      </c>
      <c r="K24" s="407">
        <v>742</v>
      </c>
      <c r="L24" s="401">
        <f t="shared" si="4"/>
        <v>-602</v>
      </c>
      <c r="M24" s="402">
        <f t="shared" si="5"/>
        <v>55.208333333333336</v>
      </c>
    </row>
    <row r="25" spans="1:13" s="403" customFormat="1" ht="16.5" customHeight="1">
      <c r="A25" s="408" t="s">
        <v>58</v>
      </c>
      <c r="B25" s="405">
        <v>10238.866</v>
      </c>
      <c r="C25" s="405">
        <v>9982.423</v>
      </c>
      <c r="D25" s="406">
        <f t="shared" si="0"/>
        <v>-256.4429999999993</v>
      </c>
      <c r="E25" s="398">
        <f t="shared" si="1"/>
        <v>97.49539646285048</v>
      </c>
      <c r="F25" s="407">
        <v>14677</v>
      </c>
      <c r="G25" s="407">
        <v>17021</v>
      </c>
      <c r="H25" s="400">
        <f t="shared" si="2"/>
        <v>2344</v>
      </c>
      <c r="I25" s="398">
        <f t="shared" si="3"/>
        <v>115.9705661920011</v>
      </c>
      <c r="J25" s="407">
        <v>1348</v>
      </c>
      <c r="K25" s="407">
        <v>1147</v>
      </c>
      <c r="L25" s="401">
        <f t="shared" si="4"/>
        <v>-201</v>
      </c>
      <c r="M25" s="402">
        <f t="shared" si="5"/>
        <v>85.08902077151336</v>
      </c>
    </row>
    <row r="26" spans="1:13" s="403" customFormat="1" ht="16.5" customHeight="1">
      <c r="A26" s="408" t="s">
        <v>59</v>
      </c>
      <c r="B26" s="405">
        <v>6211.238</v>
      </c>
      <c r="C26" s="405">
        <v>6055.899</v>
      </c>
      <c r="D26" s="406">
        <f t="shared" si="0"/>
        <v>-155.33899999999994</v>
      </c>
      <c r="E26" s="398">
        <f t="shared" si="1"/>
        <v>97.49906540370857</v>
      </c>
      <c r="F26" s="407">
        <v>14766</v>
      </c>
      <c r="G26" s="407">
        <v>17195</v>
      </c>
      <c r="H26" s="400">
        <f t="shared" si="2"/>
        <v>2429</v>
      </c>
      <c r="I26" s="398">
        <f t="shared" si="3"/>
        <v>116.44995259379655</v>
      </c>
      <c r="J26" s="407">
        <v>1229</v>
      </c>
      <c r="K26" s="407">
        <v>1134</v>
      </c>
      <c r="L26" s="401">
        <f t="shared" si="4"/>
        <v>-95</v>
      </c>
      <c r="M26" s="402">
        <f t="shared" si="5"/>
        <v>92.27013832384053</v>
      </c>
    </row>
    <row r="27" spans="1:13" s="403" customFormat="1" ht="16.5" customHeight="1">
      <c r="A27" s="408" t="s">
        <v>60</v>
      </c>
      <c r="B27" s="405">
        <v>5355.287</v>
      </c>
      <c r="C27" s="405">
        <v>5221.763</v>
      </c>
      <c r="D27" s="406">
        <f t="shared" si="0"/>
        <v>-133.52400000000034</v>
      </c>
      <c r="E27" s="398">
        <f t="shared" si="1"/>
        <v>97.50668825032159</v>
      </c>
      <c r="F27" s="407">
        <v>14755</v>
      </c>
      <c r="G27" s="407">
        <v>17174</v>
      </c>
      <c r="H27" s="400">
        <f t="shared" si="2"/>
        <v>2419</v>
      </c>
      <c r="I27" s="398">
        <f t="shared" si="3"/>
        <v>116.39444256184343</v>
      </c>
      <c r="J27" s="407">
        <v>1427</v>
      </c>
      <c r="K27" s="407">
        <v>1209</v>
      </c>
      <c r="L27" s="401">
        <f t="shared" si="4"/>
        <v>-218</v>
      </c>
      <c r="M27" s="402">
        <f t="shared" si="5"/>
        <v>84.72319551506658</v>
      </c>
    </row>
    <row r="28" spans="1:13" s="403" customFormat="1" ht="16.5" customHeight="1" thickBot="1">
      <c r="A28" s="409" t="s">
        <v>61</v>
      </c>
      <c r="B28" s="410">
        <v>11752.783</v>
      </c>
      <c r="C28" s="410">
        <v>11551.392</v>
      </c>
      <c r="D28" s="411">
        <f t="shared" si="0"/>
        <v>-201.39099999999962</v>
      </c>
      <c r="E28" s="412">
        <f t="shared" si="1"/>
        <v>98.28643990108556</v>
      </c>
      <c r="F28" s="413">
        <v>14631</v>
      </c>
      <c r="G28" s="413">
        <v>17309</v>
      </c>
      <c r="H28" s="414">
        <f t="shared" si="2"/>
        <v>2678</v>
      </c>
      <c r="I28" s="412">
        <f t="shared" si="3"/>
        <v>118.303601941084</v>
      </c>
      <c r="J28" s="413">
        <v>1397</v>
      </c>
      <c r="K28" s="413">
        <v>1393</v>
      </c>
      <c r="L28" s="415">
        <f t="shared" si="4"/>
        <v>-4</v>
      </c>
      <c r="M28" s="416">
        <f t="shared" si="5"/>
        <v>99.71367215461704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9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166</v>
      </c>
    </row>
    <row r="2" ht="14.25">
      <c r="A2" s="190"/>
    </row>
    <row r="3" spans="1:13" ht="25.5" customHeight="1">
      <c r="A3" s="4" t="s">
        <v>131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417" t="s">
        <v>142</v>
      </c>
      <c r="G8" s="353"/>
      <c r="H8" s="353"/>
      <c r="I8" s="350"/>
      <c r="J8" s="417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4" t="s">
        <v>155</v>
      </c>
      <c r="F13" s="213" t="s">
        <v>153</v>
      </c>
      <c r="G13" s="381" t="s">
        <v>277</v>
      </c>
      <c r="H13" s="426" t="s">
        <v>154</v>
      </c>
      <c r="I13" s="427" t="s">
        <v>155</v>
      </c>
      <c r="J13" s="213" t="s">
        <v>153</v>
      </c>
      <c r="K13" s="381" t="s">
        <v>277</v>
      </c>
      <c r="L13" s="426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386">
        <v>49288.781</v>
      </c>
      <c r="C14" s="386">
        <v>47757.36</v>
      </c>
      <c r="D14" s="387">
        <f aca="true" t="shared" si="0" ref="D14:D28">C14-B14</f>
        <v>-1531.421000000002</v>
      </c>
      <c r="E14" s="388">
        <f aca="true" t="shared" si="1" ref="E14:E28">C14/B14*100</f>
        <v>96.89296231529848</v>
      </c>
      <c r="F14" s="389">
        <v>8312</v>
      </c>
      <c r="G14" s="389">
        <v>9113</v>
      </c>
      <c r="H14" s="390">
        <f aca="true" t="shared" si="2" ref="H14:H28">G14-F14</f>
        <v>801</v>
      </c>
      <c r="I14" s="391">
        <f aca="true" t="shared" si="3" ref="I14:I28">G14/F14*100</f>
        <v>109.6366698748797</v>
      </c>
      <c r="J14" s="389">
        <v>831</v>
      </c>
      <c r="K14" s="389">
        <v>731</v>
      </c>
      <c r="L14" s="392">
        <f aca="true" t="shared" si="4" ref="L14:L28">K14-J14</f>
        <v>-100</v>
      </c>
      <c r="M14" s="393">
        <f aca="true" t="shared" si="5" ref="M14:M28">K14/J14*100</f>
        <v>87.96630565583634</v>
      </c>
    </row>
    <row r="15" spans="1:13" s="403" customFormat="1" ht="16.5" customHeight="1">
      <c r="A15" s="429" t="s">
        <v>48</v>
      </c>
      <c r="B15" s="396">
        <v>4779.606</v>
      </c>
      <c r="C15" s="396">
        <v>4625.557</v>
      </c>
      <c r="D15" s="397">
        <f t="shared" si="0"/>
        <v>-154.04899999999998</v>
      </c>
      <c r="E15" s="398">
        <f t="shared" si="1"/>
        <v>96.7769519077514</v>
      </c>
      <c r="F15" s="399">
        <v>8683</v>
      </c>
      <c r="G15" s="399">
        <v>9523</v>
      </c>
      <c r="H15" s="400">
        <f t="shared" si="2"/>
        <v>840</v>
      </c>
      <c r="I15" s="398">
        <f t="shared" si="3"/>
        <v>109.67407578026027</v>
      </c>
      <c r="J15" s="399">
        <v>979</v>
      </c>
      <c r="K15" s="399">
        <v>834</v>
      </c>
      <c r="L15" s="401">
        <f t="shared" si="4"/>
        <v>-145</v>
      </c>
      <c r="M15" s="402">
        <f t="shared" si="5"/>
        <v>85.18896833503575</v>
      </c>
    </row>
    <row r="16" spans="1:13" s="403" customFormat="1" ht="16.5" customHeight="1">
      <c r="A16" s="404" t="s">
        <v>49</v>
      </c>
      <c r="B16" s="405">
        <v>5378.793</v>
      </c>
      <c r="C16" s="405">
        <v>5209.91</v>
      </c>
      <c r="D16" s="406">
        <f t="shared" si="0"/>
        <v>-168.8829999999998</v>
      </c>
      <c r="E16" s="398">
        <f t="shared" si="1"/>
        <v>96.86020636971901</v>
      </c>
      <c r="F16" s="407">
        <v>8412</v>
      </c>
      <c r="G16" s="407">
        <v>9211</v>
      </c>
      <c r="H16" s="400">
        <f t="shared" si="2"/>
        <v>799</v>
      </c>
      <c r="I16" s="398">
        <f t="shared" si="3"/>
        <v>109.49833571088921</v>
      </c>
      <c r="J16" s="407">
        <v>848</v>
      </c>
      <c r="K16" s="407">
        <v>758</v>
      </c>
      <c r="L16" s="401">
        <f t="shared" si="4"/>
        <v>-90</v>
      </c>
      <c r="M16" s="402">
        <f t="shared" si="5"/>
        <v>89.38679245283019</v>
      </c>
    </row>
    <row r="17" spans="1:13" s="403" customFormat="1" ht="16.5" customHeight="1">
      <c r="A17" s="408" t="s">
        <v>50</v>
      </c>
      <c r="B17" s="405">
        <v>3013.61</v>
      </c>
      <c r="C17" s="405">
        <v>2940.259</v>
      </c>
      <c r="D17" s="406">
        <f t="shared" si="0"/>
        <v>-73.35100000000011</v>
      </c>
      <c r="E17" s="398">
        <f t="shared" si="1"/>
        <v>97.56600887307913</v>
      </c>
      <c r="F17" s="407">
        <v>8323</v>
      </c>
      <c r="G17" s="407">
        <v>9018</v>
      </c>
      <c r="H17" s="400">
        <f t="shared" si="2"/>
        <v>695</v>
      </c>
      <c r="I17" s="398">
        <f t="shared" si="3"/>
        <v>108.35035443950498</v>
      </c>
      <c r="J17" s="407">
        <v>784</v>
      </c>
      <c r="K17" s="407">
        <v>655</v>
      </c>
      <c r="L17" s="401">
        <f t="shared" si="4"/>
        <v>-129</v>
      </c>
      <c r="M17" s="402">
        <f t="shared" si="5"/>
        <v>83.54591836734694</v>
      </c>
    </row>
    <row r="18" spans="1:13" s="403" customFormat="1" ht="16.5" customHeight="1">
      <c r="A18" s="408" t="s">
        <v>51</v>
      </c>
      <c r="B18" s="405">
        <v>2557.478</v>
      </c>
      <c r="C18" s="405">
        <v>2520.279</v>
      </c>
      <c r="D18" s="406">
        <f t="shared" si="0"/>
        <v>-37.19900000000007</v>
      </c>
      <c r="E18" s="398">
        <f t="shared" si="1"/>
        <v>98.54548113414856</v>
      </c>
      <c r="F18" s="407">
        <v>8186</v>
      </c>
      <c r="G18" s="407">
        <v>9048</v>
      </c>
      <c r="H18" s="400">
        <f t="shared" si="2"/>
        <v>862</v>
      </c>
      <c r="I18" s="398">
        <f t="shared" si="3"/>
        <v>110.5301734668947</v>
      </c>
      <c r="J18" s="407">
        <v>818</v>
      </c>
      <c r="K18" s="407">
        <v>815</v>
      </c>
      <c r="L18" s="401">
        <f t="shared" si="4"/>
        <v>-3</v>
      </c>
      <c r="M18" s="402">
        <f t="shared" si="5"/>
        <v>99.63325183374083</v>
      </c>
    </row>
    <row r="19" spans="1:13" s="403" customFormat="1" ht="16.5" customHeight="1">
      <c r="A19" s="408" t="s">
        <v>52</v>
      </c>
      <c r="B19" s="405">
        <v>1509.794</v>
      </c>
      <c r="C19" s="405">
        <v>1445.321</v>
      </c>
      <c r="D19" s="406">
        <f t="shared" si="0"/>
        <v>-64.47300000000018</v>
      </c>
      <c r="E19" s="398">
        <f t="shared" si="1"/>
        <v>95.72968232752281</v>
      </c>
      <c r="F19" s="407">
        <v>8446</v>
      </c>
      <c r="G19" s="407">
        <v>9150</v>
      </c>
      <c r="H19" s="400">
        <f t="shared" si="2"/>
        <v>704</v>
      </c>
      <c r="I19" s="398">
        <f t="shared" si="3"/>
        <v>108.33530665403741</v>
      </c>
      <c r="J19" s="407">
        <v>786</v>
      </c>
      <c r="K19" s="407">
        <v>711</v>
      </c>
      <c r="L19" s="401">
        <f t="shared" si="4"/>
        <v>-75</v>
      </c>
      <c r="M19" s="402">
        <f t="shared" si="5"/>
        <v>90.45801526717557</v>
      </c>
    </row>
    <row r="20" spans="1:13" s="403" customFormat="1" ht="16.5" customHeight="1">
      <c r="A20" s="408" t="s">
        <v>53</v>
      </c>
      <c r="B20" s="405">
        <v>3944.922</v>
      </c>
      <c r="C20" s="405">
        <v>3833.651</v>
      </c>
      <c r="D20" s="406">
        <f t="shared" si="0"/>
        <v>-111.27100000000019</v>
      </c>
      <c r="E20" s="398">
        <f t="shared" si="1"/>
        <v>97.17938656328312</v>
      </c>
      <c r="F20" s="407">
        <v>8345</v>
      </c>
      <c r="G20" s="407">
        <v>9162</v>
      </c>
      <c r="H20" s="400">
        <f t="shared" si="2"/>
        <v>817</v>
      </c>
      <c r="I20" s="398">
        <f t="shared" si="3"/>
        <v>109.79029358897543</v>
      </c>
      <c r="J20" s="407">
        <v>905</v>
      </c>
      <c r="K20" s="407">
        <v>797</v>
      </c>
      <c r="L20" s="401">
        <f t="shared" si="4"/>
        <v>-108</v>
      </c>
      <c r="M20" s="402">
        <f t="shared" si="5"/>
        <v>88.06629834254144</v>
      </c>
    </row>
    <row r="21" spans="1:13" s="403" customFormat="1" ht="16.5" customHeight="1">
      <c r="A21" s="408" t="s">
        <v>54</v>
      </c>
      <c r="B21" s="405">
        <v>2261.119</v>
      </c>
      <c r="C21" s="405">
        <v>2141.084</v>
      </c>
      <c r="D21" s="406">
        <f t="shared" si="0"/>
        <v>-120.03500000000031</v>
      </c>
      <c r="E21" s="398">
        <f t="shared" si="1"/>
        <v>94.69134530292301</v>
      </c>
      <c r="F21" s="407">
        <v>8189</v>
      </c>
      <c r="G21" s="407">
        <v>8976</v>
      </c>
      <c r="H21" s="400">
        <f t="shared" si="2"/>
        <v>787</v>
      </c>
      <c r="I21" s="398">
        <f t="shared" si="3"/>
        <v>109.61045304677006</v>
      </c>
      <c r="J21" s="407">
        <v>839</v>
      </c>
      <c r="K21" s="407">
        <v>734</v>
      </c>
      <c r="L21" s="401">
        <f t="shared" si="4"/>
        <v>-105</v>
      </c>
      <c r="M21" s="402">
        <f t="shared" si="5"/>
        <v>87.48510131108462</v>
      </c>
    </row>
    <row r="22" spans="1:13" s="403" customFormat="1" ht="16.5" customHeight="1">
      <c r="A22" s="408" t="s">
        <v>55</v>
      </c>
      <c r="B22" s="405">
        <v>2798.167</v>
      </c>
      <c r="C22" s="405">
        <v>2682.986</v>
      </c>
      <c r="D22" s="406">
        <f t="shared" si="0"/>
        <v>-115.18100000000004</v>
      </c>
      <c r="E22" s="398">
        <f t="shared" si="1"/>
        <v>95.88369814953862</v>
      </c>
      <c r="F22" s="407">
        <v>8113</v>
      </c>
      <c r="G22" s="407">
        <v>8854</v>
      </c>
      <c r="H22" s="400">
        <f t="shared" si="2"/>
        <v>741</v>
      </c>
      <c r="I22" s="398">
        <f t="shared" si="3"/>
        <v>109.13348946135832</v>
      </c>
      <c r="J22" s="407">
        <v>767</v>
      </c>
      <c r="K22" s="407">
        <v>612</v>
      </c>
      <c r="L22" s="401">
        <f t="shared" si="4"/>
        <v>-155</v>
      </c>
      <c r="M22" s="402">
        <f t="shared" si="5"/>
        <v>79.79139504563233</v>
      </c>
    </row>
    <row r="23" spans="1:13" s="403" customFormat="1" ht="16.5" customHeight="1">
      <c r="A23" s="408" t="s">
        <v>56</v>
      </c>
      <c r="B23" s="405">
        <v>2657.996</v>
      </c>
      <c r="C23" s="405">
        <v>2557.321</v>
      </c>
      <c r="D23" s="406">
        <f t="shared" si="0"/>
        <v>-100.67500000000018</v>
      </c>
      <c r="E23" s="398">
        <f t="shared" si="1"/>
        <v>96.21237202764789</v>
      </c>
      <c r="F23" s="407">
        <v>8332</v>
      </c>
      <c r="G23" s="407">
        <v>9183</v>
      </c>
      <c r="H23" s="400">
        <f t="shared" si="2"/>
        <v>851</v>
      </c>
      <c r="I23" s="398">
        <f t="shared" si="3"/>
        <v>110.21363418146903</v>
      </c>
      <c r="J23" s="407">
        <v>896</v>
      </c>
      <c r="K23" s="407">
        <v>763</v>
      </c>
      <c r="L23" s="401">
        <f t="shared" si="4"/>
        <v>-133</v>
      </c>
      <c r="M23" s="402">
        <f t="shared" si="5"/>
        <v>85.15625</v>
      </c>
    </row>
    <row r="24" spans="1:13" s="403" customFormat="1" ht="16.5" customHeight="1">
      <c r="A24" s="408" t="s">
        <v>57</v>
      </c>
      <c r="B24" s="405">
        <v>2784.898</v>
      </c>
      <c r="C24" s="405">
        <v>2730.369</v>
      </c>
      <c r="D24" s="406">
        <f t="shared" si="0"/>
        <v>-54.528999999999996</v>
      </c>
      <c r="E24" s="398">
        <f t="shared" si="1"/>
        <v>98.0419749664081</v>
      </c>
      <c r="F24" s="407">
        <v>8161</v>
      </c>
      <c r="G24" s="407">
        <v>8761</v>
      </c>
      <c r="H24" s="400">
        <f t="shared" si="2"/>
        <v>600</v>
      </c>
      <c r="I24" s="398">
        <f t="shared" si="3"/>
        <v>107.35204019115305</v>
      </c>
      <c r="J24" s="407">
        <v>769</v>
      </c>
      <c r="K24" s="407">
        <v>470</v>
      </c>
      <c r="L24" s="401">
        <f t="shared" si="4"/>
        <v>-299</v>
      </c>
      <c r="M24" s="402">
        <f t="shared" si="5"/>
        <v>61.118335500650204</v>
      </c>
    </row>
    <row r="25" spans="1:13" s="403" customFormat="1" ht="16.5" customHeight="1">
      <c r="A25" s="408" t="s">
        <v>58</v>
      </c>
      <c r="B25" s="405">
        <v>5427.973</v>
      </c>
      <c r="C25" s="405">
        <v>5254.229</v>
      </c>
      <c r="D25" s="406">
        <f t="shared" si="0"/>
        <v>-173.7439999999997</v>
      </c>
      <c r="E25" s="398">
        <f t="shared" si="1"/>
        <v>96.79909977444619</v>
      </c>
      <c r="F25" s="407">
        <v>8448</v>
      </c>
      <c r="G25" s="407">
        <v>9175</v>
      </c>
      <c r="H25" s="400">
        <f t="shared" si="2"/>
        <v>727</v>
      </c>
      <c r="I25" s="398">
        <f t="shared" si="3"/>
        <v>108.60558712121211</v>
      </c>
      <c r="J25" s="407">
        <v>784</v>
      </c>
      <c r="K25" s="407">
        <v>700</v>
      </c>
      <c r="L25" s="401">
        <f t="shared" si="4"/>
        <v>-84</v>
      </c>
      <c r="M25" s="402">
        <f t="shared" si="5"/>
        <v>89.28571428571429</v>
      </c>
    </row>
    <row r="26" spans="1:13" s="403" customFormat="1" ht="16.5" customHeight="1">
      <c r="A26" s="408" t="s">
        <v>59</v>
      </c>
      <c r="B26" s="405">
        <v>3157.068</v>
      </c>
      <c r="C26" s="405">
        <v>3011.866</v>
      </c>
      <c r="D26" s="406">
        <f t="shared" si="0"/>
        <v>-145.20200000000023</v>
      </c>
      <c r="E26" s="398">
        <f t="shared" si="1"/>
        <v>95.4007325784557</v>
      </c>
      <c r="F26" s="407">
        <v>8244</v>
      </c>
      <c r="G26" s="407">
        <v>8955</v>
      </c>
      <c r="H26" s="400">
        <f t="shared" si="2"/>
        <v>711</v>
      </c>
      <c r="I26" s="398">
        <f t="shared" si="3"/>
        <v>108.62445414847161</v>
      </c>
      <c r="J26" s="407">
        <v>758</v>
      </c>
      <c r="K26" s="407">
        <v>708</v>
      </c>
      <c r="L26" s="401">
        <f t="shared" si="4"/>
        <v>-50</v>
      </c>
      <c r="M26" s="402">
        <f t="shared" si="5"/>
        <v>93.40369393139841</v>
      </c>
    </row>
    <row r="27" spans="1:13" s="403" customFormat="1" ht="16.5" customHeight="1">
      <c r="A27" s="408" t="s">
        <v>60</v>
      </c>
      <c r="B27" s="405">
        <v>2939.172</v>
      </c>
      <c r="C27" s="405">
        <v>2833.121</v>
      </c>
      <c r="D27" s="406">
        <f t="shared" si="0"/>
        <v>-106.05099999999993</v>
      </c>
      <c r="E27" s="398">
        <f t="shared" si="1"/>
        <v>96.39180694426867</v>
      </c>
      <c r="F27" s="407">
        <v>8060</v>
      </c>
      <c r="G27" s="407">
        <v>8939</v>
      </c>
      <c r="H27" s="400">
        <f t="shared" si="2"/>
        <v>879</v>
      </c>
      <c r="I27" s="398">
        <f t="shared" si="3"/>
        <v>110.90570719602977</v>
      </c>
      <c r="J27" s="407">
        <v>808</v>
      </c>
      <c r="K27" s="407">
        <v>708</v>
      </c>
      <c r="L27" s="401">
        <f t="shared" si="4"/>
        <v>-100</v>
      </c>
      <c r="M27" s="402">
        <f t="shared" si="5"/>
        <v>87.62376237623762</v>
      </c>
    </row>
    <row r="28" spans="1:13" s="403" customFormat="1" ht="16.5" customHeight="1" thickBot="1">
      <c r="A28" s="409" t="s">
        <v>61</v>
      </c>
      <c r="B28" s="410">
        <v>6078.185</v>
      </c>
      <c r="C28" s="410">
        <v>5971.407</v>
      </c>
      <c r="D28" s="411">
        <f t="shared" si="0"/>
        <v>-106.77800000000025</v>
      </c>
      <c r="E28" s="412">
        <f t="shared" si="1"/>
        <v>98.24325847271842</v>
      </c>
      <c r="F28" s="413">
        <v>8159</v>
      </c>
      <c r="G28" s="413">
        <v>9147</v>
      </c>
      <c r="H28" s="414">
        <f t="shared" si="2"/>
        <v>988</v>
      </c>
      <c r="I28" s="412">
        <f t="shared" si="3"/>
        <v>112.10932712342199</v>
      </c>
      <c r="J28" s="413">
        <v>807</v>
      </c>
      <c r="K28" s="413">
        <v>802</v>
      </c>
      <c r="L28" s="415">
        <f t="shared" si="4"/>
        <v>-5</v>
      </c>
      <c r="M28" s="416">
        <f t="shared" si="5"/>
        <v>99.38042131350682</v>
      </c>
    </row>
    <row r="29" ht="9.75" customHeight="1">
      <c r="A29" s="326"/>
    </row>
    <row r="30" ht="15">
      <c r="A30" s="56">
        <v>38132</v>
      </c>
    </row>
    <row r="31" ht="12.75">
      <c r="H31" s="6"/>
    </row>
    <row r="32" ht="12.75">
      <c r="H32" s="6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A7">
      <selection activeCell="C26" sqref="C26"/>
    </sheetView>
  </sheetViews>
  <sheetFormatPr defaultColWidth="9.00390625" defaultRowHeight="12.75"/>
  <cols>
    <col min="1" max="1" width="34.00390625" style="2" customWidth="1"/>
    <col min="2" max="2" width="15.00390625" style="5" customWidth="1"/>
    <col min="3" max="3" width="14.25390625" style="5" customWidth="1"/>
    <col min="4" max="4" width="16.25390625" style="5" customWidth="1"/>
    <col min="5" max="5" width="9.75390625" style="343" customWidth="1"/>
    <col min="6" max="6" width="12.375" style="2" customWidth="1"/>
    <col min="7" max="7" width="12.25390625" style="2" customWidth="1"/>
    <col min="8" max="8" width="12.00390625" style="2" customWidth="1"/>
    <col min="9" max="9" width="10.75390625" style="343" customWidth="1"/>
    <col min="10" max="10" width="12.00390625" style="2" customWidth="1"/>
    <col min="11" max="11" width="12.62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167</v>
      </c>
    </row>
    <row r="2" ht="14.25">
      <c r="A2" s="190"/>
    </row>
    <row r="3" spans="1:13" ht="25.5" customHeight="1">
      <c r="A3" s="4" t="s">
        <v>2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20.25">
      <c r="A6" s="7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21" thickBot="1">
      <c r="A8" s="347"/>
      <c r="B8" s="430" t="s">
        <v>141</v>
      </c>
      <c r="C8" s="349"/>
      <c r="D8" s="349"/>
      <c r="E8" s="350"/>
      <c r="F8" s="431" t="s">
        <v>142</v>
      </c>
      <c r="G8" s="353"/>
      <c r="H8" s="353"/>
      <c r="I8" s="350"/>
      <c r="J8" s="431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432" t="s">
        <v>154</v>
      </c>
      <c r="E13" s="433" t="s">
        <v>155</v>
      </c>
      <c r="F13" s="213" t="s">
        <v>153</v>
      </c>
      <c r="G13" s="381" t="s">
        <v>277</v>
      </c>
      <c r="H13" s="434" t="s">
        <v>154</v>
      </c>
      <c r="I13" s="435" t="s">
        <v>155</v>
      </c>
      <c r="J13" s="213" t="s">
        <v>153</v>
      </c>
      <c r="K13" s="381" t="s">
        <v>277</v>
      </c>
      <c r="L13" s="434" t="s">
        <v>154</v>
      </c>
      <c r="M13" s="433" t="s">
        <v>155</v>
      </c>
    </row>
    <row r="14" spans="1:13" s="394" customFormat="1" ht="22.5" customHeight="1" thickBot="1">
      <c r="A14" s="385" t="s">
        <v>156</v>
      </c>
      <c r="B14" s="486">
        <v>144873.88399999996</v>
      </c>
      <c r="C14" s="486">
        <v>141492.383</v>
      </c>
      <c r="D14" s="486">
        <f aca="true" t="shared" si="0" ref="D14:D45">C14-B14</f>
        <v>-3381.50099999996</v>
      </c>
      <c r="E14" s="485">
        <f aca="true" t="shared" si="1" ref="E14:E45">C14/B14*100</f>
        <v>97.6659002253298</v>
      </c>
      <c r="F14" s="486">
        <v>12601.07007508222</v>
      </c>
      <c r="G14" s="486">
        <v>14439.049024050051</v>
      </c>
      <c r="H14" s="486">
        <f aca="true" t="shared" si="2" ref="H14:H45">G14-F14</f>
        <v>1837.9789489678315</v>
      </c>
      <c r="I14" s="485">
        <f aca="true" t="shared" si="3" ref="I14:I45">G14/F14*100</f>
        <v>114.58589578517075</v>
      </c>
      <c r="J14" s="486">
        <v>1221.0450619703597</v>
      </c>
      <c r="K14" s="486">
        <v>1042.9601241031705</v>
      </c>
      <c r="L14" s="486">
        <f aca="true" t="shared" si="4" ref="L14:L45">K14-J14</f>
        <v>-178.08493786718918</v>
      </c>
      <c r="M14" s="485">
        <f aca="true" t="shared" si="5" ref="M14:M45">K14/J14*100</f>
        <v>85.41536726090851</v>
      </c>
    </row>
    <row r="15" spans="1:13" s="394" customFormat="1" ht="16.5" thickBot="1">
      <c r="A15" s="436" t="s">
        <v>168</v>
      </c>
      <c r="B15" s="323">
        <v>13660.975999999999</v>
      </c>
      <c r="C15" s="323">
        <v>13276.713</v>
      </c>
      <c r="D15" s="323">
        <f t="shared" si="0"/>
        <v>-384.262999999999</v>
      </c>
      <c r="E15" s="437">
        <f t="shared" si="1"/>
        <v>97.18714826817644</v>
      </c>
      <c r="F15" s="323">
        <v>12677.024247755064</v>
      </c>
      <c r="G15" s="323">
        <v>14454.466001235895</v>
      </c>
      <c r="H15" s="323">
        <f t="shared" si="2"/>
        <v>1777.4417534808308</v>
      </c>
      <c r="I15" s="437">
        <f t="shared" si="3"/>
        <v>114.0209698959564</v>
      </c>
      <c r="J15" s="323">
        <v>1361.6196480641895</v>
      </c>
      <c r="K15" s="323">
        <v>1155.1509021849008</v>
      </c>
      <c r="L15" s="323">
        <f t="shared" si="4"/>
        <v>-206.4687458792887</v>
      </c>
      <c r="M15" s="437">
        <f t="shared" si="5"/>
        <v>84.83653300884541</v>
      </c>
    </row>
    <row r="16" spans="1:13" s="403" customFormat="1" ht="15">
      <c r="A16" s="439" t="s">
        <v>169</v>
      </c>
      <c r="B16" s="440">
        <v>1382.9479999999994</v>
      </c>
      <c r="C16" s="440">
        <v>1370.6560000000006</v>
      </c>
      <c r="D16" s="440">
        <f t="shared" si="0"/>
        <v>-12.29199999999878</v>
      </c>
      <c r="E16" s="441">
        <f t="shared" si="1"/>
        <v>99.11117410054472</v>
      </c>
      <c r="F16" s="440">
        <v>12615.345623985862</v>
      </c>
      <c r="G16" s="440">
        <v>14545.947342002655</v>
      </c>
      <c r="H16" s="440">
        <f t="shared" si="2"/>
        <v>1930.6017180167928</v>
      </c>
      <c r="I16" s="442">
        <f t="shared" si="3"/>
        <v>115.30359750386936</v>
      </c>
      <c r="J16" s="440">
        <v>1182.522649682659</v>
      </c>
      <c r="K16" s="440">
        <v>1238.61956124172</v>
      </c>
      <c r="L16" s="440">
        <f t="shared" si="4"/>
        <v>56.09691155906103</v>
      </c>
      <c r="M16" s="441">
        <f t="shared" si="5"/>
        <v>104.74383400386583</v>
      </c>
    </row>
    <row r="17" spans="1:13" s="403" customFormat="1" ht="15">
      <c r="A17" s="443" t="s">
        <v>170</v>
      </c>
      <c r="B17" s="444">
        <v>1010.5859999999998</v>
      </c>
      <c r="C17" s="444">
        <v>986.2409999999993</v>
      </c>
      <c r="D17" s="444">
        <f t="shared" si="0"/>
        <v>-24.345000000000482</v>
      </c>
      <c r="E17" s="445">
        <f t="shared" si="1"/>
        <v>97.59100165646461</v>
      </c>
      <c r="F17" s="444">
        <v>12674.932168068834</v>
      </c>
      <c r="G17" s="444">
        <v>14745.106926197563</v>
      </c>
      <c r="H17" s="444">
        <f t="shared" si="2"/>
        <v>2070.174758128729</v>
      </c>
      <c r="I17" s="446">
        <f t="shared" si="3"/>
        <v>116.33282711637693</v>
      </c>
      <c r="J17" s="444">
        <v>1249.3147540140085</v>
      </c>
      <c r="K17" s="444">
        <v>1253.8460004535755</v>
      </c>
      <c r="L17" s="444">
        <f t="shared" si="4"/>
        <v>4.531246439566985</v>
      </c>
      <c r="M17" s="445">
        <f t="shared" si="5"/>
        <v>100.3626985453432</v>
      </c>
    </row>
    <row r="18" spans="1:13" s="403" customFormat="1" ht="15">
      <c r="A18" s="443" t="s">
        <v>171</v>
      </c>
      <c r="B18" s="444">
        <v>2053.998000000001</v>
      </c>
      <c r="C18" s="444">
        <v>2010.763</v>
      </c>
      <c r="D18" s="444">
        <f t="shared" si="0"/>
        <v>-43.23500000000104</v>
      </c>
      <c r="E18" s="445">
        <f t="shared" si="1"/>
        <v>97.89508071575527</v>
      </c>
      <c r="F18" s="444">
        <v>12683.452304562437</v>
      </c>
      <c r="G18" s="444">
        <v>14484.210388461148</v>
      </c>
      <c r="H18" s="444">
        <f t="shared" si="2"/>
        <v>1800.7580838987105</v>
      </c>
      <c r="I18" s="446">
        <f t="shared" si="3"/>
        <v>114.19769665748613</v>
      </c>
      <c r="J18" s="444">
        <v>1325.0910338439148</v>
      </c>
      <c r="K18" s="444">
        <v>1141.75564201251</v>
      </c>
      <c r="L18" s="444">
        <f t="shared" si="4"/>
        <v>-183.33539183140488</v>
      </c>
      <c r="M18" s="445">
        <f t="shared" si="5"/>
        <v>86.16431723188308</v>
      </c>
    </row>
    <row r="19" spans="1:13" s="403" customFormat="1" ht="15">
      <c r="A19" s="443" t="s">
        <v>172</v>
      </c>
      <c r="B19" s="444">
        <v>1284.382</v>
      </c>
      <c r="C19" s="444">
        <v>1266.7589999999998</v>
      </c>
      <c r="D19" s="444">
        <f t="shared" si="0"/>
        <v>-17.623000000000275</v>
      </c>
      <c r="E19" s="445">
        <f t="shared" si="1"/>
        <v>98.62790042214853</v>
      </c>
      <c r="F19" s="444">
        <v>13606.170905540559</v>
      </c>
      <c r="G19" s="444">
        <v>15046.247944557728</v>
      </c>
      <c r="H19" s="444">
        <f t="shared" si="2"/>
        <v>1440.0770390171692</v>
      </c>
      <c r="I19" s="446">
        <f t="shared" si="3"/>
        <v>110.58399934128975</v>
      </c>
      <c r="J19" s="444">
        <v>1455.033627067336</v>
      </c>
      <c r="K19" s="444">
        <v>989.6862781318314</v>
      </c>
      <c r="L19" s="444">
        <f t="shared" si="4"/>
        <v>-465.34734893550467</v>
      </c>
      <c r="M19" s="445">
        <f t="shared" si="5"/>
        <v>68.01810348030057</v>
      </c>
    </row>
    <row r="20" spans="1:13" s="403" customFormat="1" ht="15">
      <c r="A20" s="443" t="s">
        <v>173</v>
      </c>
      <c r="B20" s="444">
        <v>1045.543</v>
      </c>
      <c r="C20" s="444">
        <v>1012.0470000000003</v>
      </c>
      <c r="D20" s="444">
        <f t="shared" si="0"/>
        <v>-33.49599999999964</v>
      </c>
      <c r="E20" s="445">
        <f t="shared" si="1"/>
        <v>96.79630584299262</v>
      </c>
      <c r="F20" s="444">
        <v>12763.865921025408</v>
      </c>
      <c r="G20" s="444">
        <v>14738.34449717585</v>
      </c>
      <c r="H20" s="444">
        <f t="shared" si="2"/>
        <v>1974.4785761504427</v>
      </c>
      <c r="I20" s="446">
        <f t="shared" si="3"/>
        <v>115.46928327488901</v>
      </c>
      <c r="J20" s="444">
        <v>1119.9851815436255</v>
      </c>
      <c r="K20" s="444">
        <v>955.5847373359798</v>
      </c>
      <c r="L20" s="444">
        <f t="shared" si="4"/>
        <v>-164.4004442076457</v>
      </c>
      <c r="M20" s="445">
        <f t="shared" si="5"/>
        <v>85.32119469821377</v>
      </c>
    </row>
    <row r="21" spans="1:13" s="403" customFormat="1" ht="15">
      <c r="A21" s="443" t="s">
        <v>174</v>
      </c>
      <c r="B21" s="444">
        <v>1382.745</v>
      </c>
      <c r="C21" s="444">
        <v>1367.4440000000002</v>
      </c>
      <c r="D21" s="444">
        <f t="shared" si="0"/>
        <v>-15.300999999999704</v>
      </c>
      <c r="E21" s="445">
        <f t="shared" si="1"/>
        <v>98.89343299017536</v>
      </c>
      <c r="F21" s="444">
        <v>13301.29609339876</v>
      </c>
      <c r="G21" s="444">
        <v>14994.864384452549</v>
      </c>
      <c r="H21" s="444">
        <f t="shared" si="2"/>
        <v>1693.568291053789</v>
      </c>
      <c r="I21" s="446">
        <f t="shared" si="3"/>
        <v>112.73235539726298</v>
      </c>
      <c r="J21" s="444">
        <v>1392.368561568956</v>
      </c>
      <c r="K21" s="444">
        <v>1295.5609151087722</v>
      </c>
      <c r="L21" s="444">
        <f t="shared" si="4"/>
        <v>-96.80764646018383</v>
      </c>
      <c r="M21" s="445">
        <f t="shared" si="5"/>
        <v>93.04726858015965</v>
      </c>
    </row>
    <row r="22" spans="1:13" s="403" customFormat="1" ht="15">
      <c r="A22" s="443" t="s">
        <v>175</v>
      </c>
      <c r="B22" s="444">
        <v>1513.9319999999993</v>
      </c>
      <c r="C22" s="444">
        <v>1459.3820000000005</v>
      </c>
      <c r="D22" s="444">
        <f t="shared" si="0"/>
        <v>-54.54999999999882</v>
      </c>
      <c r="E22" s="445">
        <f t="shared" si="1"/>
        <v>96.39679985626839</v>
      </c>
      <c r="F22" s="444">
        <v>12750.710291699588</v>
      </c>
      <c r="G22" s="444">
        <v>14566.753826848164</v>
      </c>
      <c r="H22" s="444">
        <f t="shared" si="2"/>
        <v>1816.0435351485758</v>
      </c>
      <c r="I22" s="446">
        <f t="shared" si="3"/>
        <v>114.24268525911671</v>
      </c>
      <c r="J22" s="444">
        <v>1076.1218689698976</v>
      </c>
      <c r="K22" s="444">
        <v>821.9017821698955</v>
      </c>
      <c r="L22" s="444">
        <f t="shared" si="4"/>
        <v>-254.22008680000215</v>
      </c>
      <c r="M22" s="445">
        <f t="shared" si="5"/>
        <v>76.37627353086405</v>
      </c>
    </row>
    <row r="23" spans="1:13" s="403" customFormat="1" ht="15">
      <c r="A23" s="443" t="s">
        <v>176</v>
      </c>
      <c r="B23" s="444">
        <v>1184.6560000000002</v>
      </c>
      <c r="C23" s="444">
        <v>1152.634</v>
      </c>
      <c r="D23" s="444">
        <f t="shared" si="0"/>
        <v>-32.02200000000016</v>
      </c>
      <c r="E23" s="445">
        <f t="shared" si="1"/>
        <v>97.29693683229561</v>
      </c>
      <c r="F23" s="444">
        <v>12978.428337002468</v>
      </c>
      <c r="G23" s="444">
        <v>14643.81032198136</v>
      </c>
      <c r="H23" s="444">
        <f t="shared" si="2"/>
        <v>1665.3819849788924</v>
      </c>
      <c r="I23" s="446">
        <f t="shared" si="3"/>
        <v>112.83192341734294</v>
      </c>
      <c r="J23" s="444">
        <v>1327.751966252931</v>
      </c>
      <c r="K23" s="444">
        <v>1043.2337295851646</v>
      </c>
      <c r="L23" s="444">
        <f t="shared" si="4"/>
        <v>-284.51823666776636</v>
      </c>
      <c r="M23" s="445">
        <f t="shared" si="5"/>
        <v>78.571431720737</v>
      </c>
    </row>
    <row r="24" spans="1:13" s="403" customFormat="1" ht="15">
      <c r="A24" s="443" t="s">
        <v>177</v>
      </c>
      <c r="B24" s="444">
        <v>1341.502</v>
      </c>
      <c r="C24" s="444">
        <v>1318.205</v>
      </c>
      <c r="D24" s="444">
        <f t="shared" si="0"/>
        <v>-23.297000000000025</v>
      </c>
      <c r="E24" s="445">
        <f t="shared" si="1"/>
        <v>98.26336449740664</v>
      </c>
      <c r="F24" s="444">
        <v>12806.677390964258</v>
      </c>
      <c r="G24" s="444">
        <v>14430.746355839945</v>
      </c>
      <c r="H24" s="444">
        <f t="shared" si="2"/>
        <v>1624.068964875687</v>
      </c>
      <c r="I24" s="446">
        <f t="shared" si="3"/>
        <v>112.68142325519615</v>
      </c>
      <c r="J24" s="444">
        <v>1358.582394957294</v>
      </c>
      <c r="K24" s="444">
        <v>951.9685228524148</v>
      </c>
      <c r="L24" s="444">
        <f t="shared" si="4"/>
        <v>-406.6138721048791</v>
      </c>
      <c r="M24" s="445">
        <f t="shared" si="5"/>
        <v>70.0707241891162</v>
      </c>
    </row>
    <row r="25" spans="1:13" s="403" customFormat="1" ht="15">
      <c r="A25" s="443" t="s">
        <v>178</v>
      </c>
      <c r="B25" s="444">
        <v>1155.155</v>
      </c>
      <c r="C25" s="444">
        <v>1176.981</v>
      </c>
      <c r="D25" s="444">
        <f t="shared" si="0"/>
        <v>21.826000000000022</v>
      </c>
      <c r="E25" s="445">
        <f t="shared" si="1"/>
        <v>101.8894434080275</v>
      </c>
      <c r="F25" s="444">
        <v>12945.137232665731</v>
      </c>
      <c r="G25" s="444">
        <v>14696.61419060007</v>
      </c>
      <c r="H25" s="444">
        <f t="shared" si="2"/>
        <v>1751.4769579343392</v>
      </c>
      <c r="I25" s="446">
        <f t="shared" si="3"/>
        <v>113.52999915299984</v>
      </c>
      <c r="J25" s="444">
        <v>1176.1956909101666</v>
      </c>
      <c r="K25" s="444">
        <v>1106.9751055171382</v>
      </c>
      <c r="L25" s="444">
        <f t="shared" si="4"/>
        <v>-69.22058539302839</v>
      </c>
      <c r="M25" s="445">
        <f t="shared" si="5"/>
        <v>94.11487510726519</v>
      </c>
    </row>
    <row r="26" spans="1:13" s="403" customFormat="1" ht="15">
      <c r="A26" s="443" t="s">
        <v>179</v>
      </c>
      <c r="B26" s="444">
        <v>1668.8809999999996</v>
      </c>
      <c r="C26" s="444">
        <v>1622.4769999999999</v>
      </c>
      <c r="D26" s="444">
        <f t="shared" si="0"/>
        <v>-46.40399999999977</v>
      </c>
      <c r="E26" s="445">
        <f t="shared" si="1"/>
        <v>97.2194542331059</v>
      </c>
      <c r="F26" s="444">
        <v>12932.66506119969</v>
      </c>
      <c r="G26" s="444">
        <v>14915.721044633196</v>
      </c>
      <c r="H26" s="444">
        <f t="shared" si="2"/>
        <v>1983.0559834335054</v>
      </c>
      <c r="I26" s="446">
        <f t="shared" si="3"/>
        <v>115.33369938871323</v>
      </c>
      <c r="J26" s="444">
        <v>1433.2200238762773</v>
      </c>
      <c r="K26" s="444">
        <v>1265.0233768080132</v>
      </c>
      <c r="L26" s="444">
        <f t="shared" si="4"/>
        <v>-168.19664706826416</v>
      </c>
      <c r="M26" s="445">
        <f t="shared" si="5"/>
        <v>88.26442247064337</v>
      </c>
    </row>
    <row r="27" spans="1:13" s="403" customFormat="1" ht="15.75" thickBot="1">
      <c r="A27" s="447" t="s">
        <v>180</v>
      </c>
      <c r="B27" s="448">
        <v>790.1629999999996</v>
      </c>
      <c r="C27" s="448">
        <v>766.4009999999997</v>
      </c>
      <c r="D27" s="448">
        <f t="shared" si="0"/>
        <v>-23.76199999999983</v>
      </c>
      <c r="E27" s="449">
        <f t="shared" si="1"/>
        <v>96.99277237734495</v>
      </c>
      <c r="F27" s="448">
        <v>12642.534093176562</v>
      </c>
      <c r="G27" s="448">
        <v>14665.297061633972</v>
      </c>
      <c r="H27" s="448">
        <f t="shared" si="2"/>
        <v>2022.7629684574094</v>
      </c>
      <c r="I27" s="450">
        <f t="shared" si="3"/>
        <v>115.99966394038942</v>
      </c>
      <c r="J27" s="448">
        <v>1267.810565668097</v>
      </c>
      <c r="K27" s="448">
        <v>1044.6737412920916</v>
      </c>
      <c r="L27" s="448">
        <f t="shared" si="4"/>
        <v>-223.1368243760055</v>
      </c>
      <c r="M27" s="449">
        <f t="shared" si="5"/>
        <v>82.39982924748547</v>
      </c>
    </row>
    <row r="28" spans="1:13" s="394" customFormat="1" ht="16.5" thickBot="1">
      <c r="A28" s="436" t="s">
        <v>181</v>
      </c>
      <c r="B28" s="323">
        <f>SUM(B16:B27)</f>
        <v>15814.491000000002</v>
      </c>
      <c r="C28" s="323">
        <v>15509.99</v>
      </c>
      <c r="D28" s="323">
        <f t="shared" si="0"/>
        <v>-304.501000000002</v>
      </c>
      <c r="E28" s="437">
        <f t="shared" si="1"/>
        <v>98.0745444162572</v>
      </c>
      <c r="F28" s="323">
        <v>12894</v>
      </c>
      <c r="G28" s="323">
        <v>14699.053986065324</v>
      </c>
      <c r="H28" s="323">
        <f t="shared" si="2"/>
        <v>1805.0539860653244</v>
      </c>
      <c r="I28" s="438">
        <f t="shared" si="3"/>
        <v>113.99917780413622</v>
      </c>
      <c r="J28" s="323">
        <v>1288</v>
      </c>
      <c r="K28" s="323">
        <v>1098.3461197159595</v>
      </c>
      <c r="L28" s="323">
        <f t="shared" si="4"/>
        <v>-189.6538802840405</v>
      </c>
      <c r="M28" s="437">
        <f t="shared" si="5"/>
        <v>85.27531985372356</v>
      </c>
    </row>
    <row r="29" spans="1:13" s="403" customFormat="1" ht="15">
      <c r="A29" s="439" t="s">
        <v>182</v>
      </c>
      <c r="B29" s="440">
        <v>2456.675</v>
      </c>
      <c r="C29" s="440">
        <v>2362.4660000000003</v>
      </c>
      <c r="D29" s="440">
        <f t="shared" si="0"/>
        <v>-94.20899999999983</v>
      </c>
      <c r="E29" s="441">
        <f t="shared" si="1"/>
        <v>96.16518261471299</v>
      </c>
      <c r="F29" s="440">
        <v>12597.500144165051</v>
      </c>
      <c r="G29" s="440">
        <v>14122.130575988536</v>
      </c>
      <c r="H29" s="440">
        <f t="shared" si="2"/>
        <v>1524.6304318234852</v>
      </c>
      <c r="I29" s="442">
        <f t="shared" si="3"/>
        <v>112.10264270193058</v>
      </c>
      <c r="J29" s="440">
        <v>1250.2139409296433</v>
      </c>
      <c r="K29" s="440">
        <v>651.7360814222651</v>
      </c>
      <c r="L29" s="440">
        <f t="shared" si="4"/>
        <v>-598.4778595073782</v>
      </c>
      <c r="M29" s="441">
        <f t="shared" si="5"/>
        <v>52.12996432735684</v>
      </c>
    </row>
    <row r="30" spans="1:13" ht="15">
      <c r="A30" s="443" t="s">
        <v>183</v>
      </c>
      <c r="B30" s="444">
        <v>859.5</v>
      </c>
      <c r="C30" s="444">
        <v>850.9070000000002</v>
      </c>
      <c r="D30" s="444">
        <f t="shared" si="0"/>
        <v>-8.592999999999847</v>
      </c>
      <c r="E30" s="445">
        <f t="shared" si="1"/>
        <v>99.00023269342643</v>
      </c>
      <c r="F30" s="444">
        <v>13488.307543145238</v>
      </c>
      <c r="G30" s="444">
        <v>15234.97906743431</v>
      </c>
      <c r="H30" s="444">
        <f t="shared" si="2"/>
        <v>1746.6715242890714</v>
      </c>
      <c r="I30" s="446">
        <f t="shared" si="3"/>
        <v>112.94952327192993</v>
      </c>
      <c r="J30" s="444">
        <v>1629.9817723482647</v>
      </c>
      <c r="K30" s="444">
        <v>1420.7858986548074</v>
      </c>
      <c r="L30" s="444">
        <f t="shared" si="4"/>
        <v>-209.19587369345732</v>
      </c>
      <c r="M30" s="445">
        <f t="shared" si="5"/>
        <v>87.16575379907007</v>
      </c>
    </row>
    <row r="31" spans="1:13" ht="15">
      <c r="A31" s="443" t="s">
        <v>184</v>
      </c>
      <c r="B31" s="444">
        <v>1375.5080000000005</v>
      </c>
      <c r="C31" s="444">
        <v>1345.63</v>
      </c>
      <c r="D31" s="444">
        <f t="shared" si="0"/>
        <v>-29.878000000000384</v>
      </c>
      <c r="E31" s="445">
        <f t="shared" si="1"/>
        <v>97.82785705353947</v>
      </c>
      <c r="F31" s="444">
        <v>12333.306676515149</v>
      </c>
      <c r="G31" s="444">
        <v>14257.562876372647</v>
      </c>
      <c r="H31" s="444">
        <f t="shared" si="2"/>
        <v>1924.2561998574984</v>
      </c>
      <c r="I31" s="446">
        <f t="shared" si="3"/>
        <v>115.60211101797728</v>
      </c>
      <c r="J31" s="444">
        <v>881.9030254034628</v>
      </c>
      <c r="K31" s="444">
        <v>819.7850325374234</v>
      </c>
      <c r="L31" s="444">
        <f t="shared" si="4"/>
        <v>-62.11799286603946</v>
      </c>
      <c r="M31" s="445">
        <f t="shared" si="5"/>
        <v>92.9563692291881</v>
      </c>
    </row>
    <row r="32" spans="1:13" ht="15">
      <c r="A32" s="443" t="s">
        <v>185</v>
      </c>
      <c r="B32" s="444">
        <v>970.6560000000001</v>
      </c>
      <c r="C32" s="444">
        <v>940.342</v>
      </c>
      <c r="D32" s="444">
        <f t="shared" si="0"/>
        <v>-30.314000000000078</v>
      </c>
      <c r="E32" s="445">
        <f t="shared" si="1"/>
        <v>96.87695743909272</v>
      </c>
      <c r="F32" s="444">
        <v>12416.427996461489</v>
      </c>
      <c r="G32" s="444">
        <v>14393.62699953847</v>
      </c>
      <c r="H32" s="444">
        <f t="shared" si="2"/>
        <v>1977.1990030769812</v>
      </c>
      <c r="I32" s="446">
        <f t="shared" si="3"/>
        <v>115.92405644876655</v>
      </c>
      <c r="J32" s="444">
        <v>1003.0230414619939</v>
      </c>
      <c r="K32" s="444">
        <v>975.1983852683384</v>
      </c>
      <c r="L32" s="444">
        <f t="shared" si="4"/>
        <v>-27.824656193655528</v>
      </c>
      <c r="M32" s="445">
        <f t="shared" si="5"/>
        <v>97.22592053786734</v>
      </c>
    </row>
    <row r="33" spans="1:13" ht="15">
      <c r="A33" s="443" t="s">
        <v>186</v>
      </c>
      <c r="B33" s="444">
        <v>789.371</v>
      </c>
      <c r="C33" s="444">
        <v>764.31</v>
      </c>
      <c r="D33" s="444">
        <f t="shared" si="0"/>
        <v>-25.061000000000035</v>
      </c>
      <c r="E33" s="445">
        <f t="shared" si="1"/>
        <v>96.82519373019784</v>
      </c>
      <c r="F33" s="444">
        <v>12851.62025629689</v>
      </c>
      <c r="G33" s="444">
        <v>14860.131796435127</v>
      </c>
      <c r="H33" s="444">
        <f t="shared" si="2"/>
        <v>2008.5115401382373</v>
      </c>
      <c r="I33" s="446">
        <f t="shared" si="3"/>
        <v>115.6284694076152</v>
      </c>
      <c r="J33" s="444">
        <v>1238.4611714052498</v>
      </c>
      <c r="K33" s="444">
        <v>1110.012080613015</v>
      </c>
      <c r="L33" s="444">
        <f t="shared" si="4"/>
        <v>-128.44909079223476</v>
      </c>
      <c r="M33" s="445">
        <f t="shared" si="5"/>
        <v>89.62833120989276</v>
      </c>
    </row>
    <row r="34" spans="1:13" ht="15">
      <c r="A34" s="443" t="s">
        <v>187</v>
      </c>
      <c r="B34" s="444">
        <v>971.178</v>
      </c>
      <c r="C34" s="444">
        <v>956.9630000000002</v>
      </c>
      <c r="D34" s="444">
        <f t="shared" si="0"/>
        <v>-14.214999999999804</v>
      </c>
      <c r="E34" s="445">
        <f t="shared" si="1"/>
        <v>98.53631363148672</v>
      </c>
      <c r="F34" s="444">
        <v>12870.903514426118</v>
      </c>
      <c r="G34" s="444">
        <v>14916.172307602275</v>
      </c>
      <c r="H34" s="444">
        <f t="shared" si="2"/>
        <v>2045.2687931761575</v>
      </c>
      <c r="I34" s="446">
        <f t="shared" si="3"/>
        <v>115.89063884197218</v>
      </c>
      <c r="J34" s="444">
        <v>1233.0599196714368</v>
      </c>
      <c r="K34" s="444">
        <v>1199.4995278466004</v>
      </c>
      <c r="L34" s="444">
        <f t="shared" si="4"/>
        <v>-33.560391824836415</v>
      </c>
      <c r="M34" s="445">
        <f t="shared" si="5"/>
        <v>97.27828378090669</v>
      </c>
    </row>
    <row r="35" spans="1:13" ht="15.75" thickBot="1">
      <c r="A35" s="443" t="s">
        <v>188</v>
      </c>
      <c r="B35" s="444">
        <v>1459.816</v>
      </c>
      <c r="C35" s="444">
        <v>1419.12</v>
      </c>
      <c r="D35" s="444">
        <f t="shared" si="0"/>
        <v>-40.69600000000014</v>
      </c>
      <c r="E35" s="445">
        <f t="shared" si="1"/>
        <v>97.21225140702663</v>
      </c>
      <c r="F35" s="444">
        <v>12345.864821319941</v>
      </c>
      <c r="G35" s="444">
        <v>14156.457053197284</v>
      </c>
      <c r="H35" s="444">
        <f t="shared" si="2"/>
        <v>1810.5922318773428</v>
      </c>
      <c r="I35" s="446">
        <f t="shared" si="3"/>
        <v>114.66557635355483</v>
      </c>
      <c r="J35" s="444">
        <v>977.5396351320987</v>
      </c>
      <c r="K35" s="444">
        <v>773.8950899148772</v>
      </c>
      <c r="L35" s="444">
        <f t="shared" si="4"/>
        <v>-203.64454521722155</v>
      </c>
      <c r="M35" s="445">
        <f t="shared" si="5"/>
        <v>79.16764314219319</v>
      </c>
    </row>
    <row r="36" spans="1:13" s="451" customFormat="1" ht="16.5" thickBot="1">
      <c r="A36" s="436" t="s">
        <v>189</v>
      </c>
      <c r="B36" s="323">
        <f>SUM(B29:B35)</f>
        <v>8882.704000000002</v>
      </c>
      <c r="C36" s="323">
        <v>8639.738000000001</v>
      </c>
      <c r="D36" s="323">
        <f t="shared" si="0"/>
        <v>-242.96600000000035</v>
      </c>
      <c r="E36" s="437">
        <f t="shared" si="1"/>
        <v>97.26472929864599</v>
      </c>
      <c r="F36" s="323">
        <v>12634</v>
      </c>
      <c r="G36" s="323">
        <v>14441.250841942965</v>
      </c>
      <c r="H36" s="323">
        <f t="shared" si="2"/>
        <v>1807.250841942965</v>
      </c>
      <c r="I36" s="438">
        <f t="shared" si="3"/>
        <v>114.30466077206715</v>
      </c>
      <c r="J36" s="323">
        <v>1155</v>
      </c>
      <c r="K36" s="323">
        <v>910.1350449901759</v>
      </c>
      <c r="L36" s="323">
        <f t="shared" si="4"/>
        <v>-244.86495500982414</v>
      </c>
      <c r="M36" s="437">
        <f t="shared" si="5"/>
        <v>78.79957099482043</v>
      </c>
    </row>
    <row r="37" spans="1:13" ht="15">
      <c r="A37" s="443" t="s">
        <v>190</v>
      </c>
      <c r="B37" s="444">
        <v>910.6910000000001</v>
      </c>
      <c r="C37" s="444">
        <v>897.6919999999999</v>
      </c>
      <c r="D37" s="444">
        <f t="shared" si="0"/>
        <v>-12.999000000000251</v>
      </c>
      <c r="E37" s="445">
        <f t="shared" si="1"/>
        <v>98.57262232744144</v>
      </c>
      <c r="F37" s="444">
        <v>12803.297715690604</v>
      </c>
      <c r="G37" s="444">
        <v>15070.325531102724</v>
      </c>
      <c r="H37" s="444">
        <f t="shared" si="2"/>
        <v>2267.0278154121206</v>
      </c>
      <c r="I37" s="446">
        <f t="shared" si="3"/>
        <v>117.70659298685095</v>
      </c>
      <c r="J37" s="444">
        <v>1295.3449633300427</v>
      </c>
      <c r="K37" s="444">
        <v>1384.4061586082237</v>
      </c>
      <c r="L37" s="444">
        <f t="shared" si="4"/>
        <v>89.061195278181</v>
      </c>
      <c r="M37" s="445">
        <f t="shared" si="5"/>
        <v>106.8754808795662</v>
      </c>
    </row>
    <row r="38" spans="1:13" ht="15">
      <c r="A38" s="443" t="s">
        <v>191</v>
      </c>
      <c r="B38" s="444">
        <v>1260.8309999999997</v>
      </c>
      <c r="C38" s="444">
        <v>1244.93</v>
      </c>
      <c r="D38" s="444">
        <f t="shared" si="0"/>
        <v>-15.900999999999613</v>
      </c>
      <c r="E38" s="445">
        <f t="shared" si="1"/>
        <v>98.73884763302937</v>
      </c>
      <c r="F38" s="444">
        <v>12473.232600827025</v>
      </c>
      <c r="G38" s="444">
        <v>14440.1163117605</v>
      </c>
      <c r="H38" s="444">
        <f t="shared" si="2"/>
        <v>1966.8837109334745</v>
      </c>
      <c r="I38" s="446">
        <f t="shared" si="3"/>
        <v>115.76883694771362</v>
      </c>
      <c r="J38" s="444">
        <v>1048.8230910143116</v>
      </c>
      <c r="K38" s="444">
        <v>1066.5244899980992</v>
      </c>
      <c r="L38" s="444">
        <f t="shared" si="4"/>
        <v>17.701398983787612</v>
      </c>
      <c r="M38" s="445">
        <f t="shared" si="5"/>
        <v>101.68773925130392</v>
      </c>
    </row>
    <row r="39" spans="1:13" ht="15">
      <c r="A39" s="443" t="s">
        <v>192</v>
      </c>
      <c r="B39" s="444">
        <v>1928.035</v>
      </c>
      <c r="C39" s="444">
        <v>1904.282</v>
      </c>
      <c r="D39" s="444">
        <f t="shared" si="0"/>
        <v>-23.753000000000156</v>
      </c>
      <c r="E39" s="445">
        <f t="shared" si="1"/>
        <v>98.76802029008809</v>
      </c>
      <c r="F39" s="444">
        <v>12557.800212824624</v>
      </c>
      <c r="G39" s="444">
        <v>14514.256641960941</v>
      </c>
      <c r="H39" s="444">
        <f t="shared" si="2"/>
        <v>1956.4564291363167</v>
      </c>
      <c r="I39" s="446">
        <f t="shared" si="3"/>
        <v>115.57961104635419</v>
      </c>
      <c r="J39" s="444">
        <v>1361.7131777517873</v>
      </c>
      <c r="K39" s="444">
        <v>1459.2742391445531</v>
      </c>
      <c r="L39" s="444">
        <f t="shared" si="4"/>
        <v>97.56106139276585</v>
      </c>
      <c r="M39" s="445">
        <f t="shared" si="5"/>
        <v>107.16458230608012</v>
      </c>
    </row>
    <row r="40" spans="1:13" ht="15">
      <c r="A40" s="443" t="s">
        <v>193</v>
      </c>
      <c r="B40" s="444">
        <v>969.6790000000003</v>
      </c>
      <c r="C40" s="444">
        <v>965.6080000000003</v>
      </c>
      <c r="D40" s="444">
        <f t="shared" si="0"/>
        <v>-4.071000000000026</v>
      </c>
      <c r="E40" s="445">
        <f t="shared" si="1"/>
        <v>99.5801703450317</v>
      </c>
      <c r="F40" s="444">
        <v>12805.097356960394</v>
      </c>
      <c r="G40" s="444">
        <v>14874.850525955315</v>
      </c>
      <c r="H40" s="444">
        <f t="shared" si="2"/>
        <v>2069.753168994921</v>
      </c>
      <c r="I40" s="446">
        <f t="shared" si="3"/>
        <v>116.16350982189039</v>
      </c>
      <c r="J40" s="444">
        <v>1238.9295839138517</v>
      </c>
      <c r="K40" s="444">
        <v>1309.0246421598272</v>
      </c>
      <c r="L40" s="444">
        <f t="shared" si="4"/>
        <v>70.09505824597545</v>
      </c>
      <c r="M40" s="445">
        <f t="shared" si="5"/>
        <v>105.65771123363936</v>
      </c>
    </row>
    <row r="41" spans="1:13" ht="15">
      <c r="A41" s="443" t="s">
        <v>194</v>
      </c>
      <c r="B41" s="444">
        <v>1117.55</v>
      </c>
      <c r="C41" s="444">
        <v>1107.918</v>
      </c>
      <c r="D41" s="444">
        <f t="shared" si="0"/>
        <v>-9.632000000000062</v>
      </c>
      <c r="E41" s="445">
        <f t="shared" si="1"/>
        <v>99.13811462574381</v>
      </c>
      <c r="F41" s="444">
        <v>12709.83132745738</v>
      </c>
      <c r="G41" s="444">
        <v>14592.914216876447</v>
      </c>
      <c r="H41" s="444">
        <f t="shared" si="2"/>
        <v>1883.0828894190672</v>
      </c>
      <c r="I41" s="446">
        <f t="shared" si="3"/>
        <v>114.81595499502022</v>
      </c>
      <c r="J41" s="444">
        <v>1384.9023906462041</v>
      </c>
      <c r="K41" s="444">
        <v>1180.9363749543436</v>
      </c>
      <c r="L41" s="444">
        <f t="shared" si="4"/>
        <v>-203.96601569186055</v>
      </c>
      <c r="M41" s="445">
        <f t="shared" si="5"/>
        <v>85.27217390413423</v>
      </c>
    </row>
    <row r="42" spans="1:13" ht="15">
      <c r="A42" s="443" t="s">
        <v>195</v>
      </c>
      <c r="B42" s="444">
        <v>609.8309999999999</v>
      </c>
      <c r="C42" s="444">
        <v>597.619</v>
      </c>
      <c r="D42" s="444">
        <f t="shared" si="0"/>
        <v>-12.211999999999875</v>
      </c>
      <c r="E42" s="445">
        <f t="shared" si="1"/>
        <v>97.99747798980376</v>
      </c>
      <c r="F42" s="444">
        <v>12784.278485897465</v>
      </c>
      <c r="G42" s="444">
        <v>14570.566419965451</v>
      </c>
      <c r="H42" s="444">
        <f t="shared" si="2"/>
        <v>1786.2879340679865</v>
      </c>
      <c r="I42" s="446">
        <f t="shared" si="3"/>
        <v>113.972536158677</v>
      </c>
      <c r="J42" s="444">
        <v>1324.6024991623362</v>
      </c>
      <c r="K42" s="444">
        <v>1023.3783285560422</v>
      </c>
      <c r="L42" s="444">
        <f t="shared" si="4"/>
        <v>-301.224170606294</v>
      </c>
      <c r="M42" s="445">
        <f t="shared" si="5"/>
        <v>77.25927810065399</v>
      </c>
    </row>
    <row r="43" spans="1:13" ht="15.75" thickBot="1">
      <c r="A43" s="447" t="s">
        <v>196</v>
      </c>
      <c r="B43" s="448">
        <v>737.6930000000002</v>
      </c>
      <c r="C43" s="448">
        <v>726.6260000000001</v>
      </c>
      <c r="D43" s="448">
        <f t="shared" si="0"/>
        <v>-11.067000000000121</v>
      </c>
      <c r="E43" s="449">
        <f t="shared" si="1"/>
        <v>98.49978242981835</v>
      </c>
      <c r="F43" s="448">
        <v>12569.58246858788</v>
      </c>
      <c r="G43" s="448">
        <v>14608.489557672494</v>
      </c>
      <c r="H43" s="448">
        <f t="shared" si="2"/>
        <v>2038.9070890846142</v>
      </c>
      <c r="I43" s="450">
        <f t="shared" si="3"/>
        <v>116.22096115109602</v>
      </c>
      <c r="J43" s="448">
        <v>1234.3029778873681</v>
      </c>
      <c r="K43" s="448">
        <v>1243.9439271372055</v>
      </c>
      <c r="L43" s="448">
        <f t="shared" si="4"/>
        <v>9.640949249837377</v>
      </c>
      <c r="M43" s="449">
        <f t="shared" si="5"/>
        <v>100.7810845005283</v>
      </c>
    </row>
    <row r="44" spans="1:13" s="451" customFormat="1" ht="16.5" thickBot="1">
      <c r="A44" s="436" t="s">
        <v>197</v>
      </c>
      <c r="B44" s="323">
        <f>SUM(B37:B43)</f>
        <v>7534.31</v>
      </c>
      <c r="C44" s="323">
        <v>7444.674999999999</v>
      </c>
      <c r="D44" s="323">
        <f t="shared" si="0"/>
        <v>-89.63500000000113</v>
      </c>
      <c r="E44" s="437">
        <f t="shared" si="1"/>
        <v>98.81030910594333</v>
      </c>
      <c r="F44" s="323">
        <v>12647</v>
      </c>
      <c r="G44" s="323">
        <v>14641.104547881538</v>
      </c>
      <c r="H44" s="323">
        <f t="shared" si="2"/>
        <v>1994.1045478815377</v>
      </c>
      <c r="I44" s="438">
        <f t="shared" si="3"/>
        <v>115.76741162237319</v>
      </c>
      <c r="J44" s="323">
        <v>1273</v>
      </c>
      <c r="K44" s="323">
        <v>1267.6505018687856</v>
      </c>
      <c r="L44" s="323">
        <f t="shared" si="4"/>
        <v>-5.349498131214432</v>
      </c>
      <c r="M44" s="437">
        <f t="shared" si="5"/>
        <v>99.5797723384749</v>
      </c>
    </row>
    <row r="45" spans="1:13" ht="15">
      <c r="A45" s="439" t="s">
        <v>198</v>
      </c>
      <c r="B45" s="440">
        <v>1378.12</v>
      </c>
      <c r="C45" s="440">
        <v>1345.5</v>
      </c>
      <c r="D45" s="440">
        <f t="shared" si="0"/>
        <v>-32.61999999999989</v>
      </c>
      <c r="E45" s="441">
        <f t="shared" si="1"/>
        <v>97.6330072852872</v>
      </c>
      <c r="F45" s="440">
        <v>12900.002660629449</v>
      </c>
      <c r="G45" s="440">
        <v>14710.631983153713</v>
      </c>
      <c r="H45" s="440">
        <f t="shared" si="2"/>
        <v>1810.6293225242644</v>
      </c>
      <c r="I45" s="442">
        <f t="shared" si="3"/>
        <v>114.03588332621256</v>
      </c>
      <c r="J45" s="440">
        <v>1205.554910554475</v>
      </c>
      <c r="K45" s="440">
        <v>1016.7414839588752</v>
      </c>
      <c r="L45" s="440">
        <f t="shared" si="4"/>
        <v>-188.81342659559994</v>
      </c>
      <c r="M45" s="441">
        <f t="shared" si="5"/>
        <v>84.33804840056946</v>
      </c>
    </row>
    <row r="46" spans="1:13" ht="15">
      <c r="A46" s="443" t="s">
        <v>199</v>
      </c>
      <c r="B46" s="444">
        <v>1768.9130000000002</v>
      </c>
      <c r="C46" s="444">
        <v>1718.2869999999994</v>
      </c>
      <c r="D46" s="444">
        <f aca="true" t="shared" si="6" ref="D46:D77">C46-B46</f>
        <v>-50.626000000000886</v>
      </c>
      <c r="E46" s="445">
        <f aca="true" t="shared" si="7" ref="E46:E77">C46/B46*100</f>
        <v>97.13801639764075</v>
      </c>
      <c r="F46" s="444">
        <v>13007.723575627151</v>
      </c>
      <c r="G46" s="444">
        <v>14716.277703705297</v>
      </c>
      <c r="H46" s="444">
        <f aca="true" t="shared" si="8" ref="H46:H77">G46-F46</f>
        <v>1708.5541280781454</v>
      </c>
      <c r="I46" s="446">
        <f aca="true" t="shared" si="9" ref="I46:I77">G46/F46*100</f>
        <v>113.13492032748526</v>
      </c>
      <c r="J46" s="444">
        <v>1383.051437050136</v>
      </c>
      <c r="K46" s="444">
        <v>1193.5450829809001</v>
      </c>
      <c r="L46" s="444">
        <f aca="true" t="shared" si="10" ref="L46:L77">K46-J46</f>
        <v>-189.50635406923584</v>
      </c>
      <c r="M46" s="445">
        <f aca="true" t="shared" si="11" ref="M46:M77">K46/J46*100</f>
        <v>86.29795327978347</v>
      </c>
    </row>
    <row r="47" spans="1:13" ht="15.75" thickBot="1">
      <c r="A47" s="447" t="s">
        <v>200</v>
      </c>
      <c r="B47" s="448">
        <v>1490.3709999999994</v>
      </c>
      <c r="C47" s="448">
        <v>1436.2570000000005</v>
      </c>
      <c r="D47" s="448">
        <f t="shared" si="6"/>
        <v>-54.113999999998896</v>
      </c>
      <c r="E47" s="449">
        <f t="shared" si="7"/>
        <v>96.36909199118885</v>
      </c>
      <c r="F47" s="448">
        <v>12911.02707536132</v>
      </c>
      <c r="G47" s="448">
        <v>14799.343710770423</v>
      </c>
      <c r="H47" s="448">
        <f t="shared" si="8"/>
        <v>1888.3166354091027</v>
      </c>
      <c r="I47" s="450">
        <f t="shared" si="9"/>
        <v>114.62561130409725</v>
      </c>
      <c r="J47" s="448">
        <v>1223.1285588174585</v>
      </c>
      <c r="K47" s="448">
        <v>1170.1396987679311</v>
      </c>
      <c r="L47" s="448">
        <f t="shared" si="10"/>
        <v>-52.988860049527375</v>
      </c>
      <c r="M47" s="449">
        <f t="shared" si="11"/>
        <v>95.66776037829106</v>
      </c>
    </row>
    <row r="48" spans="1:13" s="451" customFormat="1" ht="16.5" thickBot="1">
      <c r="A48" s="436" t="s">
        <v>201</v>
      </c>
      <c r="B48" s="323">
        <f>SUM(B45:B47)</f>
        <v>4637.4039999999995</v>
      </c>
      <c r="C48" s="323">
        <v>4500.044</v>
      </c>
      <c r="D48" s="323">
        <f t="shared" si="6"/>
        <v>-137.35999999999967</v>
      </c>
      <c r="E48" s="437">
        <f t="shared" si="7"/>
        <v>97.03799798335449</v>
      </c>
      <c r="F48" s="323">
        <v>12945</v>
      </c>
      <c r="G48" s="323">
        <v>14741.101420341663</v>
      </c>
      <c r="H48" s="323">
        <f t="shared" si="8"/>
        <v>1796.1014203416635</v>
      </c>
      <c r="I48" s="438">
        <f t="shared" si="9"/>
        <v>113.87486612855669</v>
      </c>
      <c r="J48" s="323">
        <v>1279</v>
      </c>
      <c r="K48" s="323">
        <v>1133.2111419355015</v>
      </c>
      <c r="L48" s="323">
        <f t="shared" si="10"/>
        <v>-145.78885806449853</v>
      </c>
      <c r="M48" s="437">
        <f t="shared" si="11"/>
        <v>88.6013402607898</v>
      </c>
    </row>
    <row r="49" spans="1:13" ht="15">
      <c r="A49" s="439" t="s">
        <v>202</v>
      </c>
      <c r="B49" s="440">
        <v>1855.2989999999998</v>
      </c>
      <c r="C49" s="440">
        <v>1846.5339999999999</v>
      </c>
      <c r="D49" s="440">
        <f t="shared" si="6"/>
        <v>-8.764999999999873</v>
      </c>
      <c r="E49" s="441">
        <f t="shared" si="7"/>
        <v>99.52756941064487</v>
      </c>
      <c r="F49" s="440">
        <v>12400.496451874697</v>
      </c>
      <c r="G49" s="440">
        <v>14422.543532910846</v>
      </c>
      <c r="H49" s="440">
        <f t="shared" si="8"/>
        <v>2022.0470810361494</v>
      </c>
      <c r="I49" s="442">
        <f t="shared" si="9"/>
        <v>116.30617845731861</v>
      </c>
      <c r="J49" s="440">
        <v>1220.6057711811766</v>
      </c>
      <c r="K49" s="440">
        <v>1237.8598679110878</v>
      </c>
      <c r="L49" s="440">
        <f t="shared" si="10"/>
        <v>17.254096729911225</v>
      </c>
      <c r="M49" s="441">
        <f t="shared" si="11"/>
        <v>101.41356833936763</v>
      </c>
    </row>
    <row r="50" spans="1:13" ht="15">
      <c r="A50" s="443" t="s">
        <v>203</v>
      </c>
      <c r="B50" s="444">
        <v>2032.3960000000002</v>
      </c>
      <c r="C50" s="444">
        <v>1973.107000000001</v>
      </c>
      <c r="D50" s="444">
        <f t="shared" si="6"/>
        <v>-59.28899999999908</v>
      </c>
      <c r="E50" s="445">
        <f t="shared" si="7"/>
        <v>97.08280276087933</v>
      </c>
      <c r="F50" s="444">
        <v>12733.449255624058</v>
      </c>
      <c r="G50" s="444">
        <v>14434.336640976207</v>
      </c>
      <c r="H50" s="444">
        <f t="shared" si="8"/>
        <v>1700.887385352149</v>
      </c>
      <c r="I50" s="446">
        <f t="shared" si="9"/>
        <v>113.35763272941075</v>
      </c>
      <c r="J50" s="444">
        <v>1554.6020558985547</v>
      </c>
      <c r="K50" s="444">
        <v>1055.7619699962206</v>
      </c>
      <c r="L50" s="444">
        <f t="shared" si="10"/>
        <v>-498.84008590233407</v>
      </c>
      <c r="M50" s="445">
        <f t="shared" si="11"/>
        <v>67.9120399970135</v>
      </c>
    </row>
    <row r="51" spans="1:13" ht="15">
      <c r="A51" s="443" t="s">
        <v>204</v>
      </c>
      <c r="B51" s="444">
        <v>1777.4070000000008</v>
      </c>
      <c r="C51" s="444">
        <v>1740.725</v>
      </c>
      <c r="D51" s="444">
        <f t="shared" si="6"/>
        <v>-36.682000000000926</v>
      </c>
      <c r="E51" s="445">
        <f t="shared" si="7"/>
        <v>97.93620707018702</v>
      </c>
      <c r="F51" s="444">
        <v>12544.878578738575</v>
      </c>
      <c r="G51" s="444">
        <v>14384.576541383629</v>
      </c>
      <c r="H51" s="444">
        <f t="shared" si="8"/>
        <v>1839.6979626450538</v>
      </c>
      <c r="I51" s="446">
        <f t="shared" si="9"/>
        <v>114.66493239530455</v>
      </c>
      <c r="J51" s="444">
        <v>1188.9107747034484</v>
      </c>
      <c r="K51" s="444">
        <v>959.5099742923203</v>
      </c>
      <c r="L51" s="444">
        <f t="shared" si="10"/>
        <v>-229.4008004111281</v>
      </c>
      <c r="M51" s="445">
        <f t="shared" si="11"/>
        <v>80.70496076811585</v>
      </c>
    </row>
    <row r="52" spans="1:13" ht="15">
      <c r="A52" s="443" t="s">
        <v>205</v>
      </c>
      <c r="B52" s="444">
        <v>1233.355</v>
      </c>
      <c r="C52" s="444">
        <v>1239.205</v>
      </c>
      <c r="D52" s="444">
        <f t="shared" si="6"/>
        <v>5.849999999999909</v>
      </c>
      <c r="E52" s="445">
        <f t="shared" si="7"/>
        <v>100.47431599174608</v>
      </c>
      <c r="F52" s="444">
        <v>13136.093014582166</v>
      </c>
      <c r="G52" s="444">
        <v>15037.3021412922</v>
      </c>
      <c r="H52" s="444">
        <f t="shared" si="8"/>
        <v>1901.209126710035</v>
      </c>
      <c r="I52" s="446">
        <f t="shared" si="9"/>
        <v>114.47317040614384</v>
      </c>
      <c r="J52" s="444">
        <v>1447.252953664327</v>
      </c>
      <c r="K52" s="444">
        <v>1496.7937777311529</v>
      </c>
      <c r="L52" s="444">
        <f t="shared" si="10"/>
        <v>49.54082406682596</v>
      </c>
      <c r="M52" s="445">
        <f t="shared" si="11"/>
        <v>103.42309365763549</v>
      </c>
    </row>
    <row r="53" spans="1:13" ht="15">
      <c r="A53" s="443" t="s">
        <v>206</v>
      </c>
      <c r="B53" s="444">
        <v>1662.02</v>
      </c>
      <c r="C53" s="444">
        <v>1602.65</v>
      </c>
      <c r="D53" s="444">
        <f t="shared" si="6"/>
        <v>-59.36999999999989</v>
      </c>
      <c r="E53" s="445">
        <f t="shared" si="7"/>
        <v>96.42784082020674</v>
      </c>
      <c r="F53" s="444">
        <v>13003.199319703337</v>
      </c>
      <c r="G53" s="444">
        <v>14495.045913539032</v>
      </c>
      <c r="H53" s="444">
        <f t="shared" si="8"/>
        <v>1491.8465938356949</v>
      </c>
      <c r="I53" s="446">
        <f t="shared" si="9"/>
        <v>111.47291952662101</v>
      </c>
      <c r="J53" s="444">
        <v>1418.6728599334947</v>
      </c>
      <c r="K53" s="444">
        <v>1009.3095810064581</v>
      </c>
      <c r="L53" s="444">
        <f t="shared" si="10"/>
        <v>-409.3632789270366</v>
      </c>
      <c r="M53" s="445">
        <f t="shared" si="11"/>
        <v>71.14463168441617</v>
      </c>
    </row>
    <row r="54" spans="1:13" ht="15">
      <c r="A54" s="443" t="s">
        <v>207</v>
      </c>
      <c r="B54" s="444">
        <v>1714.7190000000003</v>
      </c>
      <c r="C54" s="444">
        <v>1655.648</v>
      </c>
      <c r="D54" s="444">
        <f t="shared" si="6"/>
        <v>-59.07100000000037</v>
      </c>
      <c r="E54" s="445">
        <f t="shared" si="7"/>
        <v>96.55506237465146</v>
      </c>
      <c r="F54" s="444">
        <v>12708.209333424302</v>
      </c>
      <c r="G54" s="444">
        <v>14320.830273101528</v>
      </c>
      <c r="H54" s="444">
        <f t="shared" si="8"/>
        <v>1612.6209396772265</v>
      </c>
      <c r="I54" s="446">
        <f t="shared" si="9"/>
        <v>112.68960006376206</v>
      </c>
      <c r="J54" s="444">
        <v>1338.2791388365476</v>
      </c>
      <c r="K54" s="444">
        <v>1074.240418253156</v>
      </c>
      <c r="L54" s="444">
        <f t="shared" si="10"/>
        <v>-264.03872058339175</v>
      </c>
      <c r="M54" s="445">
        <f t="shared" si="11"/>
        <v>80.27028047280646</v>
      </c>
    </row>
    <row r="55" spans="1:13" ht="15.75" thickBot="1">
      <c r="A55" s="447" t="s">
        <v>208</v>
      </c>
      <c r="B55" s="448">
        <v>1580.065</v>
      </c>
      <c r="C55" s="448">
        <v>1558.2860000000005</v>
      </c>
      <c r="D55" s="448">
        <f t="shared" si="6"/>
        <v>-21.77899999999954</v>
      </c>
      <c r="E55" s="449">
        <f t="shared" si="7"/>
        <v>98.62163898320642</v>
      </c>
      <c r="F55" s="448">
        <v>12420.740918886244</v>
      </c>
      <c r="G55" s="448">
        <v>14303.889444342476</v>
      </c>
      <c r="H55" s="448">
        <f t="shared" si="8"/>
        <v>1883.1485254562322</v>
      </c>
      <c r="I55" s="450">
        <f t="shared" si="9"/>
        <v>115.16132199966289</v>
      </c>
      <c r="J55" s="448">
        <v>1263.2387486168816</v>
      </c>
      <c r="K55" s="448">
        <v>1115.5930297775883</v>
      </c>
      <c r="L55" s="448">
        <f t="shared" si="10"/>
        <v>-147.6457188392933</v>
      </c>
      <c r="M55" s="449">
        <f t="shared" si="11"/>
        <v>88.3121287246017</v>
      </c>
    </row>
    <row r="56" spans="1:13" s="451" customFormat="1" ht="16.5" thickBot="1">
      <c r="A56" s="436" t="s">
        <v>53</v>
      </c>
      <c r="B56" s="323">
        <f>SUM(B49:B55)</f>
        <v>11855.261000000002</v>
      </c>
      <c r="C56" s="323">
        <v>11616.155</v>
      </c>
      <c r="D56" s="323">
        <f t="shared" si="6"/>
        <v>-239.1060000000016</v>
      </c>
      <c r="E56" s="437">
        <f t="shared" si="7"/>
        <v>97.98312327328769</v>
      </c>
      <c r="F56" s="323">
        <v>12687</v>
      </c>
      <c r="G56" s="323">
        <v>14464.027870381089</v>
      </c>
      <c r="H56" s="323">
        <f t="shared" si="8"/>
        <v>1777.027870381089</v>
      </c>
      <c r="I56" s="438">
        <f t="shared" si="9"/>
        <v>114.00668298558436</v>
      </c>
      <c r="J56" s="323">
        <v>1347</v>
      </c>
      <c r="K56" s="323">
        <v>1121.5850683810604</v>
      </c>
      <c r="L56" s="323">
        <f t="shared" si="10"/>
        <v>-225.4149316189396</v>
      </c>
      <c r="M56" s="437">
        <f t="shared" si="11"/>
        <v>83.26540967936603</v>
      </c>
    </row>
    <row r="57" spans="1:13" ht="15">
      <c r="A57" s="439" t="s">
        <v>209</v>
      </c>
      <c r="B57" s="440">
        <v>1776.32</v>
      </c>
      <c r="C57" s="440">
        <v>1715.5159999999996</v>
      </c>
      <c r="D57" s="440">
        <f t="shared" si="6"/>
        <v>-60.804000000000315</v>
      </c>
      <c r="E57" s="441">
        <f t="shared" si="7"/>
        <v>96.57696811385334</v>
      </c>
      <c r="F57" s="440">
        <v>12816.530805260314</v>
      </c>
      <c r="G57" s="440">
        <v>14286.309192103141</v>
      </c>
      <c r="H57" s="440">
        <f t="shared" si="8"/>
        <v>1469.7783868428269</v>
      </c>
      <c r="I57" s="442">
        <f t="shared" si="9"/>
        <v>111.46783329416712</v>
      </c>
      <c r="J57" s="440">
        <v>1331.514967273165</v>
      </c>
      <c r="K57" s="440">
        <v>890.060288954849</v>
      </c>
      <c r="L57" s="440">
        <f t="shared" si="10"/>
        <v>-441.4546783183159</v>
      </c>
      <c r="M57" s="441">
        <f t="shared" si="11"/>
        <v>66.84568411405999</v>
      </c>
    </row>
    <row r="58" spans="1:13" ht="15">
      <c r="A58" s="443" t="s">
        <v>210</v>
      </c>
      <c r="B58" s="444">
        <v>1214.5019999999995</v>
      </c>
      <c r="C58" s="444">
        <v>1183.5959999999998</v>
      </c>
      <c r="D58" s="444">
        <f t="shared" si="6"/>
        <v>-30.90599999999972</v>
      </c>
      <c r="E58" s="445">
        <f t="shared" si="7"/>
        <v>97.45525326430095</v>
      </c>
      <c r="F58" s="444">
        <v>12458.173802924994</v>
      </c>
      <c r="G58" s="444">
        <v>14208.22448425532</v>
      </c>
      <c r="H58" s="444">
        <f t="shared" si="8"/>
        <v>1750.0506813303255</v>
      </c>
      <c r="I58" s="446">
        <f t="shared" si="9"/>
        <v>114.04740942785241</v>
      </c>
      <c r="J58" s="444">
        <v>1248.5295756340197</v>
      </c>
      <c r="K58" s="444">
        <v>936.0609532306628</v>
      </c>
      <c r="L58" s="444">
        <f t="shared" si="10"/>
        <v>-312.4686224033569</v>
      </c>
      <c r="M58" s="445">
        <f t="shared" si="11"/>
        <v>74.97307004163828</v>
      </c>
    </row>
    <row r="59" spans="1:13" ht="15">
      <c r="A59" s="443" t="s">
        <v>211</v>
      </c>
      <c r="B59" s="444">
        <v>2535.7180000000003</v>
      </c>
      <c r="C59" s="444">
        <v>2427.795</v>
      </c>
      <c r="D59" s="444">
        <f t="shared" si="6"/>
        <v>-107.92300000000023</v>
      </c>
      <c r="E59" s="445">
        <f t="shared" si="7"/>
        <v>95.74388792444584</v>
      </c>
      <c r="F59" s="444">
        <v>12480.004348538225</v>
      </c>
      <c r="G59" s="444">
        <v>14260.52872393811</v>
      </c>
      <c r="H59" s="444">
        <f t="shared" si="8"/>
        <v>1780.5243753998857</v>
      </c>
      <c r="I59" s="446">
        <f t="shared" si="9"/>
        <v>114.2670172675736</v>
      </c>
      <c r="J59" s="444">
        <v>1166.5746480221114</v>
      </c>
      <c r="K59" s="444">
        <v>953.7819296934047</v>
      </c>
      <c r="L59" s="444">
        <f t="shared" si="10"/>
        <v>-212.79271832870677</v>
      </c>
      <c r="M59" s="445">
        <f t="shared" si="11"/>
        <v>81.75918543322626</v>
      </c>
    </row>
    <row r="60" spans="1:13" ht="15.75" thickBot="1">
      <c r="A60" s="447" t="s">
        <v>212</v>
      </c>
      <c r="B60" s="448">
        <v>1356.7869999999987</v>
      </c>
      <c r="C60" s="448">
        <v>1304.14</v>
      </c>
      <c r="D60" s="448">
        <f t="shared" si="6"/>
        <v>-52.64699999999857</v>
      </c>
      <c r="E60" s="449">
        <f t="shared" si="7"/>
        <v>96.11972992076143</v>
      </c>
      <c r="F60" s="448">
        <v>12593.164095273134</v>
      </c>
      <c r="G60" s="448">
        <v>14577.24375194892</v>
      </c>
      <c r="H60" s="448">
        <f t="shared" si="8"/>
        <v>1984.0796566757854</v>
      </c>
      <c r="I60" s="450">
        <f t="shared" si="9"/>
        <v>115.75521165026757</v>
      </c>
      <c r="J60" s="448">
        <v>1130.6306737903592</v>
      </c>
      <c r="K60" s="448">
        <v>1040.782942526621</v>
      </c>
      <c r="L60" s="448">
        <f t="shared" si="10"/>
        <v>-89.8477312637383</v>
      </c>
      <c r="M60" s="449">
        <f t="shared" si="11"/>
        <v>92.05330853420683</v>
      </c>
    </row>
    <row r="61" spans="1:13" s="451" customFormat="1" ht="16.5" thickBot="1">
      <c r="A61" s="436" t="s">
        <v>213</v>
      </c>
      <c r="B61" s="323">
        <f>SUM(B57:B60)</f>
        <v>6883.3269999999975</v>
      </c>
      <c r="C61" s="323">
        <v>6631.047</v>
      </c>
      <c r="D61" s="323">
        <f t="shared" si="6"/>
        <v>-252.27999999999793</v>
      </c>
      <c r="E61" s="437">
        <f t="shared" si="7"/>
        <v>96.33491188200128</v>
      </c>
      <c r="F61" s="323">
        <v>12585</v>
      </c>
      <c r="G61" s="323">
        <v>14320.151352669747</v>
      </c>
      <c r="H61" s="323">
        <f t="shared" si="8"/>
        <v>1735.1513526697472</v>
      </c>
      <c r="I61" s="438">
        <f t="shared" si="9"/>
        <v>113.78745611974372</v>
      </c>
      <c r="J61" s="323">
        <v>1217</v>
      </c>
      <c r="K61" s="323">
        <v>951.2440996622904</v>
      </c>
      <c r="L61" s="323">
        <f t="shared" si="10"/>
        <v>-265.7559003377096</v>
      </c>
      <c r="M61" s="437">
        <f t="shared" si="11"/>
        <v>78.16303201826544</v>
      </c>
    </row>
    <row r="62" spans="1:13" ht="15">
      <c r="A62" s="439" t="s">
        <v>214</v>
      </c>
      <c r="B62" s="440">
        <v>2312.6860000000006</v>
      </c>
      <c r="C62" s="440">
        <v>2247.9679999999994</v>
      </c>
      <c r="D62" s="440">
        <f t="shared" si="6"/>
        <v>-64.71800000000121</v>
      </c>
      <c r="E62" s="441">
        <f t="shared" si="7"/>
        <v>97.2016088651896</v>
      </c>
      <c r="F62" s="440">
        <v>12378.675848486706</v>
      </c>
      <c r="G62" s="440">
        <v>14102.044157212205</v>
      </c>
      <c r="H62" s="440">
        <f t="shared" si="8"/>
        <v>1723.3683087254994</v>
      </c>
      <c r="I62" s="442">
        <f t="shared" si="9"/>
        <v>113.92207316694687</v>
      </c>
      <c r="J62" s="440">
        <v>918.2501789405612</v>
      </c>
      <c r="K62" s="440">
        <v>559.7925178057104</v>
      </c>
      <c r="L62" s="440">
        <f t="shared" si="10"/>
        <v>-358.4576611348508</v>
      </c>
      <c r="M62" s="441">
        <f t="shared" si="11"/>
        <v>60.96296310571654</v>
      </c>
    </row>
    <row r="63" spans="1:13" ht="15">
      <c r="A63" s="443" t="s">
        <v>215</v>
      </c>
      <c r="B63" s="444">
        <v>1281.8740000000007</v>
      </c>
      <c r="C63" s="444">
        <v>1205.67</v>
      </c>
      <c r="D63" s="444">
        <f t="shared" si="6"/>
        <v>-76.20400000000063</v>
      </c>
      <c r="E63" s="445">
        <f t="shared" si="7"/>
        <v>94.0552659621772</v>
      </c>
      <c r="F63" s="444">
        <v>12537.474301946473</v>
      </c>
      <c r="G63" s="444">
        <v>14243.686912670953</v>
      </c>
      <c r="H63" s="444">
        <f t="shared" si="8"/>
        <v>1706.2126107244803</v>
      </c>
      <c r="I63" s="446">
        <f t="shared" si="9"/>
        <v>113.60890215710819</v>
      </c>
      <c r="J63" s="444">
        <v>1127.525014158957</v>
      </c>
      <c r="K63" s="444">
        <v>934.7126493982598</v>
      </c>
      <c r="L63" s="444">
        <f t="shared" si="10"/>
        <v>-192.81236476069716</v>
      </c>
      <c r="M63" s="445">
        <f t="shared" si="11"/>
        <v>82.89950445981727</v>
      </c>
    </row>
    <row r="64" spans="1:13" ht="15">
      <c r="A64" s="443" t="s">
        <v>216</v>
      </c>
      <c r="B64" s="444">
        <v>1792.5960000000011</v>
      </c>
      <c r="C64" s="444">
        <v>1761.3819999999992</v>
      </c>
      <c r="D64" s="444">
        <f t="shared" si="6"/>
        <v>-31.214000000001988</v>
      </c>
      <c r="E64" s="445">
        <f t="shared" si="7"/>
        <v>98.25872645035457</v>
      </c>
      <c r="F64" s="444">
        <v>12320.395671975159</v>
      </c>
      <c r="G64" s="444">
        <v>14087.9805364954</v>
      </c>
      <c r="H64" s="444">
        <f t="shared" si="8"/>
        <v>1767.5848645202423</v>
      </c>
      <c r="I64" s="446">
        <f t="shared" si="9"/>
        <v>114.3468189787193</v>
      </c>
      <c r="J64" s="444">
        <v>1088.3517535462533</v>
      </c>
      <c r="K64" s="444">
        <v>824.3438012500036</v>
      </c>
      <c r="L64" s="444">
        <f t="shared" si="10"/>
        <v>-264.00795229624975</v>
      </c>
      <c r="M64" s="445">
        <f t="shared" si="11"/>
        <v>75.74240575843113</v>
      </c>
    </row>
    <row r="65" spans="1:13" ht="15">
      <c r="A65" s="443" t="s">
        <v>217</v>
      </c>
      <c r="B65" s="444">
        <v>1119.8029999999994</v>
      </c>
      <c r="C65" s="444">
        <v>1117.082</v>
      </c>
      <c r="D65" s="444">
        <f t="shared" si="6"/>
        <v>-2.7209999999993215</v>
      </c>
      <c r="E65" s="445">
        <f t="shared" si="7"/>
        <v>99.75701083136951</v>
      </c>
      <c r="F65" s="444">
        <v>12694.94812926917</v>
      </c>
      <c r="G65" s="444">
        <v>14441.898923564542</v>
      </c>
      <c r="H65" s="444">
        <f t="shared" si="8"/>
        <v>1746.9507942953715</v>
      </c>
      <c r="I65" s="446">
        <f t="shared" si="9"/>
        <v>113.76099198284744</v>
      </c>
      <c r="J65" s="444">
        <v>1211.238941135182</v>
      </c>
      <c r="K65" s="444">
        <v>896.8986460558251</v>
      </c>
      <c r="L65" s="444">
        <f t="shared" si="10"/>
        <v>-314.3402950793568</v>
      </c>
      <c r="M65" s="445">
        <f t="shared" si="11"/>
        <v>74.0480359073698</v>
      </c>
    </row>
    <row r="66" spans="1:13" ht="15.75" thickBot="1">
      <c r="A66" s="447" t="s">
        <v>218</v>
      </c>
      <c r="B66" s="448">
        <v>1945.162000000001</v>
      </c>
      <c r="C66" s="448">
        <v>1913.6769999999995</v>
      </c>
      <c r="D66" s="448">
        <f t="shared" si="6"/>
        <v>-31.48500000000149</v>
      </c>
      <c r="E66" s="449">
        <f t="shared" si="7"/>
        <v>98.3813687497493</v>
      </c>
      <c r="F66" s="448">
        <v>12581.22236948215</v>
      </c>
      <c r="G66" s="448">
        <v>14400.339416387054</v>
      </c>
      <c r="H66" s="448">
        <f t="shared" si="8"/>
        <v>1819.1170469049048</v>
      </c>
      <c r="I66" s="450">
        <f t="shared" si="9"/>
        <v>114.45898493390814</v>
      </c>
      <c r="J66" s="448">
        <v>1236.7998141028866</v>
      </c>
      <c r="K66" s="448">
        <v>1071.1506347901632</v>
      </c>
      <c r="L66" s="448">
        <f t="shared" si="10"/>
        <v>-165.6491793127234</v>
      </c>
      <c r="M66" s="449">
        <f t="shared" si="11"/>
        <v>86.60662967249255</v>
      </c>
    </row>
    <row r="67" spans="1:13" s="451" customFormat="1" ht="16.5" thickBot="1">
      <c r="A67" s="436" t="s">
        <v>219</v>
      </c>
      <c r="B67" s="323">
        <f>SUM(B62:B66)</f>
        <v>8452.121000000003</v>
      </c>
      <c r="C67" s="323">
        <v>8245.778999999999</v>
      </c>
      <c r="D67" s="323">
        <f t="shared" si="6"/>
        <v>-206.3420000000042</v>
      </c>
      <c r="E67" s="437">
        <f t="shared" si="7"/>
        <v>97.55869562208107</v>
      </c>
      <c r="F67" s="323">
        <v>12479</v>
      </c>
      <c r="G67" s="323">
        <v>14235.020002355142</v>
      </c>
      <c r="H67" s="323">
        <f t="shared" si="8"/>
        <v>1756.0200023551424</v>
      </c>
      <c r="I67" s="438">
        <f t="shared" si="9"/>
        <v>114.07180064392293</v>
      </c>
      <c r="J67" s="323">
        <v>1098</v>
      </c>
      <c r="K67" s="323">
        <v>835.4675363803309</v>
      </c>
      <c r="L67" s="323">
        <f t="shared" si="10"/>
        <v>-262.5324636196691</v>
      </c>
      <c r="M67" s="437">
        <f t="shared" si="11"/>
        <v>76.08993956105017</v>
      </c>
    </row>
    <row r="68" spans="1:13" ht="15">
      <c r="A68" s="439" t="s">
        <v>220</v>
      </c>
      <c r="B68" s="440">
        <v>1716.1559999999997</v>
      </c>
      <c r="C68" s="440">
        <v>1647.2</v>
      </c>
      <c r="D68" s="440">
        <f t="shared" si="6"/>
        <v>-68.95599999999968</v>
      </c>
      <c r="E68" s="441">
        <f t="shared" si="7"/>
        <v>95.9819503588252</v>
      </c>
      <c r="F68" s="440">
        <v>12881.729866049474</v>
      </c>
      <c r="G68" s="440">
        <v>14830.875627327181</v>
      </c>
      <c r="H68" s="440">
        <f t="shared" si="8"/>
        <v>1949.1457612777067</v>
      </c>
      <c r="I68" s="442">
        <f t="shared" si="9"/>
        <v>115.1310870631963</v>
      </c>
      <c r="J68" s="440">
        <v>1318.944587011127</v>
      </c>
      <c r="K68" s="440">
        <v>1061.126558199774</v>
      </c>
      <c r="L68" s="440">
        <f t="shared" si="10"/>
        <v>-257.81802881135286</v>
      </c>
      <c r="M68" s="441">
        <f t="shared" si="11"/>
        <v>80.45270200504808</v>
      </c>
    </row>
    <row r="69" spans="1:13" ht="15">
      <c r="A69" s="443" t="s">
        <v>221</v>
      </c>
      <c r="B69" s="444">
        <v>2161.864</v>
      </c>
      <c r="C69" s="444">
        <v>2129.67</v>
      </c>
      <c r="D69" s="444">
        <f t="shared" si="6"/>
        <v>-32.19399999999996</v>
      </c>
      <c r="E69" s="445">
        <f t="shared" si="7"/>
        <v>98.51082214237343</v>
      </c>
      <c r="F69" s="444">
        <v>12883.2367191769</v>
      </c>
      <c r="G69" s="444">
        <v>14781.647547898656</v>
      </c>
      <c r="H69" s="444">
        <f t="shared" si="8"/>
        <v>1898.410828721755</v>
      </c>
      <c r="I69" s="446">
        <f t="shared" si="9"/>
        <v>114.73551150306771</v>
      </c>
      <c r="J69" s="444">
        <v>1301.6062373334605</v>
      </c>
      <c r="K69" s="444">
        <v>1115.8196653315615</v>
      </c>
      <c r="L69" s="444">
        <f t="shared" si="10"/>
        <v>-185.786572001899</v>
      </c>
      <c r="M69" s="445">
        <f t="shared" si="11"/>
        <v>85.72636127017098</v>
      </c>
    </row>
    <row r="70" spans="1:13" ht="15">
      <c r="A70" s="443" t="s">
        <v>222</v>
      </c>
      <c r="B70" s="444">
        <v>1780.3470000000011</v>
      </c>
      <c r="C70" s="444">
        <v>1719.6620000000005</v>
      </c>
      <c r="D70" s="444">
        <f t="shared" si="6"/>
        <v>-60.68500000000063</v>
      </c>
      <c r="E70" s="445">
        <f t="shared" si="7"/>
        <v>96.59139482359335</v>
      </c>
      <c r="F70" s="444">
        <v>12470.191110684218</v>
      </c>
      <c r="G70" s="444">
        <v>14518.457115409892</v>
      </c>
      <c r="H70" s="444">
        <f t="shared" si="8"/>
        <v>2048.266004725674</v>
      </c>
      <c r="I70" s="446">
        <f t="shared" si="9"/>
        <v>116.42529762812343</v>
      </c>
      <c r="J70" s="444">
        <v>1225.250845294015</v>
      </c>
      <c r="K70" s="444">
        <v>1111.703540191813</v>
      </c>
      <c r="L70" s="444">
        <f t="shared" si="10"/>
        <v>-113.54730510220202</v>
      </c>
      <c r="M70" s="445">
        <f t="shared" si="11"/>
        <v>90.7327299109143</v>
      </c>
    </row>
    <row r="71" spans="1:13" ht="15.75" thickBot="1">
      <c r="A71" s="447" t="s">
        <v>223</v>
      </c>
      <c r="B71" s="448">
        <v>2144.4769999999985</v>
      </c>
      <c r="C71" s="448">
        <v>2116.637999999998</v>
      </c>
      <c r="D71" s="448">
        <f t="shared" si="6"/>
        <v>-27.839000000000397</v>
      </c>
      <c r="E71" s="449">
        <f t="shared" si="7"/>
        <v>98.70182799815524</v>
      </c>
      <c r="F71" s="448">
        <v>12452.208937967936</v>
      </c>
      <c r="G71" s="448">
        <v>14106.489158750825</v>
      </c>
      <c r="H71" s="448">
        <f t="shared" si="8"/>
        <v>1654.2802207828881</v>
      </c>
      <c r="I71" s="450">
        <f t="shared" si="9"/>
        <v>113.285034237892</v>
      </c>
      <c r="J71" s="448">
        <v>1131.025575622091</v>
      </c>
      <c r="K71" s="448">
        <v>909.8526373743016</v>
      </c>
      <c r="L71" s="448">
        <f t="shared" si="10"/>
        <v>-221.1729382477895</v>
      </c>
      <c r="M71" s="449">
        <f t="shared" si="11"/>
        <v>80.44492158135867</v>
      </c>
    </row>
    <row r="72" spans="1:13" s="451" customFormat="1" ht="16.5" thickBot="1">
      <c r="A72" s="436" t="s">
        <v>224</v>
      </c>
      <c r="B72" s="323">
        <f>SUM(B68:B71)</f>
        <v>7802.843999999999</v>
      </c>
      <c r="C72" s="323">
        <v>7613.17</v>
      </c>
      <c r="D72" s="323">
        <f t="shared" si="6"/>
        <v>-189.67399999999907</v>
      </c>
      <c r="E72" s="437">
        <f t="shared" si="7"/>
        <v>97.56916836989181</v>
      </c>
      <c r="F72" s="323">
        <v>12670</v>
      </c>
      <c r="G72" s="323">
        <v>14545.139497300954</v>
      </c>
      <c r="H72" s="323">
        <f t="shared" si="8"/>
        <v>1875.1394973009537</v>
      </c>
      <c r="I72" s="438">
        <f t="shared" si="9"/>
        <v>114.7998381791709</v>
      </c>
      <c r="J72" s="323">
        <v>1241</v>
      </c>
      <c r="K72" s="323">
        <v>1045.7927950293156</v>
      </c>
      <c r="L72" s="323">
        <f t="shared" si="10"/>
        <v>-195.20720497068442</v>
      </c>
      <c r="M72" s="437">
        <f t="shared" si="11"/>
        <v>84.27016881783365</v>
      </c>
    </row>
    <row r="73" spans="1:13" ht="15">
      <c r="A73" s="439" t="s">
        <v>225</v>
      </c>
      <c r="B73" s="440">
        <v>1440.8179999999998</v>
      </c>
      <c r="C73" s="440">
        <v>1414.829</v>
      </c>
      <c r="D73" s="440">
        <f t="shared" si="6"/>
        <v>-25.988999999999805</v>
      </c>
      <c r="E73" s="441">
        <f t="shared" si="7"/>
        <v>98.19623297321384</v>
      </c>
      <c r="F73" s="440">
        <v>12318.738151984964</v>
      </c>
      <c r="G73" s="440">
        <v>13660.544136429211</v>
      </c>
      <c r="H73" s="440">
        <f t="shared" si="8"/>
        <v>1341.8059844442469</v>
      </c>
      <c r="I73" s="442">
        <f t="shared" si="9"/>
        <v>110.89239797038819</v>
      </c>
      <c r="J73" s="440">
        <v>1066.9422971302881</v>
      </c>
      <c r="K73" s="440">
        <v>421.5609566008801</v>
      </c>
      <c r="L73" s="440">
        <f t="shared" si="10"/>
        <v>-645.381340529408</v>
      </c>
      <c r="M73" s="441">
        <f t="shared" si="11"/>
        <v>39.51112986472986</v>
      </c>
    </row>
    <row r="74" spans="1:13" ht="15">
      <c r="A74" s="443" t="s">
        <v>226</v>
      </c>
      <c r="B74" s="444">
        <v>1667.5389999999995</v>
      </c>
      <c r="C74" s="444">
        <v>1631.2619999999995</v>
      </c>
      <c r="D74" s="444">
        <f t="shared" si="6"/>
        <v>-36.277000000000044</v>
      </c>
      <c r="E74" s="445">
        <f t="shared" si="7"/>
        <v>97.82451864694018</v>
      </c>
      <c r="F74" s="444">
        <v>12514.63264127556</v>
      </c>
      <c r="G74" s="444">
        <v>14392.8616821414</v>
      </c>
      <c r="H74" s="444">
        <f t="shared" si="8"/>
        <v>1878.2290408658391</v>
      </c>
      <c r="I74" s="446">
        <f t="shared" si="9"/>
        <v>115.00826348406818</v>
      </c>
      <c r="J74" s="444">
        <v>1388.4508848068929</v>
      </c>
      <c r="K74" s="444">
        <v>1061.9430436884654</v>
      </c>
      <c r="L74" s="444">
        <f t="shared" si="10"/>
        <v>-326.50784111842745</v>
      </c>
      <c r="M74" s="445">
        <f t="shared" si="11"/>
        <v>76.48401937070763</v>
      </c>
    </row>
    <row r="75" spans="1:13" ht="15">
      <c r="A75" s="443" t="s">
        <v>227</v>
      </c>
      <c r="B75" s="444">
        <v>1092.3040000000005</v>
      </c>
      <c r="C75" s="444">
        <v>1091.2519999999997</v>
      </c>
      <c r="D75" s="444">
        <f t="shared" si="6"/>
        <v>-1.0520000000008167</v>
      </c>
      <c r="E75" s="445">
        <f t="shared" si="7"/>
        <v>99.90368981528944</v>
      </c>
      <c r="F75" s="444">
        <v>12390.861884603546</v>
      </c>
      <c r="G75" s="444">
        <v>13836.004271546204</v>
      </c>
      <c r="H75" s="444">
        <f t="shared" si="8"/>
        <v>1445.142386942658</v>
      </c>
      <c r="I75" s="446">
        <f t="shared" si="9"/>
        <v>111.66296905252686</v>
      </c>
      <c r="J75" s="444">
        <v>1089.3563818619475</v>
      </c>
      <c r="K75" s="444">
        <v>593.0047932710931</v>
      </c>
      <c r="L75" s="444">
        <f t="shared" si="10"/>
        <v>-496.35158859085436</v>
      </c>
      <c r="M75" s="445">
        <f t="shared" si="11"/>
        <v>54.43625274012888</v>
      </c>
    </row>
    <row r="76" spans="1:13" ht="15">
      <c r="A76" s="443" t="s">
        <v>228</v>
      </c>
      <c r="B76" s="444">
        <v>1973.2219999999993</v>
      </c>
      <c r="C76" s="444">
        <v>1939.6170000000004</v>
      </c>
      <c r="D76" s="444">
        <f t="shared" si="6"/>
        <v>-33.60499999999888</v>
      </c>
      <c r="E76" s="445">
        <f t="shared" si="7"/>
        <v>98.29694783455693</v>
      </c>
      <c r="F76" s="444">
        <v>12559.515182106566</v>
      </c>
      <c r="G76" s="444">
        <v>13936.68234501965</v>
      </c>
      <c r="H76" s="444">
        <f t="shared" si="8"/>
        <v>1377.1671629130833</v>
      </c>
      <c r="I76" s="446">
        <f t="shared" si="9"/>
        <v>110.96512996676115</v>
      </c>
      <c r="J76" s="444">
        <v>1165.3051033622512</v>
      </c>
      <c r="K76" s="444">
        <v>552.0995468005625</v>
      </c>
      <c r="L76" s="444">
        <f t="shared" si="10"/>
        <v>-613.2055565616887</v>
      </c>
      <c r="M76" s="445">
        <f t="shared" si="11"/>
        <v>47.37811112365263</v>
      </c>
    </row>
    <row r="77" spans="1:13" ht="15.75" thickBot="1">
      <c r="A77" s="447" t="s">
        <v>229</v>
      </c>
      <c r="B77" s="448">
        <v>2015.991</v>
      </c>
      <c r="C77" s="448">
        <v>2056.012000000001</v>
      </c>
      <c r="D77" s="448">
        <f t="shared" si="6"/>
        <v>40.021000000001095</v>
      </c>
      <c r="E77" s="449">
        <f t="shared" si="7"/>
        <v>101.98517751319332</v>
      </c>
      <c r="F77" s="448">
        <v>12146.717751550801</v>
      </c>
      <c r="G77" s="448">
        <v>13724.823428397618</v>
      </c>
      <c r="H77" s="448">
        <f t="shared" si="8"/>
        <v>1578.105676846817</v>
      </c>
      <c r="I77" s="450">
        <f t="shared" si="9"/>
        <v>112.9920338080247</v>
      </c>
      <c r="J77" s="448">
        <v>1024.0776537858226</v>
      </c>
      <c r="K77" s="448">
        <v>604.5436505234402</v>
      </c>
      <c r="L77" s="448">
        <f t="shared" si="10"/>
        <v>-419.5340032623824</v>
      </c>
      <c r="M77" s="449">
        <f t="shared" si="11"/>
        <v>59.03298917699805</v>
      </c>
    </row>
    <row r="78" spans="1:13" s="451" customFormat="1" ht="16.5" thickBot="1">
      <c r="A78" s="436" t="s">
        <v>57</v>
      </c>
      <c r="B78" s="323">
        <f>SUM(B73:B77)</f>
        <v>8189.874</v>
      </c>
      <c r="C78" s="323">
        <v>8132.972</v>
      </c>
      <c r="D78" s="323">
        <f aca="true" t="shared" si="12" ref="D78:D104">C78-B78</f>
        <v>-56.902000000000044</v>
      </c>
      <c r="E78" s="437">
        <f aca="true" t="shared" si="13" ref="E78:E104">C78/B78*100</f>
        <v>99.3052151962289</v>
      </c>
      <c r="F78" s="323">
        <v>12384</v>
      </c>
      <c r="G78" s="323">
        <v>13913.075974358859</v>
      </c>
      <c r="H78" s="323">
        <f aca="true" t="shared" si="14" ref="H78:H104">G78-F78</f>
        <v>1529.0759743588587</v>
      </c>
      <c r="I78" s="438">
        <f aca="true" t="shared" si="15" ref="I78:I104">G78/F78*100</f>
        <v>112.34718971543005</v>
      </c>
      <c r="J78" s="323">
        <v>1149</v>
      </c>
      <c r="K78" s="323">
        <v>650.3984439308697</v>
      </c>
      <c r="L78" s="323">
        <f aca="true" t="shared" si="16" ref="L78:L104">K78-J78</f>
        <v>-498.6015560691303</v>
      </c>
      <c r="M78" s="437">
        <f aca="true" t="shared" si="17" ref="M78:M104">K78/J78*100</f>
        <v>56.60560869720362</v>
      </c>
    </row>
    <row r="79" spans="1:13" ht="15">
      <c r="A79" s="439" t="s">
        <v>230</v>
      </c>
      <c r="B79" s="440">
        <v>1595.3170000000011</v>
      </c>
      <c r="C79" s="440">
        <v>1557.5770000000005</v>
      </c>
      <c r="D79" s="440">
        <f t="shared" si="12"/>
        <v>-37.74000000000069</v>
      </c>
      <c r="E79" s="441">
        <f t="shared" si="13"/>
        <v>97.63432596781702</v>
      </c>
      <c r="F79" s="440">
        <v>12496.157607965466</v>
      </c>
      <c r="G79" s="440">
        <v>14181.116353584228</v>
      </c>
      <c r="H79" s="440">
        <f t="shared" si="14"/>
        <v>1684.958745618762</v>
      </c>
      <c r="I79" s="442">
        <f t="shared" si="15"/>
        <v>113.48381477314847</v>
      </c>
      <c r="J79" s="440">
        <v>1056.044660716334</v>
      </c>
      <c r="K79" s="440">
        <v>932.1976805427062</v>
      </c>
      <c r="L79" s="440">
        <f t="shared" si="16"/>
        <v>-123.8469801736278</v>
      </c>
      <c r="M79" s="441">
        <f t="shared" si="17"/>
        <v>88.27256225228011</v>
      </c>
    </row>
    <row r="80" spans="1:13" ht="15">
      <c r="A80" s="443" t="s">
        <v>231</v>
      </c>
      <c r="B80" s="444">
        <v>4587.163000000003</v>
      </c>
      <c r="C80" s="444">
        <v>4450.3279999999995</v>
      </c>
      <c r="D80" s="444">
        <f t="shared" si="12"/>
        <v>-136.83500000000367</v>
      </c>
      <c r="E80" s="445">
        <f t="shared" si="13"/>
        <v>97.01700157591951</v>
      </c>
      <c r="F80" s="444">
        <v>12570.728574502362</v>
      </c>
      <c r="G80" s="444">
        <v>14074.390621695004</v>
      </c>
      <c r="H80" s="444">
        <f t="shared" si="14"/>
        <v>1503.6620471926417</v>
      </c>
      <c r="I80" s="446">
        <f t="shared" si="15"/>
        <v>111.96161414416798</v>
      </c>
      <c r="J80" s="444">
        <v>1339.799930080239</v>
      </c>
      <c r="K80" s="444">
        <v>994.4401850829879</v>
      </c>
      <c r="L80" s="444">
        <f t="shared" si="16"/>
        <v>-345.359744997251</v>
      </c>
      <c r="M80" s="445">
        <f t="shared" si="17"/>
        <v>74.22303604863095</v>
      </c>
    </row>
    <row r="81" spans="1:13" ht="15">
      <c r="A81" s="443" t="s">
        <v>232</v>
      </c>
      <c r="B81" s="444">
        <v>2174.277000000001</v>
      </c>
      <c r="C81" s="444">
        <v>2164.767999999999</v>
      </c>
      <c r="D81" s="444">
        <f t="shared" si="12"/>
        <v>-9.509000000001834</v>
      </c>
      <c r="E81" s="445">
        <f t="shared" si="13"/>
        <v>99.56265921959337</v>
      </c>
      <c r="F81" s="444">
        <v>12435.375836044195</v>
      </c>
      <c r="G81" s="444">
        <v>14160.28630627701</v>
      </c>
      <c r="H81" s="444">
        <f t="shared" si="14"/>
        <v>1724.910470232815</v>
      </c>
      <c r="I81" s="446">
        <f t="shared" si="15"/>
        <v>113.87099588283553</v>
      </c>
      <c r="J81" s="444">
        <v>1032.6583656697528</v>
      </c>
      <c r="K81" s="444">
        <v>892.5943411333999</v>
      </c>
      <c r="L81" s="444">
        <f t="shared" si="16"/>
        <v>-140.06402453635292</v>
      </c>
      <c r="M81" s="445">
        <f t="shared" si="17"/>
        <v>86.4365574140765</v>
      </c>
    </row>
    <row r="82" spans="1:13" ht="15">
      <c r="A82" s="443" t="s">
        <v>233</v>
      </c>
      <c r="B82" s="444">
        <v>1869.5370000000005</v>
      </c>
      <c r="C82" s="444">
        <v>1796.6080000000002</v>
      </c>
      <c r="D82" s="444">
        <f t="shared" si="12"/>
        <v>-72.92900000000031</v>
      </c>
      <c r="E82" s="445">
        <f t="shared" si="13"/>
        <v>96.09908763506685</v>
      </c>
      <c r="F82" s="444">
        <v>12276.45793227592</v>
      </c>
      <c r="G82" s="444">
        <v>14487.112566198819</v>
      </c>
      <c r="H82" s="444">
        <f t="shared" si="14"/>
        <v>2210.654633922899</v>
      </c>
      <c r="I82" s="446">
        <f t="shared" si="15"/>
        <v>118.00726761838109</v>
      </c>
      <c r="J82" s="444">
        <v>862.7105712983126</v>
      </c>
      <c r="K82" s="444">
        <v>897.9716220789406</v>
      </c>
      <c r="L82" s="444">
        <f t="shared" si="16"/>
        <v>35.26105078062801</v>
      </c>
      <c r="M82" s="445">
        <f t="shared" si="17"/>
        <v>104.08723991031694</v>
      </c>
    </row>
    <row r="83" spans="1:13" ht="15">
      <c r="A83" s="443" t="s">
        <v>234</v>
      </c>
      <c r="B83" s="444">
        <v>2317.8159999999975</v>
      </c>
      <c r="C83" s="444">
        <v>2237.565999999999</v>
      </c>
      <c r="D83" s="444">
        <f t="shared" si="12"/>
        <v>-80.24999999999864</v>
      </c>
      <c r="E83" s="445">
        <f t="shared" si="13"/>
        <v>96.53768892785283</v>
      </c>
      <c r="F83" s="444">
        <v>12707.572128244881</v>
      </c>
      <c r="G83" s="444">
        <v>14758.520642519616</v>
      </c>
      <c r="H83" s="444">
        <f t="shared" si="14"/>
        <v>2050.9485142747344</v>
      </c>
      <c r="I83" s="446">
        <f t="shared" si="15"/>
        <v>116.13957799000904</v>
      </c>
      <c r="J83" s="444">
        <v>1234.28635692681</v>
      </c>
      <c r="K83" s="444">
        <v>1209.3085373422134</v>
      </c>
      <c r="L83" s="444">
        <f t="shared" si="16"/>
        <v>-24.977819584596546</v>
      </c>
      <c r="M83" s="445">
        <f t="shared" si="17"/>
        <v>97.97633511507105</v>
      </c>
    </row>
    <row r="84" spans="1:13" ht="15">
      <c r="A84" s="443" t="s">
        <v>235</v>
      </c>
      <c r="B84" s="444">
        <v>1356.199</v>
      </c>
      <c r="C84" s="444">
        <v>1327.865</v>
      </c>
      <c r="D84" s="444">
        <f t="shared" si="12"/>
        <v>-28.33400000000006</v>
      </c>
      <c r="E84" s="445">
        <f t="shared" si="13"/>
        <v>97.91077858042956</v>
      </c>
      <c r="F84" s="444">
        <v>12548.95041214453</v>
      </c>
      <c r="G84" s="444">
        <v>14193.241531832427</v>
      </c>
      <c r="H84" s="444">
        <f t="shared" si="14"/>
        <v>1644.2911196878977</v>
      </c>
      <c r="I84" s="446">
        <f t="shared" si="15"/>
        <v>113.10301711047164</v>
      </c>
      <c r="J84" s="444">
        <v>1263.7983068856413</v>
      </c>
      <c r="K84" s="444">
        <v>925.0857579648535</v>
      </c>
      <c r="L84" s="444">
        <f t="shared" si="16"/>
        <v>-338.71254892078775</v>
      </c>
      <c r="M84" s="445">
        <f t="shared" si="17"/>
        <v>73.19884454067106</v>
      </c>
    </row>
    <row r="85" spans="1:13" ht="15.75" thickBot="1">
      <c r="A85" s="447" t="s">
        <v>236</v>
      </c>
      <c r="B85" s="448">
        <v>1766.53</v>
      </c>
      <c r="C85" s="448">
        <v>1701.94</v>
      </c>
      <c r="D85" s="448">
        <f t="shared" si="12"/>
        <v>-64.58999999999992</v>
      </c>
      <c r="E85" s="449">
        <f t="shared" si="13"/>
        <v>96.3436794167096</v>
      </c>
      <c r="F85" s="448">
        <v>12497.055998671598</v>
      </c>
      <c r="G85" s="448">
        <v>14594.651006106764</v>
      </c>
      <c r="H85" s="448">
        <f t="shared" si="14"/>
        <v>2097.595007435166</v>
      </c>
      <c r="I85" s="450">
        <f t="shared" si="15"/>
        <v>116.78471319691721</v>
      </c>
      <c r="J85" s="448">
        <v>1018.6016276730844</v>
      </c>
      <c r="K85" s="448">
        <v>1038.2443956112825</v>
      </c>
      <c r="L85" s="448">
        <f t="shared" si="16"/>
        <v>19.642767938198062</v>
      </c>
      <c r="M85" s="449">
        <f t="shared" si="17"/>
        <v>101.92840531612643</v>
      </c>
    </row>
    <row r="86" spans="1:13" s="451" customFormat="1" ht="16.5" thickBot="1">
      <c r="A86" s="436" t="s">
        <v>237</v>
      </c>
      <c r="B86" s="323">
        <f>SUM(B79:B85)</f>
        <v>15666.839000000004</v>
      </c>
      <c r="C86" s="323">
        <v>15236.651999999998</v>
      </c>
      <c r="D86" s="323">
        <f t="shared" si="12"/>
        <v>-430.18700000000536</v>
      </c>
      <c r="E86" s="437">
        <f t="shared" si="13"/>
        <v>97.25415573620177</v>
      </c>
      <c r="F86" s="323">
        <v>12519</v>
      </c>
      <c r="G86" s="323">
        <v>14315.108419706208</v>
      </c>
      <c r="H86" s="323">
        <f t="shared" si="14"/>
        <v>1796.1084197062082</v>
      </c>
      <c r="I86" s="438">
        <f t="shared" si="15"/>
        <v>114.34705982671306</v>
      </c>
      <c r="J86" s="323">
        <v>1153</v>
      </c>
      <c r="K86" s="323">
        <v>992.6356306271662</v>
      </c>
      <c r="L86" s="323">
        <f t="shared" si="16"/>
        <v>-160.36436937283383</v>
      </c>
      <c r="M86" s="437">
        <f t="shared" si="17"/>
        <v>86.09155512811502</v>
      </c>
    </row>
    <row r="87" spans="1:13" ht="15">
      <c r="A87" s="439" t="s">
        <v>238</v>
      </c>
      <c r="B87" s="440">
        <v>687.38</v>
      </c>
      <c r="C87" s="440">
        <v>679.59</v>
      </c>
      <c r="D87" s="440">
        <f t="shared" si="12"/>
        <v>-7.789999999999964</v>
      </c>
      <c r="E87" s="441">
        <f t="shared" si="13"/>
        <v>98.86671128051442</v>
      </c>
      <c r="F87" s="440">
        <v>12666.303936687136</v>
      </c>
      <c r="G87" s="440">
        <v>14628.50836533793</v>
      </c>
      <c r="H87" s="440">
        <f t="shared" si="14"/>
        <v>1962.2044286507935</v>
      </c>
      <c r="I87" s="442">
        <f t="shared" si="15"/>
        <v>115.49153121904325</v>
      </c>
      <c r="J87" s="440">
        <v>1215.4228131940608</v>
      </c>
      <c r="K87" s="440">
        <v>1167.4440961952553</v>
      </c>
      <c r="L87" s="440">
        <f t="shared" si="16"/>
        <v>-47.97871699880557</v>
      </c>
      <c r="M87" s="441">
        <f t="shared" si="17"/>
        <v>96.0525081084565</v>
      </c>
    </row>
    <row r="88" spans="1:13" ht="15">
      <c r="A88" s="443" t="s">
        <v>239</v>
      </c>
      <c r="B88" s="444">
        <v>3188.536999999999</v>
      </c>
      <c r="C88" s="444">
        <v>3051.57</v>
      </c>
      <c r="D88" s="444">
        <f t="shared" si="12"/>
        <v>-136.96699999999873</v>
      </c>
      <c r="E88" s="445">
        <f t="shared" si="13"/>
        <v>95.70439358238593</v>
      </c>
      <c r="F88" s="444">
        <v>12438.227730565257</v>
      </c>
      <c r="G88" s="444">
        <v>14295.020268255359</v>
      </c>
      <c r="H88" s="444">
        <f t="shared" si="14"/>
        <v>1856.792537690102</v>
      </c>
      <c r="I88" s="446">
        <f t="shared" si="15"/>
        <v>114.9281117689081</v>
      </c>
      <c r="J88" s="444">
        <v>1011.3409378658611</v>
      </c>
      <c r="K88" s="444">
        <v>910.6916548967687</v>
      </c>
      <c r="L88" s="444">
        <f t="shared" si="16"/>
        <v>-100.64928296909238</v>
      </c>
      <c r="M88" s="445">
        <f t="shared" si="17"/>
        <v>90.0479374263754</v>
      </c>
    </row>
    <row r="89" spans="1:13" ht="15">
      <c r="A89" s="443" t="s">
        <v>240</v>
      </c>
      <c r="B89" s="444">
        <v>1731.0920000000008</v>
      </c>
      <c r="C89" s="444">
        <v>1660.1110000000008</v>
      </c>
      <c r="D89" s="444">
        <f t="shared" si="12"/>
        <v>-70.981</v>
      </c>
      <c r="E89" s="445">
        <f t="shared" si="13"/>
        <v>95.89964022709366</v>
      </c>
      <c r="F89" s="444">
        <v>12543.616399359466</v>
      </c>
      <c r="G89" s="444">
        <v>14528.824076622983</v>
      </c>
      <c r="H89" s="444">
        <f t="shared" si="14"/>
        <v>1985.2076772635173</v>
      </c>
      <c r="I89" s="446">
        <f t="shared" si="15"/>
        <v>115.82643803875325</v>
      </c>
      <c r="J89" s="444">
        <v>1044.3904772247797</v>
      </c>
      <c r="K89" s="444">
        <v>1050.7371695828367</v>
      </c>
      <c r="L89" s="444">
        <f t="shared" si="16"/>
        <v>6.346692358056998</v>
      </c>
      <c r="M89" s="445">
        <f t="shared" si="17"/>
        <v>100.60769343425284</v>
      </c>
    </row>
    <row r="90" spans="1:13" ht="15">
      <c r="A90" s="443" t="s">
        <v>241</v>
      </c>
      <c r="B90" s="444">
        <v>1861.603</v>
      </c>
      <c r="C90" s="444">
        <v>1826.7979999999998</v>
      </c>
      <c r="D90" s="444">
        <f t="shared" si="12"/>
        <v>-34.80500000000029</v>
      </c>
      <c r="E90" s="445">
        <f t="shared" si="13"/>
        <v>98.13037473618165</v>
      </c>
      <c r="F90" s="444">
        <v>12620.181818214378</v>
      </c>
      <c r="G90" s="444">
        <v>14508.270025841219</v>
      </c>
      <c r="H90" s="444">
        <f t="shared" si="14"/>
        <v>1888.0882076268408</v>
      </c>
      <c r="I90" s="446">
        <f t="shared" si="15"/>
        <v>114.96086375635106</v>
      </c>
      <c r="J90" s="444">
        <v>1083.8064470960423</v>
      </c>
      <c r="K90" s="444">
        <v>1035.548539028398</v>
      </c>
      <c r="L90" s="444">
        <f t="shared" si="16"/>
        <v>-48.257908067644394</v>
      </c>
      <c r="M90" s="445">
        <f t="shared" si="17"/>
        <v>95.54736842570489</v>
      </c>
    </row>
    <row r="91" spans="1:13" ht="15.75" thickBot="1">
      <c r="A91" s="447" t="s">
        <v>242</v>
      </c>
      <c r="B91" s="448">
        <v>1899.6940000000006</v>
      </c>
      <c r="C91" s="448">
        <v>1849.6960000000008</v>
      </c>
      <c r="D91" s="448">
        <f t="shared" si="12"/>
        <v>-49.99799999999982</v>
      </c>
      <c r="E91" s="449">
        <f t="shared" si="13"/>
        <v>97.36810244176168</v>
      </c>
      <c r="F91" s="448">
        <v>12721.402148626747</v>
      </c>
      <c r="G91" s="448">
        <v>14551.184446885663</v>
      </c>
      <c r="H91" s="448">
        <f t="shared" si="14"/>
        <v>1829.7822982589169</v>
      </c>
      <c r="I91" s="450">
        <f t="shared" si="15"/>
        <v>114.38349544241426</v>
      </c>
      <c r="J91" s="448">
        <v>1126.0092414883654</v>
      </c>
      <c r="K91" s="448">
        <v>969.6353707131696</v>
      </c>
      <c r="L91" s="448">
        <f t="shared" si="16"/>
        <v>-156.37387077519588</v>
      </c>
      <c r="M91" s="449">
        <f t="shared" si="17"/>
        <v>86.11255884822936</v>
      </c>
    </row>
    <row r="92" spans="1:13" s="451" customFormat="1" ht="16.5" thickBot="1">
      <c r="A92" s="436" t="s">
        <v>243</v>
      </c>
      <c r="B92" s="323">
        <f>SUM(B87:B91)</f>
        <v>9368.306</v>
      </c>
      <c r="C92" s="323">
        <v>9067.765000000001</v>
      </c>
      <c r="D92" s="323">
        <f t="shared" si="12"/>
        <v>-300.54099999999926</v>
      </c>
      <c r="E92" s="437">
        <f t="shared" si="13"/>
        <v>96.79193869201114</v>
      </c>
      <c r="F92" s="323">
        <v>12568</v>
      </c>
      <c r="G92" s="323">
        <v>14458.033484546631</v>
      </c>
      <c r="H92" s="323">
        <f t="shared" si="14"/>
        <v>1890.0334845466314</v>
      </c>
      <c r="I92" s="438">
        <f t="shared" si="15"/>
        <v>115.03845866125582</v>
      </c>
      <c r="J92" s="323">
        <v>1070</v>
      </c>
      <c r="K92" s="323">
        <v>992.7508781564877</v>
      </c>
      <c r="L92" s="323">
        <f t="shared" si="16"/>
        <v>-77.24912184351228</v>
      </c>
      <c r="M92" s="437">
        <f t="shared" si="17"/>
        <v>92.7804559024755</v>
      </c>
    </row>
    <row r="93" spans="1:13" ht="15">
      <c r="A93" s="439" t="s">
        <v>244</v>
      </c>
      <c r="B93" s="440">
        <v>1498.6979999999999</v>
      </c>
      <c r="C93" s="440">
        <v>1460.43</v>
      </c>
      <c r="D93" s="440">
        <f t="shared" si="12"/>
        <v>-38.2679999999998</v>
      </c>
      <c r="E93" s="441">
        <f t="shared" si="13"/>
        <v>97.44658363459484</v>
      </c>
      <c r="F93" s="440">
        <v>12831.007091933581</v>
      </c>
      <c r="G93" s="440">
        <v>14460.871341545526</v>
      </c>
      <c r="H93" s="440">
        <f t="shared" si="14"/>
        <v>1629.8642496119446</v>
      </c>
      <c r="I93" s="442">
        <f t="shared" si="15"/>
        <v>112.70254343976308</v>
      </c>
      <c r="J93" s="440">
        <v>1677.6771126226454</v>
      </c>
      <c r="K93" s="440">
        <v>1203.5007954278306</v>
      </c>
      <c r="L93" s="440">
        <f t="shared" si="16"/>
        <v>-474.1763171948148</v>
      </c>
      <c r="M93" s="441">
        <f t="shared" si="17"/>
        <v>71.73613959282343</v>
      </c>
    </row>
    <row r="94" spans="1:13" ht="15">
      <c r="A94" s="443" t="s">
        <v>245</v>
      </c>
      <c r="B94" s="444">
        <v>2023.97</v>
      </c>
      <c r="C94" s="444">
        <v>1969.1570000000002</v>
      </c>
      <c r="D94" s="444">
        <f t="shared" si="12"/>
        <v>-54.812999999999874</v>
      </c>
      <c r="E94" s="445">
        <f t="shared" si="13"/>
        <v>97.29180768489653</v>
      </c>
      <c r="F94" s="444">
        <v>12508.738930583619</v>
      </c>
      <c r="G94" s="444">
        <v>14542.700929043916</v>
      </c>
      <c r="H94" s="444">
        <f t="shared" si="14"/>
        <v>2033.9619984602978</v>
      </c>
      <c r="I94" s="446">
        <f t="shared" si="15"/>
        <v>116.26032815735965</v>
      </c>
      <c r="J94" s="444">
        <v>1222.47513550102</v>
      </c>
      <c r="K94" s="444">
        <v>1215.2266172783582</v>
      </c>
      <c r="L94" s="444">
        <f t="shared" si="16"/>
        <v>-7.2485182226619145</v>
      </c>
      <c r="M94" s="445">
        <f t="shared" si="17"/>
        <v>99.40706211421706</v>
      </c>
    </row>
    <row r="95" spans="1:13" ht="15">
      <c r="A95" s="443" t="s">
        <v>246</v>
      </c>
      <c r="B95" s="444">
        <v>2135.0309999999995</v>
      </c>
      <c r="C95" s="444">
        <v>2064.1030000000005</v>
      </c>
      <c r="D95" s="444">
        <f t="shared" si="12"/>
        <v>-70.92799999999897</v>
      </c>
      <c r="E95" s="445">
        <f t="shared" si="13"/>
        <v>96.67789366992803</v>
      </c>
      <c r="F95" s="444">
        <v>12053.692897199151</v>
      </c>
      <c r="G95" s="444">
        <v>14149.435856640875</v>
      </c>
      <c r="H95" s="444">
        <f t="shared" si="14"/>
        <v>2095.7429594417245</v>
      </c>
      <c r="I95" s="446">
        <f t="shared" si="15"/>
        <v>117.38672933942675</v>
      </c>
      <c r="J95" s="444">
        <v>882.8056048522645</v>
      </c>
      <c r="K95" s="444">
        <v>851.77177043329</v>
      </c>
      <c r="L95" s="444">
        <f t="shared" si="16"/>
        <v>-31.033834418974493</v>
      </c>
      <c r="M95" s="445">
        <f t="shared" si="17"/>
        <v>96.48463554735044</v>
      </c>
    </row>
    <row r="96" spans="1:13" ht="15.75" thickBot="1">
      <c r="A96" s="447" t="s">
        <v>247</v>
      </c>
      <c r="B96" s="448">
        <v>2636.76</v>
      </c>
      <c r="C96" s="448">
        <v>2561.194</v>
      </c>
      <c r="D96" s="448">
        <f t="shared" si="12"/>
        <v>-75.56600000000026</v>
      </c>
      <c r="E96" s="449">
        <f t="shared" si="13"/>
        <v>97.13413431635794</v>
      </c>
      <c r="F96" s="448">
        <v>12297.461404653186</v>
      </c>
      <c r="G96" s="448">
        <v>14072.622118173525</v>
      </c>
      <c r="H96" s="448">
        <f t="shared" si="14"/>
        <v>1775.1607135203394</v>
      </c>
      <c r="I96" s="450">
        <f t="shared" si="15"/>
        <v>114.43518019783045</v>
      </c>
      <c r="J96" s="448">
        <v>1193.1595341757811</v>
      </c>
      <c r="K96" s="448">
        <v>939.9329635578828</v>
      </c>
      <c r="L96" s="448">
        <f t="shared" si="16"/>
        <v>-253.22657061789835</v>
      </c>
      <c r="M96" s="449">
        <f t="shared" si="17"/>
        <v>78.77680533367871</v>
      </c>
    </row>
    <row r="97" spans="1:13" s="451" customFormat="1" ht="16.5" thickBot="1">
      <c r="A97" s="436" t="s">
        <v>248</v>
      </c>
      <c r="B97" s="323">
        <f>SUM(B93:B96)</f>
        <v>8294.458999999999</v>
      </c>
      <c r="C97" s="323">
        <v>8054.884</v>
      </c>
      <c r="D97" s="323">
        <f t="shared" si="12"/>
        <v>-239.5749999999989</v>
      </c>
      <c r="E97" s="437">
        <f t="shared" si="13"/>
        <v>97.11162596620227</v>
      </c>
      <c r="F97" s="323">
        <v>12383</v>
      </c>
      <c r="G97" s="323">
        <v>14277.618398973838</v>
      </c>
      <c r="H97" s="323">
        <f t="shared" si="14"/>
        <v>1894.6183989738383</v>
      </c>
      <c r="I97" s="438">
        <f t="shared" si="15"/>
        <v>115.30015665811062</v>
      </c>
      <c r="J97" s="323">
        <v>1208</v>
      </c>
      <c r="K97" s="323">
        <v>1032.429020703464</v>
      </c>
      <c r="L97" s="323">
        <f t="shared" si="16"/>
        <v>-175.57097929653605</v>
      </c>
      <c r="M97" s="437">
        <f t="shared" si="17"/>
        <v>85.46597853505496</v>
      </c>
    </row>
    <row r="98" spans="1:13" ht="15">
      <c r="A98" s="439" t="s">
        <v>249</v>
      </c>
      <c r="B98" s="440">
        <v>1586.4009999999998</v>
      </c>
      <c r="C98" s="440">
        <v>1554.2460000000005</v>
      </c>
      <c r="D98" s="440">
        <f t="shared" si="12"/>
        <v>-32.15499999999929</v>
      </c>
      <c r="E98" s="441">
        <f t="shared" si="13"/>
        <v>97.97308498923039</v>
      </c>
      <c r="F98" s="440">
        <v>12553.879294495318</v>
      </c>
      <c r="G98" s="440">
        <v>14576.719729909768</v>
      </c>
      <c r="H98" s="440">
        <f t="shared" si="14"/>
        <v>2022.8404354144495</v>
      </c>
      <c r="I98" s="442">
        <f t="shared" si="15"/>
        <v>116.11326975480347</v>
      </c>
      <c r="J98" s="440">
        <v>1152.7778915923539</v>
      </c>
      <c r="K98" s="440">
        <v>1195.5784348166246</v>
      </c>
      <c r="L98" s="440">
        <f t="shared" si="16"/>
        <v>42.80054322427077</v>
      </c>
      <c r="M98" s="441">
        <f t="shared" si="17"/>
        <v>103.71281784083746</v>
      </c>
    </row>
    <row r="99" spans="1:13" ht="15">
      <c r="A99" s="443" t="s">
        <v>250</v>
      </c>
      <c r="B99" s="444">
        <v>3459.467999999999</v>
      </c>
      <c r="C99" s="444">
        <v>3395.0470000000046</v>
      </c>
      <c r="D99" s="444">
        <f t="shared" si="12"/>
        <v>-64.42099999999436</v>
      </c>
      <c r="E99" s="445">
        <f t="shared" si="13"/>
        <v>98.13783506596985</v>
      </c>
      <c r="F99" s="444">
        <v>12216.245966142766</v>
      </c>
      <c r="G99" s="444">
        <v>14362.32409546414</v>
      </c>
      <c r="H99" s="444">
        <f t="shared" si="14"/>
        <v>2146.078129321375</v>
      </c>
      <c r="I99" s="446">
        <f t="shared" si="15"/>
        <v>117.56741093187885</v>
      </c>
      <c r="J99" s="444">
        <v>1042.9128602047097</v>
      </c>
      <c r="K99" s="444">
        <v>1008.526833354589</v>
      </c>
      <c r="L99" s="444">
        <f t="shared" si="16"/>
        <v>-34.38602685012063</v>
      </c>
      <c r="M99" s="445">
        <f t="shared" si="17"/>
        <v>96.70288591096948</v>
      </c>
    </row>
    <row r="100" spans="1:13" ht="15">
      <c r="A100" s="443" t="s">
        <v>251</v>
      </c>
      <c r="B100" s="444">
        <v>3684.206999999998</v>
      </c>
      <c r="C100" s="444">
        <v>3585.517000000002</v>
      </c>
      <c r="D100" s="444">
        <f t="shared" si="12"/>
        <v>-98.68999999999596</v>
      </c>
      <c r="E100" s="445">
        <f t="shared" si="13"/>
        <v>97.32126886464316</v>
      </c>
      <c r="F100" s="444">
        <v>12474.889983108986</v>
      </c>
      <c r="G100" s="444">
        <v>14661.81901615118</v>
      </c>
      <c r="H100" s="444">
        <f t="shared" si="14"/>
        <v>2186.9290330421936</v>
      </c>
      <c r="I100" s="446">
        <f t="shared" si="15"/>
        <v>117.53064785343437</v>
      </c>
      <c r="J100" s="444">
        <v>1184.4585098864789</v>
      </c>
      <c r="K100" s="444">
        <v>1213.5870503472722</v>
      </c>
      <c r="L100" s="444">
        <f t="shared" si="16"/>
        <v>29.128540460793374</v>
      </c>
      <c r="M100" s="445">
        <f t="shared" si="17"/>
        <v>102.45922843372412</v>
      </c>
    </row>
    <row r="101" spans="1:13" ht="15">
      <c r="A101" s="443" t="s">
        <v>252</v>
      </c>
      <c r="B101" s="444">
        <v>2309.682000000001</v>
      </c>
      <c r="C101" s="444">
        <v>2258.8089999999997</v>
      </c>
      <c r="D101" s="444">
        <f t="shared" si="12"/>
        <v>-50.87300000000141</v>
      </c>
      <c r="E101" s="445">
        <f t="shared" si="13"/>
        <v>97.79740241297282</v>
      </c>
      <c r="F101" s="444">
        <v>12593.123642129087</v>
      </c>
      <c r="G101" s="444">
        <v>14713.215976502075</v>
      </c>
      <c r="H101" s="444">
        <f t="shared" si="14"/>
        <v>2120.0923343729883</v>
      </c>
      <c r="I101" s="446">
        <f t="shared" si="15"/>
        <v>116.83531738924901</v>
      </c>
      <c r="J101" s="444">
        <v>1268.3317443700034</v>
      </c>
      <c r="K101" s="444">
        <v>1247.9203273347448</v>
      </c>
      <c r="L101" s="444">
        <f t="shared" si="16"/>
        <v>-20.411417035258637</v>
      </c>
      <c r="M101" s="445">
        <f t="shared" si="17"/>
        <v>98.39068783653308</v>
      </c>
    </row>
    <row r="102" spans="1:13" ht="15">
      <c r="A102" s="443" t="s">
        <v>253</v>
      </c>
      <c r="B102" s="444">
        <v>2686.8260000000014</v>
      </c>
      <c r="C102" s="444">
        <v>2674.484999999999</v>
      </c>
      <c r="D102" s="444">
        <f t="shared" si="12"/>
        <v>-12.341000000002168</v>
      </c>
      <c r="E102" s="445">
        <f t="shared" si="13"/>
        <v>99.54068480802248</v>
      </c>
      <c r="F102" s="444">
        <v>12352.251566222243</v>
      </c>
      <c r="G102" s="444">
        <v>14538.98239598776</v>
      </c>
      <c r="H102" s="444">
        <f t="shared" si="14"/>
        <v>2186.7308297655163</v>
      </c>
      <c r="I102" s="446">
        <f t="shared" si="15"/>
        <v>117.7030950028999</v>
      </c>
      <c r="J102" s="444">
        <v>1124.2877903766994</v>
      </c>
      <c r="K102" s="444">
        <v>1225.1576160145473</v>
      </c>
      <c r="L102" s="444">
        <f t="shared" si="16"/>
        <v>100.86982563784795</v>
      </c>
      <c r="M102" s="445">
        <f t="shared" si="17"/>
        <v>108.97188660245531</v>
      </c>
    </row>
    <row r="103" spans="1:13" ht="15.75" thickBot="1">
      <c r="A103" s="452" t="s">
        <v>254</v>
      </c>
      <c r="B103" s="453">
        <v>4104.384000000002</v>
      </c>
      <c r="C103" s="453">
        <v>4054.6950000000015</v>
      </c>
      <c r="D103" s="453">
        <f t="shared" si="12"/>
        <v>-49.689000000000306</v>
      </c>
      <c r="E103" s="454">
        <f t="shared" si="13"/>
        <v>98.78936766150534</v>
      </c>
      <c r="F103" s="453">
        <v>12459.395774534401</v>
      </c>
      <c r="G103" s="453">
        <v>14416.508845507073</v>
      </c>
      <c r="H103" s="453">
        <f t="shared" si="14"/>
        <v>1957.1130709726713</v>
      </c>
      <c r="I103" s="455">
        <f t="shared" si="15"/>
        <v>115.70792923179141</v>
      </c>
      <c r="J103" s="453">
        <v>1357.7416245653424</v>
      </c>
      <c r="K103" s="453">
        <v>1270.2524686402635</v>
      </c>
      <c r="L103" s="453">
        <f t="shared" si="16"/>
        <v>-87.48915592507888</v>
      </c>
      <c r="M103" s="454">
        <f t="shared" si="17"/>
        <v>93.55627356912719</v>
      </c>
    </row>
    <row r="104" spans="1:13" s="451" customFormat="1" ht="16.5" thickBot="1">
      <c r="A104" s="456" t="s">
        <v>255</v>
      </c>
      <c r="B104" s="457">
        <f>SUM(B98:B103)</f>
        <v>17830.968</v>
      </c>
      <c r="C104" s="457">
        <v>17522.799000000006</v>
      </c>
      <c r="D104" s="457">
        <f t="shared" si="12"/>
        <v>-308.1689999999944</v>
      </c>
      <c r="E104" s="458">
        <f t="shared" si="13"/>
        <v>98.27172030144412</v>
      </c>
      <c r="F104" s="457">
        <v>12425</v>
      </c>
      <c r="G104" s="457">
        <v>14527.356978376185</v>
      </c>
      <c r="H104" s="457">
        <f t="shared" si="14"/>
        <v>2102.356978376185</v>
      </c>
      <c r="I104" s="459">
        <f t="shared" si="15"/>
        <v>116.92037809558298</v>
      </c>
      <c r="J104" s="457">
        <v>1196</v>
      </c>
      <c r="K104" s="457">
        <v>1191.563155330759</v>
      </c>
      <c r="L104" s="457">
        <f t="shared" si="16"/>
        <v>-4.436844669241054</v>
      </c>
      <c r="M104" s="458">
        <f t="shared" si="17"/>
        <v>99.62902636544807</v>
      </c>
    </row>
    <row r="105" spans="2:13" ht="14.25"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</row>
    <row r="106" spans="1:13" ht="15">
      <c r="A106" s="56">
        <v>38132</v>
      </c>
      <c r="B106" s="460">
        <f>+B104+B97+B92+B86+B78+B72+B67+B61+B56+B48+B44+B36+B28+B15</f>
        <v>144873.88399999996</v>
      </c>
      <c r="C106" s="460">
        <f>+C104+C97+C92+C86+C78+C72+C67+C61+C56+C48+C44+C36+C28+C15</f>
        <v>141492.383</v>
      </c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</row>
    <row r="107" spans="1:13" ht="14.25">
      <c r="A107" s="460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</row>
    <row r="108" spans="1:13" ht="14.25">
      <c r="A108" s="460"/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</row>
    <row r="109" spans="1:13" ht="15.75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</row>
    <row r="110" spans="1:13" ht="14.25">
      <c r="A110" s="460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</row>
    <row r="111" spans="1:13" ht="14.25">
      <c r="A111" s="460"/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</row>
    <row r="112" spans="1:13" ht="14.25">
      <c r="A112" s="460"/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</row>
    <row r="113" spans="1:13" ht="14.25">
      <c r="A113" s="460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</row>
    <row r="114" spans="1:13" ht="14.25">
      <c r="A114" s="460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1:13" ht="14.25">
      <c r="A115" s="460"/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</row>
    <row r="116" spans="1:13" ht="15.75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</row>
  </sheetData>
  <printOptions/>
  <pageMargins left="0.3937007874015748" right="0" top="0.3937007874015748" bottom="0" header="0.5118110236220472" footer="0"/>
  <pageSetup fitToHeight="1" fitToWidth="1" horizontalDpi="300" verticalDpi="300" orientation="portrait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00390625" style="5" customWidth="1"/>
    <col min="5" max="5" width="9.75390625" style="343" customWidth="1"/>
    <col min="6" max="6" width="12.375" style="2" customWidth="1"/>
    <col min="7" max="7" width="12.25390625" style="2" customWidth="1"/>
    <col min="8" max="8" width="11.00390625" style="2" customWidth="1"/>
    <col min="9" max="9" width="10.75390625" style="343" customWidth="1"/>
    <col min="10" max="10" width="12.00390625" style="2" customWidth="1"/>
    <col min="11" max="11" width="12.62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256</v>
      </c>
    </row>
    <row r="2" ht="14.25">
      <c r="A2" s="190"/>
    </row>
    <row r="3" spans="1:13" ht="25.5" customHeight="1">
      <c r="A3" s="4" t="s">
        <v>129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20.25">
      <c r="A6" s="7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21" thickBot="1">
      <c r="A8" s="347"/>
      <c r="B8" s="430" t="s">
        <v>141</v>
      </c>
      <c r="C8" s="349"/>
      <c r="D8" s="349"/>
      <c r="E8" s="350"/>
      <c r="F8" s="431" t="s">
        <v>142</v>
      </c>
      <c r="G8" s="353"/>
      <c r="H8" s="353"/>
      <c r="I8" s="350"/>
      <c r="J8" s="431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462" t="s">
        <v>153</v>
      </c>
      <c r="C13" s="462" t="s">
        <v>277</v>
      </c>
      <c r="D13" s="463" t="s">
        <v>154</v>
      </c>
      <c r="E13" s="464" t="s">
        <v>155</v>
      </c>
      <c r="F13" s="213" t="s">
        <v>153</v>
      </c>
      <c r="G13" s="465" t="s">
        <v>277</v>
      </c>
      <c r="H13" s="466" t="s">
        <v>154</v>
      </c>
      <c r="I13" s="467" t="s">
        <v>155</v>
      </c>
      <c r="J13" s="213" t="s">
        <v>153</v>
      </c>
      <c r="K13" s="465" t="s">
        <v>277</v>
      </c>
      <c r="L13" s="466" t="s">
        <v>154</v>
      </c>
      <c r="M13" s="464" t="s">
        <v>155</v>
      </c>
    </row>
    <row r="14" spans="1:13" s="394" customFormat="1" ht="22.5" customHeight="1" thickBot="1">
      <c r="A14" s="468" t="s">
        <v>156</v>
      </c>
      <c r="B14" s="469">
        <v>95585.10300000003</v>
      </c>
      <c r="C14" s="469">
        <v>93735.02299999999</v>
      </c>
      <c r="D14" s="470">
        <f aca="true" t="shared" si="0" ref="D14:D45">C14-B14</f>
        <v>-1850.0800000000454</v>
      </c>
      <c r="E14" s="471">
        <f aca="true" t="shared" si="1" ref="E14:E45">C14/B14*100</f>
        <v>98.06446826761274</v>
      </c>
      <c r="F14" s="470">
        <v>14812.602663966712</v>
      </c>
      <c r="G14" s="470">
        <v>17152.657799351407</v>
      </c>
      <c r="H14" s="470">
        <f aca="true" t="shared" si="2" ref="H14:H45">G14-F14</f>
        <v>2340.055135384695</v>
      </c>
      <c r="I14" s="471">
        <f aca="true" t="shared" si="3" ref="I14:I45">G14/F14*100</f>
        <v>115.79773108393124</v>
      </c>
      <c r="J14" s="470">
        <v>1422.2545954676634</v>
      </c>
      <c r="K14" s="470">
        <v>1201.7411606474277</v>
      </c>
      <c r="L14" s="470">
        <f aca="true" t="shared" si="4" ref="L14:L45">K14-J14</f>
        <v>-220.51343482023572</v>
      </c>
      <c r="M14" s="471">
        <f aca="true" t="shared" si="5" ref="M14:M45">K14/J14*100</f>
        <v>84.49550203437896</v>
      </c>
    </row>
    <row r="15" spans="1:13" s="394" customFormat="1" ht="16.5" customHeight="1" thickBot="1">
      <c r="A15" s="436" t="s">
        <v>168</v>
      </c>
      <c r="B15" s="323">
        <v>8881.37</v>
      </c>
      <c r="C15" s="323">
        <v>8651.156</v>
      </c>
      <c r="D15" s="323">
        <f t="shared" si="0"/>
        <v>-230.21399999999994</v>
      </c>
      <c r="E15" s="437">
        <f t="shared" si="1"/>
        <v>97.40789990733411</v>
      </c>
      <c r="F15" s="323">
        <v>14826.361998955867</v>
      </c>
      <c r="G15" s="323">
        <v>17091.09114049806</v>
      </c>
      <c r="H15" s="323">
        <f t="shared" si="2"/>
        <v>2264.729141542195</v>
      </c>
      <c r="I15" s="438">
        <f t="shared" si="3"/>
        <v>115.27501582452719</v>
      </c>
      <c r="J15" s="323">
        <v>1567.3891152678775</v>
      </c>
      <c r="K15" s="323">
        <v>1326.6262913303144</v>
      </c>
      <c r="L15" s="323">
        <f t="shared" si="4"/>
        <v>-240.7628239375631</v>
      </c>
      <c r="M15" s="437">
        <f t="shared" si="5"/>
        <v>84.63924359354664</v>
      </c>
    </row>
    <row r="16" spans="1:13" s="403" customFormat="1" ht="16.5" customHeight="1">
      <c r="A16" s="439" t="s">
        <v>169</v>
      </c>
      <c r="B16" s="440">
        <v>894.7789999999998</v>
      </c>
      <c r="C16" s="440">
        <v>893.175</v>
      </c>
      <c r="D16" s="440">
        <f t="shared" si="0"/>
        <v>-1.6039999999998145</v>
      </c>
      <c r="E16" s="441">
        <f t="shared" si="1"/>
        <v>99.82073785817505</v>
      </c>
      <c r="F16" s="440">
        <v>15031.29860371481</v>
      </c>
      <c r="G16" s="440">
        <v>17482.70122503055</v>
      </c>
      <c r="H16" s="440">
        <f t="shared" si="2"/>
        <v>2451.4026213157395</v>
      </c>
      <c r="I16" s="442">
        <f t="shared" si="3"/>
        <v>116.30865493357909</v>
      </c>
      <c r="J16" s="440">
        <v>1389.7409304420423</v>
      </c>
      <c r="K16" s="440">
        <v>1451.6565436038106</v>
      </c>
      <c r="L16" s="440">
        <f t="shared" si="4"/>
        <v>61.915613161768306</v>
      </c>
      <c r="M16" s="441">
        <f t="shared" si="5"/>
        <v>104.45519102197518</v>
      </c>
    </row>
    <row r="17" spans="1:13" s="403" customFormat="1" ht="16.5" customHeight="1">
      <c r="A17" s="443" t="s">
        <v>170</v>
      </c>
      <c r="B17" s="444">
        <v>646.1109999999996</v>
      </c>
      <c r="C17" s="444">
        <v>641.795</v>
      </c>
      <c r="D17" s="444">
        <f t="shared" si="0"/>
        <v>-4.31599999999969</v>
      </c>
      <c r="E17" s="445">
        <f t="shared" si="1"/>
        <v>99.33200332450622</v>
      </c>
      <c r="F17" s="444">
        <v>15218.787999791586</v>
      </c>
      <c r="G17" s="444">
        <v>17828.20267115409</v>
      </c>
      <c r="H17" s="444">
        <f t="shared" si="2"/>
        <v>2609.414671362503</v>
      </c>
      <c r="I17" s="446">
        <f t="shared" si="3"/>
        <v>117.14600841669021</v>
      </c>
      <c r="J17" s="444">
        <v>1498.8853824394466</v>
      </c>
      <c r="K17" s="444">
        <v>1476.1613910984036</v>
      </c>
      <c r="L17" s="444">
        <f t="shared" si="4"/>
        <v>-22.723991341043074</v>
      </c>
      <c r="M17" s="445">
        <f t="shared" si="5"/>
        <v>98.48394069304621</v>
      </c>
    </row>
    <row r="18" spans="1:13" s="403" customFormat="1" ht="16.5" customHeight="1">
      <c r="A18" s="443" t="s">
        <v>171</v>
      </c>
      <c r="B18" s="444">
        <v>1357.9439999999993</v>
      </c>
      <c r="C18" s="444">
        <v>1335.0459999999998</v>
      </c>
      <c r="D18" s="444">
        <f t="shared" si="0"/>
        <v>-22.897999999999456</v>
      </c>
      <c r="E18" s="445">
        <f t="shared" si="1"/>
        <v>98.3137743529925</v>
      </c>
      <c r="F18" s="444">
        <v>14984.461804021365</v>
      </c>
      <c r="G18" s="444">
        <v>17272.986349034658</v>
      </c>
      <c r="H18" s="444">
        <f t="shared" si="2"/>
        <v>2288.5245450132934</v>
      </c>
      <c r="I18" s="446">
        <f t="shared" si="3"/>
        <v>115.27265092963917</v>
      </c>
      <c r="J18" s="444">
        <v>1532.1608745770584</v>
      </c>
      <c r="K18" s="444">
        <v>1308.9901022137067</v>
      </c>
      <c r="L18" s="444">
        <f t="shared" si="4"/>
        <v>-223.17077236335172</v>
      </c>
      <c r="M18" s="445">
        <f t="shared" si="5"/>
        <v>85.4342467513435</v>
      </c>
    </row>
    <row r="19" spans="1:13" s="403" customFormat="1" ht="16.5" customHeight="1">
      <c r="A19" s="443" t="s">
        <v>172</v>
      </c>
      <c r="B19" s="444">
        <v>871.1089999999999</v>
      </c>
      <c r="C19" s="444">
        <v>858.345</v>
      </c>
      <c r="D19" s="444">
        <f t="shared" si="0"/>
        <v>-12.763999999999896</v>
      </c>
      <c r="E19" s="445">
        <f t="shared" si="1"/>
        <v>98.5347413469497</v>
      </c>
      <c r="F19" s="444">
        <v>15858.208712495609</v>
      </c>
      <c r="G19" s="444">
        <v>17752.356375738582</v>
      </c>
      <c r="H19" s="444">
        <f t="shared" si="2"/>
        <v>1894.147663242973</v>
      </c>
      <c r="I19" s="446">
        <f t="shared" si="3"/>
        <v>111.94427250632957</v>
      </c>
      <c r="J19" s="444">
        <v>1663.7753331289969</v>
      </c>
      <c r="K19" s="444">
        <v>1089.8818851005908</v>
      </c>
      <c r="L19" s="444">
        <f t="shared" si="4"/>
        <v>-573.893448028406</v>
      </c>
      <c r="M19" s="445">
        <f t="shared" si="5"/>
        <v>65.50655388374419</v>
      </c>
    </row>
    <row r="20" spans="1:13" s="403" customFormat="1" ht="16.5" customHeight="1">
      <c r="A20" s="443" t="s">
        <v>173</v>
      </c>
      <c r="B20" s="444">
        <v>694.6039999999998</v>
      </c>
      <c r="C20" s="444">
        <v>677.9669999999999</v>
      </c>
      <c r="D20" s="444">
        <f t="shared" si="0"/>
        <v>-16.636999999999944</v>
      </c>
      <c r="E20" s="445">
        <f t="shared" si="1"/>
        <v>97.60482231602468</v>
      </c>
      <c r="F20" s="444">
        <v>14947.57828441338</v>
      </c>
      <c r="G20" s="444">
        <v>17453.52846574146</v>
      </c>
      <c r="H20" s="444">
        <f t="shared" si="2"/>
        <v>2505.9501813280804</v>
      </c>
      <c r="I20" s="446">
        <f t="shared" si="3"/>
        <v>116.76492428168895</v>
      </c>
      <c r="J20" s="444">
        <v>1293.6963603242523</v>
      </c>
      <c r="K20" s="444">
        <v>1077.4324807352964</v>
      </c>
      <c r="L20" s="444">
        <f t="shared" si="4"/>
        <v>-216.2638795889559</v>
      </c>
      <c r="M20" s="445">
        <f t="shared" si="5"/>
        <v>83.2832582496598</v>
      </c>
    </row>
    <row r="21" spans="1:13" s="403" customFormat="1" ht="16.5" customHeight="1">
      <c r="A21" s="443" t="s">
        <v>174</v>
      </c>
      <c r="B21" s="444">
        <v>925.4789999999996</v>
      </c>
      <c r="C21" s="444">
        <v>926.254</v>
      </c>
      <c r="D21" s="444">
        <f t="shared" si="0"/>
        <v>0.775000000000432</v>
      </c>
      <c r="E21" s="445">
        <f t="shared" si="1"/>
        <v>100.08374041982589</v>
      </c>
      <c r="F21" s="444">
        <v>15535.089396950114</v>
      </c>
      <c r="G21" s="444">
        <v>17610.814096349382</v>
      </c>
      <c r="H21" s="444">
        <f t="shared" si="2"/>
        <v>2075.7246993992685</v>
      </c>
      <c r="I21" s="446">
        <f t="shared" si="3"/>
        <v>113.36152400775228</v>
      </c>
      <c r="J21" s="444">
        <v>1596.445732426128</v>
      </c>
      <c r="K21" s="444">
        <v>1449.482539346659</v>
      </c>
      <c r="L21" s="444">
        <f t="shared" si="4"/>
        <v>-146.96319307946897</v>
      </c>
      <c r="M21" s="445">
        <f t="shared" si="5"/>
        <v>90.79435084485283</v>
      </c>
    </row>
    <row r="22" spans="1:13" s="403" customFormat="1" ht="16.5" customHeight="1">
      <c r="A22" s="443" t="s">
        <v>175</v>
      </c>
      <c r="B22" s="444">
        <v>971.5659999999998</v>
      </c>
      <c r="C22" s="444">
        <v>947.3839999999998</v>
      </c>
      <c r="D22" s="444">
        <f t="shared" si="0"/>
        <v>-24.182000000000016</v>
      </c>
      <c r="E22" s="445">
        <f t="shared" si="1"/>
        <v>97.51102858683815</v>
      </c>
      <c r="F22" s="444">
        <v>15182.950000308778</v>
      </c>
      <c r="G22" s="444">
        <v>17395.162186962563</v>
      </c>
      <c r="H22" s="444">
        <f t="shared" si="2"/>
        <v>2212.2121866537855</v>
      </c>
      <c r="I22" s="446">
        <f t="shared" si="3"/>
        <v>114.57037128231862</v>
      </c>
      <c r="J22" s="444">
        <v>1320.578324066507</v>
      </c>
      <c r="K22" s="444">
        <v>955.1864221195773</v>
      </c>
      <c r="L22" s="444">
        <f t="shared" si="4"/>
        <v>-365.3919019469298</v>
      </c>
      <c r="M22" s="445">
        <f t="shared" si="5"/>
        <v>72.3309178041205</v>
      </c>
    </row>
    <row r="23" spans="1:13" s="403" customFormat="1" ht="16.5" customHeight="1">
      <c r="A23" s="443" t="s">
        <v>176</v>
      </c>
      <c r="B23" s="444">
        <v>784.5329999999999</v>
      </c>
      <c r="C23" s="444">
        <v>766.1609999999998</v>
      </c>
      <c r="D23" s="444">
        <f t="shared" si="0"/>
        <v>-18.37200000000007</v>
      </c>
      <c r="E23" s="445">
        <f t="shared" si="1"/>
        <v>97.65822470182897</v>
      </c>
      <c r="F23" s="444">
        <v>15256.723001666805</v>
      </c>
      <c r="G23" s="444">
        <v>17362.638314053227</v>
      </c>
      <c r="H23" s="444">
        <f t="shared" si="2"/>
        <v>2105.9153123864216</v>
      </c>
      <c r="I23" s="446">
        <f t="shared" si="3"/>
        <v>113.80319556274534</v>
      </c>
      <c r="J23" s="444">
        <v>1561.2557619203612</v>
      </c>
      <c r="K23" s="444">
        <v>1221.8206530133134</v>
      </c>
      <c r="L23" s="444">
        <f t="shared" si="4"/>
        <v>-339.43510890704783</v>
      </c>
      <c r="M23" s="445">
        <f t="shared" si="5"/>
        <v>78.2588402755011</v>
      </c>
    </row>
    <row r="24" spans="1:13" s="403" customFormat="1" ht="16.5" customHeight="1">
      <c r="A24" s="443" t="s">
        <v>177</v>
      </c>
      <c r="B24" s="444">
        <v>907.0370000000001</v>
      </c>
      <c r="C24" s="444">
        <v>891.835</v>
      </c>
      <c r="D24" s="444">
        <f t="shared" si="0"/>
        <v>-15.202000000000112</v>
      </c>
      <c r="E24" s="445">
        <f t="shared" si="1"/>
        <v>98.32399339828474</v>
      </c>
      <c r="F24" s="444">
        <v>14869.707262952523</v>
      </c>
      <c r="G24" s="444">
        <v>16996.053081567778</v>
      </c>
      <c r="H24" s="444">
        <f t="shared" si="2"/>
        <v>2126.3458186152548</v>
      </c>
      <c r="I24" s="446">
        <f t="shared" si="3"/>
        <v>114.29984989625848</v>
      </c>
      <c r="J24" s="444">
        <v>1522.8867914612817</v>
      </c>
      <c r="K24" s="444">
        <v>1052.451032608797</v>
      </c>
      <c r="L24" s="444">
        <f t="shared" si="4"/>
        <v>-470.4357588524847</v>
      </c>
      <c r="M24" s="445">
        <f t="shared" si="5"/>
        <v>69.10894746148008</v>
      </c>
    </row>
    <row r="25" spans="1:13" s="403" customFormat="1" ht="16.5" customHeight="1">
      <c r="A25" s="443" t="s">
        <v>178</v>
      </c>
      <c r="B25" s="444">
        <v>762.6690000000001</v>
      </c>
      <c r="C25" s="444">
        <v>781.713</v>
      </c>
      <c r="D25" s="444">
        <f t="shared" si="0"/>
        <v>19.04399999999987</v>
      </c>
      <c r="E25" s="445">
        <f t="shared" si="1"/>
        <v>102.49702033254266</v>
      </c>
      <c r="F25" s="444">
        <v>15241.420152997776</v>
      </c>
      <c r="G25" s="444">
        <v>17395.480182624564</v>
      </c>
      <c r="H25" s="444">
        <f t="shared" si="2"/>
        <v>2154.0600296267876</v>
      </c>
      <c r="I25" s="446">
        <f t="shared" si="3"/>
        <v>114.13293517273135</v>
      </c>
      <c r="J25" s="444">
        <v>1411.2985668313077</v>
      </c>
      <c r="K25" s="444">
        <v>1339.045148283321</v>
      </c>
      <c r="L25" s="444">
        <f t="shared" si="4"/>
        <v>-72.25341854798671</v>
      </c>
      <c r="M25" s="445">
        <f t="shared" si="5"/>
        <v>94.88035910712979</v>
      </c>
    </row>
    <row r="26" spans="1:13" s="403" customFormat="1" ht="16.5" customHeight="1">
      <c r="A26" s="443" t="s">
        <v>179</v>
      </c>
      <c r="B26" s="444">
        <v>1110.145</v>
      </c>
      <c r="C26" s="444">
        <v>1079.076</v>
      </c>
      <c r="D26" s="444">
        <f t="shared" si="0"/>
        <v>-31.06899999999996</v>
      </c>
      <c r="E26" s="445">
        <f t="shared" si="1"/>
        <v>97.20135657954592</v>
      </c>
      <c r="F26" s="444">
        <v>15214.562962495898</v>
      </c>
      <c r="G26" s="444">
        <v>17721.01532545747</v>
      </c>
      <c r="H26" s="444">
        <f t="shared" si="2"/>
        <v>2506.4523629615705</v>
      </c>
      <c r="I26" s="446">
        <f t="shared" si="3"/>
        <v>116.4740345755577</v>
      </c>
      <c r="J26" s="444">
        <v>1734.328999064687</v>
      </c>
      <c r="K26" s="444">
        <v>1517.7574764582541</v>
      </c>
      <c r="L26" s="444">
        <f t="shared" si="4"/>
        <v>-216.57152260643284</v>
      </c>
      <c r="M26" s="445">
        <f t="shared" si="5"/>
        <v>87.51266208872546</v>
      </c>
    </row>
    <row r="27" spans="1:13" s="403" customFormat="1" ht="16.5" customHeight="1" thickBot="1">
      <c r="A27" s="447" t="s">
        <v>180</v>
      </c>
      <c r="B27" s="448">
        <v>509.722</v>
      </c>
      <c r="C27" s="448">
        <v>501.32899999999984</v>
      </c>
      <c r="D27" s="448">
        <f t="shared" si="0"/>
        <v>-8.393000000000143</v>
      </c>
      <c r="E27" s="449">
        <f t="shared" si="1"/>
        <v>98.35341617587623</v>
      </c>
      <c r="F27" s="448">
        <v>15168.128247685345</v>
      </c>
      <c r="G27" s="448">
        <v>17622.3571081399</v>
      </c>
      <c r="H27" s="448">
        <f t="shared" si="2"/>
        <v>2454.228860454554</v>
      </c>
      <c r="I27" s="450">
        <f t="shared" si="3"/>
        <v>116.1801695000111</v>
      </c>
      <c r="J27" s="448">
        <v>1548.3675415226332</v>
      </c>
      <c r="K27" s="448">
        <v>1244.0679340978352</v>
      </c>
      <c r="L27" s="448">
        <f t="shared" si="4"/>
        <v>-304.29960742479807</v>
      </c>
      <c r="M27" s="449">
        <f t="shared" si="5"/>
        <v>80.34706881509825</v>
      </c>
    </row>
    <row r="28" spans="1:13" s="394" customFormat="1" ht="16.5" customHeight="1" thickBot="1">
      <c r="A28" s="436" t="s">
        <v>181</v>
      </c>
      <c r="B28" s="323">
        <f>SUM(B16:B27)</f>
        <v>10435.697999999999</v>
      </c>
      <c r="C28" s="323">
        <v>10300.08</v>
      </c>
      <c r="D28" s="323">
        <f t="shared" si="0"/>
        <v>-135.61799999999857</v>
      </c>
      <c r="E28" s="437">
        <f t="shared" si="1"/>
        <v>98.7004415037691</v>
      </c>
      <c r="F28" s="323">
        <v>15203</v>
      </c>
      <c r="G28" s="323">
        <v>17475.144626708403</v>
      </c>
      <c r="H28" s="323">
        <f t="shared" si="2"/>
        <v>2272.144626708403</v>
      </c>
      <c r="I28" s="438">
        <f t="shared" si="3"/>
        <v>114.94537016844308</v>
      </c>
      <c r="J28" s="323">
        <v>1514</v>
      </c>
      <c r="K28" s="323">
        <v>1270.6648880397045</v>
      </c>
      <c r="L28" s="323">
        <f t="shared" si="4"/>
        <v>-243.33511196029554</v>
      </c>
      <c r="M28" s="437">
        <f t="shared" si="5"/>
        <v>83.9276676380254</v>
      </c>
    </row>
    <row r="29" spans="1:13" s="403" customFormat="1" ht="16.5" customHeight="1">
      <c r="A29" s="439" t="s">
        <v>182</v>
      </c>
      <c r="B29" s="440">
        <v>1613.1280000000002</v>
      </c>
      <c r="C29" s="440">
        <v>1549.185</v>
      </c>
      <c r="D29" s="440">
        <f t="shared" si="0"/>
        <v>-63.94300000000021</v>
      </c>
      <c r="E29" s="441">
        <f t="shared" si="1"/>
        <v>96.03608641099774</v>
      </c>
      <c r="F29" s="440">
        <v>14770.588157501039</v>
      </c>
      <c r="G29" s="440">
        <v>16853.24541613816</v>
      </c>
      <c r="H29" s="440">
        <f t="shared" si="2"/>
        <v>2082.657258637122</v>
      </c>
      <c r="I29" s="442">
        <f t="shared" si="3"/>
        <v>114.1000293043813</v>
      </c>
      <c r="J29" s="440">
        <v>1418.948362022935</v>
      </c>
      <c r="K29" s="440">
        <v>698.2120706478998</v>
      </c>
      <c r="L29" s="440">
        <f t="shared" si="4"/>
        <v>-720.7362913750352</v>
      </c>
      <c r="M29" s="441">
        <f t="shared" si="5"/>
        <v>49.20630583430734</v>
      </c>
    </row>
    <row r="30" spans="1:13" ht="15">
      <c r="A30" s="443" t="s">
        <v>183</v>
      </c>
      <c r="B30" s="444">
        <v>575.285</v>
      </c>
      <c r="C30" s="444">
        <v>568.2319999999999</v>
      </c>
      <c r="D30" s="444">
        <f t="shared" si="0"/>
        <v>-7.053000000000111</v>
      </c>
      <c r="E30" s="445">
        <f t="shared" si="1"/>
        <v>98.77399897442135</v>
      </c>
      <c r="F30" s="444">
        <v>15760.346031387347</v>
      </c>
      <c r="G30" s="444">
        <v>18025.029682711756</v>
      </c>
      <c r="H30" s="444">
        <f t="shared" si="2"/>
        <v>2264.683651324409</v>
      </c>
      <c r="I30" s="446">
        <f t="shared" si="3"/>
        <v>114.3695046213719</v>
      </c>
      <c r="J30" s="444">
        <v>1905.4932193028958</v>
      </c>
      <c r="K30" s="444">
        <v>1625.1865435244765</v>
      </c>
      <c r="L30" s="444">
        <f t="shared" si="4"/>
        <v>-280.3066757784193</v>
      </c>
      <c r="M30" s="445">
        <f t="shared" si="5"/>
        <v>85.28954745475471</v>
      </c>
    </row>
    <row r="31" spans="1:13" ht="15">
      <c r="A31" s="443" t="s">
        <v>184</v>
      </c>
      <c r="B31" s="444">
        <v>903.3480000000002</v>
      </c>
      <c r="C31" s="444">
        <v>877.635</v>
      </c>
      <c r="D31" s="444">
        <f t="shared" si="0"/>
        <v>-25.713000000000193</v>
      </c>
      <c r="E31" s="445">
        <f t="shared" si="1"/>
        <v>97.15358865022115</v>
      </c>
      <c r="F31" s="444">
        <v>14561.713758152999</v>
      </c>
      <c r="G31" s="444">
        <v>17212.443669634875</v>
      </c>
      <c r="H31" s="444">
        <f t="shared" si="2"/>
        <v>2650.729911481876</v>
      </c>
      <c r="I31" s="446">
        <f t="shared" si="3"/>
        <v>118.20341997862546</v>
      </c>
      <c r="J31" s="444">
        <v>1007.2164879979808</v>
      </c>
      <c r="K31" s="444">
        <v>967.4682527474408</v>
      </c>
      <c r="L31" s="444">
        <f t="shared" si="4"/>
        <v>-39.748235250540006</v>
      </c>
      <c r="M31" s="445">
        <f t="shared" si="5"/>
        <v>96.05365522465318</v>
      </c>
    </row>
    <row r="32" spans="1:13" ht="15">
      <c r="A32" s="443" t="s">
        <v>185</v>
      </c>
      <c r="B32" s="444">
        <v>646.852</v>
      </c>
      <c r="C32" s="444">
        <v>629.69</v>
      </c>
      <c r="D32" s="444">
        <f t="shared" si="0"/>
        <v>-17.16199999999992</v>
      </c>
      <c r="E32" s="445">
        <f t="shared" si="1"/>
        <v>97.34684286359169</v>
      </c>
      <c r="F32" s="444">
        <v>14622.446350427397</v>
      </c>
      <c r="G32" s="444">
        <v>17058.851180739726</v>
      </c>
      <c r="H32" s="444">
        <f t="shared" si="2"/>
        <v>2436.404830312329</v>
      </c>
      <c r="I32" s="446">
        <f t="shared" si="3"/>
        <v>116.66208766935307</v>
      </c>
      <c r="J32" s="444">
        <v>1190.7752211221941</v>
      </c>
      <c r="K32" s="444">
        <v>1135.6185848062798</v>
      </c>
      <c r="L32" s="444">
        <f t="shared" si="4"/>
        <v>-55.156636315914284</v>
      </c>
      <c r="M32" s="445">
        <f t="shared" si="5"/>
        <v>95.36800604030589</v>
      </c>
    </row>
    <row r="33" spans="1:13" ht="15">
      <c r="A33" s="443" t="s">
        <v>186</v>
      </c>
      <c r="B33" s="444">
        <v>526.461</v>
      </c>
      <c r="C33" s="444">
        <v>511.07900000000006</v>
      </c>
      <c r="D33" s="444">
        <f t="shared" si="0"/>
        <v>-15.381999999999948</v>
      </c>
      <c r="E33" s="445">
        <f t="shared" si="1"/>
        <v>97.07822611741422</v>
      </c>
      <c r="F33" s="444">
        <v>15123.73566133104</v>
      </c>
      <c r="G33" s="444">
        <v>17663.497554520265</v>
      </c>
      <c r="H33" s="444">
        <f t="shared" si="2"/>
        <v>2539.761893189225</v>
      </c>
      <c r="I33" s="446">
        <f t="shared" si="3"/>
        <v>116.79321795925716</v>
      </c>
      <c r="J33" s="444">
        <v>1473.9572351988083</v>
      </c>
      <c r="K33" s="444">
        <v>1288.3005040968876</v>
      </c>
      <c r="L33" s="444">
        <f t="shared" si="4"/>
        <v>-185.65673110192074</v>
      </c>
      <c r="M33" s="445">
        <f t="shared" si="5"/>
        <v>87.40419825837897</v>
      </c>
    </row>
    <row r="34" spans="1:13" ht="15">
      <c r="A34" s="443" t="s">
        <v>187</v>
      </c>
      <c r="B34" s="444">
        <v>650.5729999999999</v>
      </c>
      <c r="C34" s="444">
        <v>640.2459999999999</v>
      </c>
      <c r="D34" s="444">
        <f t="shared" si="0"/>
        <v>-10.326999999999998</v>
      </c>
      <c r="E34" s="445">
        <f t="shared" si="1"/>
        <v>98.41263009685308</v>
      </c>
      <c r="F34" s="444">
        <v>15002.00182505781</v>
      </c>
      <c r="G34" s="444">
        <v>17636.93590692744</v>
      </c>
      <c r="H34" s="444">
        <f t="shared" si="2"/>
        <v>2634.934081869629</v>
      </c>
      <c r="I34" s="446">
        <f t="shared" si="3"/>
        <v>117.5638832243608</v>
      </c>
      <c r="J34" s="444">
        <v>1423.7992251958406</v>
      </c>
      <c r="K34" s="444">
        <v>1355.6747458528964</v>
      </c>
      <c r="L34" s="444">
        <f t="shared" si="4"/>
        <v>-68.12447934294414</v>
      </c>
      <c r="M34" s="445">
        <f t="shared" si="5"/>
        <v>95.2153029628476</v>
      </c>
    </row>
    <row r="35" spans="1:13" ht="15.75" thickBot="1">
      <c r="A35" s="443" t="s">
        <v>188</v>
      </c>
      <c r="B35" s="444">
        <v>953.4470000000003</v>
      </c>
      <c r="C35" s="444">
        <v>923.4119999999996</v>
      </c>
      <c r="D35" s="444">
        <f t="shared" si="0"/>
        <v>-30.035000000000764</v>
      </c>
      <c r="E35" s="445">
        <f t="shared" si="1"/>
        <v>96.8498511191497</v>
      </c>
      <c r="F35" s="444">
        <v>14595.423412802875</v>
      </c>
      <c r="G35" s="444">
        <v>17040.16011632223</v>
      </c>
      <c r="H35" s="444">
        <f t="shared" si="2"/>
        <v>2444.7367035193547</v>
      </c>
      <c r="I35" s="446">
        <f t="shared" si="3"/>
        <v>116.75002248564348</v>
      </c>
      <c r="J35" s="444">
        <v>1184.9506754614217</v>
      </c>
      <c r="K35" s="444">
        <v>912.4590829084607</v>
      </c>
      <c r="L35" s="444">
        <f t="shared" si="4"/>
        <v>-272.49159255296104</v>
      </c>
      <c r="M35" s="445">
        <f t="shared" si="5"/>
        <v>77.00397170988975</v>
      </c>
    </row>
    <row r="36" spans="1:13" s="451" customFormat="1" ht="16.5" thickBot="1">
      <c r="A36" s="436" t="s">
        <v>189</v>
      </c>
      <c r="B36" s="323">
        <f>SUM(B29:B35)</f>
        <v>5869.094000000001</v>
      </c>
      <c r="C36" s="323">
        <v>5699.478999999999</v>
      </c>
      <c r="D36" s="323">
        <f t="shared" si="0"/>
        <v>-169.6150000000016</v>
      </c>
      <c r="E36" s="437">
        <f t="shared" si="1"/>
        <v>97.11003095196632</v>
      </c>
      <c r="F36" s="323">
        <v>14848</v>
      </c>
      <c r="G36" s="323">
        <v>17239.07278776417</v>
      </c>
      <c r="H36" s="323">
        <f t="shared" si="2"/>
        <v>2391.0727877641693</v>
      </c>
      <c r="I36" s="438">
        <f t="shared" si="3"/>
        <v>116.10366909862722</v>
      </c>
      <c r="J36" s="323">
        <v>1346</v>
      </c>
      <c r="K36" s="323">
        <v>1041.89850803322</v>
      </c>
      <c r="L36" s="323">
        <f t="shared" si="4"/>
        <v>-304.10149196678003</v>
      </c>
      <c r="M36" s="437">
        <f t="shared" si="5"/>
        <v>77.40702139919911</v>
      </c>
    </row>
    <row r="37" spans="1:13" ht="15">
      <c r="A37" s="443" t="s">
        <v>190</v>
      </c>
      <c r="B37" s="444">
        <v>605.8679999999999</v>
      </c>
      <c r="C37" s="444">
        <v>600.5919999999998</v>
      </c>
      <c r="D37" s="444">
        <f t="shared" si="0"/>
        <v>-5.276000000000181</v>
      </c>
      <c r="E37" s="445">
        <f t="shared" si="1"/>
        <v>99.12918325443823</v>
      </c>
      <c r="F37" s="444">
        <v>15211.736439840577</v>
      </c>
      <c r="G37" s="444">
        <v>18104.725559670023</v>
      </c>
      <c r="H37" s="444">
        <f t="shared" si="2"/>
        <v>2892.9891198294463</v>
      </c>
      <c r="I37" s="446">
        <f t="shared" si="3"/>
        <v>119.01813860153736</v>
      </c>
      <c r="J37" s="444">
        <v>1552.7678196130735</v>
      </c>
      <c r="K37" s="444">
        <v>1644.9647458951613</v>
      </c>
      <c r="L37" s="444">
        <f t="shared" si="4"/>
        <v>92.19692628208782</v>
      </c>
      <c r="M37" s="445">
        <f t="shared" si="5"/>
        <v>105.93758610382986</v>
      </c>
    </row>
    <row r="38" spans="1:13" ht="15">
      <c r="A38" s="443" t="s">
        <v>191</v>
      </c>
      <c r="B38" s="444">
        <v>812.515</v>
      </c>
      <c r="C38" s="444">
        <v>809.642</v>
      </c>
      <c r="D38" s="444">
        <f t="shared" si="0"/>
        <v>-2.8729999999999336</v>
      </c>
      <c r="E38" s="445">
        <f t="shared" si="1"/>
        <v>99.64640652787949</v>
      </c>
      <c r="F38" s="444">
        <v>14856.706235166941</v>
      </c>
      <c r="G38" s="444">
        <v>17386.871399128668</v>
      </c>
      <c r="H38" s="444">
        <f t="shared" si="2"/>
        <v>2530.1651639617266</v>
      </c>
      <c r="I38" s="446">
        <f t="shared" si="3"/>
        <v>117.03045832576694</v>
      </c>
      <c r="J38" s="444">
        <v>1262.5141279443044</v>
      </c>
      <c r="K38" s="444">
        <v>1283.508843003039</v>
      </c>
      <c r="L38" s="444">
        <f t="shared" si="4"/>
        <v>20.994715058734528</v>
      </c>
      <c r="M38" s="445">
        <f t="shared" si="5"/>
        <v>101.66292911849781</v>
      </c>
    </row>
    <row r="39" spans="1:13" ht="15">
      <c r="A39" s="443" t="s">
        <v>192</v>
      </c>
      <c r="B39" s="444">
        <v>1270.926</v>
      </c>
      <c r="C39" s="444">
        <v>1255.891</v>
      </c>
      <c r="D39" s="444">
        <f t="shared" si="0"/>
        <v>-15.034999999999854</v>
      </c>
      <c r="E39" s="445">
        <f t="shared" si="1"/>
        <v>98.81700429450653</v>
      </c>
      <c r="F39" s="444">
        <v>14774.315210589237</v>
      </c>
      <c r="G39" s="444">
        <v>17324.797029890862</v>
      </c>
      <c r="H39" s="444">
        <f t="shared" si="2"/>
        <v>2550.4818193016254</v>
      </c>
      <c r="I39" s="446">
        <f t="shared" si="3"/>
        <v>117.26294439334563</v>
      </c>
      <c r="J39" s="444">
        <v>1590.4647477508518</v>
      </c>
      <c r="K39" s="444">
        <v>1721.9469417860842</v>
      </c>
      <c r="L39" s="444">
        <f t="shared" si="4"/>
        <v>131.4821940352324</v>
      </c>
      <c r="M39" s="445">
        <f t="shared" si="5"/>
        <v>108.26690401162095</v>
      </c>
    </row>
    <row r="40" spans="1:13" ht="15">
      <c r="A40" s="443" t="s">
        <v>193</v>
      </c>
      <c r="B40" s="444">
        <v>642.898</v>
      </c>
      <c r="C40" s="444">
        <v>639.171</v>
      </c>
      <c r="D40" s="444">
        <f t="shared" si="0"/>
        <v>-3.7269999999999754</v>
      </c>
      <c r="E40" s="445">
        <f t="shared" si="1"/>
        <v>99.4202812887892</v>
      </c>
      <c r="F40" s="444">
        <v>15102.101214604289</v>
      </c>
      <c r="G40" s="444">
        <v>17690.903268973925</v>
      </c>
      <c r="H40" s="444">
        <f t="shared" si="2"/>
        <v>2588.8020543696366</v>
      </c>
      <c r="I40" s="446">
        <f t="shared" si="3"/>
        <v>117.14199910053689</v>
      </c>
      <c r="J40" s="444">
        <v>1473.5116094103053</v>
      </c>
      <c r="K40" s="444">
        <v>1550.2429448978965</v>
      </c>
      <c r="L40" s="444">
        <f t="shared" si="4"/>
        <v>76.7313354875912</v>
      </c>
      <c r="M40" s="445">
        <f t="shared" si="5"/>
        <v>105.20737909342289</v>
      </c>
    </row>
    <row r="41" spans="1:13" ht="15">
      <c r="A41" s="443" t="s">
        <v>194</v>
      </c>
      <c r="B41" s="444">
        <v>759.2869999999999</v>
      </c>
      <c r="C41" s="444">
        <v>746.985</v>
      </c>
      <c r="D41" s="444">
        <f t="shared" si="0"/>
        <v>-12.301999999999907</v>
      </c>
      <c r="E41" s="445">
        <f t="shared" si="1"/>
        <v>98.37979578209558</v>
      </c>
      <c r="F41" s="444">
        <v>14888.28291102925</v>
      </c>
      <c r="G41" s="444">
        <v>17278.780252169272</v>
      </c>
      <c r="H41" s="444">
        <f t="shared" si="2"/>
        <v>2390.4973411400224</v>
      </c>
      <c r="I41" s="446">
        <f t="shared" si="3"/>
        <v>116.05623264566756</v>
      </c>
      <c r="J41" s="444">
        <v>1626.686615206108</v>
      </c>
      <c r="K41" s="444">
        <v>1372.2051536063864</v>
      </c>
      <c r="L41" s="444">
        <f t="shared" si="4"/>
        <v>-254.48146159972157</v>
      </c>
      <c r="M41" s="445">
        <f t="shared" si="5"/>
        <v>84.35583970379706</v>
      </c>
    </row>
    <row r="42" spans="1:13" ht="15">
      <c r="A42" s="443" t="s">
        <v>195</v>
      </c>
      <c r="B42" s="444">
        <v>402.32</v>
      </c>
      <c r="C42" s="444">
        <v>392.64300000000003</v>
      </c>
      <c r="D42" s="444">
        <f t="shared" si="0"/>
        <v>-9.676999999999964</v>
      </c>
      <c r="E42" s="445">
        <f t="shared" si="1"/>
        <v>97.59470073573276</v>
      </c>
      <c r="F42" s="444">
        <v>15088.1727646318</v>
      </c>
      <c r="G42" s="444">
        <v>17417.50394123925</v>
      </c>
      <c r="H42" s="444">
        <f t="shared" si="2"/>
        <v>2329.331176607451</v>
      </c>
      <c r="I42" s="446">
        <f t="shared" si="3"/>
        <v>115.43812635859815</v>
      </c>
      <c r="J42" s="444">
        <v>1559.4269901239477</v>
      </c>
      <c r="K42" s="444">
        <v>1200.8593047628508</v>
      </c>
      <c r="L42" s="444">
        <f t="shared" si="4"/>
        <v>-358.5676853610969</v>
      </c>
      <c r="M42" s="445">
        <f t="shared" si="5"/>
        <v>77.00644610924702</v>
      </c>
    </row>
    <row r="43" spans="1:13" ht="15.75" thickBot="1">
      <c r="A43" s="447" t="s">
        <v>196</v>
      </c>
      <c r="B43" s="448">
        <v>483.01800000000003</v>
      </c>
      <c r="C43" s="448">
        <v>479.47200000000004</v>
      </c>
      <c r="D43" s="448">
        <f t="shared" si="0"/>
        <v>-3.5459999999999923</v>
      </c>
      <c r="E43" s="449">
        <f t="shared" si="1"/>
        <v>99.26586586835273</v>
      </c>
      <c r="F43" s="448">
        <v>14910.07443476917</v>
      </c>
      <c r="G43" s="448">
        <v>17584.97958865863</v>
      </c>
      <c r="H43" s="448">
        <f t="shared" si="2"/>
        <v>2674.9051538894582</v>
      </c>
      <c r="I43" s="450">
        <f t="shared" si="3"/>
        <v>117.94025352181865</v>
      </c>
      <c r="J43" s="448">
        <v>1461.8316501662464</v>
      </c>
      <c r="K43" s="448">
        <v>1473.2101144592389</v>
      </c>
      <c r="L43" s="448">
        <f t="shared" si="4"/>
        <v>11.378464292992476</v>
      </c>
      <c r="M43" s="449">
        <f t="shared" si="5"/>
        <v>100.77837036102608</v>
      </c>
    </row>
    <row r="44" spans="1:13" s="451" customFormat="1" ht="16.5" thickBot="1">
      <c r="A44" s="436" t="s">
        <v>197</v>
      </c>
      <c r="B44" s="323">
        <f>SUM(B37:B43)</f>
        <v>4976.831999999999</v>
      </c>
      <c r="C44" s="323">
        <v>4924.396000000001</v>
      </c>
      <c r="D44" s="323">
        <f t="shared" si="0"/>
        <v>-52.435999999998785</v>
      </c>
      <c r="E44" s="437">
        <f t="shared" si="1"/>
        <v>98.94639802991142</v>
      </c>
      <c r="F44" s="323">
        <v>14939</v>
      </c>
      <c r="G44" s="323">
        <v>17503.38918045313</v>
      </c>
      <c r="H44" s="323">
        <f t="shared" si="2"/>
        <v>2564.3891804531304</v>
      </c>
      <c r="I44" s="438">
        <f t="shared" si="3"/>
        <v>117.16573519280493</v>
      </c>
      <c r="J44" s="323">
        <v>1508</v>
      </c>
      <c r="K44" s="323">
        <v>1499.366013618726</v>
      </c>
      <c r="L44" s="323">
        <f t="shared" si="4"/>
        <v>-8.633986381274099</v>
      </c>
      <c r="M44" s="437">
        <f t="shared" si="5"/>
        <v>99.42745448400039</v>
      </c>
    </row>
    <row r="45" spans="1:13" ht="15">
      <c r="A45" s="439" t="s">
        <v>198</v>
      </c>
      <c r="B45" s="440">
        <v>922.0389999999995</v>
      </c>
      <c r="C45" s="440">
        <v>906.151</v>
      </c>
      <c r="D45" s="440">
        <f t="shared" si="0"/>
        <v>-15.887999999999579</v>
      </c>
      <c r="E45" s="441">
        <f t="shared" si="1"/>
        <v>98.27686247544848</v>
      </c>
      <c r="F45" s="440">
        <v>15088.768479424414</v>
      </c>
      <c r="G45" s="440">
        <v>17374.368804610564</v>
      </c>
      <c r="H45" s="440">
        <f t="shared" si="2"/>
        <v>2285.6003251861493</v>
      </c>
      <c r="I45" s="442">
        <f t="shared" si="3"/>
        <v>115.14769298967558</v>
      </c>
      <c r="J45" s="440">
        <v>1439.9781354150973</v>
      </c>
      <c r="K45" s="440">
        <v>1196.6320550695561</v>
      </c>
      <c r="L45" s="440">
        <f t="shared" si="4"/>
        <v>-243.34608034554117</v>
      </c>
      <c r="M45" s="441">
        <f t="shared" si="5"/>
        <v>83.10071004825413</v>
      </c>
    </row>
    <row r="46" spans="1:13" ht="15">
      <c r="A46" s="443" t="s">
        <v>199</v>
      </c>
      <c r="B46" s="444">
        <v>1179.98</v>
      </c>
      <c r="C46" s="444">
        <v>1153.879</v>
      </c>
      <c r="D46" s="444">
        <f aca="true" t="shared" si="6" ref="D46:D77">C46-B46</f>
        <v>-26.101000000000113</v>
      </c>
      <c r="E46" s="445">
        <f aca="true" t="shared" si="7" ref="E46:E77">C46/B46*100</f>
        <v>97.78801335615856</v>
      </c>
      <c r="F46" s="444">
        <v>15153.354011649912</v>
      </c>
      <c r="G46" s="444">
        <v>17296.95199121111</v>
      </c>
      <c r="H46" s="444">
        <f aca="true" t="shared" si="8" ref="H46:H77">G46-F46</f>
        <v>2143.5979795611984</v>
      </c>
      <c r="I46" s="446">
        <f aca="true" t="shared" si="9" ref="I46:I77">G46/F46*100</f>
        <v>114.14602983546216</v>
      </c>
      <c r="J46" s="444">
        <v>1638.466753673791</v>
      </c>
      <c r="K46" s="444">
        <v>1388.9971709916435</v>
      </c>
      <c r="L46" s="444">
        <f aca="true" t="shared" si="10" ref="L46:L77">K46-J46</f>
        <v>-249.46958268214735</v>
      </c>
      <c r="M46" s="445">
        <f aca="true" t="shared" si="11" ref="M46:M77">K46/J46*100</f>
        <v>84.7742053891064</v>
      </c>
    </row>
    <row r="47" spans="1:13" ht="15.75" thickBot="1">
      <c r="A47" s="447" t="s">
        <v>200</v>
      </c>
      <c r="B47" s="448">
        <v>1025.591</v>
      </c>
      <c r="C47" s="448">
        <v>994.6930000000001</v>
      </c>
      <c r="D47" s="448">
        <f t="shared" si="6"/>
        <v>-30.897999999999797</v>
      </c>
      <c r="E47" s="449">
        <f t="shared" si="7"/>
        <v>96.98729805546267</v>
      </c>
      <c r="F47" s="448">
        <v>15098.55975725216</v>
      </c>
      <c r="G47" s="448">
        <v>17501.027955359088</v>
      </c>
      <c r="H47" s="448">
        <f t="shared" si="8"/>
        <v>2402.468198106928</v>
      </c>
      <c r="I47" s="450">
        <f t="shared" si="9"/>
        <v>115.9119031002475</v>
      </c>
      <c r="J47" s="448">
        <v>1445.652636707355</v>
      </c>
      <c r="K47" s="448">
        <v>1391.5161093255244</v>
      </c>
      <c r="L47" s="448">
        <f t="shared" si="10"/>
        <v>-54.13652738183055</v>
      </c>
      <c r="M47" s="449">
        <f t="shared" si="11"/>
        <v>96.25521885360145</v>
      </c>
    </row>
    <row r="48" spans="1:13" s="451" customFormat="1" ht="16.5" thickBot="1">
      <c r="A48" s="436" t="s">
        <v>201</v>
      </c>
      <c r="B48" s="323">
        <f>SUM(B45:B47)</f>
        <v>3127.609999999999</v>
      </c>
      <c r="C48" s="323">
        <v>3054.723</v>
      </c>
      <c r="D48" s="323">
        <f t="shared" si="6"/>
        <v>-72.88699999999926</v>
      </c>
      <c r="E48" s="437">
        <f t="shared" si="7"/>
        <v>97.66956238149899</v>
      </c>
      <c r="F48" s="323">
        <v>15116</v>
      </c>
      <c r="G48" s="323">
        <v>17386.369020475293</v>
      </c>
      <c r="H48" s="323">
        <f t="shared" si="8"/>
        <v>2270.369020475293</v>
      </c>
      <c r="I48" s="438">
        <f t="shared" si="9"/>
        <v>115.0196415749887</v>
      </c>
      <c r="J48" s="323">
        <v>1517</v>
      </c>
      <c r="K48" s="323">
        <v>1332.754339209589</v>
      </c>
      <c r="L48" s="323">
        <f t="shared" si="10"/>
        <v>-184.24566079041097</v>
      </c>
      <c r="M48" s="437">
        <f t="shared" si="11"/>
        <v>87.85460377123198</v>
      </c>
    </row>
    <row r="49" spans="1:13" ht="15">
      <c r="A49" s="439" t="s">
        <v>202</v>
      </c>
      <c r="B49" s="440">
        <v>1210.6429999999996</v>
      </c>
      <c r="C49" s="440">
        <v>1212.915</v>
      </c>
      <c r="D49" s="440">
        <f t="shared" si="6"/>
        <v>2.2720000000003893</v>
      </c>
      <c r="E49" s="441">
        <f t="shared" si="7"/>
        <v>100.18766886687492</v>
      </c>
      <c r="F49" s="440">
        <v>14626.257011081441</v>
      </c>
      <c r="G49" s="440">
        <v>17117.623796116513</v>
      </c>
      <c r="H49" s="440">
        <f t="shared" si="8"/>
        <v>2491.366785035072</v>
      </c>
      <c r="I49" s="442">
        <f t="shared" si="9"/>
        <v>117.03352254201134</v>
      </c>
      <c r="J49" s="440">
        <v>1425.0906336550088</v>
      </c>
      <c r="K49" s="440">
        <v>1418.9535128182933</v>
      </c>
      <c r="L49" s="440">
        <f t="shared" si="10"/>
        <v>-6.1371208367154395</v>
      </c>
      <c r="M49" s="441">
        <f t="shared" si="11"/>
        <v>99.5693522438657</v>
      </c>
    </row>
    <row r="50" spans="1:13" ht="15">
      <c r="A50" s="443" t="s">
        <v>203</v>
      </c>
      <c r="B50" s="444">
        <v>1372.9059999999988</v>
      </c>
      <c r="C50" s="444">
        <v>1346.0240000000001</v>
      </c>
      <c r="D50" s="444">
        <f t="shared" si="6"/>
        <v>-26.881999999998698</v>
      </c>
      <c r="E50" s="445">
        <f t="shared" si="7"/>
        <v>98.04196354302489</v>
      </c>
      <c r="F50" s="444">
        <v>15133.014690493512</v>
      </c>
      <c r="G50" s="444">
        <v>17112.525730100904</v>
      </c>
      <c r="H50" s="444">
        <f t="shared" si="8"/>
        <v>1979.5110396073924</v>
      </c>
      <c r="I50" s="446">
        <f t="shared" si="9"/>
        <v>113.0807448488827</v>
      </c>
      <c r="J50" s="444">
        <v>1882.9708661772927</v>
      </c>
      <c r="K50" s="444">
        <v>1247.5423915175356</v>
      </c>
      <c r="L50" s="444">
        <f t="shared" si="10"/>
        <v>-635.4284746597571</v>
      </c>
      <c r="M50" s="445">
        <f t="shared" si="11"/>
        <v>66.25394019240616</v>
      </c>
    </row>
    <row r="51" spans="1:13" ht="15">
      <c r="A51" s="443" t="s">
        <v>204</v>
      </c>
      <c r="B51" s="444">
        <v>1179.1920000000002</v>
      </c>
      <c r="C51" s="444">
        <v>1153.0439999999996</v>
      </c>
      <c r="D51" s="444">
        <f t="shared" si="6"/>
        <v>-26.148000000000593</v>
      </c>
      <c r="E51" s="445">
        <f t="shared" si="7"/>
        <v>97.78254940671233</v>
      </c>
      <c r="F51" s="444">
        <v>14582.345934052022</v>
      </c>
      <c r="G51" s="444">
        <v>17043.84047790024</v>
      </c>
      <c r="H51" s="444">
        <f t="shared" si="8"/>
        <v>2461.494543848219</v>
      </c>
      <c r="I51" s="446">
        <f t="shared" si="9"/>
        <v>116.87996262727694</v>
      </c>
      <c r="J51" s="444">
        <v>1353.6512007091858</v>
      </c>
      <c r="K51" s="444">
        <v>1070.7498297260709</v>
      </c>
      <c r="L51" s="444">
        <f t="shared" si="10"/>
        <v>-282.90137098311493</v>
      </c>
      <c r="M51" s="445">
        <f t="shared" si="11"/>
        <v>79.10086654265875</v>
      </c>
    </row>
    <row r="52" spans="1:13" ht="15">
      <c r="A52" s="443" t="s">
        <v>205</v>
      </c>
      <c r="B52" s="444">
        <v>849.9640000000002</v>
      </c>
      <c r="C52" s="444">
        <v>846.205</v>
      </c>
      <c r="D52" s="444">
        <f t="shared" si="6"/>
        <v>-3.7590000000001282</v>
      </c>
      <c r="E52" s="445">
        <f t="shared" si="7"/>
        <v>99.55774597512364</v>
      </c>
      <c r="F52" s="444">
        <v>15340.312452448963</v>
      </c>
      <c r="G52" s="444">
        <v>17804.75850020582</v>
      </c>
      <c r="H52" s="444">
        <f t="shared" si="8"/>
        <v>2464.4460477568555</v>
      </c>
      <c r="I52" s="446">
        <f t="shared" si="9"/>
        <v>116.06516200628903</v>
      </c>
      <c r="J52" s="444">
        <v>1638.1470274035132</v>
      </c>
      <c r="K52" s="444">
        <v>1721.3523909690923</v>
      </c>
      <c r="L52" s="444">
        <f t="shared" si="10"/>
        <v>83.20536356557909</v>
      </c>
      <c r="M52" s="445">
        <f t="shared" si="11"/>
        <v>105.07923661146954</v>
      </c>
    </row>
    <row r="53" spans="1:13" ht="15">
      <c r="A53" s="443" t="s">
        <v>206</v>
      </c>
      <c r="B53" s="444">
        <v>1119.865</v>
      </c>
      <c r="C53" s="444">
        <v>1085.454</v>
      </c>
      <c r="D53" s="444">
        <f t="shared" si="6"/>
        <v>-34.41100000000006</v>
      </c>
      <c r="E53" s="445">
        <f t="shared" si="7"/>
        <v>96.92721890585025</v>
      </c>
      <c r="F53" s="444">
        <v>14930.421375195521</v>
      </c>
      <c r="G53" s="444">
        <v>16782.885318032826</v>
      </c>
      <c r="H53" s="444">
        <f t="shared" si="8"/>
        <v>1852.4639428373048</v>
      </c>
      <c r="I53" s="446">
        <f t="shared" si="9"/>
        <v>112.40731186538963</v>
      </c>
      <c r="J53" s="444">
        <v>1625.6932755287462</v>
      </c>
      <c r="K53" s="444">
        <v>1110.222389279816</v>
      </c>
      <c r="L53" s="444">
        <f t="shared" si="10"/>
        <v>-515.4708862489301</v>
      </c>
      <c r="M53" s="445">
        <f t="shared" si="11"/>
        <v>68.29224220778815</v>
      </c>
    </row>
    <row r="54" spans="1:13" ht="15">
      <c r="A54" s="443" t="s">
        <v>207</v>
      </c>
      <c r="B54" s="444">
        <v>1116.999</v>
      </c>
      <c r="C54" s="444">
        <v>1089.725</v>
      </c>
      <c r="D54" s="444">
        <f t="shared" si="6"/>
        <v>-27.274000000000115</v>
      </c>
      <c r="E54" s="445">
        <f t="shared" si="7"/>
        <v>97.558278924153</v>
      </c>
      <c r="F54" s="444">
        <v>14958.13633972218</v>
      </c>
      <c r="G54" s="444">
        <v>16953.508148080175</v>
      </c>
      <c r="H54" s="444">
        <f t="shared" si="8"/>
        <v>1995.3718083579952</v>
      </c>
      <c r="I54" s="446">
        <f t="shared" si="9"/>
        <v>113.33970865781704</v>
      </c>
      <c r="J54" s="444">
        <v>1594.141683803357</v>
      </c>
      <c r="K54" s="444">
        <v>1267.9149938440132</v>
      </c>
      <c r="L54" s="444">
        <f t="shared" si="10"/>
        <v>-326.22668995934373</v>
      </c>
      <c r="M54" s="445">
        <f t="shared" si="11"/>
        <v>79.53590366064445</v>
      </c>
    </row>
    <row r="55" spans="1:13" ht="15.75" thickBot="1">
      <c r="A55" s="447" t="s">
        <v>208</v>
      </c>
      <c r="B55" s="448">
        <v>1060.77</v>
      </c>
      <c r="C55" s="448">
        <v>1049.1369999999997</v>
      </c>
      <c r="D55" s="448">
        <f t="shared" si="6"/>
        <v>-11.633000000000266</v>
      </c>
      <c r="E55" s="449">
        <f t="shared" si="7"/>
        <v>98.90334379743014</v>
      </c>
      <c r="F55" s="448">
        <v>14466.92842620612</v>
      </c>
      <c r="G55" s="448">
        <v>16857.53846574218</v>
      </c>
      <c r="H55" s="448">
        <f t="shared" si="8"/>
        <v>2390.610039536059</v>
      </c>
      <c r="I55" s="450">
        <f t="shared" si="9"/>
        <v>116.5246551936041</v>
      </c>
      <c r="J55" s="448">
        <v>1415.6216710502747</v>
      </c>
      <c r="K55" s="448">
        <v>1235.251767246159</v>
      </c>
      <c r="L55" s="448">
        <f t="shared" si="10"/>
        <v>-180.36990380411567</v>
      </c>
      <c r="M55" s="449">
        <f t="shared" si="11"/>
        <v>87.25860817952186</v>
      </c>
    </row>
    <row r="56" spans="1:13" s="451" customFormat="1" ht="16.5" thickBot="1">
      <c r="A56" s="436" t="s">
        <v>53</v>
      </c>
      <c r="B56" s="323">
        <f>SUM(B49:B55)</f>
        <v>7910.338999999998</v>
      </c>
      <c r="C56" s="323">
        <v>7782.504</v>
      </c>
      <c r="D56" s="323">
        <f t="shared" si="6"/>
        <v>-127.83499999999822</v>
      </c>
      <c r="E56" s="437">
        <f t="shared" si="7"/>
        <v>98.38395042235234</v>
      </c>
      <c r="F56" s="323">
        <v>14853</v>
      </c>
      <c r="G56" s="323">
        <v>17075.795356695824</v>
      </c>
      <c r="H56" s="323">
        <f t="shared" si="8"/>
        <v>2222.795356695824</v>
      </c>
      <c r="I56" s="438">
        <f t="shared" si="9"/>
        <v>114.96529560826652</v>
      </c>
      <c r="J56" s="323">
        <v>1568</v>
      </c>
      <c r="K56" s="323">
        <v>1281.6251684547804</v>
      </c>
      <c r="L56" s="323">
        <f t="shared" si="10"/>
        <v>-286.37483154521965</v>
      </c>
      <c r="M56" s="437">
        <f t="shared" si="11"/>
        <v>81.73629900859568</v>
      </c>
    </row>
    <row r="57" spans="1:13" ht="15">
      <c r="A57" s="439" t="s">
        <v>209</v>
      </c>
      <c r="B57" s="440">
        <v>1195.3529999999998</v>
      </c>
      <c r="C57" s="440">
        <v>1161.5709999999995</v>
      </c>
      <c r="D57" s="440">
        <f t="shared" si="6"/>
        <v>-33.78200000000038</v>
      </c>
      <c r="E57" s="441">
        <f t="shared" si="7"/>
        <v>97.17388921933518</v>
      </c>
      <c r="F57" s="440">
        <v>15029.983332678015</v>
      </c>
      <c r="G57" s="440">
        <v>16864.090098668104</v>
      </c>
      <c r="H57" s="440">
        <f t="shared" si="8"/>
        <v>1834.1067659900891</v>
      </c>
      <c r="I57" s="442">
        <f t="shared" si="9"/>
        <v>112.20298602728585</v>
      </c>
      <c r="J57" s="440">
        <v>1538.4707836652992</v>
      </c>
      <c r="K57" s="440">
        <v>1000.8571724558096</v>
      </c>
      <c r="L57" s="440">
        <f t="shared" si="10"/>
        <v>-537.6136112094896</v>
      </c>
      <c r="M57" s="441">
        <f t="shared" si="11"/>
        <v>65.05532526729804</v>
      </c>
    </row>
    <row r="58" spans="1:13" ht="15">
      <c r="A58" s="443" t="s">
        <v>210</v>
      </c>
      <c r="B58" s="444">
        <v>796.4190000000001</v>
      </c>
      <c r="C58" s="444">
        <v>785.749</v>
      </c>
      <c r="D58" s="444">
        <f t="shared" si="6"/>
        <v>-10.670000000000073</v>
      </c>
      <c r="E58" s="445">
        <f t="shared" si="7"/>
        <v>98.66025295730012</v>
      </c>
      <c r="F58" s="444">
        <v>14605.459354100454</v>
      </c>
      <c r="G58" s="444">
        <v>16759.166519248934</v>
      </c>
      <c r="H58" s="444">
        <f t="shared" si="8"/>
        <v>2153.7071651484803</v>
      </c>
      <c r="I58" s="446">
        <f t="shared" si="9"/>
        <v>114.7459050272447</v>
      </c>
      <c r="J58" s="444">
        <v>1374.305903467061</v>
      </c>
      <c r="K58" s="444">
        <v>971.5655593155915</v>
      </c>
      <c r="L58" s="444">
        <f t="shared" si="10"/>
        <v>-402.74034415146946</v>
      </c>
      <c r="M58" s="445">
        <f t="shared" si="11"/>
        <v>70.6950000625445</v>
      </c>
    </row>
    <row r="59" spans="1:13" ht="15">
      <c r="A59" s="443" t="s">
        <v>211</v>
      </c>
      <c r="B59" s="444">
        <v>1724.3709999999999</v>
      </c>
      <c r="C59" s="444">
        <v>1661.5439999999999</v>
      </c>
      <c r="D59" s="444">
        <f t="shared" si="6"/>
        <v>-62.827</v>
      </c>
      <c r="E59" s="445">
        <f t="shared" si="7"/>
        <v>96.3565265247444</v>
      </c>
      <c r="F59" s="444">
        <v>14579.066028520936</v>
      </c>
      <c r="G59" s="444">
        <v>16759.072284573864</v>
      </c>
      <c r="H59" s="444">
        <f t="shared" si="8"/>
        <v>2180.0062560529277</v>
      </c>
      <c r="I59" s="446">
        <f t="shared" si="9"/>
        <v>114.95298979912837</v>
      </c>
      <c r="J59" s="444">
        <v>1379.606244827824</v>
      </c>
      <c r="K59" s="444">
        <v>1088.4500601047384</v>
      </c>
      <c r="L59" s="444">
        <f t="shared" si="10"/>
        <v>-291.1561847230855</v>
      </c>
      <c r="M59" s="445">
        <f t="shared" si="11"/>
        <v>78.89570405942733</v>
      </c>
    </row>
    <row r="60" spans="1:13" ht="15.75" thickBot="1">
      <c r="A60" s="447" t="s">
        <v>212</v>
      </c>
      <c r="B60" s="448">
        <v>906.065</v>
      </c>
      <c r="C60" s="448">
        <v>881.0989999999999</v>
      </c>
      <c r="D60" s="448">
        <f t="shared" si="6"/>
        <v>-24.966000000000122</v>
      </c>
      <c r="E60" s="449">
        <f t="shared" si="7"/>
        <v>97.24456854640671</v>
      </c>
      <c r="F60" s="448">
        <v>14757.481711209095</v>
      </c>
      <c r="G60" s="448">
        <v>17178.650753207083</v>
      </c>
      <c r="H60" s="448">
        <f t="shared" si="8"/>
        <v>2421.1690419979877</v>
      </c>
      <c r="I60" s="450">
        <f t="shared" si="9"/>
        <v>116.40638348315879</v>
      </c>
      <c r="J60" s="448">
        <v>1285.4217596603628</v>
      </c>
      <c r="K60" s="448">
        <v>1135.751298473081</v>
      </c>
      <c r="L60" s="448">
        <f t="shared" si="10"/>
        <v>-149.67046118728172</v>
      </c>
      <c r="M60" s="449">
        <f t="shared" si="11"/>
        <v>88.35631495558096</v>
      </c>
    </row>
    <row r="61" spans="1:13" s="451" customFormat="1" ht="16.5" thickBot="1">
      <c r="A61" s="436" t="s">
        <v>213</v>
      </c>
      <c r="B61" s="323">
        <f>SUM(B57:B60)</f>
        <v>4622.2080000000005</v>
      </c>
      <c r="C61" s="323">
        <v>4489.963</v>
      </c>
      <c r="D61" s="323">
        <f t="shared" si="6"/>
        <v>-132.2450000000008</v>
      </c>
      <c r="E61" s="437">
        <f t="shared" si="7"/>
        <v>97.13892148514302</v>
      </c>
      <c r="F61" s="323">
        <v>14735</v>
      </c>
      <c r="G61" s="323">
        <v>16868.59431432583</v>
      </c>
      <c r="H61" s="323">
        <f t="shared" si="8"/>
        <v>2133.59431432583</v>
      </c>
      <c r="I61" s="438">
        <f t="shared" si="9"/>
        <v>114.4797713900633</v>
      </c>
      <c r="J61" s="323">
        <v>1401</v>
      </c>
      <c r="K61" s="323">
        <v>1054.616782662426</v>
      </c>
      <c r="L61" s="323">
        <f t="shared" si="10"/>
        <v>-346.383217337574</v>
      </c>
      <c r="M61" s="437">
        <f t="shared" si="11"/>
        <v>75.27600161758929</v>
      </c>
    </row>
    <row r="62" spans="1:13" ht="15">
      <c r="A62" s="439" t="s">
        <v>214</v>
      </c>
      <c r="B62" s="440">
        <v>1561.3030000000017</v>
      </c>
      <c r="C62" s="440">
        <v>1530.844</v>
      </c>
      <c r="D62" s="440">
        <f t="shared" si="6"/>
        <v>-30.45900000000165</v>
      </c>
      <c r="E62" s="441">
        <f t="shared" si="7"/>
        <v>98.04912947710972</v>
      </c>
      <c r="F62" s="440">
        <v>14416.034342255572</v>
      </c>
      <c r="G62" s="440">
        <v>16545.937404464465</v>
      </c>
      <c r="H62" s="440">
        <f t="shared" si="8"/>
        <v>2129.903062208892</v>
      </c>
      <c r="I62" s="442">
        <f t="shared" si="9"/>
        <v>114.77454209418623</v>
      </c>
      <c r="J62" s="440">
        <v>1017.0673683028415</v>
      </c>
      <c r="K62" s="440">
        <v>599.2827050524635</v>
      </c>
      <c r="L62" s="440">
        <f t="shared" si="10"/>
        <v>-417.784663250378</v>
      </c>
      <c r="M62" s="441">
        <f t="shared" si="11"/>
        <v>58.92261650793827</v>
      </c>
    </row>
    <row r="63" spans="1:13" ht="15">
      <c r="A63" s="443" t="s">
        <v>215</v>
      </c>
      <c r="B63" s="444">
        <v>851.125</v>
      </c>
      <c r="C63" s="444">
        <v>808.8089999999999</v>
      </c>
      <c r="D63" s="444">
        <f t="shared" si="6"/>
        <v>-42.316000000000145</v>
      </c>
      <c r="E63" s="445">
        <f t="shared" si="7"/>
        <v>95.02822734615948</v>
      </c>
      <c r="F63" s="444">
        <v>14850.666275028148</v>
      </c>
      <c r="G63" s="444">
        <v>16927.27331174604</v>
      </c>
      <c r="H63" s="444">
        <f t="shared" si="8"/>
        <v>2076.6070367178927</v>
      </c>
      <c r="I63" s="446">
        <f t="shared" si="9"/>
        <v>113.98325838221663</v>
      </c>
      <c r="J63" s="444">
        <v>1347.5670436187402</v>
      </c>
      <c r="K63" s="444">
        <v>1093.252753946441</v>
      </c>
      <c r="L63" s="444">
        <f t="shared" si="10"/>
        <v>-254.31428967229908</v>
      </c>
      <c r="M63" s="445">
        <f t="shared" si="11"/>
        <v>81.12789334849222</v>
      </c>
    </row>
    <row r="64" spans="1:13" ht="15">
      <c r="A64" s="443" t="s">
        <v>216</v>
      </c>
      <c r="B64" s="444">
        <v>1188.965</v>
      </c>
      <c r="C64" s="444">
        <v>1181.8539999999996</v>
      </c>
      <c r="D64" s="444">
        <f t="shared" si="6"/>
        <v>-7.111000000000331</v>
      </c>
      <c r="E64" s="445">
        <f t="shared" si="7"/>
        <v>99.40191679317724</v>
      </c>
      <c r="F64" s="444">
        <v>14499.201966976885</v>
      </c>
      <c r="G64" s="444">
        <v>16764.98394330716</v>
      </c>
      <c r="H64" s="444">
        <f t="shared" si="8"/>
        <v>2265.781976330276</v>
      </c>
      <c r="I64" s="446">
        <f t="shared" si="9"/>
        <v>115.62694265167683</v>
      </c>
      <c r="J64" s="444">
        <v>1249.517577613023</v>
      </c>
      <c r="K64" s="444">
        <v>947.023913275244</v>
      </c>
      <c r="L64" s="444">
        <f t="shared" si="10"/>
        <v>-302.4936643377789</v>
      </c>
      <c r="M64" s="445">
        <f t="shared" si="11"/>
        <v>75.79116374532016</v>
      </c>
    </row>
    <row r="65" spans="1:13" ht="15">
      <c r="A65" s="443" t="s">
        <v>217</v>
      </c>
      <c r="B65" s="444">
        <v>769.3010000000002</v>
      </c>
      <c r="C65" s="444">
        <v>765.6610000000001</v>
      </c>
      <c r="D65" s="444">
        <f t="shared" si="6"/>
        <v>-3.6400000000001</v>
      </c>
      <c r="E65" s="445">
        <f t="shared" si="7"/>
        <v>99.5268431992159</v>
      </c>
      <c r="F65" s="444">
        <v>14899.62056464244</v>
      </c>
      <c r="G65" s="444">
        <v>17087.55354306061</v>
      </c>
      <c r="H65" s="444">
        <f t="shared" si="8"/>
        <v>2187.93297841817</v>
      </c>
      <c r="I65" s="446">
        <f t="shared" si="9"/>
        <v>114.68448789635788</v>
      </c>
      <c r="J65" s="444">
        <v>1410.5129201703885</v>
      </c>
      <c r="K65" s="444">
        <v>1025.8399822723982</v>
      </c>
      <c r="L65" s="444">
        <f t="shared" si="10"/>
        <v>-384.6729378979903</v>
      </c>
      <c r="M65" s="445">
        <f t="shared" si="11"/>
        <v>72.72815212132036</v>
      </c>
    </row>
    <row r="66" spans="1:13" ht="15.75" thickBot="1">
      <c r="A66" s="447" t="s">
        <v>218</v>
      </c>
      <c r="B66" s="448">
        <v>1283.26</v>
      </c>
      <c r="C66" s="448">
        <v>1275.625</v>
      </c>
      <c r="D66" s="448">
        <f t="shared" si="6"/>
        <v>-7.634999999999991</v>
      </c>
      <c r="E66" s="449">
        <f t="shared" si="7"/>
        <v>99.40503093683274</v>
      </c>
      <c r="F66" s="448">
        <v>14746.204718191693</v>
      </c>
      <c r="G66" s="448">
        <v>17016.259219336924</v>
      </c>
      <c r="H66" s="448">
        <f t="shared" si="8"/>
        <v>2270.0545011452305</v>
      </c>
      <c r="I66" s="450">
        <f t="shared" si="9"/>
        <v>115.3941610368719</v>
      </c>
      <c r="J66" s="448">
        <v>1426.7999729854696</v>
      </c>
      <c r="K66" s="448">
        <v>1207.5863465621424</v>
      </c>
      <c r="L66" s="448">
        <f t="shared" si="10"/>
        <v>-219.21362642332724</v>
      </c>
      <c r="M66" s="449">
        <f t="shared" si="11"/>
        <v>84.63599449300244</v>
      </c>
    </row>
    <row r="67" spans="1:13" s="451" customFormat="1" ht="16.5" thickBot="1">
      <c r="A67" s="436" t="s">
        <v>219</v>
      </c>
      <c r="B67" s="323">
        <f>SUM(B62:B66)</f>
        <v>5653.954000000002</v>
      </c>
      <c r="C67" s="323">
        <v>5562.793</v>
      </c>
      <c r="D67" s="323">
        <f t="shared" si="6"/>
        <v>-91.16100000000279</v>
      </c>
      <c r="E67" s="437">
        <f t="shared" si="7"/>
        <v>98.38765932655265</v>
      </c>
      <c r="F67" s="323">
        <v>14640</v>
      </c>
      <c r="G67" s="323">
        <v>16830.319289848343</v>
      </c>
      <c r="H67" s="323">
        <f t="shared" si="8"/>
        <v>2190.319289848343</v>
      </c>
      <c r="I67" s="438">
        <f t="shared" si="9"/>
        <v>114.96119733502968</v>
      </c>
      <c r="J67" s="323">
        <v>1262</v>
      </c>
      <c r="K67" s="323">
        <v>943.1877116405376</v>
      </c>
      <c r="L67" s="323">
        <f t="shared" si="10"/>
        <v>-318.8122883594624</v>
      </c>
      <c r="M67" s="437">
        <f t="shared" si="11"/>
        <v>74.73753658007429</v>
      </c>
    </row>
    <row r="68" spans="1:13" ht="15">
      <c r="A68" s="439" t="s">
        <v>220</v>
      </c>
      <c r="B68" s="440">
        <v>1148.2690000000005</v>
      </c>
      <c r="C68" s="440">
        <v>1118.5840000000007</v>
      </c>
      <c r="D68" s="440">
        <f t="shared" si="6"/>
        <v>-29.684999999999718</v>
      </c>
      <c r="E68" s="441">
        <f t="shared" si="7"/>
        <v>97.41480437075288</v>
      </c>
      <c r="F68" s="440">
        <v>15073.766106490139</v>
      </c>
      <c r="G68" s="440">
        <v>17487.02377291289</v>
      </c>
      <c r="H68" s="440">
        <f t="shared" si="8"/>
        <v>2413.257666422751</v>
      </c>
      <c r="I68" s="442">
        <f t="shared" si="9"/>
        <v>116.00965312433568</v>
      </c>
      <c r="J68" s="440">
        <v>1485.5430217135524</v>
      </c>
      <c r="K68" s="440">
        <v>1192.7949383625478</v>
      </c>
      <c r="L68" s="440">
        <f t="shared" si="10"/>
        <v>-292.74808335100465</v>
      </c>
      <c r="M68" s="441">
        <f t="shared" si="11"/>
        <v>80.29353044159409</v>
      </c>
    </row>
    <row r="69" spans="1:13" ht="15">
      <c r="A69" s="443" t="s">
        <v>221</v>
      </c>
      <c r="B69" s="444">
        <v>1439.445</v>
      </c>
      <c r="C69" s="444">
        <v>1415.625</v>
      </c>
      <c r="D69" s="444">
        <f t="shared" si="6"/>
        <v>-23.819999999999936</v>
      </c>
      <c r="E69" s="445">
        <f t="shared" si="7"/>
        <v>98.34519554411597</v>
      </c>
      <c r="F69" s="444">
        <v>15011.746193845549</v>
      </c>
      <c r="G69" s="444">
        <v>17451.2923031641</v>
      </c>
      <c r="H69" s="444">
        <f t="shared" si="8"/>
        <v>2439.5461093185513</v>
      </c>
      <c r="I69" s="446">
        <f t="shared" si="9"/>
        <v>116.25091496896414</v>
      </c>
      <c r="J69" s="444">
        <v>1466.730117047428</v>
      </c>
      <c r="K69" s="444">
        <v>1248.5512288447387</v>
      </c>
      <c r="L69" s="444">
        <f t="shared" si="10"/>
        <v>-218.17888820268922</v>
      </c>
      <c r="M69" s="445">
        <f t="shared" si="11"/>
        <v>85.12481023830819</v>
      </c>
    </row>
    <row r="70" spans="1:13" ht="15">
      <c r="A70" s="443" t="s">
        <v>222</v>
      </c>
      <c r="B70" s="444">
        <v>1170.2070000000008</v>
      </c>
      <c r="C70" s="444">
        <v>1147.3719999999996</v>
      </c>
      <c r="D70" s="444">
        <f t="shared" si="6"/>
        <v>-22.835000000001173</v>
      </c>
      <c r="E70" s="445">
        <f t="shared" si="7"/>
        <v>98.04863583964195</v>
      </c>
      <c r="F70" s="444">
        <v>14777.093568345881</v>
      </c>
      <c r="G70" s="444">
        <v>17273.333612231552</v>
      </c>
      <c r="H70" s="444">
        <f t="shared" si="8"/>
        <v>2496.240043885671</v>
      </c>
      <c r="I70" s="446">
        <f t="shared" si="9"/>
        <v>116.89263204797516</v>
      </c>
      <c r="J70" s="444">
        <v>1432.406973011326</v>
      </c>
      <c r="K70" s="444">
        <v>1295.3006232212979</v>
      </c>
      <c r="L70" s="444">
        <f t="shared" si="10"/>
        <v>-137.10634979002816</v>
      </c>
      <c r="M70" s="445">
        <f t="shared" si="11"/>
        <v>90.4282545133251</v>
      </c>
    </row>
    <row r="71" spans="1:13" ht="15.75" thickBot="1">
      <c r="A71" s="447" t="s">
        <v>223</v>
      </c>
      <c r="B71" s="448">
        <v>1386.927</v>
      </c>
      <c r="C71" s="448">
        <v>1374.2679999999996</v>
      </c>
      <c r="D71" s="448">
        <f t="shared" si="6"/>
        <v>-12.659000000000333</v>
      </c>
      <c r="E71" s="449">
        <f t="shared" si="7"/>
        <v>99.08726270380487</v>
      </c>
      <c r="F71" s="448">
        <v>14787.077233817401</v>
      </c>
      <c r="G71" s="448">
        <v>16857.230176355697</v>
      </c>
      <c r="H71" s="448">
        <f t="shared" si="8"/>
        <v>2070.152942538296</v>
      </c>
      <c r="I71" s="450">
        <f t="shared" si="9"/>
        <v>113.9997438966772</v>
      </c>
      <c r="J71" s="448">
        <v>1304.920638697398</v>
      </c>
      <c r="K71" s="448">
        <v>1035.0077277503372</v>
      </c>
      <c r="L71" s="448">
        <f t="shared" si="10"/>
        <v>-269.91291094706094</v>
      </c>
      <c r="M71" s="449">
        <f t="shared" si="11"/>
        <v>79.31576044222166</v>
      </c>
    </row>
    <row r="72" spans="1:13" s="451" customFormat="1" ht="16.5" thickBot="1">
      <c r="A72" s="436" t="s">
        <v>224</v>
      </c>
      <c r="B72" s="323">
        <f>SUM(B68:B71)</f>
        <v>5144.848000000001</v>
      </c>
      <c r="C72" s="323">
        <v>5055.849</v>
      </c>
      <c r="D72" s="323">
        <f t="shared" si="6"/>
        <v>-88.9990000000007</v>
      </c>
      <c r="E72" s="437">
        <f t="shared" si="7"/>
        <v>98.2701335394165</v>
      </c>
      <c r="F72" s="323">
        <v>14912</v>
      </c>
      <c r="G72" s="323">
        <v>17257.335414882844</v>
      </c>
      <c r="H72" s="323">
        <f t="shared" si="8"/>
        <v>2345.335414882844</v>
      </c>
      <c r="I72" s="438">
        <f t="shared" si="9"/>
        <v>115.72783942383882</v>
      </c>
      <c r="J72" s="323">
        <v>1420</v>
      </c>
      <c r="K72" s="323">
        <v>1188.7798336804228</v>
      </c>
      <c r="L72" s="323">
        <f t="shared" si="10"/>
        <v>-231.22016631957717</v>
      </c>
      <c r="M72" s="437">
        <f t="shared" si="11"/>
        <v>83.71688969580443</v>
      </c>
    </row>
    <row r="73" spans="1:13" ht="15">
      <c r="A73" s="439" t="s">
        <v>225</v>
      </c>
      <c r="B73" s="440">
        <v>946.5540000000001</v>
      </c>
      <c r="C73" s="440">
        <v>939.35</v>
      </c>
      <c r="D73" s="440">
        <f t="shared" si="6"/>
        <v>-7.204000000000065</v>
      </c>
      <c r="E73" s="441">
        <f t="shared" si="7"/>
        <v>99.23892350568482</v>
      </c>
      <c r="F73" s="440">
        <v>14510.853052229459</v>
      </c>
      <c r="G73" s="440">
        <v>16218.877592661594</v>
      </c>
      <c r="H73" s="440">
        <f t="shared" si="8"/>
        <v>1708.0245404321358</v>
      </c>
      <c r="I73" s="442">
        <f t="shared" si="9"/>
        <v>111.77066940368275</v>
      </c>
      <c r="J73" s="440">
        <v>1138.563321972826</v>
      </c>
      <c r="K73" s="440">
        <v>401.8562481148312</v>
      </c>
      <c r="L73" s="440">
        <f t="shared" si="10"/>
        <v>-736.7070738579948</v>
      </c>
      <c r="M73" s="441">
        <f t="shared" si="11"/>
        <v>35.29502842393708</v>
      </c>
    </row>
    <row r="74" spans="1:13" ht="15">
      <c r="A74" s="443" t="s">
        <v>226</v>
      </c>
      <c r="B74" s="444">
        <v>1122.7119999999995</v>
      </c>
      <c r="C74" s="444">
        <v>1103.544</v>
      </c>
      <c r="D74" s="444">
        <f t="shared" si="6"/>
        <v>-19.167999999999438</v>
      </c>
      <c r="E74" s="445">
        <f t="shared" si="7"/>
        <v>98.29270552020469</v>
      </c>
      <c r="F74" s="444">
        <v>14639.609861359519</v>
      </c>
      <c r="G74" s="444">
        <v>16915.013205937717</v>
      </c>
      <c r="H74" s="444">
        <f t="shared" si="8"/>
        <v>2275.403344578199</v>
      </c>
      <c r="I74" s="446">
        <f t="shared" si="9"/>
        <v>115.54278676909284</v>
      </c>
      <c r="J74" s="444">
        <v>1621.0331174275639</v>
      </c>
      <c r="K74" s="444">
        <v>1230.5393652933944</v>
      </c>
      <c r="L74" s="444">
        <f t="shared" si="10"/>
        <v>-390.4937521341694</v>
      </c>
      <c r="M74" s="445">
        <f t="shared" si="11"/>
        <v>75.91080972152818</v>
      </c>
    </row>
    <row r="75" spans="1:13" ht="15">
      <c r="A75" s="443" t="s">
        <v>227</v>
      </c>
      <c r="B75" s="444">
        <v>715.49</v>
      </c>
      <c r="C75" s="444">
        <v>724.7189999999999</v>
      </c>
      <c r="D75" s="444">
        <f t="shared" si="6"/>
        <v>9.228999999999928</v>
      </c>
      <c r="E75" s="445">
        <f t="shared" si="7"/>
        <v>101.28988525346266</v>
      </c>
      <c r="F75" s="444">
        <v>14568.599141846847</v>
      </c>
      <c r="G75" s="444">
        <v>16307.751004182312</v>
      </c>
      <c r="H75" s="444">
        <f t="shared" si="8"/>
        <v>1739.151862335464</v>
      </c>
      <c r="I75" s="446">
        <f t="shared" si="9"/>
        <v>111.93767393420775</v>
      </c>
      <c r="J75" s="444">
        <v>1308.615540864769</v>
      </c>
      <c r="K75" s="444">
        <v>683.5007775427441</v>
      </c>
      <c r="L75" s="444">
        <f t="shared" si="10"/>
        <v>-625.1147633220248</v>
      </c>
      <c r="M75" s="445">
        <f t="shared" si="11"/>
        <v>52.230831454979366</v>
      </c>
    </row>
    <row r="76" spans="1:13" ht="15">
      <c r="A76" s="443" t="s">
        <v>228</v>
      </c>
      <c r="B76" s="444">
        <v>1297.81</v>
      </c>
      <c r="C76" s="444">
        <v>1279.5810000000001</v>
      </c>
      <c r="D76" s="444">
        <f t="shared" si="6"/>
        <v>-18.228999999999814</v>
      </c>
      <c r="E76" s="445">
        <f t="shared" si="7"/>
        <v>98.59540302509615</v>
      </c>
      <c r="F76" s="444">
        <v>14784.473073870595</v>
      </c>
      <c r="G76" s="444">
        <v>16606.94711784561</v>
      </c>
      <c r="H76" s="444">
        <f t="shared" si="8"/>
        <v>1822.4740439750167</v>
      </c>
      <c r="I76" s="446">
        <f t="shared" si="9"/>
        <v>112.3269462149177</v>
      </c>
      <c r="J76" s="444">
        <v>1398.5886480558274</v>
      </c>
      <c r="K76" s="444">
        <v>637.3271146310134</v>
      </c>
      <c r="L76" s="444">
        <f t="shared" si="10"/>
        <v>-761.261533424814</v>
      </c>
      <c r="M76" s="445">
        <f t="shared" si="11"/>
        <v>45.569304135062104</v>
      </c>
    </row>
    <row r="77" spans="1:13" ht="15.75" thickBot="1">
      <c r="A77" s="447" t="s">
        <v>229</v>
      </c>
      <c r="B77" s="448">
        <v>1322.41</v>
      </c>
      <c r="C77" s="448">
        <v>1355.4089999999994</v>
      </c>
      <c r="D77" s="448">
        <f t="shared" si="6"/>
        <v>32.99899999999934</v>
      </c>
      <c r="E77" s="449">
        <f t="shared" si="7"/>
        <v>102.49536830483731</v>
      </c>
      <c r="F77" s="448">
        <v>14302.308663727592</v>
      </c>
      <c r="G77" s="448">
        <v>16424.87027900805</v>
      </c>
      <c r="H77" s="448">
        <f t="shared" si="8"/>
        <v>2122.5616152804578</v>
      </c>
      <c r="I77" s="450">
        <f t="shared" si="9"/>
        <v>114.84069226294586</v>
      </c>
      <c r="J77" s="448">
        <v>1221.3443636996092</v>
      </c>
      <c r="K77" s="448">
        <v>708.3539605634414</v>
      </c>
      <c r="L77" s="448">
        <f t="shared" si="10"/>
        <v>-512.9904031361677</v>
      </c>
      <c r="M77" s="449">
        <f t="shared" si="11"/>
        <v>57.99788999866886</v>
      </c>
    </row>
    <row r="78" spans="1:13" s="451" customFormat="1" ht="16.5" thickBot="1">
      <c r="A78" s="436" t="s">
        <v>57</v>
      </c>
      <c r="B78" s="323">
        <f>SUM(B73:B77)</f>
        <v>5404.976</v>
      </c>
      <c r="C78" s="323">
        <v>5402.603</v>
      </c>
      <c r="D78" s="323">
        <f aca="true" t="shared" si="12" ref="D78:D104">C78-B78</f>
        <v>-2.3729999999995925</v>
      </c>
      <c r="E78" s="437">
        <f aca="true" t="shared" si="13" ref="E78:E104">C78/B78*100</f>
        <v>99.95609601226722</v>
      </c>
      <c r="F78" s="323">
        <v>14560</v>
      </c>
      <c r="G78" s="323">
        <v>16516.585060941925</v>
      </c>
      <c r="H78" s="323">
        <f aca="true" t="shared" si="14" ref="H78:H104">G78-F78</f>
        <v>1956.585060941925</v>
      </c>
      <c r="I78" s="438">
        <f aca="true" t="shared" si="15" ref="I78:I104">G78/F78*100</f>
        <v>113.43808420976598</v>
      </c>
      <c r="J78" s="323">
        <v>1344</v>
      </c>
      <c r="K78" s="323">
        <v>741.5693879413313</v>
      </c>
      <c r="L78" s="323">
        <f aca="true" t="shared" si="16" ref="L78:L104">K78-J78</f>
        <v>-602.4306120586687</v>
      </c>
      <c r="M78" s="437">
        <f aca="true" t="shared" si="17" ref="M78:M104">K78/J78*100</f>
        <v>55.17629374563477</v>
      </c>
    </row>
    <row r="79" spans="1:13" ht="15">
      <c r="A79" s="439" t="s">
        <v>230</v>
      </c>
      <c r="B79" s="440">
        <v>1051.665</v>
      </c>
      <c r="C79" s="440">
        <v>1018.16</v>
      </c>
      <c r="D79" s="440">
        <f t="shared" si="12"/>
        <v>-33.504999999999995</v>
      </c>
      <c r="E79" s="441">
        <f t="shared" si="13"/>
        <v>96.81409954690895</v>
      </c>
      <c r="F79" s="440">
        <v>14559.894389689996</v>
      </c>
      <c r="G79" s="440">
        <v>16922.24011943114</v>
      </c>
      <c r="H79" s="440">
        <f t="shared" si="14"/>
        <v>2362.3457297411423</v>
      </c>
      <c r="I79" s="442">
        <f t="shared" si="15"/>
        <v>116.22501967743628</v>
      </c>
      <c r="J79" s="440">
        <v>1176.6896619487502</v>
      </c>
      <c r="K79" s="440">
        <v>1031.8512480029333</v>
      </c>
      <c r="L79" s="440">
        <f t="shared" si="16"/>
        <v>-144.8384139458169</v>
      </c>
      <c r="M79" s="441">
        <f t="shared" si="17"/>
        <v>87.69102690118432</v>
      </c>
    </row>
    <row r="80" spans="1:13" ht="15">
      <c r="A80" s="443" t="s">
        <v>231</v>
      </c>
      <c r="B80" s="444">
        <v>2958.63</v>
      </c>
      <c r="C80" s="444">
        <v>2877.9110000000005</v>
      </c>
      <c r="D80" s="444">
        <f t="shared" si="12"/>
        <v>-80.7189999999996</v>
      </c>
      <c r="E80" s="445">
        <f t="shared" si="13"/>
        <v>97.27174401665637</v>
      </c>
      <c r="F80" s="444">
        <v>14625.83121241927</v>
      </c>
      <c r="G80" s="444">
        <v>16677.312003973246</v>
      </c>
      <c r="H80" s="444">
        <f t="shared" si="14"/>
        <v>2051.480791553975</v>
      </c>
      <c r="I80" s="446">
        <f t="shared" si="15"/>
        <v>114.02642189533813</v>
      </c>
      <c r="J80" s="444">
        <v>1547.1588764619648</v>
      </c>
      <c r="K80" s="444">
        <v>1140.7066908369757</v>
      </c>
      <c r="L80" s="444">
        <f t="shared" si="16"/>
        <v>-406.45218562498917</v>
      </c>
      <c r="M80" s="445">
        <f t="shared" si="17"/>
        <v>73.72912428008286</v>
      </c>
    </row>
    <row r="81" spans="1:13" ht="15">
      <c r="A81" s="443" t="s">
        <v>232</v>
      </c>
      <c r="B81" s="444">
        <v>1403.3009999999997</v>
      </c>
      <c r="C81" s="444">
        <v>1404.56</v>
      </c>
      <c r="D81" s="444">
        <f t="shared" si="12"/>
        <v>1.259000000000242</v>
      </c>
      <c r="E81" s="445">
        <f t="shared" si="13"/>
        <v>100.08971703148507</v>
      </c>
      <c r="F81" s="444">
        <v>14692.454434223315</v>
      </c>
      <c r="G81" s="444">
        <v>16971.55360634885</v>
      </c>
      <c r="H81" s="444">
        <f t="shared" si="14"/>
        <v>2279.099172125536</v>
      </c>
      <c r="I81" s="446">
        <f t="shared" si="15"/>
        <v>115.5120383890169</v>
      </c>
      <c r="J81" s="444">
        <v>1247.5786259208353</v>
      </c>
      <c r="K81" s="444">
        <v>1067.0003417440344</v>
      </c>
      <c r="L81" s="444">
        <f t="shared" si="16"/>
        <v>-180.57828417680093</v>
      </c>
      <c r="M81" s="445">
        <f t="shared" si="17"/>
        <v>85.52569910826129</v>
      </c>
    </row>
    <row r="82" spans="1:13" ht="15">
      <c r="A82" s="443" t="s">
        <v>233</v>
      </c>
      <c r="B82" s="444">
        <v>1255.914000000001</v>
      </c>
      <c r="C82" s="444">
        <v>1210.1620000000003</v>
      </c>
      <c r="D82" s="444">
        <f t="shared" si="12"/>
        <v>-45.752000000000635</v>
      </c>
      <c r="E82" s="445">
        <f t="shared" si="13"/>
        <v>96.35707540484455</v>
      </c>
      <c r="F82" s="444">
        <v>14377.76418873691</v>
      </c>
      <c r="G82" s="444">
        <v>17073.118034334802</v>
      </c>
      <c r="H82" s="444">
        <f t="shared" si="14"/>
        <v>2695.3538455978924</v>
      </c>
      <c r="I82" s="446">
        <f t="shared" si="15"/>
        <v>118.74668279585048</v>
      </c>
      <c r="J82" s="444">
        <v>1025.4908642895393</v>
      </c>
      <c r="K82" s="444">
        <v>1042.9939683006626</v>
      </c>
      <c r="L82" s="444">
        <f t="shared" si="16"/>
        <v>17.50310401112324</v>
      </c>
      <c r="M82" s="445">
        <f t="shared" si="17"/>
        <v>101.7068025294647</v>
      </c>
    </row>
    <row r="83" spans="1:13" ht="15">
      <c r="A83" s="443" t="s">
        <v>234</v>
      </c>
      <c r="B83" s="444">
        <v>1523.2389999999998</v>
      </c>
      <c r="C83" s="444">
        <v>1474.774</v>
      </c>
      <c r="D83" s="444">
        <f t="shared" si="12"/>
        <v>-48.46499999999992</v>
      </c>
      <c r="E83" s="445">
        <f t="shared" si="13"/>
        <v>96.81829312405998</v>
      </c>
      <c r="F83" s="444">
        <v>14901.615132840832</v>
      </c>
      <c r="G83" s="444">
        <v>17497.21697471386</v>
      </c>
      <c r="H83" s="444">
        <f t="shared" si="14"/>
        <v>2595.601841873029</v>
      </c>
      <c r="I83" s="446">
        <f t="shared" si="15"/>
        <v>117.41825848228176</v>
      </c>
      <c r="J83" s="444">
        <v>1420.7208017476796</v>
      </c>
      <c r="K83" s="444">
        <v>1373.6140814343985</v>
      </c>
      <c r="L83" s="444">
        <f t="shared" si="16"/>
        <v>-47.10672031328113</v>
      </c>
      <c r="M83" s="445">
        <f t="shared" si="17"/>
        <v>96.68430839786865</v>
      </c>
    </row>
    <row r="84" spans="1:13" ht="15">
      <c r="A84" s="443" t="s">
        <v>235</v>
      </c>
      <c r="B84" s="444">
        <v>887.6909999999998</v>
      </c>
      <c r="C84" s="444">
        <v>879.2539999999996</v>
      </c>
      <c r="D84" s="444">
        <f t="shared" si="12"/>
        <v>-8.43700000000024</v>
      </c>
      <c r="E84" s="445">
        <f t="shared" si="13"/>
        <v>99.04955665879228</v>
      </c>
      <c r="F84" s="444">
        <v>14895.943520887336</v>
      </c>
      <c r="G84" s="444">
        <v>16910.536659486344</v>
      </c>
      <c r="H84" s="444">
        <f t="shared" si="14"/>
        <v>2014.593138599008</v>
      </c>
      <c r="I84" s="446">
        <f t="shared" si="15"/>
        <v>113.5244413069512</v>
      </c>
      <c r="J84" s="444">
        <v>1472.3576860266326</v>
      </c>
      <c r="K84" s="444">
        <v>1061.2227335142447</v>
      </c>
      <c r="L84" s="444">
        <f t="shared" si="16"/>
        <v>-411.1349525123878</v>
      </c>
      <c r="M84" s="445">
        <f t="shared" si="17"/>
        <v>72.0764216185882</v>
      </c>
    </row>
    <row r="85" spans="1:13" ht="15.75" thickBot="1">
      <c r="A85" s="447" t="s">
        <v>236</v>
      </c>
      <c r="B85" s="448">
        <v>1158.4260000000004</v>
      </c>
      <c r="C85" s="448">
        <v>1117.602</v>
      </c>
      <c r="D85" s="448">
        <f t="shared" si="12"/>
        <v>-40.8240000000003</v>
      </c>
      <c r="E85" s="449">
        <f t="shared" si="13"/>
        <v>96.47590782665442</v>
      </c>
      <c r="F85" s="448">
        <v>14760.193285256599</v>
      </c>
      <c r="G85" s="448">
        <v>17455.8232716119</v>
      </c>
      <c r="H85" s="448">
        <f t="shared" si="14"/>
        <v>2695.6299863552995</v>
      </c>
      <c r="I85" s="450">
        <f t="shared" si="15"/>
        <v>118.26283663268735</v>
      </c>
      <c r="J85" s="448">
        <v>1278.3457898907652</v>
      </c>
      <c r="K85" s="448">
        <v>1245.389682552465</v>
      </c>
      <c r="L85" s="448">
        <f t="shared" si="16"/>
        <v>-32.95610733830017</v>
      </c>
      <c r="M85" s="449">
        <f t="shared" si="17"/>
        <v>97.42197239597306</v>
      </c>
    </row>
    <row r="86" spans="1:13" s="451" customFormat="1" ht="16.5" thickBot="1">
      <c r="A86" s="436" t="s">
        <v>237</v>
      </c>
      <c r="B86" s="323">
        <f>SUM(B79:B85)</f>
        <v>10238.865999999998</v>
      </c>
      <c r="C86" s="323">
        <v>9982.423</v>
      </c>
      <c r="D86" s="323">
        <f t="shared" si="12"/>
        <v>-256.4429999999975</v>
      </c>
      <c r="E86" s="437">
        <f t="shared" si="13"/>
        <v>97.49539646285051</v>
      </c>
      <c r="F86" s="323">
        <v>14677</v>
      </c>
      <c r="G86" s="323">
        <v>17020.510184083894</v>
      </c>
      <c r="H86" s="323">
        <f t="shared" si="14"/>
        <v>2343.5101840838943</v>
      </c>
      <c r="I86" s="438">
        <f t="shared" si="15"/>
        <v>115.96722888930908</v>
      </c>
      <c r="J86" s="323">
        <v>1348</v>
      </c>
      <c r="K86" s="323">
        <v>1146.5156639157979</v>
      </c>
      <c r="L86" s="323">
        <f t="shared" si="16"/>
        <v>-201.48433608420214</v>
      </c>
      <c r="M86" s="437">
        <f t="shared" si="17"/>
        <v>85.05309079494049</v>
      </c>
    </row>
    <row r="87" spans="1:13" ht="15">
      <c r="A87" s="439" t="s">
        <v>238</v>
      </c>
      <c r="B87" s="440">
        <v>457.51</v>
      </c>
      <c r="C87" s="440">
        <v>455.34600000000006</v>
      </c>
      <c r="D87" s="440">
        <f t="shared" si="12"/>
        <v>-2.1639999999999304</v>
      </c>
      <c r="E87" s="441">
        <f t="shared" si="13"/>
        <v>99.5270048742104</v>
      </c>
      <c r="F87" s="440">
        <v>14996.335234931112</v>
      </c>
      <c r="G87" s="440">
        <v>17397.516760148694</v>
      </c>
      <c r="H87" s="440">
        <f t="shared" si="14"/>
        <v>2401.181525217582</v>
      </c>
      <c r="I87" s="442">
        <f t="shared" si="15"/>
        <v>116.01178879773563</v>
      </c>
      <c r="J87" s="440">
        <v>1408.7393353879331</v>
      </c>
      <c r="K87" s="440">
        <v>1358.6349720871608</v>
      </c>
      <c r="L87" s="440">
        <f t="shared" si="16"/>
        <v>-50.10436330077232</v>
      </c>
      <c r="M87" s="441">
        <f t="shared" si="17"/>
        <v>96.443319069601</v>
      </c>
    </row>
    <row r="88" spans="1:13" ht="15">
      <c r="A88" s="443" t="s">
        <v>239</v>
      </c>
      <c r="B88" s="444">
        <v>2129.1129999999985</v>
      </c>
      <c r="C88" s="444">
        <v>2051.7620000000015</v>
      </c>
      <c r="D88" s="444">
        <f t="shared" si="12"/>
        <v>-77.35099999999693</v>
      </c>
      <c r="E88" s="445">
        <f t="shared" si="13"/>
        <v>96.36698474904823</v>
      </c>
      <c r="F88" s="444">
        <v>14637.146392261338</v>
      </c>
      <c r="G88" s="444">
        <v>17057.281822485565</v>
      </c>
      <c r="H88" s="444">
        <f t="shared" si="14"/>
        <v>2420.135430224227</v>
      </c>
      <c r="I88" s="446">
        <f t="shared" si="15"/>
        <v>116.53420253761861</v>
      </c>
      <c r="J88" s="444">
        <v>1164.3920887868962</v>
      </c>
      <c r="K88" s="444">
        <v>1047.9859099967077</v>
      </c>
      <c r="L88" s="444">
        <f t="shared" si="16"/>
        <v>-116.4061787901885</v>
      </c>
      <c r="M88" s="445">
        <f t="shared" si="17"/>
        <v>90.00283668094443</v>
      </c>
    </row>
    <row r="89" spans="1:13" ht="15">
      <c r="A89" s="443" t="s">
        <v>240</v>
      </c>
      <c r="B89" s="444">
        <v>1120.944</v>
      </c>
      <c r="C89" s="444">
        <v>1094.7689999999998</v>
      </c>
      <c r="D89" s="444">
        <f t="shared" si="12"/>
        <v>-26.175000000000182</v>
      </c>
      <c r="E89" s="445">
        <f t="shared" si="13"/>
        <v>97.66491457200358</v>
      </c>
      <c r="F89" s="444">
        <v>14919.662950751033</v>
      </c>
      <c r="G89" s="444">
        <v>17392.405460269103</v>
      </c>
      <c r="H89" s="444">
        <f t="shared" si="14"/>
        <v>2472.7425095180697</v>
      </c>
      <c r="I89" s="446">
        <f t="shared" si="15"/>
        <v>116.57371562400876</v>
      </c>
      <c r="J89" s="444">
        <v>1179.6714792769899</v>
      </c>
      <c r="K89" s="444">
        <v>1195.0341426669313</v>
      </c>
      <c r="L89" s="444">
        <f t="shared" si="16"/>
        <v>15.362663389941417</v>
      </c>
      <c r="M89" s="445">
        <f t="shared" si="17"/>
        <v>101.30228319153372</v>
      </c>
    </row>
    <row r="90" spans="1:13" ht="15">
      <c r="A90" s="443" t="s">
        <v>241</v>
      </c>
      <c r="B90" s="444">
        <v>1230.1020000000003</v>
      </c>
      <c r="C90" s="444">
        <v>1210.825</v>
      </c>
      <c r="D90" s="444">
        <f t="shared" si="12"/>
        <v>-19.27700000000027</v>
      </c>
      <c r="E90" s="445">
        <f t="shared" si="13"/>
        <v>98.4328941827588</v>
      </c>
      <c r="F90" s="444">
        <v>14643.546632718262</v>
      </c>
      <c r="G90" s="444">
        <v>17114.5202651085</v>
      </c>
      <c r="H90" s="444">
        <f t="shared" si="14"/>
        <v>2470.973632390236</v>
      </c>
      <c r="I90" s="446">
        <f t="shared" si="15"/>
        <v>116.87414732486533</v>
      </c>
      <c r="J90" s="444">
        <v>1207.5611073986818</v>
      </c>
      <c r="K90" s="444">
        <v>1147.7637148225385</v>
      </c>
      <c r="L90" s="444">
        <f t="shared" si="16"/>
        <v>-59.79739257614324</v>
      </c>
      <c r="M90" s="445">
        <f t="shared" si="17"/>
        <v>95.0480855826039</v>
      </c>
    </row>
    <row r="91" spans="1:13" ht="15.75" thickBot="1">
      <c r="A91" s="447" t="s">
        <v>242</v>
      </c>
      <c r="B91" s="448">
        <v>1273.569000000002</v>
      </c>
      <c r="C91" s="448">
        <v>1243.1970000000008</v>
      </c>
      <c r="D91" s="448">
        <f t="shared" si="12"/>
        <v>-30.372000000001208</v>
      </c>
      <c r="E91" s="449">
        <f t="shared" si="13"/>
        <v>97.61520577212534</v>
      </c>
      <c r="F91" s="448">
        <v>14879.870139217672</v>
      </c>
      <c r="G91" s="448">
        <v>17251.538573532584</v>
      </c>
      <c r="H91" s="448">
        <f t="shared" si="14"/>
        <v>2371.668434314912</v>
      </c>
      <c r="I91" s="450">
        <f t="shared" si="15"/>
        <v>115.93877105193341</v>
      </c>
      <c r="J91" s="448">
        <v>1335.670858822724</v>
      </c>
      <c r="K91" s="448">
        <v>1128.2698290509597</v>
      </c>
      <c r="L91" s="448">
        <f t="shared" si="16"/>
        <v>-207.40102977176434</v>
      </c>
      <c r="M91" s="449">
        <f t="shared" si="17"/>
        <v>84.47214533417537</v>
      </c>
    </row>
    <row r="92" spans="1:13" s="451" customFormat="1" ht="16.5" thickBot="1">
      <c r="A92" s="436" t="s">
        <v>257</v>
      </c>
      <c r="B92" s="323">
        <f>SUM(B87:B91)</f>
        <v>6211.238000000001</v>
      </c>
      <c r="C92" s="323">
        <v>6055.899000000002</v>
      </c>
      <c r="D92" s="323">
        <f t="shared" si="12"/>
        <v>-155.33899999999903</v>
      </c>
      <c r="E92" s="437">
        <f t="shared" si="13"/>
        <v>97.49906540370858</v>
      </c>
      <c r="F92" s="323">
        <v>14766</v>
      </c>
      <c r="G92" s="323">
        <v>17194.76970581356</v>
      </c>
      <c r="H92" s="323">
        <f t="shared" si="14"/>
        <v>2428.76970581356</v>
      </c>
      <c r="I92" s="438">
        <f t="shared" si="15"/>
        <v>116.44839296907463</v>
      </c>
      <c r="J92" s="323">
        <v>1229</v>
      </c>
      <c r="K92" s="323">
        <v>1134.3577009237877</v>
      </c>
      <c r="L92" s="323">
        <f t="shared" si="16"/>
        <v>-94.64229907621234</v>
      </c>
      <c r="M92" s="437">
        <f t="shared" si="17"/>
        <v>92.29924336239118</v>
      </c>
    </row>
    <row r="93" spans="1:13" ht="15">
      <c r="A93" s="439" t="s">
        <v>244</v>
      </c>
      <c r="B93" s="440">
        <v>994.213</v>
      </c>
      <c r="C93" s="440">
        <v>969.7540000000001</v>
      </c>
      <c r="D93" s="440">
        <f t="shared" si="12"/>
        <v>-24.458999999999833</v>
      </c>
      <c r="E93" s="441">
        <f t="shared" si="13"/>
        <v>97.53986318827053</v>
      </c>
      <c r="F93" s="440">
        <v>15110.707329985296</v>
      </c>
      <c r="G93" s="440">
        <v>17243.701323565903</v>
      </c>
      <c r="H93" s="440">
        <f t="shared" si="14"/>
        <v>2132.993993580607</v>
      </c>
      <c r="I93" s="442">
        <f t="shared" si="15"/>
        <v>114.11577861314241</v>
      </c>
      <c r="J93" s="440">
        <v>2001.1201489687492</v>
      </c>
      <c r="K93" s="440">
        <v>1421.7454460959511</v>
      </c>
      <c r="L93" s="440">
        <f t="shared" si="16"/>
        <v>-579.374702872798</v>
      </c>
      <c r="M93" s="441">
        <f t="shared" si="17"/>
        <v>71.04748042383306</v>
      </c>
    </row>
    <row r="94" spans="1:13" ht="15">
      <c r="A94" s="443" t="s">
        <v>245</v>
      </c>
      <c r="B94" s="444">
        <v>1313.2530000000004</v>
      </c>
      <c r="C94" s="444">
        <v>1284.1210000000005</v>
      </c>
      <c r="D94" s="444">
        <f t="shared" si="12"/>
        <v>-29.131999999999834</v>
      </c>
      <c r="E94" s="445">
        <f t="shared" si="13"/>
        <v>97.78169172276783</v>
      </c>
      <c r="F94" s="444">
        <v>14785.516322191277</v>
      </c>
      <c r="G94" s="444">
        <v>17395.076216857018</v>
      </c>
      <c r="H94" s="444">
        <f t="shared" si="14"/>
        <v>2609.559894665741</v>
      </c>
      <c r="I94" s="446">
        <f t="shared" si="15"/>
        <v>117.64943366062303</v>
      </c>
      <c r="J94" s="444">
        <v>1390.1413766679625</v>
      </c>
      <c r="K94" s="444">
        <v>1396.2980643309047</v>
      </c>
      <c r="L94" s="444">
        <f t="shared" si="16"/>
        <v>6.156687662942204</v>
      </c>
      <c r="M94" s="445">
        <f t="shared" si="17"/>
        <v>100.4428821245289</v>
      </c>
    </row>
    <row r="95" spans="1:13" ht="15">
      <c r="A95" s="443" t="s">
        <v>246</v>
      </c>
      <c r="B95" s="444">
        <v>1366.78</v>
      </c>
      <c r="C95" s="444">
        <v>1329.3870000000004</v>
      </c>
      <c r="D95" s="444">
        <f t="shared" si="12"/>
        <v>-37.392999999999574</v>
      </c>
      <c r="E95" s="445">
        <f t="shared" si="13"/>
        <v>97.264153704327</v>
      </c>
      <c r="F95" s="444">
        <v>14422.712994532156</v>
      </c>
      <c r="G95" s="444">
        <v>17047.70895658424</v>
      </c>
      <c r="H95" s="444">
        <f t="shared" si="14"/>
        <v>2624.995962052084</v>
      </c>
      <c r="I95" s="446">
        <f t="shared" si="15"/>
        <v>118.20043124374212</v>
      </c>
      <c r="J95" s="444">
        <v>1045.9756995761322</v>
      </c>
      <c r="K95" s="444">
        <v>1000.5804680402819</v>
      </c>
      <c r="L95" s="444">
        <f t="shared" si="16"/>
        <v>-45.39523153585037</v>
      </c>
      <c r="M95" s="445">
        <f t="shared" si="17"/>
        <v>95.66001088225605</v>
      </c>
    </row>
    <row r="96" spans="1:13" ht="15.75" thickBot="1">
      <c r="A96" s="447" t="s">
        <v>247</v>
      </c>
      <c r="B96" s="448">
        <v>1681.0410000000004</v>
      </c>
      <c r="C96" s="448">
        <v>1638.5010000000007</v>
      </c>
      <c r="D96" s="448">
        <f t="shared" si="12"/>
        <v>-42.539999999999736</v>
      </c>
      <c r="E96" s="449">
        <f t="shared" si="13"/>
        <v>97.46942519545925</v>
      </c>
      <c r="F96" s="448">
        <v>14791.390374575438</v>
      </c>
      <c r="G96" s="448">
        <v>17062.715453535468</v>
      </c>
      <c r="H96" s="448">
        <f t="shared" si="14"/>
        <v>2271.3250789600297</v>
      </c>
      <c r="I96" s="450">
        <f t="shared" si="15"/>
        <v>115.3557239815951</v>
      </c>
      <c r="J96" s="448">
        <v>1427.05918535003</v>
      </c>
      <c r="K96" s="448">
        <v>1103.8915040841187</v>
      </c>
      <c r="L96" s="448">
        <f t="shared" si="16"/>
        <v>-323.16768126591137</v>
      </c>
      <c r="M96" s="449">
        <f t="shared" si="17"/>
        <v>77.3542902366278</v>
      </c>
    </row>
    <row r="97" spans="1:13" s="451" customFormat="1" ht="16.5" thickBot="1">
      <c r="A97" s="436" t="s">
        <v>248</v>
      </c>
      <c r="B97" s="323">
        <f>SUM(B93:B96)</f>
        <v>5355.287</v>
      </c>
      <c r="C97" s="323">
        <v>5221.763000000003</v>
      </c>
      <c r="D97" s="323">
        <f t="shared" si="12"/>
        <v>-133.5239999999976</v>
      </c>
      <c r="E97" s="437">
        <f t="shared" si="13"/>
        <v>97.50668825032164</v>
      </c>
      <c r="F97" s="323">
        <v>14755</v>
      </c>
      <c r="G97" s="323">
        <v>17174.2398113434</v>
      </c>
      <c r="H97" s="323">
        <f t="shared" si="14"/>
        <v>2419.239811343399</v>
      </c>
      <c r="I97" s="438">
        <f t="shared" si="15"/>
        <v>116.3960678505144</v>
      </c>
      <c r="J97" s="323">
        <v>1427</v>
      </c>
      <c r="K97" s="323">
        <v>1208.5276562724114</v>
      </c>
      <c r="L97" s="323">
        <f t="shared" si="16"/>
        <v>-218.47234372758862</v>
      </c>
      <c r="M97" s="437">
        <f t="shared" si="17"/>
        <v>84.69009504361678</v>
      </c>
    </row>
    <row r="98" spans="1:13" ht="15">
      <c r="A98" s="439" t="s">
        <v>249</v>
      </c>
      <c r="B98" s="440">
        <v>1050.4959999999996</v>
      </c>
      <c r="C98" s="440">
        <v>1037.324</v>
      </c>
      <c r="D98" s="440">
        <f t="shared" si="12"/>
        <v>-13.17199999999957</v>
      </c>
      <c r="E98" s="441">
        <f t="shared" si="13"/>
        <v>98.74611612038507</v>
      </c>
      <c r="F98" s="440">
        <v>14770.635966248341</v>
      </c>
      <c r="G98" s="440">
        <v>17312.02240894198</v>
      </c>
      <c r="H98" s="440">
        <f t="shared" si="14"/>
        <v>2541.386442693638</v>
      </c>
      <c r="I98" s="442">
        <f t="shared" si="15"/>
        <v>117.20566703086337</v>
      </c>
      <c r="J98" s="440">
        <v>1370.2689015474598</v>
      </c>
      <c r="K98" s="440">
        <v>1414.7910071170304</v>
      </c>
      <c r="L98" s="440">
        <f t="shared" si="16"/>
        <v>44.52210556957061</v>
      </c>
      <c r="M98" s="441">
        <f t="shared" si="17"/>
        <v>103.24915098921761</v>
      </c>
    </row>
    <row r="99" spans="1:13" ht="15">
      <c r="A99" s="443" t="s">
        <v>250</v>
      </c>
      <c r="B99" s="444">
        <v>2284.1040000000007</v>
      </c>
      <c r="C99" s="444">
        <v>2245.0239999999994</v>
      </c>
      <c r="D99" s="444">
        <f t="shared" si="12"/>
        <v>-39.08000000000129</v>
      </c>
      <c r="E99" s="445">
        <f t="shared" si="13"/>
        <v>98.28904463194314</v>
      </c>
      <c r="F99" s="444">
        <v>14396.756452420723</v>
      </c>
      <c r="G99" s="444">
        <v>17130.345302915837</v>
      </c>
      <c r="H99" s="444">
        <f t="shared" si="14"/>
        <v>2733.5888504951145</v>
      </c>
      <c r="I99" s="446">
        <f t="shared" si="15"/>
        <v>118.98753277885365</v>
      </c>
      <c r="J99" s="444">
        <v>1231.2946345700543</v>
      </c>
      <c r="K99" s="444">
        <v>1187.1956231499819</v>
      </c>
      <c r="L99" s="444">
        <f t="shared" si="16"/>
        <v>-44.09901142007243</v>
      </c>
      <c r="M99" s="445">
        <f t="shared" si="17"/>
        <v>96.41848423748951</v>
      </c>
    </row>
    <row r="100" spans="1:13" ht="15">
      <c r="A100" s="443" t="s">
        <v>251</v>
      </c>
      <c r="B100" s="444">
        <v>2415.1939999999995</v>
      </c>
      <c r="C100" s="444">
        <v>2360.673999999998</v>
      </c>
      <c r="D100" s="444">
        <f t="shared" si="12"/>
        <v>-54.520000000001346</v>
      </c>
      <c r="E100" s="445">
        <f t="shared" si="13"/>
        <v>97.74262440201485</v>
      </c>
      <c r="F100" s="444">
        <v>14715.619946058167</v>
      </c>
      <c r="G100" s="444">
        <v>17478.71172950325</v>
      </c>
      <c r="H100" s="444">
        <f t="shared" si="14"/>
        <v>2763.0917834450847</v>
      </c>
      <c r="I100" s="446">
        <f t="shared" si="15"/>
        <v>118.77659108874464</v>
      </c>
      <c r="J100" s="444">
        <v>1393.5062773425238</v>
      </c>
      <c r="K100" s="444">
        <v>1423.7736058995588</v>
      </c>
      <c r="L100" s="444">
        <f t="shared" si="16"/>
        <v>30.267328557034944</v>
      </c>
      <c r="M100" s="445">
        <f t="shared" si="17"/>
        <v>102.17202671054744</v>
      </c>
    </row>
    <row r="101" spans="1:13" ht="15">
      <c r="A101" s="443" t="s">
        <v>252</v>
      </c>
      <c r="B101" s="444">
        <v>1502.3980000000001</v>
      </c>
      <c r="C101" s="444">
        <v>1459.1020000000003</v>
      </c>
      <c r="D101" s="444">
        <f t="shared" si="12"/>
        <v>-43.29599999999982</v>
      </c>
      <c r="E101" s="445">
        <f t="shared" si="13"/>
        <v>97.1182070263672</v>
      </c>
      <c r="F101" s="444">
        <v>14870.967613109178</v>
      </c>
      <c r="G101" s="444">
        <v>17648.390356991258</v>
      </c>
      <c r="H101" s="444">
        <f t="shared" si="14"/>
        <v>2777.42274388208</v>
      </c>
      <c r="I101" s="446">
        <f t="shared" si="15"/>
        <v>118.67681253931117</v>
      </c>
      <c r="J101" s="444">
        <v>1499.187077370088</v>
      </c>
      <c r="K101" s="444">
        <v>1489.6027373914455</v>
      </c>
      <c r="L101" s="444">
        <f t="shared" si="16"/>
        <v>-9.584339978642447</v>
      </c>
      <c r="M101" s="445">
        <f t="shared" si="17"/>
        <v>99.3606975324617</v>
      </c>
    </row>
    <row r="102" spans="1:13" ht="15">
      <c r="A102" s="443" t="s">
        <v>253</v>
      </c>
      <c r="B102" s="444">
        <v>1772.2570000000007</v>
      </c>
      <c r="C102" s="444">
        <v>1763.7219999999998</v>
      </c>
      <c r="D102" s="444">
        <f t="shared" si="12"/>
        <v>-8.535000000000991</v>
      </c>
      <c r="E102" s="445">
        <f t="shared" si="13"/>
        <v>99.51841070454222</v>
      </c>
      <c r="F102" s="444">
        <v>14600.976795878545</v>
      </c>
      <c r="G102" s="444">
        <v>17320.767105019968</v>
      </c>
      <c r="H102" s="444">
        <f t="shared" si="14"/>
        <v>2719.7903091414228</v>
      </c>
      <c r="I102" s="446">
        <f t="shared" si="15"/>
        <v>118.62745449954517</v>
      </c>
      <c r="J102" s="444">
        <v>1297.5324684851018</v>
      </c>
      <c r="K102" s="444">
        <v>1424.5306233068482</v>
      </c>
      <c r="L102" s="444">
        <f t="shared" si="16"/>
        <v>126.99815482174631</v>
      </c>
      <c r="M102" s="445">
        <f t="shared" si="17"/>
        <v>109.78766681422773</v>
      </c>
    </row>
    <row r="103" spans="1:13" ht="15.75" thickBot="1">
      <c r="A103" s="452" t="s">
        <v>254</v>
      </c>
      <c r="B103" s="453">
        <v>2728.3339999999994</v>
      </c>
      <c r="C103" s="453">
        <v>2685.5460000000003</v>
      </c>
      <c r="D103" s="453">
        <f t="shared" si="12"/>
        <v>-42.7879999999991</v>
      </c>
      <c r="E103" s="454">
        <f t="shared" si="13"/>
        <v>98.43171693788227</v>
      </c>
      <c r="F103" s="453">
        <v>14586.081225148144</v>
      </c>
      <c r="G103" s="453">
        <v>17114.681955426076</v>
      </c>
      <c r="H103" s="453">
        <f t="shared" si="14"/>
        <v>2528.6007302779326</v>
      </c>
      <c r="I103" s="455">
        <f t="shared" si="15"/>
        <v>117.33570992267836</v>
      </c>
      <c r="J103" s="453">
        <v>1557.246290226931</v>
      </c>
      <c r="K103" s="453">
        <v>1455.7496563703128</v>
      </c>
      <c r="L103" s="453">
        <f t="shared" si="16"/>
        <v>-101.49663385661825</v>
      </c>
      <c r="M103" s="454">
        <f t="shared" si="17"/>
        <v>93.48230048813745</v>
      </c>
    </row>
    <row r="104" spans="1:13" s="451" customFormat="1" ht="16.5" thickBot="1">
      <c r="A104" s="472" t="s">
        <v>255</v>
      </c>
      <c r="B104" s="457">
        <f>SUM(B98:B103)</f>
        <v>11752.783</v>
      </c>
      <c r="C104" s="457">
        <v>11551.391999999998</v>
      </c>
      <c r="D104" s="457">
        <f t="shared" si="12"/>
        <v>-201.39100000000144</v>
      </c>
      <c r="E104" s="458">
        <f t="shared" si="13"/>
        <v>98.28643990108554</v>
      </c>
      <c r="F104" s="457">
        <v>14631</v>
      </c>
      <c r="G104" s="457">
        <v>17308.722475467315</v>
      </c>
      <c r="H104" s="457">
        <f t="shared" si="14"/>
        <v>2677.7224754673152</v>
      </c>
      <c r="I104" s="459">
        <f t="shared" si="15"/>
        <v>118.30170511562652</v>
      </c>
      <c r="J104" s="457">
        <v>1397</v>
      </c>
      <c r="K104" s="457">
        <v>1392.8525381760628</v>
      </c>
      <c r="L104" s="457">
        <f t="shared" si="16"/>
        <v>-4.147461823937192</v>
      </c>
      <c r="M104" s="458">
        <f t="shared" si="17"/>
        <v>99.703116548036</v>
      </c>
    </row>
    <row r="105" spans="2:13" ht="14.25"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</row>
    <row r="106" spans="1:13" ht="15">
      <c r="A106" s="56">
        <v>38132</v>
      </c>
      <c r="B106" s="460">
        <f>+B104+B97+B92+B86+B78+B72+B67+B61+B56+B48+B44+B36+B28+B15</f>
        <v>95585.103</v>
      </c>
      <c r="C106" s="460">
        <f>+C104+C97+C92+C86+C78+C72+C67+C61+C56+C48+C44+C36+C28+C15</f>
        <v>93735.02299999999</v>
      </c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</row>
    <row r="107" spans="1:13" ht="14.25">
      <c r="A107" s="460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</row>
    <row r="108" spans="1:13" ht="14.25">
      <c r="A108" s="460"/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</row>
    <row r="109" spans="1:13" ht="15.75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</row>
    <row r="110" spans="1:13" ht="14.25">
      <c r="A110" s="460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</row>
    <row r="111" spans="1:13" ht="14.25">
      <c r="A111" s="460"/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</row>
    <row r="112" spans="1:13" ht="14.25">
      <c r="A112" s="460"/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</row>
    <row r="113" spans="1:13" ht="14.25">
      <c r="A113" s="460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</row>
    <row r="114" spans="1:13" ht="14.25">
      <c r="A114" s="460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1:13" ht="14.25">
      <c r="A115" s="460"/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</row>
    <row r="116" spans="1:13" ht="15.75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</row>
  </sheetData>
  <printOptions/>
  <pageMargins left="0" right="0" top="0" bottom="0" header="0.5118110236220472" footer="0"/>
  <pageSetup fitToHeight="1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75" zoomScaleNormal="75" workbookViewId="0" topLeftCell="A3">
      <selection activeCell="A22" sqref="A22:IV22"/>
    </sheetView>
  </sheetViews>
  <sheetFormatPr defaultColWidth="9.00390625" defaultRowHeight="12.75"/>
  <cols>
    <col min="1" max="1" width="38.25390625" style="0" customWidth="1"/>
    <col min="2" max="2" width="15.625" style="0" customWidth="1"/>
    <col min="3" max="3" width="13.25390625" style="0" customWidth="1"/>
    <col min="4" max="4" width="15.875" style="0" customWidth="1"/>
    <col min="5" max="5" width="15.75390625" style="0" customWidth="1"/>
    <col min="6" max="8" width="20.625" style="0" hidden="1" customWidth="1"/>
    <col min="9" max="9" width="18.875" style="0" bestFit="1" customWidth="1"/>
    <col min="10" max="10" width="22.875" style="0" bestFit="1" customWidth="1"/>
    <col min="11" max="11" width="19.75390625" style="0" bestFit="1" customWidth="1"/>
  </cols>
  <sheetData>
    <row r="1" ht="15">
      <c r="A1" s="57" t="s">
        <v>0</v>
      </c>
    </row>
    <row r="3" spans="1:11" ht="18">
      <c r="A3" s="115" t="s">
        <v>62</v>
      </c>
      <c r="H3" s="116"/>
      <c r="K3" s="117" t="s">
        <v>63</v>
      </c>
    </row>
    <row r="4" spans="1:11" ht="18">
      <c r="A4" s="115"/>
      <c r="K4" s="117"/>
    </row>
    <row r="5" spans="1:11" s="119" customFormat="1" ht="16.5">
      <c r="A5" s="118" t="s">
        <v>316</v>
      </c>
      <c r="K5" s="120"/>
    </row>
    <row r="6" ht="17.25" customHeight="1">
      <c r="A6" s="59"/>
    </row>
    <row r="7" ht="21" thickBot="1">
      <c r="A7" s="10" t="s">
        <v>4</v>
      </c>
    </row>
    <row r="8" spans="1:11" s="70" customFormat="1" ht="12.75" customHeight="1">
      <c r="A8" s="561" t="s">
        <v>32</v>
      </c>
      <c r="B8" s="121" t="s">
        <v>34</v>
      </c>
      <c r="C8" s="122" t="s">
        <v>33</v>
      </c>
      <c r="D8" s="123" t="s">
        <v>36</v>
      </c>
      <c r="E8" s="504" t="s">
        <v>64</v>
      </c>
      <c r="F8" s="124" t="s">
        <v>259</v>
      </c>
      <c r="G8" s="121" t="s">
        <v>65</v>
      </c>
      <c r="H8" s="121" t="s">
        <v>260</v>
      </c>
      <c r="I8" s="124" t="s">
        <v>279</v>
      </c>
      <c r="J8" s="121" t="s">
        <v>65</v>
      </c>
      <c r="K8" s="121" t="s">
        <v>280</v>
      </c>
    </row>
    <row r="9" spans="1:11" s="70" customFormat="1" ht="12.75" customHeight="1">
      <c r="A9" s="562"/>
      <c r="B9" s="125" t="s">
        <v>40</v>
      </c>
      <c r="C9" s="126" t="s">
        <v>39</v>
      </c>
      <c r="D9" s="127" t="s">
        <v>41</v>
      </c>
      <c r="E9" s="505" t="s">
        <v>45</v>
      </c>
      <c r="F9" s="129" t="s">
        <v>41</v>
      </c>
      <c r="G9" s="128" t="s">
        <v>45</v>
      </c>
      <c r="H9" s="128" t="s">
        <v>45</v>
      </c>
      <c r="I9" s="129" t="s">
        <v>41</v>
      </c>
      <c r="J9" s="128" t="s">
        <v>45</v>
      </c>
      <c r="K9" s="128" t="s">
        <v>45</v>
      </c>
    </row>
    <row r="10" spans="1:11" s="70" customFormat="1" ht="27" customHeight="1">
      <c r="A10" s="562"/>
      <c r="B10" s="125" t="s">
        <v>43</v>
      </c>
      <c r="C10" s="126" t="s">
        <v>66</v>
      </c>
      <c r="D10" s="126" t="s">
        <v>66</v>
      </c>
      <c r="E10" s="506" t="s">
        <v>67</v>
      </c>
      <c r="F10" s="126" t="s">
        <v>66</v>
      </c>
      <c r="G10" s="128" t="s">
        <v>261</v>
      </c>
      <c r="H10" s="128" t="s">
        <v>68</v>
      </c>
      <c r="I10" s="126" t="s">
        <v>66</v>
      </c>
      <c r="J10" s="128" t="s">
        <v>314</v>
      </c>
      <c r="K10" s="128" t="s">
        <v>315</v>
      </c>
    </row>
    <row r="11" spans="1:11" s="70" customFormat="1" ht="15.75" customHeight="1" thickBot="1">
      <c r="A11" s="563"/>
      <c r="B11" s="130" t="s">
        <v>268</v>
      </c>
      <c r="C11" s="131" t="s">
        <v>267</v>
      </c>
      <c r="D11" s="132" t="s">
        <v>268</v>
      </c>
      <c r="E11" s="506" t="s">
        <v>267</v>
      </c>
      <c r="F11" s="133" t="s">
        <v>262</v>
      </c>
      <c r="G11" s="128" t="s">
        <v>69</v>
      </c>
      <c r="H11" s="128" t="s">
        <v>70</v>
      </c>
      <c r="I11" s="133" t="s">
        <v>313</v>
      </c>
      <c r="J11" s="128" t="s">
        <v>69</v>
      </c>
      <c r="K11" s="525" t="s">
        <v>70</v>
      </c>
    </row>
    <row r="12" spans="1:11" s="137" customFormat="1" ht="24.75" customHeight="1" thickBot="1">
      <c r="A12" s="134" t="s">
        <v>47</v>
      </c>
      <c r="B12" s="135">
        <v>225048.6</v>
      </c>
      <c r="C12" s="136">
        <v>42729143</v>
      </c>
      <c r="D12" s="494">
        <v>10232567.599</v>
      </c>
      <c r="E12" s="507">
        <f aca="true" t="shared" si="0" ref="E12:E26">+D12/C12*100</f>
        <v>23.947514226999587</v>
      </c>
      <c r="F12" s="496">
        <f aca="true" t="shared" si="1" ref="F12:F26">+C12*0.224</f>
        <v>9571328.032</v>
      </c>
      <c r="G12" s="136">
        <f aca="true" t="shared" si="2" ref="G12:G26">+F12-D12</f>
        <v>-661239.5669999998</v>
      </c>
      <c r="H12" s="495">
        <f aca="true" t="shared" si="3" ref="H12:H26">+G12/B12/3*1000</f>
        <v>-979.4026223669018</v>
      </c>
      <c r="I12" s="496">
        <f>+C12*0.25</f>
        <v>10682285.75</v>
      </c>
      <c r="J12" s="136">
        <f aca="true" t="shared" si="4" ref="J12:J26">+I12-D12</f>
        <v>449718.15100000054</v>
      </c>
      <c r="K12" s="495">
        <f aca="true" t="shared" si="5" ref="K12:K26">+J12/B12/3*1000</f>
        <v>666.1052338620791</v>
      </c>
    </row>
    <row r="13" spans="1:11" s="99" customFormat="1" ht="24.75" customHeight="1">
      <c r="A13" s="92" t="s">
        <v>48</v>
      </c>
      <c r="B13" s="93">
        <v>21958.579</v>
      </c>
      <c r="C13" s="138">
        <v>4247868</v>
      </c>
      <c r="D13" s="138">
        <v>1026129.677</v>
      </c>
      <c r="E13" s="508">
        <f t="shared" si="0"/>
        <v>24.156345653866833</v>
      </c>
      <c r="F13" s="491">
        <f t="shared" si="1"/>
        <v>951522.432</v>
      </c>
      <c r="G13" s="138">
        <f t="shared" si="2"/>
        <v>-74607.245</v>
      </c>
      <c r="H13" s="98">
        <f t="shared" si="3"/>
        <v>-1132.545128109914</v>
      </c>
      <c r="I13" s="497">
        <f aca="true" t="shared" si="6" ref="I13:I26">+C13*0.25</f>
        <v>1061967</v>
      </c>
      <c r="J13" s="498">
        <f t="shared" si="4"/>
        <v>35837.322999999975</v>
      </c>
      <c r="K13" s="499">
        <f t="shared" si="5"/>
        <v>544.0139971413142</v>
      </c>
    </row>
    <row r="14" spans="1:11" ht="24.75" customHeight="1">
      <c r="A14" s="100" t="s">
        <v>49</v>
      </c>
      <c r="B14" s="101">
        <v>22669.195</v>
      </c>
      <c r="C14" s="139">
        <v>4389977</v>
      </c>
      <c r="D14" s="488">
        <v>1037668.813</v>
      </c>
      <c r="E14" s="509">
        <f t="shared" si="0"/>
        <v>23.63722664150632</v>
      </c>
      <c r="F14" s="500">
        <f t="shared" si="1"/>
        <v>983354.848</v>
      </c>
      <c r="G14" s="139">
        <f t="shared" si="2"/>
        <v>-54313.96499999997</v>
      </c>
      <c r="H14" s="106">
        <f t="shared" si="3"/>
        <v>-798.6456951823825</v>
      </c>
      <c r="I14" s="500">
        <f t="shared" si="6"/>
        <v>1097494.25</v>
      </c>
      <c r="J14" s="139">
        <f t="shared" si="4"/>
        <v>59825.437000000034</v>
      </c>
      <c r="K14" s="501">
        <f t="shared" si="5"/>
        <v>879.6877142454041</v>
      </c>
    </row>
    <row r="15" spans="1:11" ht="24.75" customHeight="1">
      <c r="A15" s="107" t="s">
        <v>50</v>
      </c>
      <c r="B15" s="101">
        <v>14545.896</v>
      </c>
      <c r="C15" s="139">
        <v>2795296</v>
      </c>
      <c r="D15" s="488">
        <v>667111.605</v>
      </c>
      <c r="E15" s="509">
        <f t="shared" si="0"/>
        <v>23.865508518596958</v>
      </c>
      <c r="F15" s="500">
        <f t="shared" si="1"/>
        <v>626146.304</v>
      </c>
      <c r="G15" s="139">
        <f t="shared" si="2"/>
        <v>-40965.30099999998</v>
      </c>
      <c r="H15" s="106">
        <f t="shared" si="3"/>
        <v>-938.7596565610895</v>
      </c>
      <c r="I15" s="500">
        <f t="shared" si="6"/>
        <v>698824</v>
      </c>
      <c r="J15" s="139">
        <f t="shared" si="4"/>
        <v>31712.39500000002</v>
      </c>
      <c r="K15" s="501">
        <f t="shared" si="5"/>
        <v>726.7203294546681</v>
      </c>
    </row>
    <row r="16" spans="1:11" ht="24.75" customHeight="1">
      <c r="A16" s="107" t="s">
        <v>51</v>
      </c>
      <c r="B16" s="101">
        <v>11952.156</v>
      </c>
      <c r="C16" s="139">
        <v>2246646</v>
      </c>
      <c r="D16" s="488">
        <v>550419.902</v>
      </c>
      <c r="E16" s="509">
        <f t="shared" si="0"/>
        <v>24.49962753366574</v>
      </c>
      <c r="F16" s="500">
        <f t="shared" si="1"/>
        <v>503248.704</v>
      </c>
      <c r="G16" s="139">
        <f t="shared" si="2"/>
        <v>-47171.197999999975</v>
      </c>
      <c r="H16" s="106">
        <f t="shared" si="3"/>
        <v>-1315.5561780373898</v>
      </c>
      <c r="I16" s="500">
        <f t="shared" si="6"/>
        <v>561661.5</v>
      </c>
      <c r="J16" s="139">
        <f t="shared" si="4"/>
        <v>11241.597999999998</v>
      </c>
      <c r="K16" s="501">
        <f t="shared" si="5"/>
        <v>313.5166018024976</v>
      </c>
    </row>
    <row r="17" spans="1:11" ht="24.75" customHeight="1">
      <c r="A17" s="107" t="s">
        <v>52</v>
      </c>
      <c r="B17" s="101">
        <v>6824.973</v>
      </c>
      <c r="C17" s="139">
        <v>1311165</v>
      </c>
      <c r="D17" s="488">
        <v>313798.479</v>
      </c>
      <c r="E17" s="509">
        <f t="shared" si="0"/>
        <v>23.9327986180229</v>
      </c>
      <c r="F17" s="500">
        <f t="shared" si="1"/>
        <v>293700.96</v>
      </c>
      <c r="G17" s="139">
        <f t="shared" si="2"/>
        <v>-20097.51899999997</v>
      </c>
      <c r="H17" s="106">
        <f t="shared" si="3"/>
        <v>-981.5676926487461</v>
      </c>
      <c r="I17" s="500">
        <f t="shared" si="6"/>
        <v>327791.25</v>
      </c>
      <c r="J17" s="139">
        <f t="shared" si="4"/>
        <v>13992.771000000008</v>
      </c>
      <c r="K17" s="501">
        <f t="shared" si="5"/>
        <v>683.4103226488959</v>
      </c>
    </row>
    <row r="18" spans="1:11" ht="24.75" customHeight="1">
      <c r="A18" s="107" t="s">
        <v>53</v>
      </c>
      <c r="B18" s="101">
        <v>18019.171</v>
      </c>
      <c r="C18" s="139">
        <v>3485145</v>
      </c>
      <c r="D18" s="488">
        <v>816951.902</v>
      </c>
      <c r="E18" s="509">
        <f t="shared" si="0"/>
        <v>23.440973101549577</v>
      </c>
      <c r="F18" s="500">
        <f t="shared" si="1"/>
        <v>780672.48</v>
      </c>
      <c r="G18" s="139">
        <f t="shared" si="2"/>
        <v>-36279.42200000002</v>
      </c>
      <c r="H18" s="106">
        <f t="shared" si="3"/>
        <v>-671.1263612885784</v>
      </c>
      <c r="I18" s="500">
        <f t="shared" si="6"/>
        <v>871286.25</v>
      </c>
      <c r="J18" s="139">
        <f t="shared" si="4"/>
        <v>54334.348</v>
      </c>
      <c r="K18" s="501">
        <f t="shared" si="5"/>
        <v>1005.1211197969836</v>
      </c>
    </row>
    <row r="19" spans="1:11" ht="24.75" customHeight="1">
      <c r="A19" s="107" t="s">
        <v>54</v>
      </c>
      <c r="B19" s="101">
        <v>9940.067</v>
      </c>
      <c r="C19" s="139">
        <v>1853494</v>
      </c>
      <c r="D19" s="488">
        <v>444245.613</v>
      </c>
      <c r="E19" s="509">
        <f t="shared" si="0"/>
        <v>23.968009230135088</v>
      </c>
      <c r="F19" s="500">
        <f t="shared" si="1"/>
        <v>415182.656</v>
      </c>
      <c r="G19" s="139">
        <f t="shared" si="2"/>
        <v>-29062.956999999995</v>
      </c>
      <c r="H19" s="106">
        <f t="shared" si="3"/>
        <v>-974.6063415199649</v>
      </c>
      <c r="I19" s="500">
        <f t="shared" si="6"/>
        <v>463373.5</v>
      </c>
      <c r="J19" s="139">
        <f t="shared" si="4"/>
        <v>19127.886999999988</v>
      </c>
      <c r="K19" s="501">
        <f t="shared" si="5"/>
        <v>641.440579156391</v>
      </c>
    </row>
    <row r="20" spans="1:11" ht="24.75" customHeight="1">
      <c r="A20" s="107" t="s">
        <v>55</v>
      </c>
      <c r="B20" s="101">
        <v>13014.899</v>
      </c>
      <c r="C20" s="139">
        <v>2427257</v>
      </c>
      <c r="D20" s="488">
        <v>582160.066</v>
      </c>
      <c r="E20" s="509">
        <f t="shared" si="0"/>
        <v>23.984277973037056</v>
      </c>
      <c r="F20" s="500">
        <f t="shared" si="1"/>
        <v>543705.568</v>
      </c>
      <c r="G20" s="139">
        <f t="shared" si="2"/>
        <v>-38454.49800000002</v>
      </c>
      <c r="H20" s="106">
        <f t="shared" si="3"/>
        <v>-984.8840163876806</v>
      </c>
      <c r="I20" s="500">
        <f t="shared" si="6"/>
        <v>606814.25</v>
      </c>
      <c r="J20" s="139">
        <f t="shared" si="4"/>
        <v>24654.18400000001</v>
      </c>
      <c r="K20" s="501">
        <f t="shared" si="5"/>
        <v>631.4348911453969</v>
      </c>
    </row>
    <row r="21" spans="1:11" ht="24.75" customHeight="1">
      <c r="A21" s="107" t="s">
        <v>56</v>
      </c>
      <c r="B21" s="101">
        <v>12012.991</v>
      </c>
      <c r="C21" s="139">
        <v>2251414</v>
      </c>
      <c r="D21" s="488">
        <v>543564.836</v>
      </c>
      <c r="E21" s="509">
        <f t="shared" si="0"/>
        <v>24.143264455137974</v>
      </c>
      <c r="F21" s="500">
        <f t="shared" si="1"/>
        <v>504316.73600000003</v>
      </c>
      <c r="G21" s="139">
        <f t="shared" si="2"/>
        <v>-39248.09999999998</v>
      </c>
      <c r="H21" s="106">
        <f t="shared" si="3"/>
        <v>-1089.0460169328348</v>
      </c>
      <c r="I21" s="500">
        <f t="shared" si="6"/>
        <v>562853.5</v>
      </c>
      <c r="J21" s="139">
        <f t="shared" si="4"/>
        <v>19288.66399999999</v>
      </c>
      <c r="K21" s="501">
        <f t="shared" si="5"/>
        <v>535.2168054289447</v>
      </c>
    </row>
    <row r="22" spans="1:11" ht="24.75" customHeight="1">
      <c r="A22" s="107" t="s">
        <v>57</v>
      </c>
      <c r="B22" s="101">
        <v>12392.381</v>
      </c>
      <c r="C22" s="139">
        <v>2297010</v>
      </c>
      <c r="D22" s="488">
        <v>540888.066</v>
      </c>
      <c r="E22" s="509">
        <f t="shared" si="0"/>
        <v>23.547484164196064</v>
      </c>
      <c r="F22" s="500">
        <f t="shared" si="1"/>
        <v>514530.24</v>
      </c>
      <c r="G22" s="139">
        <f t="shared" si="2"/>
        <v>-26357.826</v>
      </c>
      <c r="H22" s="106">
        <f t="shared" si="3"/>
        <v>-708.9793317361693</v>
      </c>
      <c r="I22" s="500">
        <f t="shared" si="6"/>
        <v>574252.5</v>
      </c>
      <c r="J22" s="139">
        <f t="shared" si="4"/>
        <v>33364.43400000001</v>
      </c>
      <c r="K22" s="501">
        <f t="shared" si="5"/>
        <v>897.4448090322596</v>
      </c>
    </row>
    <row r="23" spans="1:11" ht="24.75" customHeight="1">
      <c r="A23" s="107" t="s">
        <v>58</v>
      </c>
      <c r="B23" s="101">
        <v>25303.749</v>
      </c>
      <c r="C23" s="139">
        <v>4728332</v>
      </c>
      <c r="D23" s="488">
        <v>1138581.424</v>
      </c>
      <c r="E23" s="509">
        <f t="shared" si="0"/>
        <v>24.079980508982874</v>
      </c>
      <c r="F23" s="500">
        <f t="shared" si="1"/>
        <v>1059146.368</v>
      </c>
      <c r="G23" s="139">
        <f t="shared" si="2"/>
        <v>-79435.0560000001</v>
      </c>
      <c r="H23" s="106">
        <f t="shared" si="3"/>
        <v>-1046.4201174300313</v>
      </c>
      <c r="I23" s="500">
        <f t="shared" si="6"/>
        <v>1182083</v>
      </c>
      <c r="J23" s="139">
        <f t="shared" si="4"/>
        <v>43501.575999999885</v>
      </c>
      <c r="K23" s="501">
        <f t="shared" si="5"/>
        <v>573.0583769754155</v>
      </c>
    </row>
    <row r="24" spans="1:11" ht="24.75" customHeight="1">
      <c r="A24" s="107" t="s">
        <v>59</v>
      </c>
      <c r="B24" s="101">
        <v>14673.923</v>
      </c>
      <c r="C24" s="139">
        <v>2750889</v>
      </c>
      <c r="D24" s="488">
        <v>661708.464</v>
      </c>
      <c r="E24" s="509">
        <f t="shared" si="0"/>
        <v>24.054349848358115</v>
      </c>
      <c r="F24" s="500">
        <f t="shared" si="1"/>
        <v>616199.136</v>
      </c>
      <c r="G24" s="139">
        <f t="shared" si="2"/>
        <v>-45509.32799999998</v>
      </c>
      <c r="H24" s="106">
        <f t="shared" si="3"/>
        <v>-1033.7914407755848</v>
      </c>
      <c r="I24" s="500">
        <f t="shared" si="6"/>
        <v>687722.25</v>
      </c>
      <c r="J24" s="139">
        <f t="shared" si="4"/>
        <v>26013.785999999964</v>
      </c>
      <c r="K24" s="501">
        <f t="shared" si="5"/>
        <v>590.9300464504269</v>
      </c>
    </row>
    <row r="25" spans="1:11" ht="24.75" customHeight="1">
      <c r="A25" s="107" t="s">
        <v>60</v>
      </c>
      <c r="B25" s="101">
        <v>13365.359</v>
      </c>
      <c r="C25" s="139">
        <v>2560166</v>
      </c>
      <c r="D25" s="488">
        <v>612421.54</v>
      </c>
      <c r="E25" s="509">
        <f t="shared" si="0"/>
        <v>23.921165268189643</v>
      </c>
      <c r="F25" s="500">
        <f t="shared" si="1"/>
        <v>573477.184</v>
      </c>
      <c r="G25" s="139">
        <f t="shared" si="2"/>
        <v>-38944.35600000003</v>
      </c>
      <c r="H25" s="106">
        <f t="shared" si="3"/>
        <v>-971.2759679706329</v>
      </c>
      <c r="I25" s="500">
        <f t="shared" si="6"/>
        <v>640041.5</v>
      </c>
      <c r="J25" s="139">
        <f t="shared" si="4"/>
        <v>27619.959999999963</v>
      </c>
      <c r="K25" s="501">
        <f t="shared" si="5"/>
        <v>688.8444473009158</v>
      </c>
    </row>
    <row r="26" spans="1:11" ht="24.75" customHeight="1" thickBot="1">
      <c r="A26" s="108" t="s">
        <v>61</v>
      </c>
      <c r="B26" s="109">
        <v>28375.261</v>
      </c>
      <c r="C26" s="140">
        <v>5384484</v>
      </c>
      <c r="D26" s="489">
        <v>1296917.212</v>
      </c>
      <c r="E26" s="510">
        <f t="shared" si="0"/>
        <v>24.086193068825164</v>
      </c>
      <c r="F26" s="502">
        <f t="shared" si="1"/>
        <v>1206124.416</v>
      </c>
      <c r="G26" s="140">
        <f t="shared" si="2"/>
        <v>-90792.79600000009</v>
      </c>
      <c r="H26" s="114">
        <f t="shared" si="3"/>
        <v>-1066.572227594078</v>
      </c>
      <c r="I26" s="502">
        <f t="shared" si="6"/>
        <v>1346121</v>
      </c>
      <c r="J26" s="140">
        <f t="shared" si="4"/>
        <v>49203.78799999994</v>
      </c>
      <c r="K26" s="503">
        <f t="shared" si="5"/>
        <v>578.0127508489402</v>
      </c>
    </row>
    <row r="28" ht="15">
      <c r="A28" s="56">
        <v>38132</v>
      </c>
    </row>
  </sheetData>
  <mergeCells count="1">
    <mergeCell ref="A8:A11"/>
  </mergeCells>
  <printOptions/>
  <pageMargins left="0.5905511811023623" right="0" top="0.984251968503937" bottom="0" header="0.5118110236220472" footer="0.5118110236220472"/>
  <pageSetup fitToHeight="1" fitToWidth="1" horizontalDpi="300" verticalDpi="300" orientation="landscape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A82">
      <selection activeCell="B106" sqref="B106:C10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0.75390625" style="5" customWidth="1"/>
    <col min="5" max="5" width="9.75390625" style="343" customWidth="1"/>
    <col min="6" max="6" width="12.375" style="2" customWidth="1"/>
    <col min="7" max="7" width="12.25390625" style="2" customWidth="1"/>
    <col min="8" max="8" width="11.00390625" style="2" customWidth="1"/>
    <col min="9" max="9" width="10.75390625" style="343" customWidth="1"/>
    <col min="10" max="10" width="12.00390625" style="2" customWidth="1"/>
    <col min="11" max="11" width="12.62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258</v>
      </c>
    </row>
    <row r="2" ht="14.25">
      <c r="A2" s="190"/>
    </row>
    <row r="3" spans="1:13" ht="25.5" customHeight="1">
      <c r="A3" s="4" t="s">
        <v>131</v>
      </c>
      <c r="M3" s="2"/>
    </row>
    <row r="4" spans="1:21" s="295" customFormat="1" ht="26.25" customHeight="1">
      <c r="A4" s="290" t="s">
        <v>137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20.25">
      <c r="A6" s="7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21" thickBot="1">
      <c r="A8" s="347"/>
      <c r="B8" s="430" t="s">
        <v>141</v>
      </c>
      <c r="C8" s="349"/>
      <c r="D8" s="349"/>
      <c r="E8" s="350"/>
      <c r="F8" s="431" t="s">
        <v>142</v>
      </c>
      <c r="G8" s="353"/>
      <c r="H8" s="353"/>
      <c r="I8" s="350"/>
      <c r="J8" s="431" t="s">
        <v>143</v>
      </c>
      <c r="K8" s="418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63"/>
      <c r="F9" s="360" t="s">
        <v>73</v>
      </c>
      <c r="G9" s="419" t="s">
        <v>73</v>
      </c>
      <c r="H9" s="420" t="s">
        <v>145</v>
      </c>
      <c r="I9" s="363"/>
      <c r="J9" s="360" t="s">
        <v>146</v>
      </c>
      <c r="K9" s="419" t="s">
        <v>146</v>
      </c>
      <c r="L9" s="420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71"/>
      <c r="F10" s="368" t="s">
        <v>77</v>
      </c>
      <c r="G10" s="422" t="s">
        <v>77</v>
      </c>
      <c r="H10" s="423" t="s">
        <v>148</v>
      </c>
      <c r="I10" s="371"/>
      <c r="J10" s="368" t="s">
        <v>111</v>
      </c>
      <c r="K10" s="422" t="s">
        <v>111</v>
      </c>
      <c r="L10" s="423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71"/>
      <c r="F11" s="368" t="s">
        <v>90</v>
      </c>
      <c r="G11" s="422" t="s">
        <v>90</v>
      </c>
      <c r="H11" s="366" t="s">
        <v>278</v>
      </c>
      <c r="I11" s="371"/>
      <c r="J11" s="368" t="s">
        <v>98</v>
      </c>
      <c r="K11" s="422" t="s">
        <v>98</v>
      </c>
      <c r="L11" s="366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6"/>
      <c r="F12" s="368" t="s">
        <v>101</v>
      </c>
      <c r="G12" s="422" t="s">
        <v>101</v>
      </c>
      <c r="H12" s="425"/>
      <c r="I12" s="376"/>
      <c r="J12" s="368" t="s">
        <v>152</v>
      </c>
      <c r="K12" s="422" t="s">
        <v>152</v>
      </c>
      <c r="L12" s="425"/>
      <c r="M12" s="376"/>
    </row>
    <row r="13" spans="1:13" ht="15" customHeight="1" thickBot="1">
      <c r="A13" s="377"/>
      <c r="B13" s="462" t="s">
        <v>153</v>
      </c>
      <c r="C13" s="462" t="s">
        <v>277</v>
      </c>
      <c r="D13" s="463" t="s">
        <v>154</v>
      </c>
      <c r="E13" s="464" t="s">
        <v>155</v>
      </c>
      <c r="F13" s="213" t="s">
        <v>153</v>
      </c>
      <c r="G13" s="465" t="s">
        <v>277</v>
      </c>
      <c r="H13" s="466" t="s">
        <v>154</v>
      </c>
      <c r="I13" s="467" t="s">
        <v>155</v>
      </c>
      <c r="J13" s="213" t="s">
        <v>153</v>
      </c>
      <c r="K13" s="465" t="s">
        <v>277</v>
      </c>
      <c r="L13" s="466" t="s">
        <v>154</v>
      </c>
      <c r="M13" s="464" t="s">
        <v>155</v>
      </c>
    </row>
    <row r="14" spans="1:13" s="394" customFormat="1" ht="22.5" customHeight="1" thickBot="1">
      <c r="A14" s="473" t="s">
        <v>156</v>
      </c>
      <c r="B14" s="470">
        <v>49288.781</v>
      </c>
      <c r="C14" s="470">
        <v>47757.36</v>
      </c>
      <c r="D14" s="469">
        <f aca="true" t="shared" si="0" ref="D14:D45">C14-B14</f>
        <v>-1531.421000000002</v>
      </c>
      <c r="E14" s="471">
        <f aca="true" t="shared" si="1" ref="E14:E45">C14/B14*100</f>
        <v>96.89296231529848</v>
      </c>
      <c r="F14" s="470">
        <v>8312.27319255471</v>
      </c>
      <c r="G14" s="470">
        <v>9112.955182893971</v>
      </c>
      <c r="H14" s="470">
        <f aca="true" t="shared" si="2" ref="H14:H45">G14-F14</f>
        <v>800.6819903392607</v>
      </c>
      <c r="I14" s="471">
        <f aca="true" t="shared" si="3" ref="I14:I45">G14/F14*100</f>
        <v>109.63252736996698</v>
      </c>
      <c r="J14" s="470">
        <v>830.8419854543911</v>
      </c>
      <c r="K14" s="470">
        <v>731.315089443805</v>
      </c>
      <c r="L14" s="470">
        <f aca="true" t="shared" si="4" ref="L14:L45">K14-J14</f>
        <v>-99.52689601058603</v>
      </c>
      <c r="M14" s="471">
        <f aca="true" t="shared" si="5" ref="M14:M45">K14/J14*100</f>
        <v>88.0209597308501</v>
      </c>
    </row>
    <row r="15" spans="1:13" s="394" customFormat="1" ht="16.5" customHeight="1" thickBot="1">
      <c r="A15" s="474" t="s">
        <v>168</v>
      </c>
      <c r="B15" s="323">
        <v>4779.606</v>
      </c>
      <c r="C15" s="323">
        <v>4625.557</v>
      </c>
      <c r="D15" s="323">
        <f t="shared" si="0"/>
        <v>-154.04899999999998</v>
      </c>
      <c r="E15" s="437">
        <f t="shared" si="1"/>
        <v>96.7769519077514</v>
      </c>
      <c r="F15" s="323">
        <v>8683.167050450043</v>
      </c>
      <c r="G15" s="323">
        <v>9523.199260110725</v>
      </c>
      <c r="H15" s="323">
        <f t="shared" si="2"/>
        <v>840.0322096606815</v>
      </c>
      <c r="I15" s="438">
        <f t="shared" si="3"/>
        <v>109.67426060998267</v>
      </c>
      <c r="J15" s="323">
        <v>979.262865321256</v>
      </c>
      <c r="K15" s="323">
        <v>834.4413440370533</v>
      </c>
      <c r="L15" s="323">
        <f t="shared" si="4"/>
        <v>-144.82152128420262</v>
      </c>
      <c r="M15" s="437">
        <f t="shared" si="5"/>
        <v>85.2111699102679</v>
      </c>
    </row>
    <row r="16" spans="1:13" s="403" customFormat="1" ht="16.5" customHeight="1">
      <c r="A16" s="475" t="s">
        <v>169</v>
      </c>
      <c r="B16" s="440">
        <v>488.1689999999999</v>
      </c>
      <c r="C16" s="440">
        <v>477.48100000000005</v>
      </c>
      <c r="D16" s="440">
        <f t="shared" si="0"/>
        <v>-10.687999999999874</v>
      </c>
      <c r="E16" s="441">
        <f t="shared" si="1"/>
        <v>97.8105942818983</v>
      </c>
      <c r="F16" s="440">
        <v>8187.075923843315</v>
      </c>
      <c r="G16" s="440">
        <v>9052.461424294017</v>
      </c>
      <c r="H16" s="440">
        <f t="shared" si="2"/>
        <v>865.3855004507022</v>
      </c>
      <c r="I16" s="442">
        <f t="shared" si="3"/>
        <v>110.57014138503871</v>
      </c>
      <c r="J16" s="440">
        <v>802.7063032132997</v>
      </c>
      <c r="K16" s="440">
        <v>840.1130097323241</v>
      </c>
      <c r="L16" s="440">
        <f t="shared" si="4"/>
        <v>37.4067065190244</v>
      </c>
      <c r="M16" s="441">
        <f t="shared" si="5"/>
        <v>104.66007384883889</v>
      </c>
    </row>
    <row r="17" spans="1:13" s="403" customFormat="1" ht="16.5" customHeight="1">
      <c r="A17" s="476" t="s">
        <v>170</v>
      </c>
      <c r="B17" s="444">
        <v>364.475</v>
      </c>
      <c r="C17" s="444">
        <v>344.44599999999997</v>
      </c>
      <c r="D17" s="444">
        <f t="shared" si="0"/>
        <v>-20.029000000000053</v>
      </c>
      <c r="E17" s="445">
        <f t="shared" si="1"/>
        <v>94.50469853899442</v>
      </c>
      <c r="F17" s="444">
        <v>8165.395889064181</v>
      </c>
      <c r="G17" s="444">
        <v>9000.47515914444</v>
      </c>
      <c r="H17" s="444">
        <f t="shared" si="2"/>
        <v>835.0792700802594</v>
      </c>
      <c r="I17" s="446">
        <f t="shared" si="3"/>
        <v>110.22705183466574</v>
      </c>
      <c r="J17" s="444">
        <v>806.8966778699958</v>
      </c>
      <c r="K17" s="444">
        <v>839.6129823929831</v>
      </c>
      <c r="L17" s="444">
        <f t="shared" si="4"/>
        <v>32.71630452298734</v>
      </c>
      <c r="M17" s="445">
        <f t="shared" si="5"/>
        <v>104.05458411470352</v>
      </c>
    </row>
    <row r="18" spans="1:13" s="403" customFormat="1" ht="16.5" customHeight="1">
      <c r="A18" s="476" t="s">
        <v>171</v>
      </c>
      <c r="B18" s="444">
        <v>696.0539999999999</v>
      </c>
      <c r="C18" s="444">
        <v>675.717</v>
      </c>
      <c r="D18" s="444">
        <f t="shared" si="0"/>
        <v>-20.336999999999875</v>
      </c>
      <c r="E18" s="445">
        <f t="shared" si="1"/>
        <v>97.07824392935032</v>
      </c>
      <c r="F18" s="444">
        <v>8194.372371492249</v>
      </c>
      <c r="G18" s="444">
        <v>8974.29397218066</v>
      </c>
      <c r="H18" s="444">
        <f t="shared" si="2"/>
        <v>779.9216006884108</v>
      </c>
      <c r="I18" s="446">
        <f t="shared" si="3"/>
        <v>109.51777104249881</v>
      </c>
      <c r="J18" s="444">
        <v>921.1148368756833</v>
      </c>
      <c r="K18" s="444">
        <v>811.3426182854653</v>
      </c>
      <c r="L18" s="444">
        <f t="shared" si="4"/>
        <v>-109.77221859021802</v>
      </c>
      <c r="M18" s="445">
        <f t="shared" si="5"/>
        <v>88.08267827249935</v>
      </c>
    </row>
    <row r="19" spans="1:13" s="403" customFormat="1" ht="16.5" customHeight="1">
      <c r="A19" s="476" t="s">
        <v>172</v>
      </c>
      <c r="B19" s="444">
        <v>413.273</v>
      </c>
      <c r="C19" s="444">
        <v>408.41400000000004</v>
      </c>
      <c r="D19" s="444">
        <f t="shared" si="0"/>
        <v>-4.8589999999999804</v>
      </c>
      <c r="E19" s="445">
        <f t="shared" si="1"/>
        <v>98.82426386432213</v>
      </c>
      <c r="F19" s="444">
        <v>8859.25929510679</v>
      </c>
      <c r="G19" s="444">
        <v>9358.943784166717</v>
      </c>
      <c r="H19" s="444">
        <f t="shared" si="2"/>
        <v>499.6844890599259</v>
      </c>
      <c r="I19" s="446">
        <f t="shared" si="3"/>
        <v>105.64025131690089</v>
      </c>
      <c r="J19" s="444">
        <v>1015.0417117337288</v>
      </c>
      <c r="K19" s="444">
        <v>779.1097595413801</v>
      </c>
      <c r="L19" s="444">
        <f t="shared" si="4"/>
        <v>-235.93195219234872</v>
      </c>
      <c r="M19" s="445">
        <f t="shared" si="5"/>
        <v>76.75642789207467</v>
      </c>
    </row>
    <row r="20" spans="1:13" s="403" customFormat="1" ht="16.5" customHeight="1">
      <c r="A20" s="476" t="s">
        <v>173</v>
      </c>
      <c r="B20" s="444">
        <v>350.9390000000001</v>
      </c>
      <c r="C20" s="444">
        <v>334.08</v>
      </c>
      <c r="D20" s="444">
        <f t="shared" si="0"/>
        <v>-16.859000000000094</v>
      </c>
      <c r="E20" s="445">
        <f t="shared" si="1"/>
        <v>95.19603121910073</v>
      </c>
      <c r="F20" s="444">
        <v>8441.703543920732</v>
      </c>
      <c r="G20" s="444">
        <v>9228.271671455941</v>
      </c>
      <c r="H20" s="444">
        <f t="shared" si="2"/>
        <v>786.568127535209</v>
      </c>
      <c r="I20" s="446">
        <f t="shared" si="3"/>
        <v>109.31764688777366</v>
      </c>
      <c r="J20" s="444">
        <v>776.1633788208208</v>
      </c>
      <c r="K20" s="444">
        <v>708.312380268199</v>
      </c>
      <c r="L20" s="444">
        <f t="shared" si="4"/>
        <v>-67.85099855262172</v>
      </c>
      <c r="M20" s="445">
        <f t="shared" si="5"/>
        <v>91.25815512505837</v>
      </c>
    </row>
    <row r="21" spans="1:13" s="403" customFormat="1" ht="16.5" customHeight="1">
      <c r="A21" s="476" t="s">
        <v>174</v>
      </c>
      <c r="B21" s="444">
        <v>457.26600000000013</v>
      </c>
      <c r="C21" s="444">
        <v>441.19</v>
      </c>
      <c r="D21" s="444">
        <f t="shared" si="0"/>
        <v>-16.076000000000136</v>
      </c>
      <c r="E21" s="445">
        <f t="shared" si="1"/>
        <v>96.48432203575159</v>
      </c>
      <c r="F21" s="444">
        <v>8780.232220778862</v>
      </c>
      <c r="G21" s="444">
        <v>9502.822668993707</v>
      </c>
      <c r="H21" s="444">
        <f t="shared" si="2"/>
        <v>722.5904482148453</v>
      </c>
      <c r="I21" s="446">
        <f t="shared" si="3"/>
        <v>108.22974187977397</v>
      </c>
      <c r="J21" s="444">
        <v>979.3285891946186</v>
      </c>
      <c r="K21" s="444">
        <v>972.4109793966318</v>
      </c>
      <c r="L21" s="444">
        <f t="shared" si="4"/>
        <v>-6.91760979798687</v>
      </c>
      <c r="M21" s="445">
        <f t="shared" si="5"/>
        <v>99.29363751101397</v>
      </c>
    </row>
    <row r="22" spans="1:13" s="403" customFormat="1" ht="16.5" customHeight="1">
      <c r="A22" s="476" t="s">
        <v>175</v>
      </c>
      <c r="B22" s="444">
        <v>542.3659999999996</v>
      </c>
      <c r="C22" s="444">
        <v>511.99799999999976</v>
      </c>
      <c r="D22" s="444">
        <f t="shared" si="0"/>
        <v>-30.36799999999988</v>
      </c>
      <c r="E22" s="445">
        <f t="shared" si="1"/>
        <v>94.40082896051746</v>
      </c>
      <c r="F22" s="444">
        <v>8393.723672452434</v>
      </c>
      <c r="G22" s="444">
        <v>9333.161457661949</v>
      </c>
      <c r="H22" s="444">
        <f t="shared" si="2"/>
        <v>939.4377852095149</v>
      </c>
      <c r="I22" s="446">
        <f t="shared" si="3"/>
        <v>111.1921457254148</v>
      </c>
      <c r="J22" s="444">
        <v>638.2153994412141</v>
      </c>
      <c r="K22" s="444">
        <v>575.2763357148533</v>
      </c>
      <c r="L22" s="444">
        <f t="shared" si="4"/>
        <v>-62.939063726360814</v>
      </c>
      <c r="M22" s="445">
        <f t="shared" si="5"/>
        <v>90.13827247329557</v>
      </c>
    </row>
    <row r="23" spans="1:13" s="403" customFormat="1" ht="16.5" customHeight="1">
      <c r="A23" s="476" t="s">
        <v>176</v>
      </c>
      <c r="B23" s="444">
        <v>400.12299999999993</v>
      </c>
      <c r="C23" s="444">
        <v>386.47300000000007</v>
      </c>
      <c r="D23" s="444">
        <f t="shared" si="0"/>
        <v>-13.649999999999864</v>
      </c>
      <c r="E23" s="445">
        <f t="shared" si="1"/>
        <v>96.58854902117602</v>
      </c>
      <c r="F23" s="444">
        <v>8511.308605937005</v>
      </c>
      <c r="G23" s="444">
        <v>9253.886644948896</v>
      </c>
      <c r="H23" s="444">
        <f t="shared" si="2"/>
        <v>742.5780390118907</v>
      </c>
      <c r="I23" s="446">
        <f t="shared" si="3"/>
        <v>108.72460479806725</v>
      </c>
      <c r="J23" s="444">
        <v>869.9141680599885</v>
      </c>
      <c r="K23" s="444">
        <v>689.195191729651</v>
      </c>
      <c r="L23" s="444">
        <f t="shared" si="4"/>
        <v>-180.71897633033745</v>
      </c>
      <c r="M23" s="445">
        <f t="shared" si="5"/>
        <v>79.22565432709733</v>
      </c>
    </row>
    <row r="24" spans="1:13" s="403" customFormat="1" ht="16.5" customHeight="1">
      <c r="A24" s="476" t="s">
        <v>177</v>
      </c>
      <c r="B24" s="444">
        <v>434.465</v>
      </c>
      <c r="C24" s="444">
        <v>426.37</v>
      </c>
      <c r="D24" s="444">
        <f t="shared" si="0"/>
        <v>-8.09499999999997</v>
      </c>
      <c r="E24" s="445">
        <f t="shared" si="1"/>
        <v>98.13678892430922</v>
      </c>
      <c r="F24" s="444">
        <v>8499.668941495098</v>
      </c>
      <c r="G24" s="444">
        <v>9064.913103642373</v>
      </c>
      <c r="H24" s="444">
        <f t="shared" si="2"/>
        <v>565.2441621472753</v>
      </c>
      <c r="I24" s="446">
        <f t="shared" si="3"/>
        <v>106.65019033138776</v>
      </c>
      <c r="J24" s="444">
        <v>1015.5624350254527</v>
      </c>
      <c r="K24" s="444">
        <v>741.7899946056242</v>
      </c>
      <c r="L24" s="444">
        <f t="shared" si="4"/>
        <v>-273.7724404198285</v>
      </c>
      <c r="M24" s="445">
        <f t="shared" si="5"/>
        <v>73.04228366688582</v>
      </c>
    </row>
    <row r="25" spans="1:13" s="403" customFormat="1" ht="16.5" customHeight="1">
      <c r="A25" s="476" t="s">
        <v>178</v>
      </c>
      <c r="B25" s="444">
        <v>392.48600000000005</v>
      </c>
      <c r="C25" s="444">
        <v>395.26799999999986</v>
      </c>
      <c r="D25" s="444">
        <f t="shared" si="0"/>
        <v>2.7819999999998117</v>
      </c>
      <c r="E25" s="445">
        <f t="shared" si="1"/>
        <v>100.70881509149365</v>
      </c>
      <c r="F25" s="444">
        <v>8483.057569781684</v>
      </c>
      <c r="G25" s="444">
        <v>9359.125116798397</v>
      </c>
      <c r="H25" s="444">
        <f t="shared" si="2"/>
        <v>876.0675470167134</v>
      </c>
      <c r="I25" s="446">
        <f t="shared" si="3"/>
        <v>110.32726160125847</v>
      </c>
      <c r="J25" s="444">
        <v>719.3496498388896</v>
      </c>
      <c r="K25" s="444">
        <v>648.0151863208422</v>
      </c>
      <c r="L25" s="444">
        <f t="shared" si="4"/>
        <v>-71.33446351804741</v>
      </c>
      <c r="M25" s="445">
        <f t="shared" si="5"/>
        <v>90.08347838439569</v>
      </c>
    </row>
    <row r="26" spans="1:13" s="403" customFormat="1" ht="16.5" customHeight="1">
      <c r="A26" s="476" t="s">
        <v>179</v>
      </c>
      <c r="B26" s="444">
        <v>558.7360000000002</v>
      </c>
      <c r="C26" s="444">
        <v>543.4010000000003</v>
      </c>
      <c r="D26" s="444">
        <f t="shared" si="0"/>
        <v>-15.334999999999923</v>
      </c>
      <c r="E26" s="445">
        <f t="shared" si="1"/>
        <v>97.25541221614503</v>
      </c>
      <c r="F26" s="444">
        <v>8398.792989891472</v>
      </c>
      <c r="G26" s="444">
        <v>9345.01776772585</v>
      </c>
      <c r="H26" s="444">
        <f t="shared" si="2"/>
        <v>946.224777834379</v>
      </c>
      <c r="I26" s="446">
        <f t="shared" si="3"/>
        <v>111.26619954764007</v>
      </c>
      <c r="J26" s="444">
        <v>834.9506743793133</v>
      </c>
      <c r="K26" s="444">
        <v>763.1485158596807</v>
      </c>
      <c r="L26" s="444">
        <f t="shared" si="4"/>
        <v>-71.8021585196326</v>
      </c>
      <c r="M26" s="445">
        <f t="shared" si="5"/>
        <v>91.40043110055466</v>
      </c>
    </row>
    <row r="27" spans="1:13" s="403" customFormat="1" ht="16.5" customHeight="1" thickBot="1">
      <c r="A27" s="477" t="s">
        <v>180</v>
      </c>
      <c r="B27" s="448">
        <v>280.44100000000014</v>
      </c>
      <c r="C27" s="448">
        <v>265.07200000000006</v>
      </c>
      <c r="D27" s="448">
        <f t="shared" si="0"/>
        <v>-15.369000000000085</v>
      </c>
      <c r="E27" s="449">
        <f t="shared" si="1"/>
        <v>94.5197028965094</v>
      </c>
      <c r="F27" s="448">
        <v>8052.082256160832</v>
      </c>
      <c r="G27" s="448">
        <v>9072.628065833684</v>
      </c>
      <c r="H27" s="448">
        <f t="shared" si="2"/>
        <v>1020.5458096728516</v>
      </c>
      <c r="I27" s="450">
        <f t="shared" si="3"/>
        <v>112.67430929300318</v>
      </c>
      <c r="J27" s="448">
        <v>757.8777710819741</v>
      </c>
      <c r="K27" s="448">
        <v>667.5607633649222</v>
      </c>
      <c r="L27" s="448">
        <f t="shared" si="4"/>
        <v>-90.31700771705187</v>
      </c>
      <c r="M27" s="449">
        <f t="shared" si="5"/>
        <v>88.0829058242318</v>
      </c>
    </row>
    <row r="28" spans="1:13" s="394" customFormat="1" ht="16.5" customHeight="1" thickBot="1">
      <c r="A28" s="474" t="s">
        <v>181</v>
      </c>
      <c r="B28" s="323">
        <f>SUM(B16:B27)</f>
        <v>5378.792999999999</v>
      </c>
      <c r="C28" s="323">
        <v>5209.91</v>
      </c>
      <c r="D28" s="323">
        <f t="shared" si="0"/>
        <v>-168.8829999999989</v>
      </c>
      <c r="E28" s="437">
        <f t="shared" si="1"/>
        <v>96.86020636971902</v>
      </c>
      <c r="F28" s="323">
        <v>8412</v>
      </c>
      <c r="G28" s="323">
        <v>9210.675936180598</v>
      </c>
      <c r="H28" s="323">
        <f t="shared" si="2"/>
        <v>798.675936180598</v>
      </c>
      <c r="I28" s="438">
        <f t="shared" si="3"/>
        <v>109.49448331170468</v>
      </c>
      <c r="J28" s="323">
        <v>848</v>
      </c>
      <c r="K28" s="323">
        <v>757.669006438371</v>
      </c>
      <c r="L28" s="323">
        <f t="shared" si="4"/>
        <v>-90.33099356162904</v>
      </c>
      <c r="M28" s="437">
        <f t="shared" si="5"/>
        <v>89.34776019320412</v>
      </c>
    </row>
    <row r="29" spans="1:13" s="403" customFormat="1" ht="16.5" customHeight="1">
      <c r="A29" s="475" t="s">
        <v>182</v>
      </c>
      <c r="B29" s="440">
        <v>843.5469999999997</v>
      </c>
      <c r="C29" s="440">
        <v>813.281</v>
      </c>
      <c r="D29" s="440">
        <f t="shared" si="0"/>
        <v>-30.265999999999735</v>
      </c>
      <c r="E29" s="441">
        <f t="shared" si="1"/>
        <v>96.41205528559763</v>
      </c>
      <c r="F29" s="440">
        <v>8441.870261329046</v>
      </c>
      <c r="G29" s="440">
        <v>8919.744016315803</v>
      </c>
      <c r="H29" s="440">
        <f t="shared" si="2"/>
        <v>477.87375498675647</v>
      </c>
      <c r="I29" s="442">
        <f t="shared" si="3"/>
        <v>105.66075691989516</v>
      </c>
      <c r="J29" s="440">
        <v>927.5404927052082</v>
      </c>
      <c r="K29" s="440">
        <v>563.2059112000242</v>
      </c>
      <c r="L29" s="440">
        <f t="shared" si="4"/>
        <v>-364.334581505184</v>
      </c>
      <c r="M29" s="441">
        <f t="shared" si="5"/>
        <v>60.72035837027578</v>
      </c>
    </row>
    <row r="30" spans="1:13" ht="15">
      <c r="A30" s="476" t="s">
        <v>183</v>
      </c>
      <c r="B30" s="444">
        <v>284.215</v>
      </c>
      <c r="C30" s="444">
        <v>282.675</v>
      </c>
      <c r="D30" s="444">
        <f t="shared" si="0"/>
        <v>-1.5399999999999636</v>
      </c>
      <c r="E30" s="445">
        <f t="shared" si="1"/>
        <v>99.45815667716343</v>
      </c>
      <c r="F30" s="444">
        <v>8889.431123152073</v>
      </c>
      <c r="G30" s="444">
        <v>9626.432003773476</v>
      </c>
      <c r="H30" s="444">
        <f t="shared" si="2"/>
        <v>737.0008806214028</v>
      </c>
      <c r="I30" s="446">
        <f t="shared" si="3"/>
        <v>108.2907541597563</v>
      </c>
      <c r="J30" s="444">
        <v>1072.3137999988278</v>
      </c>
      <c r="K30" s="444">
        <v>1009.9006515138113</v>
      </c>
      <c r="L30" s="444">
        <f t="shared" si="4"/>
        <v>-62.41314848501645</v>
      </c>
      <c r="M30" s="445">
        <f t="shared" si="5"/>
        <v>94.1795817152512</v>
      </c>
    </row>
    <row r="31" spans="1:13" ht="15">
      <c r="A31" s="476" t="s">
        <v>184</v>
      </c>
      <c r="B31" s="444">
        <v>472.16</v>
      </c>
      <c r="C31" s="444">
        <v>467.995</v>
      </c>
      <c r="D31" s="444">
        <f t="shared" si="0"/>
        <v>-4.1650000000000205</v>
      </c>
      <c r="E31" s="445">
        <f t="shared" si="1"/>
        <v>99.11788376821417</v>
      </c>
      <c r="F31" s="444">
        <v>8069.864029142669</v>
      </c>
      <c r="G31" s="444">
        <v>8716.2498174838</v>
      </c>
      <c r="H31" s="444">
        <f t="shared" si="2"/>
        <v>646.385788341131</v>
      </c>
      <c r="I31" s="446">
        <f t="shared" si="3"/>
        <v>108.009872111932</v>
      </c>
      <c r="J31" s="444">
        <v>642.1502597989382</v>
      </c>
      <c r="K31" s="444">
        <v>542.8334348301441</v>
      </c>
      <c r="L31" s="444">
        <f t="shared" si="4"/>
        <v>-99.3168249687941</v>
      </c>
      <c r="M31" s="445">
        <f t="shared" si="5"/>
        <v>84.53370944677484</v>
      </c>
    </row>
    <row r="32" spans="1:13" ht="15">
      <c r="A32" s="476" t="s">
        <v>185</v>
      </c>
      <c r="B32" s="444">
        <v>323.804</v>
      </c>
      <c r="C32" s="444">
        <v>310.65199999999993</v>
      </c>
      <c r="D32" s="444">
        <f t="shared" si="0"/>
        <v>-13.152000000000044</v>
      </c>
      <c r="E32" s="445">
        <f t="shared" si="1"/>
        <v>95.93828365307407</v>
      </c>
      <c r="F32" s="444">
        <v>8009.54178041861</v>
      </c>
      <c r="G32" s="444">
        <v>8991.23134568585</v>
      </c>
      <c r="H32" s="444">
        <f t="shared" si="2"/>
        <v>981.6895652672401</v>
      </c>
      <c r="I32" s="446">
        <f t="shared" si="3"/>
        <v>112.25650096073203</v>
      </c>
      <c r="J32" s="444">
        <v>627.9570357376684</v>
      </c>
      <c r="K32" s="444">
        <v>650.0274691079837</v>
      </c>
      <c r="L32" s="444">
        <f t="shared" si="4"/>
        <v>22.0704333703153</v>
      </c>
      <c r="M32" s="445">
        <f t="shared" si="5"/>
        <v>103.51464067034281</v>
      </c>
    </row>
    <row r="33" spans="1:13" ht="15">
      <c r="A33" s="476" t="s">
        <v>186</v>
      </c>
      <c r="B33" s="444">
        <v>262.91</v>
      </c>
      <c r="C33" s="444">
        <v>253.231</v>
      </c>
      <c r="D33" s="444">
        <f t="shared" si="0"/>
        <v>-9.67900000000003</v>
      </c>
      <c r="E33" s="445">
        <f t="shared" si="1"/>
        <v>96.3185120383401</v>
      </c>
      <c r="F33" s="444">
        <v>8301.849809186917</v>
      </c>
      <c r="G33" s="444">
        <v>9202.288292770896</v>
      </c>
      <c r="H33" s="444">
        <f t="shared" si="2"/>
        <v>900.4384835839792</v>
      </c>
      <c r="I33" s="446">
        <f t="shared" si="3"/>
        <v>110.84623914284192</v>
      </c>
      <c r="J33" s="444">
        <v>766.8948816451763</v>
      </c>
      <c r="K33" s="444">
        <v>750.1846140480432</v>
      </c>
      <c r="L33" s="444">
        <f t="shared" si="4"/>
        <v>-16.71026759713311</v>
      </c>
      <c r="M33" s="445">
        <f t="shared" si="5"/>
        <v>97.82104849085894</v>
      </c>
    </row>
    <row r="34" spans="1:13" ht="15">
      <c r="A34" s="476" t="s">
        <v>187</v>
      </c>
      <c r="B34" s="444">
        <v>320.605</v>
      </c>
      <c r="C34" s="444">
        <v>316.717</v>
      </c>
      <c r="D34" s="444">
        <f t="shared" si="0"/>
        <v>-3.8880000000000337</v>
      </c>
      <c r="E34" s="445">
        <f t="shared" si="1"/>
        <v>98.78729277459801</v>
      </c>
      <c r="F34" s="444">
        <v>8546.469955240871</v>
      </c>
      <c r="G34" s="444">
        <v>9416.126489368527</v>
      </c>
      <c r="H34" s="444">
        <f t="shared" si="2"/>
        <v>869.6565341276564</v>
      </c>
      <c r="I34" s="446">
        <f t="shared" si="3"/>
        <v>110.17562266856582</v>
      </c>
      <c r="J34" s="444">
        <v>846.0109272573205</v>
      </c>
      <c r="K34" s="444">
        <v>883.7900502130714</v>
      </c>
      <c r="L34" s="444">
        <f t="shared" si="4"/>
        <v>37.779122955750836</v>
      </c>
      <c r="M34" s="445">
        <f t="shared" si="5"/>
        <v>104.46555969179107</v>
      </c>
    </row>
    <row r="35" spans="1:13" ht="15.75" thickBot="1">
      <c r="A35" s="476" t="s">
        <v>188</v>
      </c>
      <c r="B35" s="444">
        <v>506.3689999999999</v>
      </c>
      <c r="C35" s="444">
        <v>495.7079999999999</v>
      </c>
      <c r="D35" s="444">
        <f t="shared" si="0"/>
        <v>-10.661000000000001</v>
      </c>
      <c r="E35" s="445">
        <f t="shared" si="1"/>
        <v>97.89461835143936</v>
      </c>
      <c r="F35" s="444">
        <v>8110.149581300067</v>
      </c>
      <c r="G35" s="444">
        <v>8784.65346534654</v>
      </c>
      <c r="H35" s="444">
        <f t="shared" si="2"/>
        <v>674.5038840464731</v>
      </c>
      <c r="I35" s="446">
        <f t="shared" si="3"/>
        <v>108.31678722180054</v>
      </c>
      <c r="J35" s="444">
        <v>587.0034171391483</v>
      </c>
      <c r="K35" s="444">
        <v>515.7760886113064</v>
      </c>
      <c r="L35" s="444">
        <f t="shared" si="4"/>
        <v>-71.2273285278419</v>
      </c>
      <c r="M35" s="445">
        <f t="shared" si="5"/>
        <v>87.86594311921057</v>
      </c>
    </row>
    <row r="36" spans="1:13" s="451" customFormat="1" ht="16.5" thickBot="1">
      <c r="A36" s="474" t="s">
        <v>189</v>
      </c>
      <c r="B36" s="323">
        <f>SUM(B29:B35)</f>
        <v>3013.6099999999997</v>
      </c>
      <c r="C36" s="323">
        <v>2940.259</v>
      </c>
      <c r="D36" s="323">
        <f t="shared" si="0"/>
        <v>-73.35099999999966</v>
      </c>
      <c r="E36" s="437">
        <f t="shared" si="1"/>
        <v>97.56600887307914</v>
      </c>
      <c r="F36" s="323">
        <v>8323</v>
      </c>
      <c r="G36" s="323">
        <v>9017.87574949463</v>
      </c>
      <c r="H36" s="323">
        <f t="shared" si="2"/>
        <v>694.8757494946294</v>
      </c>
      <c r="I36" s="438">
        <f t="shared" si="3"/>
        <v>108.3488615822976</v>
      </c>
      <c r="J36" s="323">
        <v>784</v>
      </c>
      <c r="K36" s="323">
        <v>654.7211203729557</v>
      </c>
      <c r="L36" s="323">
        <f t="shared" si="4"/>
        <v>-129.27887962704426</v>
      </c>
      <c r="M36" s="437">
        <f t="shared" si="5"/>
        <v>83.51034698634639</v>
      </c>
    </row>
    <row r="37" spans="1:13" ht="15">
      <c r="A37" s="476" t="s">
        <v>190</v>
      </c>
      <c r="B37" s="444">
        <v>304.8229999999999</v>
      </c>
      <c r="C37" s="444">
        <v>297.1</v>
      </c>
      <c r="D37" s="444">
        <f t="shared" si="0"/>
        <v>-7.7229999999998995</v>
      </c>
      <c r="E37" s="445">
        <f t="shared" si="1"/>
        <v>97.46639853291914</v>
      </c>
      <c r="F37" s="444">
        <v>8016.270644494232</v>
      </c>
      <c r="G37" s="444">
        <v>8936.241445080223</v>
      </c>
      <c r="H37" s="444">
        <f t="shared" si="2"/>
        <v>919.9708005859902</v>
      </c>
      <c r="I37" s="446">
        <f t="shared" si="3"/>
        <v>111.47629416950697</v>
      </c>
      <c r="J37" s="444">
        <v>783.6897696914824</v>
      </c>
      <c r="K37" s="444">
        <v>857.6831594300456</v>
      </c>
      <c r="L37" s="444">
        <f t="shared" si="4"/>
        <v>73.99338973856322</v>
      </c>
      <c r="M37" s="445">
        <f t="shared" si="5"/>
        <v>109.4416684509857</v>
      </c>
    </row>
    <row r="38" spans="1:13" ht="15">
      <c r="A38" s="476" t="s">
        <v>191</v>
      </c>
      <c r="B38" s="444">
        <v>448.31599999999986</v>
      </c>
      <c r="C38" s="444">
        <v>435.2880000000002</v>
      </c>
      <c r="D38" s="444">
        <f t="shared" si="0"/>
        <v>-13.027999999999679</v>
      </c>
      <c r="E38" s="445">
        <f t="shared" si="1"/>
        <v>97.0940140436657</v>
      </c>
      <c r="F38" s="444">
        <v>8153.493666669641</v>
      </c>
      <c r="G38" s="444">
        <v>8959.109064956223</v>
      </c>
      <c r="H38" s="444">
        <f t="shared" si="2"/>
        <v>805.6153982865817</v>
      </c>
      <c r="I38" s="446">
        <f t="shared" si="3"/>
        <v>109.88061598158623</v>
      </c>
      <c r="J38" s="444">
        <v>661.5356132727811</v>
      </c>
      <c r="K38" s="444">
        <v>662.9304429864055</v>
      </c>
      <c r="L38" s="444">
        <f t="shared" si="4"/>
        <v>1.3948297136244037</v>
      </c>
      <c r="M38" s="445">
        <f t="shared" si="5"/>
        <v>100.21084725986616</v>
      </c>
    </row>
    <row r="39" spans="1:13" ht="15">
      <c r="A39" s="476" t="s">
        <v>192</v>
      </c>
      <c r="B39" s="444">
        <v>657.1089999999998</v>
      </c>
      <c r="C39" s="444">
        <v>648.3910000000001</v>
      </c>
      <c r="D39" s="444">
        <f t="shared" si="0"/>
        <v>-8.717999999999734</v>
      </c>
      <c r="E39" s="445">
        <f t="shared" si="1"/>
        <v>98.673279471138</v>
      </c>
      <c r="F39" s="444">
        <v>8270.799821642986</v>
      </c>
      <c r="G39" s="444">
        <v>9070.4235561567</v>
      </c>
      <c r="H39" s="444">
        <f t="shared" si="2"/>
        <v>799.6237345137142</v>
      </c>
      <c r="I39" s="446">
        <f t="shared" si="3"/>
        <v>109.66803394783251</v>
      </c>
      <c r="J39" s="444">
        <v>919.2807687410565</v>
      </c>
      <c r="K39" s="444">
        <v>950.4943776209105</v>
      </c>
      <c r="L39" s="444">
        <f t="shared" si="4"/>
        <v>31.213608879854064</v>
      </c>
      <c r="M39" s="445">
        <f t="shared" si="5"/>
        <v>103.3954380360421</v>
      </c>
    </row>
    <row r="40" spans="1:13" ht="15">
      <c r="A40" s="476" t="s">
        <v>193</v>
      </c>
      <c r="B40" s="444">
        <v>326.781</v>
      </c>
      <c r="C40" s="444">
        <v>326.437</v>
      </c>
      <c r="D40" s="444">
        <f t="shared" si="0"/>
        <v>-0.3439999999999941</v>
      </c>
      <c r="E40" s="445">
        <f t="shared" si="1"/>
        <v>99.8947307217984</v>
      </c>
      <c r="F40" s="444">
        <v>8286.048862489964</v>
      </c>
      <c r="G40" s="444">
        <v>9360.955814853503</v>
      </c>
      <c r="H40" s="444">
        <f t="shared" si="2"/>
        <v>1074.906952363539</v>
      </c>
      <c r="I40" s="446">
        <f t="shared" si="3"/>
        <v>112.97249111370226</v>
      </c>
      <c r="J40" s="444">
        <v>777.4207598769002</v>
      </c>
      <c r="K40" s="444">
        <v>836.7137712126179</v>
      </c>
      <c r="L40" s="444">
        <f t="shared" si="4"/>
        <v>59.293011335717665</v>
      </c>
      <c r="M40" s="445">
        <f t="shared" si="5"/>
        <v>107.62688808890393</v>
      </c>
    </row>
    <row r="41" spans="1:13" ht="15">
      <c r="A41" s="476" t="s">
        <v>194</v>
      </c>
      <c r="B41" s="444">
        <v>358.26299999999975</v>
      </c>
      <c r="C41" s="444">
        <v>360.93299999999994</v>
      </c>
      <c r="D41" s="444">
        <f t="shared" si="0"/>
        <v>2.6700000000001864</v>
      </c>
      <c r="E41" s="445">
        <f t="shared" si="1"/>
        <v>100.74526255851153</v>
      </c>
      <c r="F41" s="444">
        <v>8092.915911867354</v>
      </c>
      <c r="G41" s="444">
        <v>9034.260282841045</v>
      </c>
      <c r="H41" s="444">
        <f t="shared" si="2"/>
        <v>941.3443709736912</v>
      </c>
      <c r="I41" s="446">
        <f t="shared" si="3"/>
        <v>111.63170828938571</v>
      </c>
      <c r="J41" s="444">
        <v>872.4754347132327</v>
      </c>
      <c r="K41" s="444">
        <v>785.087537022107</v>
      </c>
      <c r="L41" s="444">
        <f t="shared" si="4"/>
        <v>-87.38789769112577</v>
      </c>
      <c r="M41" s="445">
        <f t="shared" si="5"/>
        <v>89.98391310354215</v>
      </c>
    </row>
    <row r="42" spans="1:13" ht="15">
      <c r="A42" s="476" t="s">
        <v>195</v>
      </c>
      <c r="B42" s="444">
        <v>207.51100000000002</v>
      </c>
      <c r="C42" s="444">
        <v>204.97600000000006</v>
      </c>
      <c r="D42" s="444">
        <f t="shared" si="0"/>
        <v>-2.534999999999968</v>
      </c>
      <c r="E42" s="445">
        <f t="shared" si="1"/>
        <v>98.77837801369567</v>
      </c>
      <c r="F42" s="444">
        <v>8317.514091622455</v>
      </c>
      <c r="G42" s="444">
        <v>9117.098261910334</v>
      </c>
      <c r="H42" s="444">
        <f t="shared" si="2"/>
        <v>799.5841702878788</v>
      </c>
      <c r="I42" s="446">
        <f t="shared" si="3"/>
        <v>109.61325897954575</v>
      </c>
      <c r="J42" s="444">
        <v>869.3274091493944</v>
      </c>
      <c r="K42" s="444">
        <v>683.4035854604114</v>
      </c>
      <c r="L42" s="444">
        <f t="shared" si="4"/>
        <v>-185.92382368898302</v>
      </c>
      <c r="M42" s="445">
        <f t="shared" si="5"/>
        <v>78.6129113459217</v>
      </c>
    </row>
    <row r="43" spans="1:13" ht="15.75" thickBot="1">
      <c r="A43" s="477" t="s">
        <v>196</v>
      </c>
      <c r="B43" s="448">
        <v>254.675</v>
      </c>
      <c r="C43" s="448">
        <v>247.15399999999997</v>
      </c>
      <c r="D43" s="448">
        <f t="shared" si="0"/>
        <v>-7.521000000000043</v>
      </c>
      <c r="E43" s="449">
        <f t="shared" si="1"/>
        <v>97.04682438401882</v>
      </c>
      <c r="F43" s="448">
        <v>8130.592585321158</v>
      </c>
      <c r="G43" s="448">
        <v>8834.180308633488</v>
      </c>
      <c r="H43" s="448">
        <f t="shared" si="2"/>
        <v>703.5877233123292</v>
      </c>
      <c r="I43" s="450">
        <f t="shared" si="3"/>
        <v>108.65358479014895</v>
      </c>
      <c r="J43" s="448">
        <v>802.7708517391442</v>
      </c>
      <c r="K43" s="448">
        <v>799.1737944763182</v>
      </c>
      <c r="L43" s="448">
        <f t="shared" si="4"/>
        <v>-3.597057262825956</v>
      </c>
      <c r="M43" s="449">
        <f t="shared" si="5"/>
        <v>99.55191979690927</v>
      </c>
    </row>
    <row r="44" spans="1:13" s="451" customFormat="1" ht="16.5" thickBot="1">
      <c r="A44" s="474" t="s">
        <v>197</v>
      </c>
      <c r="B44" s="323">
        <f>SUM(B37:B43)</f>
        <v>2557.4779999999996</v>
      </c>
      <c r="C44" s="323">
        <v>2520.2790000000005</v>
      </c>
      <c r="D44" s="323">
        <f t="shared" si="0"/>
        <v>-37.19899999999916</v>
      </c>
      <c r="E44" s="437">
        <f t="shared" si="1"/>
        <v>98.54548113414859</v>
      </c>
      <c r="F44" s="323">
        <v>8186</v>
      </c>
      <c r="G44" s="323">
        <v>9048.46064000586</v>
      </c>
      <c r="H44" s="323">
        <f t="shared" si="2"/>
        <v>862.4606400058601</v>
      </c>
      <c r="I44" s="438">
        <f t="shared" si="3"/>
        <v>110.53580063530246</v>
      </c>
      <c r="J44" s="323">
        <v>818</v>
      </c>
      <c r="K44" s="323">
        <v>814.8994615278702</v>
      </c>
      <c r="L44" s="323">
        <f t="shared" si="4"/>
        <v>-3.100538472129756</v>
      </c>
      <c r="M44" s="437">
        <f t="shared" si="5"/>
        <v>99.6209610669768</v>
      </c>
    </row>
    <row r="45" spans="1:13" ht="15">
      <c r="A45" s="475" t="s">
        <v>198</v>
      </c>
      <c r="B45" s="440">
        <v>456.08099999999996</v>
      </c>
      <c r="C45" s="440">
        <v>439.3490000000002</v>
      </c>
      <c r="D45" s="440">
        <f t="shared" si="0"/>
        <v>-16.731999999999744</v>
      </c>
      <c r="E45" s="441">
        <f t="shared" si="1"/>
        <v>96.33135342187029</v>
      </c>
      <c r="F45" s="440">
        <v>8475.070583222425</v>
      </c>
      <c r="G45" s="440">
        <v>9216.713061066865</v>
      </c>
      <c r="H45" s="440">
        <f t="shared" si="2"/>
        <v>741.6424778444398</v>
      </c>
      <c r="I45" s="442">
        <f t="shared" si="3"/>
        <v>108.7508708105939</v>
      </c>
      <c r="J45" s="440">
        <v>731.6317350061356</v>
      </c>
      <c r="K45" s="440">
        <v>645.719765683621</v>
      </c>
      <c r="L45" s="440">
        <f t="shared" si="4"/>
        <v>-85.91196932251466</v>
      </c>
      <c r="M45" s="441">
        <f t="shared" si="5"/>
        <v>88.25748457701958</v>
      </c>
    </row>
    <row r="46" spans="1:13" ht="15">
      <c r="A46" s="476" t="s">
        <v>199</v>
      </c>
      <c r="B46" s="444">
        <v>588.9330000000002</v>
      </c>
      <c r="C46" s="444">
        <v>564.4080000000002</v>
      </c>
      <c r="D46" s="444">
        <f aca="true" t="shared" si="6" ref="D46:D77">C46-B46</f>
        <v>-24.524999999999977</v>
      </c>
      <c r="E46" s="445">
        <f aca="true" t="shared" si="7" ref="E46:E77">C46/B46*100</f>
        <v>95.8356892889344</v>
      </c>
      <c r="F46" s="444">
        <v>8708.760872062976</v>
      </c>
      <c r="G46" s="444">
        <v>9440.332171053566</v>
      </c>
      <c r="H46" s="444">
        <f aca="true" t="shared" si="8" ref="H46:H77">G46-F46</f>
        <v>731.5712989905896</v>
      </c>
      <c r="I46" s="446">
        <f aca="true" t="shared" si="9" ref="I46:I77">G46/F46*100</f>
        <v>108.40040632344623</v>
      </c>
      <c r="J46" s="444">
        <v>871.3039796830309</v>
      </c>
      <c r="K46" s="444">
        <v>793.9616967394742</v>
      </c>
      <c r="L46" s="444">
        <f aca="true" t="shared" si="10" ref="L46:L77">K46-J46</f>
        <v>-77.34228294355671</v>
      </c>
      <c r="M46" s="445">
        <f aca="true" t="shared" si="11" ref="M46:M77">K46/J46*100</f>
        <v>91.12338692958882</v>
      </c>
    </row>
    <row r="47" spans="1:13" ht="15.75" thickBot="1">
      <c r="A47" s="477" t="s">
        <v>200</v>
      </c>
      <c r="B47" s="448">
        <v>464.78</v>
      </c>
      <c r="C47" s="448">
        <v>441.5639999999999</v>
      </c>
      <c r="D47" s="448">
        <f t="shared" si="6"/>
        <v>-23.216000000000065</v>
      </c>
      <c r="E47" s="449">
        <f t="shared" si="7"/>
        <v>95.00494857782175</v>
      </c>
      <c r="F47" s="448">
        <v>8083.982385931696</v>
      </c>
      <c r="G47" s="448">
        <v>8713.37110815193</v>
      </c>
      <c r="H47" s="448">
        <f t="shared" si="8"/>
        <v>629.3887222202347</v>
      </c>
      <c r="I47" s="450">
        <f t="shared" si="9"/>
        <v>107.78562708542687</v>
      </c>
      <c r="J47" s="448">
        <v>732.1033607298075</v>
      </c>
      <c r="K47" s="448">
        <v>671.4541946354319</v>
      </c>
      <c r="L47" s="448">
        <f t="shared" si="10"/>
        <v>-60.64916609437557</v>
      </c>
      <c r="M47" s="449">
        <f t="shared" si="11"/>
        <v>91.71576455626203</v>
      </c>
    </row>
    <row r="48" spans="1:13" s="451" customFormat="1" ht="16.5" thickBot="1">
      <c r="A48" s="474" t="s">
        <v>201</v>
      </c>
      <c r="B48" s="323">
        <f>SUM(B45:B47)</f>
        <v>1509.794</v>
      </c>
      <c r="C48" s="323">
        <v>1445.3210000000004</v>
      </c>
      <c r="D48" s="323">
        <f t="shared" si="6"/>
        <v>-64.47299999999973</v>
      </c>
      <c r="E48" s="437">
        <f t="shared" si="7"/>
        <v>95.72968232752285</v>
      </c>
      <c r="F48" s="323">
        <v>8446</v>
      </c>
      <c r="G48" s="323">
        <v>9150.260507296762</v>
      </c>
      <c r="H48" s="323">
        <f t="shared" si="8"/>
        <v>704.2605072967617</v>
      </c>
      <c r="I48" s="438">
        <f t="shared" si="9"/>
        <v>108.33839104069101</v>
      </c>
      <c r="J48" s="323">
        <v>786</v>
      </c>
      <c r="K48" s="323">
        <v>711.4714770398175</v>
      </c>
      <c r="L48" s="323">
        <f t="shared" si="10"/>
        <v>-74.5285229601825</v>
      </c>
      <c r="M48" s="437">
        <f t="shared" si="11"/>
        <v>90.51799962338644</v>
      </c>
    </row>
    <row r="49" spans="1:13" ht="15">
      <c r="A49" s="475" t="s">
        <v>202</v>
      </c>
      <c r="B49" s="440">
        <v>644.656</v>
      </c>
      <c r="C49" s="440">
        <v>633.619</v>
      </c>
      <c r="D49" s="440">
        <f t="shared" si="6"/>
        <v>-11.03699999999992</v>
      </c>
      <c r="E49" s="441">
        <f t="shared" si="7"/>
        <v>98.28792410215682</v>
      </c>
      <c r="F49" s="440">
        <v>8220.590516492515</v>
      </c>
      <c r="G49" s="440">
        <v>9263.444330636128</v>
      </c>
      <c r="H49" s="440">
        <f t="shared" si="8"/>
        <v>1042.853814143613</v>
      </c>
      <c r="I49" s="442">
        <f t="shared" si="9"/>
        <v>112.68587471972229</v>
      </c>
      <c r="J49" s="440">
        <v>836.5898505042477</v>
      </c>
      <c r="K49" s="440">
        <v>891.1985488650647</v>
      </c>
      <c r="L49" s="440">
        <f t="shared" si="10"/>
        <v>54.608698360817016</v>
      </c>
      <c r="M49" s="441">
        <f t="shared" si="11"/>
        <v>106.52753536609391</v>
      </c>
    </row>
    <row r="50" spans="1:13" ht="15">
      <c r="A50" s="476" t="s">
        <v>203</v>
      </c>
      <c r="B50" s="444">
        <v>659.49</v>
      </c>
      <c r="C50" s="444">
        <v>627.0830000000001</v>
      </c>
      <c r="D50" s="444">
        <f t="shared" si="6"/>
        <v>-32.406999999999925</v>
      </c>
      <c r="E50" s="445">
        <f t="shared" si="7"/>
        <v>95.08605134270422</v>
      </c>
      <c r="F50" s="444">
        <v>7738.107729710331</v>
      </c>
      <c r="G50" s="444">
        <v>8685.645015625254</v>
      </c>
      <c r="H50" s="444">
        <f t="shared" si="8"/>
        <v>947.5372859149229</v>
      </c>
      <c r="I50" s="446">
        <f t="shared" si="9"/>
        <v>112.24507746612096</v>
      </c>
      <c r="J50" s="444">
        <v>871.0139653368512</v>
      </c>
      <c r="K50" s="444">
        <v>644.1082493598667</v>
      </c>
      <c r="L50" s="444">
        <f t="shared" si="10"/>
        <v>-226.90571597698454</v>
      </c>
      <c r="M50" s="445">
        <f t="shared" si="11"/>
        <v>73.94924478745502</v>
      </c>
    </row>
    <row r="51" spans="1:13" ht="15">
      <c r="A51" s="476" t="s">
        <v>204</v>
      </c>
      <c r="B51" s="444">
        <v>598.215</v>
      </c>
      <c r="C51" s="444">
        <v>587.6809999999997</v>
      </c>
      <c r="D51" s="444">
        <f t="shared" si="6"/>
        <v>-10.534000000000333</v>
      </c>
      <c r="E51" s="445">
        <f t="shared" si="7"/>
        <v>98.23909463988694</v>
      </c>
      <c r="F51" s="444">
        <v>8528.654970760237</v>
      </c>
      <c r="G51" s="444">
        <v>9167.037899812996</v>
      </c>
      <c r="H51" s="444">
        <f t="shared" si="8"/>
        <v>638.3829290527592</v>
      </c>
      <c r="I51" s="446">
        <f t="shared" si="9"/>
        <v>107.48515365249737</v>
      </c>
      <c r="J51" s="444">
        <v>864.1770377985615</v>
      </c>
      <c r="K51" s="444">
        <v>741.2547510185517</v>
      </c>
      <c r="L51" s="444">
        <f t="shared" si="10"/>
        <v>-122.92228678000981</v>
      </c>
      <c r="M51" s="445">
        <f t="shared" si="11"/>
        <v>85.77579808263052</v>
      </c>
    </row>
    <row r="52" spans="1:13" ht="15">
      <c r="A52" s="476" t="s">
        <v>205</v>
      </c>
      <c r="B52" s="444">
        <v>383.3910000000001</v>
      </c>
      <c r="C52" s="444">
        <v>393</v>
      </c>
      <c r="D52" s="444">
        <f t="shared" si="6"/>
        <v>9.608999999999924</v>
      </c>
      <c r="E52" s="445">
        <f t="shared" si="7"/>
        <v>102.50631861467794</v>
      </c>
      <c r="F52" s="444">
        <v>8249.418131011593</v>
      </c>
      <c r="G52" s="444">
        <v>9078.43341815098</v>
      </c>
      <c r="H52" s="444">
        <f t="shared" si="8"/>
        <v>829.0152871393875</v>
      </c>
      <c r="I52" s="446">
        <f t="shared" si="9"/>
        <v>110.04937892556221</v>
      </c>
      <c r="J52" s="444">
        <v>1024.0476867392986</v>
      </c>
      <c r="K52" s="444">
        <v>1013.2756573367259</v>
      </c>
      <c r="L52" s="444">
        <f t="shared" si="10"/>
        <v>-10.772029402572684</v>
      </c>
      <c r="M52" s="445">
        <f t="shared" si="11"/>
        <v>98.94809298999813</v>
      </c>
    </row>
    <row r="53" spans="1:13" ht="15">
      <c r="A53" s="476" t="s">
        <v>206</v>
      </c>
      <c r="B53" s="444">
        <v>542.155</v>
      </c>
      <c r="C53" s="444">
        <v>517.196</v>
      </c>
      <c r="D53" s="444">
        <f t="shared" si="6"/>
        <v>-24.958999999999946</v>
      </c>
      <c r="E53" s="445">
        <f t="shared" si="7"/>
        <v>95.39633499644935</v>
      </c>
      <c r="F53" s="444">
        <v>9022.366297461058</v>
      </c>
      <c r="G53" s="444">
        <v>9693.492086816867</v>
      </c>
      <c r="H53" s="444">
        <f t="shared" si="8"/>
        <v>671.1257893558086</v>
      </c>
      <c r="I53" s="446">
        <f t="shared" si="9"/>
        <v>107.43846755085377</v>
      </c>
      <c r="J53" s="444">
        <v>991.0554484726078</v>
      </c>
      <c r="K53" s="444">
        <v>797.5209913972006</v>
      </c>
      <c r="L53" s="444">
        <f t="shared" si="10"/>
        <v>-193.5344570754072</v>
      </c>
      <c r="M53" s="445">
        <f t="shared" si="11"/>
        <v>80.4718840531397</v>
      </c>
    </row>
    <row r="54" spans="1:13" ht="15">
      <c r="A54" s="476" t="s">
        <v>207</v>
      </c>
      <c r="B54" s="444">
        <v>597.72</v>
      </c>
      <c r="C54" s="444">
        <v>565.9229999999999</v>
      </c>
      <c r="D54" s="444">
        <f t="shared" si="6"/>
        <v>-31.79700000000014</v>
      </c>
      <c r="E54" s="445">
        <f t="shared" si="7"/>
        <v>94.68028508331659</v>
      </c>
      <c r="F54" s="444">
        <v>8503.621539628368</v>
      </c>
      <c r="G54" s="444">
        <v>9251.421718737942</v>
      </c>
      <c r="H54" s="444">
        <f t="shared" si="8"/>
        <v>747.800179109574</v>
      </c>
      <c r="I54" s="446">
        <f t="shared" si="9"/>
        <v>108.79390240528338</v>
      </c>
      <c r="J54" s="444">
        <v>860.1318343036871</v>
      </c>
      <c r="K54" s="444">
        <v>701.3062436644799</v>
      </c>
      <c r="L54" s="444">
        <f t="shared" si="10"/>
        <v>-158.82559063920723</v>
      </c>
      <c r="M54" s="445">
        <f t="shared" si="11"/>
        <v>81.53473871039975</v>
      </c>
    </row>
    <row r="55" spans="1:13" ht="15.75" thickBot="1">
      <c r="A55" s="477" t="s">
        <v>208</v>
      </c>
      <c r="B55" s="448">
        <v>519.295</v>
      </c>
      <c r="C55" s="448">
        <v>509.149</v>
      </c>
      <c r="D55" s="448">
        <f t="shared" si="6"/>
        <v>-10.145999999999958</v>
      </c>
      <c r="E55" s="449">
        <f t="shared" si="7"/>
        <v>98.04619724819227</v>
      </c>
      <c r="F55" s="448">
        <v>8240.969647952195</v>
      </c>
      <c r="G55" s="448">
        <v>9041.917657372072</v>
      </c>
      <c r="H55" s="448">
        <f t="shared" si="8"/>
        <v>800.948009419877</v>
      </c>
      <c r="I55" s="450">
        <f t="shared" si="9"/>
        <v>109.71909913075466</v>
      </c>
      <c r="J55" s="448">
        <v>951.9643619394244</v>
      </c>
      <c r="K55" s="448">
        <v>869.0278615231823</v>
      </c>
      <c r="L55" s="448">
        <f t="shared" si="10"/>
        <v>-82.9365004162421</v>
      </c>
      <c r="M55" s="449">
        <f t="shared" si="11"/>
        <v>91.28785659084163</v>
      </c>
    </row>
    <row r="56" spans="1:13" s="451" customFormat="1" ht="16.5" thickBot="1">
      <c r="A56" s="474" t="s">
        <v>53</v>
      </c>
      <c r="B56" s="323">
        <f>SUM(B49:B55)</f>
        <v>3944.9220000000005</v>
      </c>
      <c r="C56" s="323">
        <v>3833.6509999999994</v>
      </c>
      <c r="D56" s="323">
        <f t="shared" si="6"/>
        <v>-111.2710000000011</v>
      </c>
      <c r="E56" s="437">
        <f t="shared" si="7"/>
        <v>97.1793865632831</v>
      </c>
      <c r="F56" s="323">
        <v>8345</v>
      </c>
      <c r="G56" s="323">
        <v>9162.00874831851</v>
      </c>
      <c r="H56" s="323">
        <f t="shared" si="8"/>
        <v>817.0087483185107</v>
      </c>
      <c r="I56" s="438">
        <f t="shared" si="9"/>
        <v>109.79039842203129</v>
      </c>
      <c r="J56" s="323">
        <v>905</v>
      </c>
      <c r="K56" s="323">
        <v>796.6956303534153</v>
      </c>
      <c r="L56" s="323">
        <f t="shared" si="10"/>
        <v>-108.30436964658475</v>
      </c>
      <c r="M56" s="437">
        <f t="shared" si="11"/>
        <v>88.03266633739395</v>
      </c>
    </row>
    <row r="57" spans="1:13" ht="15">
      <c r="A57" s="475" t="s">
        <v>209</v>
      </c>
      <c r="B57" s="440">
        <v>580.9669999999999</v>
      </c>
      <c r="C57" s="440">
        <v>553.945</v>
      </c>
      <c r="D57" s="440">
        <f t="shared" si="6"/>
        <v>-27.02199999999982</v>
      </c>
      <c r="E57" s="441">
        <f t="shared" si="7"/>
        <v>95.3487891739118</v>
      </c>
      <c r="F57" s="440">
        <v>8262.301186355393</v>
      </c>
      <c r="G57" s="440">
        <v>8880.943053913294</v>
      </c>
      <c r="H57" s="440">
        <f t="shared" si="8"/>
        <v>618.6418675579007</v>
      </c>
      <c r="I57" s="442">
        <f t="shared" si="9"/>
        <v>107.48752500791842</v>
      </c>
      <c r="J57" s="440">
        <v>905.6986025023797</v>
      </c>
      <c r="K57" s="440">
        <v>657.7295579886088</v>
      </c>
      <c r="L57" s="440">
        <f t="shared" si="10"/>
        <v>-247.96904451377088</v>
      </c>
      <c r="M57" s="441">
        <f t="shared" si="11"/>
        <v>72.62124024165982</v>
      </c>
    </row>
    <row r="58" spans="1:13" ht="15">
      <c r="A58" s="476" t="s">
        <v>210</v>
      </c>
      <c r="B58" s="444">
        <v>418.083</v>
      </c>
      <c r="C58" s="444">
        <v>397.8469999999999</v>
      </c>
      <c r="D58" s="444">
        <f t="shared" si="6"/>
        <v>-20.236000000000104</v>
      </c>
      <c r="E58" s="445">
        <f t="shared" si="7"/>
        <v>95.15981276445106</v>
      </c>
      <c r="F58" s="444">
        <v>8367.744363360067</v>
      </c>
      <c r="G58" s="444">
        <v>9170.106431199267</v>
      </c>
      <c r="H58" s="444">
        <f t="shared" si="8"/>
        <v>802.3620678391999</v>
      </c>
      <c r="I58" s="446">
        <f t="shared" si="9"/>
        <v>109.58874976334737</v>
      </c>
      <c r="J58" s="444">
        <v>1008.9344300852537</v>
      </c>
      <c r="K58" s="444">
        <v>865.9392513537448</v>
      </c>
      <c r="L58" s="444">
        <f t="shared" si="10"/>
        <v>-142.99517873150887</v>
      </c>
      <c r="M58" s="445">
        <f t="shared" si="11"/>
        <v>85.82710883209467</v>
      </c>
    </row>
    <row r="59" spans="1:13" ht="15">
      <c r="A59" s="476" t="s">
        <v>211</v>
      </c>
      <c r="B59" s="444">
        <v>811.3470000000004</v>
      </c>
      <c r="C59" s="444">
        <v>766.2509999999999</v>
      </c>
      <c r="D59" s="444">
        <f t="shared" si="6"/>
        <v>-45.09600000000057</v>
      </c>
      <c r="E59" s="445">
        <f t="shared" si="7"/>
        <v>94.44183561410833</v>
      </c>
      <c r="F59" s="444">
        <v>8018.829181595546</v>
      </c>
      <c r="G59" s="444">
        <v>8842.669482106168</v>
      </c>
      <c r="H59" s="444">
        <f t="shared" si="8"/>
        <v>823.840300510622</v>
      </c>
      <c r="I59" s="446">
        <f t="shared" si="9"/>
        <v>110.27382279699214</v>
      </c>
      <c r="J59" s="444">
        <v>713.8145988502245</v>
      </c>
      <c r="K59" s="444">
        <v>661.7666186841301</v>
      </c>
      <c r="L59" s="444">
        <f t="shared" si="10"/>
        <v>-52.04798016609436</v>
      </c>
      <c r="M59" s="445">
        <f t="shared" si="11"/>
        <v>92.70847356583481</v>
      </c>
    </row>
    <row r="60" spans="1:13" ht="15.75" thickBot="1">
      <c r="A60" s="477" t="s">
        <v>212</v>
      </c>
      <c r="B60" s="448">
        <v>450.7220000000002</v>
      </c>
      <c r="C60" s="448">
        <v>423.0409999999999</v>
      </c>
      <c r="D60" s="448">
        <f t="shared" si="6"/>
        <v>-27.681000000000324</v>
      </c>
      <c r="E60" s="449">
        <f t="shared" si="7"/>
        <v>93.85852032960443</v>
      </c>
      <c r="F60" s="448">
        <v>8242.339328159409</v>
      </c>
      <c r="G60" s="448">
        <v>9159.099630217086</v>
      </c>
      <c r="H60" s="448">
        <f t="shared" si="8"/>
        <v>916.7603020576771</v>
      </c>
      <c r="I60" s="450">
        <f t="shared" si="9"/>
        <v>111.12257413287543</v>
      </c>
      <c r="J60" s="448">
        <v>819.4615158198029</v>
      </c>
      <c r="K60" s="448">
        <v>842.9852740829692</v>
      </c>
      <c r="L60" s="448">
        <f t="shared" si="10"/>
        <v>23.523758263166314</v>
      </c>
      <c r="M60" s="449">
        <f t="shared" si="11"/>
        <v>102.87063612006632</v>
      </c>
    </row>
    <row r="61" spans="1:13" s="451" customFormat="1" ht="16.5" thickBot="1">
      <c r="A61" s="474" t="s">
        <v>213</v>
      </c>
      <c r="B61" s="323">
        <f>SUM(B57:B60)</f>
        <v>2261.1190000000006</v>
      </c>
      <c r="C61" s="323">
        <v>2141.0839999999994</v>
      </c>
      <c r="D61" s="323">
        <f t="shared" si="6"/>
        <v>-120.03500000000122</v>
      </c>
      <c r="E61" s="437">
        <f t="shared" si="7"/>
        <v>94.69134530292297</v>
      </c>
      <c r="F61" s="323">
        <v>8189</v>
      </c>
      <c r="G61" s="323">
        <v>8975.935709824247</v>
      </c>
      <c r="H61" s="323">
        <f t="shared" si="8"/>
        <v>786.9357098242472</v>
      </c>
      <c r="I61" s="438">
        <f t="shared" si="9"/>
        <v>109.60966796708081</v>
      </c>
      <c r="J61" s="323">
        <v>839</v>
      </c>
      <c r="K61" s="323">
        <v>734.4662796975739</v>
      </c>
      <c r="L61" s="323">
        <f t="shared" si="10"/>
        <v>-104.5337203024261</v>
      </c>
      <c r="M61" s="437">
        <f t="shared" si="11"/>
        <v>87.54067696037829</v>
      </c>
    </row>
    <row r="62" spans="1:13" ht="15">
      <c r="A62" s="475" t="s">
        <v>214</v>
      </c>
      <c r="B62" s="440">
        <v>751.3829999999999</v>
      </c>
      <c r="C62" s="440">
        <v>717.124</v>
      </c>
      <c r="D62" s="440">
        <f t="shared" si="6"/>
        <v>-34.2589999999999</v>
      </c>
      <c r="E62" s="441">
        <f t="shared" si="7"/>
        <v>95.44054097577403</v>
      </c>
      <c r="F62" s="440">
        <v>8145.237071728621</v>
      </c>
      <c r="G62" s="440">
        <v>8885.067296590267</v>
      </c>
      <c r="H62" s="440">
        <f t="shared" si="8"/>
        <v>739.8302248616455</v>
      </c>
      <c r="I62" s="442">
        <f t="shared" si="9"/>
        <v>109.08297964008351</v>
      </c>
      <c r="J62" s="440">
        <v>712.9173803506336</v>
      </c>
      <c r="K62" s="440">
        <v>475.49284828472247</v>
      </c>
      <c r="L62" s="440">
        <f t="shared" si="10"/>
        <v>-237.42453206591114</v>
      </c>
      <c r="M62" s="441">
        <f t="shared" si="11"/>
        <v>66.69676759049712</v>
      </c>
    </row>
    <row r="63" spans="1:13" ht="15">
      <c r="A63" s="476" t="s">
        <v>215</v>
      </c>
      <c r="B63" s="444">
        <v>430.7489999999997</v>
      </c>
      <c r="C63" s="444">
        <v>396.86099999999993</v>
      </c>
      <c r="D63" s="444">
        <f t="shared" si="6"/>
        <v>-33.88799999999975</v>
      </c>
      <c r="E63" s="445">
        <f t="shared" si="7"/>
        <v>92.13277337846407</v>
      </c>
      <c r="F63" s="444">
        <v>7966.795047695999</v>
      </c>
      <c r="G63" s="444">
        <v>8774.495352276996</v>
      </c>
      <c r="H63" s="444">
        <f t="shared" si="8"/>
        <v>807.700304580997</v>
      </c>
      <c r="I63" s="446">
        <f t="shared" si="9"/>
        <v>110.1383341700824</v>
      </c>
      <c r="J63" s="444">
        <v>692.7398554610696</v>
      </c>
      <c r="K63" s="444">
        <v>611.6054067629053</v>
      </c>
      <c r="L63" s="444">
        <f t="shared" si="10"/>
        <v>-81.1344486981643</v>
      </c>
      <c r="M63" s="445">
        <f t="shared" si="11"/>
        <v>88.28789074880594</v>
      </c>
    </row>
    <row r="64" spans="1:13" ht="15">
      <c r="A64" s="476" t="s">
        <v>216</v>
      </c>
      <c r="B64" s="444">
        <v>603.6309999999999</v>
      </c>
      <c r="C64" s="444">
        <v>579.5280000000002</v>
      </c>
      <c r="D64" s="444">
        <f t="shared" si="6"/>
        <v>-24.10299999999961</v>
      </c>
      <c r="E64" s="445">
        <f t="shared" si="7"/>
        <v>96.00699765253945</v>
      </c>
      <c r="F64" s="444">
        <v>8028.8261095492735</v>
      </c>
      <c r="G64" s="444">
        <v>8628.663326017031</v>
      </c>
      <c r="H64" s="444">
        <f t="shared" si="8"/>
        <v>599.8372164677576</v>
      </c>
      <c r="I64" s="446">
        <f t="shared" si="9"/>
        <v>107.47104506042704</v>
      </c>
      <c r="J64" s="444">
        <v>770.9052936865951</v>
      </c>
      <c r="K64" s="444">
        <v>574.1574752787326</v>
      </c>
      <c r="L64" s="444">
        <f t="shared" si="10"/>
        <v>-196.7478184078625</v>
      </c>
      <c r="M64" s="445">
        <f t="shared" si="11"/>
        <v>74.47834124124608</v>
      </c>
    </row>
    <row r="65" spans="1:13" ht="15">
      <c r="A65" s="476" t="s">
        <v>217</v>
      </c>
      <c r="B65" s="444">
        <v>350.5020000000002</v>
      </c>
      <c r="C65" s="444">
        <v>351.42100000000005</v>
      </c>
      <c r="D65" s="444">
        <f t="shared" si="6"/>
        <v>0.918999999999869</v>
      </c>
      <c r="E65" s="445">
        <f t="shared" si="7"/>
        <v>100.2621953655043</v>
      </c>
      <c r="F65" s="444">
        <v>7856.012233881683</v>
      </c>
      <c r="G65" s="444">
        <v>8677.660128449925</v>
      </c>
      <c r="H65" s="444">
        <f t="shared" si="8"/>
        <v>821.647894568242</v>
      </c>
      <c r="I65" s="446">
        <f t="shared" si="9"/>
        <v>110.4588418412157</v>
      </c>
      <c r="J65" s="444">
        <v>773.8614900913547</v>
      </c>
      <c r="K65" s="444">
        <v>615.9667938645289</v>
      </c>
      <c r="L65" s="444">
        <f t="shared" si="10"/>
        <v>-157.89469622682577</v>
      </c>
      <c r="M65" s="445">
        <f t="shared" si="11"/>
        <v>79.59651717412812</v>
      </c>
    </row>
    <row r="66" spans="1:13" ht="15.75" thickBot="1">
      <c r="A66" s="477" t="s">
        <v>218</v>
      </c>
      <c r="B66" s="448">
        <v>661.9020000000006</v>
      </c>
      <c r="C66" s="448">
        <v>638.0520000000006</v>
      </c>
      <c r="D66" s="448">
        <f t="shared" si="6"/>
        <v>-23.850000000000023</v>
      </c>
      <c r="E66" s="449">
        <f t="shared" si="7"/>
        <v>96.39674755477397</v>
      </c>
      <c r="F66" s="448">
        <v>8383.871026224417</v>
      </c>
      <c r="G66" s="448">
        <v>9170.463640372043</v>
      </c>
      <c r="H66" s="448">
        <f t="shared" si="8"/>
        <v>786.5926141476266</v>
      </c>
      <c r="I66" s="450">
        <f t="shared" si="9"/>
        <v>109.38221272354018</v>
      </c>
      <c r="J66" s="448">
        <v>868.4377244164032</v>
      </c>
      <c r="K66" s="448">
        <v>798.3816366064198</v>
      </c>
      <c r="L66" s="448">
        <f t="shared" si="10"/>
        <v>-70.05608780998341</v>
      </c>
      <c r="M66" s="449">
        <f t="shared" si="11"/>
        <v>91.93309021011706</v>
      </c>
    </row>
    <row r="67" spans="1:13" s="451" customFormat="1" ht="16.5" thickBot="1">
      <c r="A67" s="474" t="s">
        <v>219</v>
      </c>
      <c r="B67" s="323">
        <f>SUM(B62:B66)</f>
        <v>2798.167</v>
      </c>
      <c r="C67" s="323">
        <v>2682.986000000001</v>
      </c>
      <c r="D67" s="323">
        <f t="shared" si="6"/>
        <v>-115.18099999999913</v>
      </c>
      <c r="E67" s="437">
        <f t="shared" si="7"/>
        <v>95.88369814953865</v>
      </c>
      <c r="F67" s="323">
        <v>8113</v>
      </c>
      <c r="G67" s="323">
        <v>8854.033031356355</v>
      </c>
      <c r="H67" s="323">
        <f t="shared" si="8"/>
        <v>741.0330313563554</v>
      </c>
      <c r="I67" s="438">
        <f t="shared" si="9"/>
        <v>109.1338966024449</v>
      </c>
      <c r="J67" s="323">
        <v>767</v>
      </c>
      <c r="K67" s="323">
        <v>612.124948347351</v>
      </c>
      <c r="L67" s="323">
        <f t="shared" si="10"/>
        <v>-154.87505165264895</v>
      </c>
      <c r="M67" s="437">
        <f t="shared" si="11"/>
        <v>79.80768557331825</v>
      </c>
    </row>
    <row r="68" spans="1:13" ht="15">
      <c r="A68" s="475" t="s">
        <v>220</v>
      </c>
      <c r="B68" s="440">
        <v>567.887</v>
      </c>
      <c r="C68" s="440">
        <v>528.6159999999999</v>
      </c>
      <c r="D68" s="440">
        <f t="shared" si="6"/>
        <v>-39.27100000000007</v>
      </c>
      <c r="E68" s="441">
        <f t="shared" si="7"/>
        <v>93.0847157973329</v>
      </c>
      <c r="F68" s="440">
        <v>8449.426851938268</v>
      </c>
      <c r="G68" s="440">
        <v>9210.30262673346</v>
      </c>
      <c r="H68" s="440">
        <f t="shared" si="8"/>
        <v>760.8757747951931</v>
      </c>
      <c r="I68" s="442">
        <f t="shared" si="9"/>
        <v>109.00505783561701</v>
      </c>
      <c r="J68" s="440">
        <v>982.0821161017358</v>
      </c>
      <c r="K68" s="440">
        <v>782.5081596723015</v>
      </c>
      <c r="L68" s="440">
        <f t="shared" si="10"/>
        <v>-199.57395642943425</v>
      </c>
      <c r="M68" s="441">
        <f t="shared" si="11"/>
        <v>79.67848582543986</v>
      </c>
    </row>
    <row r="69" spans="1:13" ht="15">
      <c r="A69" s="476" t="s">
        <v>221</v>
      </c>
      <c r="B69" s="444">
        <v>722.4190000000003</v>
      </c>
      <c r="C69" s="444">
        <v>714.045</v>
      </c>
      <c r="D69" s="444">
        <f t="shared" si="6"/>
        <v>-8.374000000000365</v>
      </c>
      <c r="E69" s="445">
        <f t="shared" si="7"/>
        <v>98.84083890373864</v>
      </c>
      <c r="F69" s="444">
        <v>8642.107511937904</v>
      </c>
      <c r="G69" s="444">
        <v>9488.96171343076</v>
      </c>
      <c r="H69" s="444">
        <f t="shared" si="8"/>
        <v>846.8542014928553</v>
      </c>
      <c r="I69" s="446">
        <f t="shared" si="9"/>
        <v>109.79916299725548</v>
      </c>
      <c r="J69" s="444">
        <v>972.5911601623606</v>
      </c>
      <c r="K69" s="444">
        <v>852.6736176758234</v>
      </c>
      <c r="L69" s="444">
        <f t="shared" si="10"/>
        <v>-119.91754248653717</v>
      </c>
      <c r="M69" s="445">
        <f t="shared" si="11"/>
        <v>87.67030306274647</v>
      </c>
    </row>
    <row r="70" spans="1:13" ht="15">
      <c r="A70" s="476" t="s">
        <v>222</v>
      </c>
      <c r="B70" s="444">
        <v>610.14</v>
      </c>
      <c r="C70" s="444">
        <v>572.29</v>
      </c>
      <c r="D70" s="444">
        <f t="shared" si="6"/>
        <v>-37.85000000000002</v>
      </c>
      <c r="E70" s="445">
        <f t="shared" si="7"/>
        <v>93.79650571999868</v>
      </c>
      <c r="F70" s="444">
        <v>8045.709181499326</v>
      </c>
      <c r="G70" s="444">
        <v>8995.264056102093</v>
      </c>
      <c r="H70" s="444">
        <f t="shared" si="8"/>
        <v>949.5548746027662</v>
      </c>
      <c r="I70" s="446">
        <f t="shared" si="9"/>
        <v>111.80200344285642</v>
      </c>
      <c r="J70" s="444">
        <v>827.939489297538</v>
      </c>
      <c r="K70" s="444">
        <v>743.6136690605579</v>
      </c>
      <c r="L70" s="444">
        <f t="shared" si="10"/>
        <v>-84.32582023698012</v>
      </c>
      <c r="M70" s="445">
        <f t="shared" si="11"/>
        <v>89.81497786649528</v>
      </c>
    </row>
    <row r="71" spans="1:13" ht="15.75" thickBot="1">
      <c r="A71" s="477" t="s">
        <v>223</v>
      </c>
      <c r="B71" s="448">
        <v>757.55</v>
      </c>
      <c r="C71" s="448">
        <v>742.37</v>
      </c>
      <c r="D71" s="448">
        <f t="shared" si="6"/>
        <v>-15.17999999999995</v>
      </c>
      <c r="E71" s="449">
        <f t="shared" si="7"/>
        <v>97.99617186984358</v>
      </c>
      <c r="F71" s="448">
        <v>8177.518315622729</v>
      </c>
      <c r="G71" s="448">
        <v>9014.344599054375</v>
      </c>
      <c r="H71" s="448">
        <f t="shared" si="8"/>
        <v>836.8262834316465</v>
      </c>
      <c r="I71" s="450">
        <f t="shared" si="9"/>
        <v>110.23325477404231</v>
      </c>
      <c r="J71" s="448">
        <v>812.6574703539919</v>
      </c>
      <c r="K71" s="448">
        <v>678.1667721845799</v>
      </c>
      <c r="L71" s="448">
        <f t="shared" si="10"/>
        <v>-134.49069816941198</v>
      </c>
      <c r="M71" s="449">
        <f t="shared" si="11"/>
        <v>83.4505061387268</v>
      </c>
    </row>
    <row r="72" spans="1:13" s="451" customFormat="1" ht="16.5" thickBot="1">
      <c r="A72" s="474" t="s">
        <v>224</v>
      </c>
      <c r="B72" s="323">
        <f>SUM(B68:B71)</f>
        <v>2657.996</v>
      </c>
      <c r="C72" s="323">
        <v>2557.321</v>
      </c>
      <c r="D72" s="323">
        <f t="shared" si="6"/>
        <v>-100.67500000000018</v>
      </c>
      <c r="E72" s="437">
        <f t="shared" si="7"/>
        <v>96.21237202764789</v>
      </c>
      <c r="F72" s="323">
        <v>8332</v>
      </c>
      <c r="G72" s="323">
        <v>9183.101248011752</v>
      </c>
      <c r="H72" s="323">
        <f t="shared" si="8"/>
        <v>851.1012480117515</v>
      </c>
      <c r="I72" s="438">
        <f t="shared" si="9"/>
        <v>110.21484935203733</v>
      </c>
      <c r="J72" s="323">
        <v>896</v>
      </c>
      <c r="K72" s="323">
        <v>763.1060003808675</v>
      </c>
      <c r="L72" s="323">
        <f t="shared" si="10"/>
        <v>-132.8939996191325</v>
      </c>
      <c r="M72" s="437">
        <f t="shared" si="11"/>
        <v>85.16808039965039</v>
      </c>
    </row>
    <row r="73" spans="1:13" ht="15">
      <c r="A73" s="475" t="s">
        <v>225</v>
      </c>
      <c r="B73" s="440">
        <v>494.26399999999984</v>
      </c>
      <c r="C73" s="440">
        <v>475.47899999999987</v>
      </c>
      <c r="D73" s="440">
        <f t="shared" si="6"/>
        <v>-18.784999999999968</v>
      </c>
      <c r="E73" s="441">
        <f t="shared" si="7"/>
        <v>96.19939951119241</v>
      </c>
      <c r="F73" s="440">
        <v>8120.667632412373</v>
      </c>
      <c r="G73" s="440">
        <v>8606.334524412929</v>
      </c>
      <c r="H73" s="440">
        <f t="shared" si="8"/>
        <v>485.6668920005559</v>
      </c>
      <c r="I73" s="442">
        <f t="shared" si="9"/>
        <v>105.98062762798088</v>
      </c>
      <c r="J73" s="440">
        <v>929.782464431964</v>
      </c>
      <c r="K73" s="440">
        <v>460.48931708866223</v>
      </c>
      <c r="L73" s="440">
        <f t="shared" si="10"/>
        <v>-469.2931473433017</v>
      </c>
      <c r="M73" s="441">
        <f t="shared" si="11"/>
        <v>49.52656505196524</v>
      </c>
    </row>
    <row r="74" spans="1:13" ht="15">
      <c r="A74" s="476" t="s">
        <v>226</v>
      </c>
      <c r="B74" s="444">
        <v>544.827</v>
      </c>
      <c r="C74" s="444">
        <v>527.7179999999998</v>
      </c>
      <c r="D74" s="444">
        <f t="shared" si="6"/>
        <v>-17.10900000000015</v>
      </c>
      <c r="E74" s="445">
        <f t="shared" si="7"/>
        <v>96.85973712756524</v>
      </c>
      <c r="F74" s="444">
        <v>8135.742783183161</v>
      </c>
      <c r="G74" s="444">
        <v>9118.633436797685</v>
      </c>
      <c r="H74" s="444">
        <f t="shared" si="8"/>
        <v>982.8906536145241</v>
      </c>
      <c r="I74" s="446">
        <f t="shared" si="9"/>
        <v>112.08114218711769</v>
      </c>
      <c r="J74" s="444">
        <v>909.174227170582</v>
      </c>
      <c r="K74" s="444">
        <v>709.3807677585379</v>
      </c>
      <c r="L74" s="444">
        <f t="shared" si="10"/>
        <v>-199.79345941204406</v>
      </c>
      <c r="M74" s="445">
        <f t="shared" si="11"/>
        <v>78.02473349538116</v>
      </c>
    </row>
    <row r="75" spans="1:13" ht="15">
      <c r="A75" s="476" t="s">
        <v>227</v>
      </c>
      <c r="B75" s="444">
        <v>376.81399999999957</v>
      </c>
      <c r="C75" s="444">
        <v>366.53299999999996</v>
      </c>
      <c r="D75" s="444">
        <f t="shared" si="6"/>
        <v>-10.280999999999608</v>
      </c>
      <c r="E75" s="445">
        <f t="shared" si="7"/>
        <v>97.27159818902706</v>
      </c>
      <c r="F75" s="444">
        <v>8255.799943738832</v>
      </c>
      <c r="G75" s="444">
        <v>8948.799516914803</v>
      </c>
      <c r="H75" s="444">
        <f t="shared" si="8"/>
        <v>692.9995731759718</v>
      </c>
      <c r="I75" s="446">
        <f t="shared" si="9"/>
        <v>108.39409358146499</v>
      </c>
      <c r="J75" s="444">
        <v>673.0296645029119</v>
      </c>
      <c r="K75" s="444">
        <v>414.07367594914143</v>
      </c>
      <c r="L75" s="444">
        <f t="shared" si="10"/>
        <v>-258.9559885537705</v>
      </c>
      <c r="M75" s="445">
        <f t="shared" si="11"/>
        <v>61.523837326690355</v>
      </c>
    </row>
    <row r="76" spans="1:13" ht="15">
      <c r="A76" s="476" t="s">
        <v>228</v>
      </c>
      <c r="B76" s="444">
        <v>675.4120000000004</v>
      </c>
      <c r="C76" s="444">
        <v>660.0359999999998</v>
      </c>
      <c r="D76" s="444">
        <f t="shared" si="6"/>
        <v>-15.376000000000545</v>
      </c>
      <c r="E76" s="445">
        <f t="shared" si="7"/>
        <v>97.72346360443692</v>
      </c>
      <c r="F76" s="444">
        <v>8284.239348229921</v>
      </c>
      <c r="G76" s="444">
        <v>8759.96460799108</v>
      </c>
      <c r="H76" s="444">
        <f t="shared" si="8"/>
        <v>475.72525976115867</v>
      </c>
      <c r="I76" s="446">
        <f t="shared" si="9"/>
        <v>105.74253398246884</v>
      </c>
      <c r="J76" s="444">
        <v>717.0487544392653</v>
      </c>
      <c r="K76" s="444">
        <v>386.872837239181</v>
      </c>
      <c r="L76" s="444">
        <f t="shared" si="10"/>
        <v>-330.17591720008426</v>
      </c>
      <c r="M76" s="445">
        <f t="shared" si="11"/>
        <v>53.953491285500796</v>
      </c>
    </row>
    <row r="77" spans="1:13" ht="15.75" thickBot="1">
      <c r="A77" s="477" t="s">
        <v>229</v>
      </c>
      <c r="B77" s="448">
        <v>693.5810000000001</v>
      </c>
      <c r="C77" s="448">
        <v>700.603</v>
      </c>
      <c r="D77" s="448">
        <f t="shared" si="6"/>
        <v>7.021999999999821</v>
      </c>
      <c r="E77" s="449">
        <f t="shared" si="7"/>
        <v>101.01242681099968</v>
      </c>
      <c r="F77" s="448">
        <v>8036.779650346049</v>
      </c>
      <c r="G77" s="448">
        <v>8501.226324561365</v>
      </c>
      <c r="H77" s="448">
        <f t="shared" si="8"/>
        <v>464.4466742153163</v>
      </c>
      <c r="I77" s="450">
        <f t="shared" si="9"/>
        <v>105.77901466037231</v>
      </c>
      <c r="J77" s="448">
        <v>647.9608486007155</v>
      </c>
      <c r="K77" s="448">
        <v>403.70890028542067</v>
      </c>
      <c r="L77" s="448">
        <f t="shared" si="10"/>
        <v>-244.25194831529484</v>
      </c>
      <c r="M77" s="449">
        <f t="shared" si="11"/>
        <v>62.30452058287752</v>
      </c>
    </row>
    <row r="78" spans="1:13" s="451" customFormat="1" ht="16.5" thickBot="1">
      <c r="A78" s="474" t="s">
        <v>57</v>
      </c>
      <c r="B78" s="323">
        <f>SUM(B73:B77)</f>
        <v>2784.898</v>
      </c>
      <c r="C78" s="323">
        <v>2730.3689999999992</v>
      </c>
      <c r="D78" s="323">
        <f aca="true" t="shared" si="12" ref="D78:D104">C78-B78</f>
        <v>-54.529000000000906</v>
      </c>
      <c r="E78" s="437">
        <f aca="true" t="shared" si="13" ref="E78:E104">C78/B78*100</f>
        <v>98.04197496640808</v>
      </c>
      <c r="F78" s="323">
        <v>8161</v>
      </c>
      <c r="G78" s="323">
        <v>8761.491700694427</v>
      </c>
      <c r="H78" s="323">
        <f aca="true" t="shared" si="14" ref="H78:H104">G78-F78</f>
        <v>600.491700694427</v>
      </c>
      <c r="I78" s="438">
        <f aca="true" t="shared" si="15" ref="I78:I104">G78/F78*100</f>
        <v>107.35806519659879</v>
      </c>
      <c r="J78" s="323">
        <v>769</v>
      </c>
      <c r="K78" s="323">
        <v>469.99776709057767</v>
      </c>
      <c r="L78" s="323">
        <f aca="true" t="shared" si="16" ref="L78:L104">K78-J78</f>
        <v>-299.00223290942233</v>
      </c>
      <c r="M78" s="437">
        <f aca="true" t="shared" si="17" ref="M78:M104">K78/J78*100</f>
        <v>61.11804513531569</v>
      </c>
    </row>
    <row r="79" spans="1:13" ht="15">
      <c r="A79" s="475" t="s">
        <v>230</v>
      </c>
      <c r="B79" s="440">
        <v>543.6519999999998</v>
      </c>
      <c r="C79" s="440">
        <v>539.4169999999999</v>
      </c>
      <c r="D79" s="440">
        <f t="shared" si="12"/>
        <v>-4.2349999999999</v>
      </c>
      <c r="E79" s="441">
        <f t="shared" si="13"/>
        <v>99.221009027834</v>
      </c>
      <c r="F79" s="440">
        <v>8503.971903595195</v>
      </c>
      <c r="G79" s="440">
        <v>9007.192332956998</v>
      </c>
      <c r="H79" s="440">
        <f t="shared" si="14"/>
        <v>503.2204293618033</v>
      </c>
      <c r="I79" s="442">
        <f t="shared" si="15"/>
        <v>105.91747521118995</v>
      </c>
      <c r="J79" s="440">
        <v>822.6635175933627</v>
      </c>
      <c r="K79" s="440">
        <v>744.099648324024</v>
      </c>
      <c r="L79" s="440">
        <f t="shared" si="16"/>
        <v>-78.56386926933874</v>
      </c>
      <c r="M79" s="441">
        <f t="shared" si="17"/>
        <v>90.45006037229277</v>
      </c>
    </row>
    <row r="80" spans="1:13" ht="15">
      <c r="A80" s="476" t="s">
        <v>231</v>
      </c>
      <c r="B80" s="444">
        <v>1628.5330000000017</v>
      </c>
      <c r="C80" s="444">
        <v>1572.4170000000004</v>
      </c>
      <c r="D80" s="444">
        <f t="shared" si="12"/>
        <v>-56.11600000000135</v>
      </c>
      <c r="E80" s="445">
        <f t="shared" si="13"/>
        <v>96.55419939295051</v>
      </c>
      <c r="F80" s="444">
        <v>8837.130104210344</v>
      </c>
      <c r="G80" s="444">
        <v>9310.402393258277</v>
      </c>
      <c r="H80" s="444">
        <f t="shared" si="14"/>
        <v>473.27228904793265</v>
      </c>
      <c r="I80" s="446">
        <f t="shared" si="15"/>
        <v>105.3554975819859</v>
      </c>
      <c r="J80" s="444">
        <v>963.0814972739264</v>
      </c>
      <c r="K80" s="444">
        <v>726.7363979572</v>
      </c>
      <c r="L80" s="444">
        <f t="shared" si="16"/>
        <v>-236.34509931672642</v>
      </c>
      <c r="M80" s="445">
        <f t="shared" si="17"/>
        <v>75.45949122834166</v>
      </c>
    </row>
    <row r="81" spans="1:13" ht="15">
      <c r="A81" s="476" t="s">
        <v>232</v>
      </c>
      <c r="B81" s="444">
        <v>770.9760000000008</v>
      </c>
      <c r="C81" s="444">
        <v>760.2079999999999</v>
      </c>
      <c r="D81" s="444">
        <f t="shared" si="12"/>
        <v>-10.768000000000939</v>
      </c>
      <c r="E81" s="445">
        <f t="shared" si="13"/>
        <v>98.60332876769175</v>
      </c>
      <c r="F81" s="444">
        <v>8327.127779161292</v>
      </c>
      <c r="G81" s="444">
        <v>8966.189955029851</v>
      </c>
      <c r="H81" s="444">
        <f t="shared" si="14"/>
        <v>639.0621758685593</v>
      </c>
      <c r="I81" s="446">
        <f t="shared" si="15"/>
        <v>107.67446102445813</v>
      </c>
      <c r="J81" s="444">
        <v>641.4687357323697</v>
      </c>
      <c r="K81" s="444">
        <v>570.3618834143637</v>
      </c>
      <c r="L81" s="444">
        <f t="shared" si="16"/>
        <v>-71.10685231800608</v>
      </c>
      <c r="M81" s="445">
        <f t="shared" si="17"/>
        <v>88.9149933025461</v>
      </c>
    </row>
    <row r="82" spans="1:13" ht="15">
      <c r="A82" s="476" t="s">
        <v>233</v>
      </c>
      <c r="B82" s="444">
        <v>613.6229999999995</v>
      </c>
      <c r="C82" s="444">
        <v>586.4459999999998</v>
      </c>
      <c r="D82" s="444">
        <f t="shared" si="12"/>
        <v>-27.17699999999968</v>
      </c>
      <c r="E82" s="445">
        <f t="shared" si="13"/>
        <v>95.57105910306495</v>
      </c>
      <c r="F82" s="444">
        <v>7975.673988752061</v>
      </c>
      <c r="G82" s="444">
        <v>9150.754999892006</v>
      </c>
      <c r="H82" s="444">
        <f t="shared" si="14"/>
        <v>1175.081011139945</v>
      </c>
      <c r="I82" s="446">
        <f t="shared" si="15"/>
        <v>114.73331298141247</v>
      </c>
      <c r="J82" s="444">
        <v>529.5450137951153</v>
      </c>
      <c r="K82" s="444">
        <v>598.710424034495</v>
      </c>
      <c r="L82" s="444">
        <f t="shared" si="16"/>
        <v>69.16541023937964</v>
      </c>
      <c r="M82" s="445">
        <f t="shared" si="17"/>
        <v>113.06129005798556</v>
      </c>
    </row>
    <row r="83" spans="1:13" ht="15">
      <c r="A83" s="476" t="s">
        <v>234</v>
      </c>
      <c r="B83" s="444">
        <v>794.5770000000003</v>
      </c>
      <c r="C83" s="444">
        <v>762.792</v>
      </c>
      <c r="D83" s="444">
        <f t="shared" si="12"/>
        <v>-31.78500000000031</v>
      </c>
      <c r="E83" s="445">
        <f t="shared" si="13"/>
        <v>95.99975836199634</v>
      </c>
      <c r="F83" s="444">
        <v>8501.495344902594</v>
      </c>
      <c r="G83" s="444">
        <v>9463.554066289804</v>
      </c>
      <c r="H83" s="444">
        <f t="shared" si="14"/>
        <v>962.0587213872095</v>
      </c>
      <c r="I83" s="446">
        <f t="shared" si="15"/>
        <v>111.31634709373863</v>
      </c>
      <c r="J83" s="444">
        <v>876.8833396050138</v>
      </c>
      <c r="K83" s="444">
        <v>891.6419329690573</v>
      </c>
      <c r="L83" s="444">
        <f t="shared" si="16"/>
        <v>14.758593364043463</v>
      </c>
      <c r="M83" s="445">
        <f t="shared" si="17"/>
        <v>101.68307375650349</v>
      </c>
    </row>
    <row r="84" spans="1:13" ht="15">
      <c r="A84" s="476" t="s">
        <v>235</v>
      </c>
      <c r="B84" s="444">
        <v>468.5079999999997</v>
      </c>
      <c r="C84" s="444">
        <v>448.6109999999999</v>
      </c>
      <c r="D84" s="444">
        <f t="shared" si="12"/>
        <v>-19.89699999999982</v>
      </c>
      <c r="E84" s="445">
        <f t="shared" si="13"/>
        <v>95.75311414106059</v>
      </c>
      <c r="F84" s="444">
        <v>8102.058022488422</v>
      </c>
      <c r="G84" s="444">
        <v>8867.485787612579</v>
      </c>
      <c r="H84" s="444">
        <f t="shared" si="14"/>
        <v>765.4277651241573</v>
      </c>
      <c r="I84" s="446">
        <f t="shared" si="15"/>
        <v>109.44732514874124</v>
      </c>
      <c r="J84" s="444">
        <v>868.6368927175916</v>
      </c>
      <c r="K84" s="444">
        <v>658.2644354834517</v>
      </c>
      <c r="L84" s="444">
        <f t="shared" si="16"/>
        <v>-210.37245723413992</v>
      </c>
      <c r="M84" s="445">
        <f t="shared" si="17"/>
        <v>75.78131219179801</v>
      </c>
    </row>
    <row r="85" spans="1:13" ht="15.75" thickBot="1">
      <c r="A85" s="477" t="s">
        <v>236</v>
      </c>
      <c r="B85" s="448">
        <v>608.104</v>
      </c>
      <c r="C85" s="448">
        <v>584.3379999999999</v>
      </c>
      <c r="D85" s="448">
        <f t="shared" si="12"/>
        <v>-23.76600000000019</v>
      </c>
      <c r="E85" s="449">
        <f t="shared" si="13"/>
        <v>96.09178693118278</v>
      </c>
      <c r="F85" s="448">
        <v>8185.824573866748</v>
      </c>
      <c r="G85" s="448">
        <v>9122.38692902624</v>
      </c>
      <c r="H85" s="448">
        <f t="shared" si="14"/>
        <v>936.5623551594908</v>
      </c>
      <c r="I85" s="450">
        <f t="shared" si="15"/>
        <v>111.44127078107033</v>
      </c>
      <c r="J85" s="448">
        <v>523.79417555769</v>
      </c>
      <c r="K85" s="448">
        <v>642.0593332397804</v>
      </c>
      <c r="L85" s="448">
        <f t="shared" si="16"/>
        <v>118.26515768209038</v>
      </c>
      <c r="M85" s="449">
        <f t="shared" si="17"/>
        <v>122.57855531825493</v>
      </c>
    </row>
    <row r="86" spans="1:13" s="451" customFormat="1" ht="16.5" thickBot="1">
      <c r="A86" s="474" t="s">
        <v>237</v>
      </c>
      <c r="B86" s="323">
        <f>SUM(B79:B85)</f>
        <v>5427.973000000002</v>
      </c>
      <c r="C86" s="323">
        <v>5254.229</v>
      </c>
      <c r="D86" s="323">
        <f t="shared" si="12"/>
        <v>-173.7440000000015</v>
      </c>
      <c r="E86" s="437">
        <f t="shared" si="13"/>
        <v>96.79909977444616</v>
      </c>
      <c r="F86" s="323">
        <v>8448</v>
      </c>
      <c r="G86" s="323">
        <v>9175.16023759147</v>
      </c>
      <c r="H86" s="323">
        <f t="shared" si="14"/>
        <v>727.1602375914699</v>
      </c>
      <c r="I86" s="438">
        <f t="shared" si="15"/>
        <v>108.6074838730051</v>
      </c>
      <c r="J86" s="323">
        <v>784</v>
      </c>
      <c r="K86" s="323">
        <v>700.2814938848942</v>
      </c>
      <c r="L86" s="323">
        <f t="shared" si="16"/>
        <v>-83.71850611510581</v>
      </c>
      <c r="M86" s="437">
        <f t="shared" si="17"/>
        <v>89.3216191179712</v>
      </c>
    </row>
    <row r="87" spans="1:13" ht="15">
      <c r="A87" s="475" t="s">
        <v>238</v>
      </c>
      <c r="B87" s="440">
        <v>229.87</v>
      </c>
      <c r="C87" s="440">
        <v>224.24399999999997</v>
      </c>
      <c r="D87" s="440">
        <f t="shared" si="12"/>
        <v>-5.626000000000033</v>
      </c>
      <c r="E87" s="441">
        <f t="shared" si="13"/>
        <v>97.55252969069473</v>
      </c>
      <c r="F87" s="440">
        <v>8028.8452893664535</v>
      </c>
      <c r="G87" s="440">
        <v>9005.807661892108</v>
      </c>
      <c r="H87" s="440">
        <f t="shared" si="14"/>
        <v>976.9623725256542</v>
      </c>
      <c r="I87" s="442">
        <f t="shared" si="15"/>
        <v>112.16815541108458</v>
      </c>
      <c r="J87" s="440">
        <v>830.665158567886</v>
      </c>
      <c r="K87" s="440">
        <v>779.2152001094048</v>
      </c>
      <c r="L87" s="440">
        <f t="shared" si="16"/>
        <v>-51.449958458481206</v>
      </c>
      <c r="M87" s="441">
        <f t="shared" si="17"/>
        <v>93.80617353119952</v>
      </c>
    </row>
    <row r="88" spans="1:13" ht="15">
      <c r="A88" s="476" t="s">
        <v>239</v>
      </c>
      <c r="B88" s="444">
        <v>1059.4239999999995</v>
      </c>
      <c r="C88" s="444">
        <v>999.8079999999999</v>
      </c>
      <c r="D88" s="444">
        <f t="shared" si="12"/>
        <v>-59.615999999999644</v>
      </c>
      <c r="E88" s="445">
        <f t="shared" si="13"/>
        <v>94.37279125260521</v>
      </c>
      <c r="F88" s="444">
        <v>8019.084584327588</v>
      </c>
      <c r="G88" s="444">
        <v>8626.428607625994</v>
      </c>
      <c r="H88" s="444">
        <f t="shared" si="14"/>
        <v>607.3440232984058</v>
      </c>
      <c r="I88" s="446">
        <f t="shared" si="15"/>
        <v>107.57373259892273</v>
      </c>
      <c r="J88" s="444">
        <v>703.7556886257686</v>
      </c>
      <c r="K88" s="444">
        <v>628.9424236120002</v>
      </c>
      <c r="L88" s="444">
        <f t="shared" si="16"/>
        <v>-74.81326501376839</v>
      </c>
      <c r="M88" s="445">
        <f t="shared" si="17"/>
        <v>89.36942660316436</v>
      </c>
    </row>
    <row r="89" spans="1:13" ht="15">
      <c r="A89" s="476" t="s">
        <v>240</v>
      </c>
      <c r="B89" s="444">
        <v>610.1480000000001</v>
      </c>
      <c r="C89" s="444">
        <v>565.342</v>
      </c>
      <c r="D89" s="444">
        <f t="shared" si="12"/>
        <v>-44.806000000000154</v>
      </c>
      <c r="E89" s="445">
        <f t="shared" si="13"/>
        <v>92.65653579131619</v>
      </c>
      <c r="F89" s="444">
        <v>8178.421191798272</v>
      </c>
      <c r="G89" s="444">
        <v>8983.578671553383</v>
      </c>
      <c r="H89" s="444">
        <f t="shared" si="14"/>
        <v>805.1574797551111</v>
      </c>
      <c r="I89" s="446">
        <f t="shared" si="15"/>
        <v>109.84490112300114</v>
      </c>
      <c r="J89" s="444">
        <v>795.8566336910607</v>
      </c>
      <c r="K89" s="444">
        <v>771.3101096327533</v>
      </c>
      <c r="L89" s="444">
        <f t="shared" si="16"/>
        <v>-24.54652405830734</v>
      </c>
      <c r="M89" s="445">
        <f t="shared" si="17"/>
        <v>96.91571031525311</v>
      </c>
    </row>
    <row r="90" spans="1:13" ht="15">
      <c r="A90" s="476" t="s">
        <v>241</v>
      </c>
      <c r="B90" s="444">
        <v>631.5010000000001</v>
      </c>
      <c r="C90" s="444">
        <v>615.9730000000002</v>
      </c>
      <c r="D90" s="444">
        <f t="shared" si="12"/>
        <v>-15.527999999999906</v>
      </c>
      <c r="E90" s="445">
        <f t="shared" si="13"/>
        <v>97.54109653033012</v>
      </c>
      <c r="F90" s="444">
        <v>8678.865644446054</v>
      </c>
      <c r="G90" s="444">
        <v>9385.134846278432</v>
      </c>
      <c r="H90" s="444">
        <f t="shared" si="14"/>
        <v>706.2692018323778</v>
      </c>
      <c r="I90" s="446">
        <f t="shared" si="15"/>
        <v>108.13780545484475</v>
      </c>
      <c r="J90" s="444">
        <v>842.7445087181177</v>
      </c>
      <c r="K90" s="444">
        <v>814.9659157138377</v>
      </c>
      <c r="L90" s="444">
        <f t="shared" si="16"/>
        <v>-27.77859300427997</v>
      </c>
      <c r="M90" s="445">
        <f t="shared" si="17"/>
        <v>96.70379424405465</v>
      </c>
    </row>
    <row r="91" spans="1:13" ht="15.75" thickBot="1">
      <c r="A91" s="477" t="s">
        <v>242</v>
      </c>
      <c r="B91" s="448">
        <v>626.125</v>
      </c>
      <c r="C91" s="448">
        <v>606.4990000000001</v>
      </c>
      <c r="D91" s="448">
        <f t="shared" si="12"/>
        <v>-19.625999999999863</v>
      </c>
      <c r="E91" s="449">
        <f t="shared" si="13"/>
        <v>96.86548213216213</v>
      </c>
      <c r="F91" s="448">
        <v>8330.97224995009</v>
      </c>
      <c r="G91" s="448">
        <v>9016.01926246649</v>
      </c>
      <c r="H91" s="448">
        <f t="shared" si="14"/>
        <v>685.0470125164011</v>
      </c>
      <c r="I91" s="450">
        <f t="shared" si="15"/>
        <v>108.22289394278688</v>
      </c>
      <c r="J91" s="448">
        <v>699.5472150129767</v>
      </c>
      <c r="K91" s="448">
        <v>644.467674307789</v>
      </c>
      <c r="L91" s="448">
        <f t="shared" si="16"/>
        <v>-55.079540705187696</v>
      </c>
      <c r="M91" s="449">
        <f t="shared" si="17"/>
        <v>92.12640126025433</v>
      </c>
    </row>
    <row r="92" spans="1:13" s="451" customFormat="1" ht="16.5" thickBot="1">
      <c r="A92" s="474" t="s">
        <v>257</v>
      </c>
      <c r="B92" s="323">
        <f>SUM(B87:B91)</f>
        <v>3157.0679999999998</v>
      </c>
      <c r="C92" s="323">
        <v>3011.8660000000004</v>
      </c>
      <c r="D92" s="323">
        <f t="shared" si="12"/>
        <v>-145.20199999999932</v>
      </c>
      <c r="E92" s="437">
        <f t="shared" si="13"/>
        <v>95.40073257845573</v>
      </c>
      <c r="F92" s="323">
        <v>8244</v>
      </c>
      <c r="G92" s="323">
        <v>8955.33245281607</v>
      </c>
      <c r="H92" s="323">
        <f t="shared" si="14"/>
        <v>711.3324528160701</v>
      </c>
      <c r="I92" s="438">
        <f t="shared" si="15"/>
        <v>108.62848681242201</v>
      </c>
      <c r="J92" s="323">
        <v>758</v>
      </c>
      <c r="K92" s="323">
        <v>708.0248590076715</v>
      </c>
      <c r="L92" s="323">
        <f t="shared" si="16"/>
        <v>-49.975140992328534</v>
      </c>
      <c r="M92" s="437">
        <f t="shared" si="17"/>
        <v>93.40697348386166</v>
      </c>
    </row>
    <row r="93" spans="1:13" ht="15">
      <c r="A93" s="475" t="s">
        <v>244</v>
      </c>
      <c r="B93" s="440">
        <v>504.485</v>
      </c>
      <c r="C93" s="440">
        <v>490.67600000000004</v>
      </c>
      <c r="D93" s="440">
        <f t="shared" si="12"/>
        <v>-13.808999999999969</v>
      </c>
      <c r="E93" s="441">
        <f t="shared" si="13"/>
        <v>97.2627531046513</v>
      </c>
      <c r="F93" s="440">
        <v>8338.291525020568</v>
      </c>
      <c r="G93" s="440">
        <v>8960.988513805449</v>
      </c>
      <c r="H93" s="440">
        <f t="shared" si="14"/>
        <v>622.6969887848809</v>
      </c>
      <c r="I93" s="442">
        <f t="shared" si="15"/>
        <v>107.46792057960992</v>
      </c>
      <c r="J93" s="440">
        <v>1040.252270467242</v>
      </c>
      <c r="K93" s="440">
        <v>772.170094590592</v>
      </c>
      <c r="L93" s="440">
        <f t="shared" si="16"/>
        <v>-268.0821758766499</v>
      </c>
      <c r="M93" s="441">
        <f t="shared" si="17"/>
        <v>74.22911888899435</v>
      </c>
    </row>
    <row r="94" spans="1:13" ht="15">
      <c r="A94" s="476" t="s">
        <v>245</v>
      </c>
      <c r="B94" s="444">
        <v>710.7170000000002</v>
      </c>
      <c r="C94" s="444">
        <v>685.036</v>
      </c>
      <c r="D94" s="444">
        <f t="shared" si="12"/>
        <v>-25.681000000000267</v>
      </c>
      <c r="E94" s="445">
        <f t="shared" si="13"/>
        <v>96.38660676471784</v>
      </c>
      <c r="F94" s="444">
        <v>8301.741293182327</v>
      </c>
      <c r="G94" s="444">
        <v>9195.835936602838</v>
      </c>
      <c r="H94" s="444">
        <f t="shared" si="14"/>
        <v>894.0946434205107</v>
      </c>
      <c r="I94" s="446">
        <f t="shared" si="15"/>
        <v>110.76996514158748</v>
      </c>
      <c r="J94" s="444">
        <v>912.663784131611</v>
      </c>
      <c r="K94" s="444">
        <v>875.8026342167905</v>
      </c>
      <c r="L94" s="444">
        <f t="shared" si="16"/>
        <v>-36.861149914820544</v>
      </c>
      <c r="M94" s="445">
        <f t="shared" si="17"/>
        <v>95.96114685870948</v>
      </c>
    </row>
    <row r="95" spans="1:13" ht="15">
      <c r="A95" s="476" t="s">
        <v>246</v>
      </c>
      <c r="B95" s="444">
        <v>768.2509999999999</v>
      </c>
      <c r="C95" s="444">
        <v>734.7159999999999</v>
      </c>
      <c r="D95" s="444">
        <f t="shared" si="12"/>
        <v>-33.53499999999997</v>
      </c>
      <c r="E95" s="445">
        <f t="shared" si="13"/>
        <v>95.63489015959628</v>
      </c>
      <c r="F95" s="444">
        <v>7839.01658876244</v>
      </c>
      <c r="G95" s="444">
        <v>8905.332582022626</v>
      </c>
      <c r="H95" s="444">
        <f t="shared" si="14"/>
        <v>1066.3159932601857</v>
      </c>
      <c r="I95" s="446">
        <f t="shared" si="15"/>
        <v>113.60267555484951</v>
      </c>
      <c r="J95" s="444">
        <v>592.5129504116057</v>
      </c>
      <c r="K95" s="444">
        <v>582.5189597068802</v>
      </c>
      <c r="L95" s="444">
        <f t="shared" si="16"/>
        <v>-9.993990704725547</v>
      </c>
      <c r="M95" s="445">
        <f t="shared" si="17"/>
        <v>98.31328738084409</v>
      </c>
    </row>
    <row r="96" spans="1:13" ht="15.75" thickBot="1">
      <c r="A96" s="477" t="s">
        <v>247</v>
      </c>
      <c r="B96" s="448">
        <v>955.719</v>
      </c>
      <c r="C96" s="448">
        <v>922.6929999999992</v>
      </c>
      <c r="D96" s="448">
        <f t="shared" si="12"/>
        <v>-33.02600000000086</v>
      </c>
      <c r="E96" s="449">
        <f t="shared" si="13"/>
        <v>96.54438176911823</v>
      </c>
      <c r="F96" s="448">
        <v>7910.8196725885655</v>
      </c>
      <c r="G96" s="448">
        <v>8762.870207100315</v>
      </c>
      <c r="H96" s="448">
        <f t="shared" si="14"/>
        <v>852.0505345117499</v>
      </c>
      <c r="I96" s="450">
        <f t="shared" si="15"/>
        <v>110.77069848354846</v>
      </c>
      <c r="J96" s="448">
        <v>781.7468663208889</v>
      </c>
      <c r="K96" s="448">
        <v>648.7784488809746</v>
      </c>
      <c r="L96" s="448">
        <f t="shared" si="16"/>
        <v>-132.96841743991433</v>
      </c>
      <c r="M96" s="449">
        <f t="shared" si="17"/>
        <v>82.99086019165009</v>
      </c>
    </row>
    <row r="97" spans="1:13" s="451" customFormat="1" ht="16.5" thickBot="1">
      <c r="A97" s="474" t="s">
        <v>248</v>
      </c>
      <c r="B97" s="323">
        <f>SUM(B93:B96)</f>
        <v>2939.172</v>
      </c>
      <c r="C97" s="323">
        <v>2833.120999999999</v>
      </c>
      <c r="D97" s="323">
        <f t="shared" si="12"/>
        <v>-106.05100000000084</v>
      </c>
      <c r="E97" s="437">
        <f t="shared" si="13"/>
        <v>96.39180694426864</v>
      </c>
      <c r="F97" s="323">
        <v>8060</v>
      </c>
      <c r="G97" s="323">
        <v>8938.816944281592</v>
      </c>
      <c r="H97" s="323">
        <f t="shared" si="14"/>
        <v>878.8169442815924</v>
      </c>
      <c r="I97" s="438">
        <f t="shared" si="15"/>
        <v>110.90343603327038</v>
      </c>
      <c r="J97" s="323">
        <v>808</v>
      </c>
      <c r="K97" s="323">
        <v>707.859283101569</v>
      </c>
      <c r="L97" s="323">
        <f t="shared" si="16"/>
        <v>-100.14071689843104</v>
      </c>
      <c r="M97" s="437">
        <f t="shared" si="17"/>
        <v>87.60634691851101</v>
      </c>
    </row>
    <row r="98" spans="1:13" ht="15">
      <c r="A98" s="475" t="s">
        <v>249</v>
      </c>
      <c r="B98" s="440">
        <v>535.905</v>
      </c>
      <c r="C98" s="440">
        <v>516.9219999999997</v>
      </c>
      <c r="D98" s="440">
        <f t="shared" si="12"/>
        <v>-18.98300000000029</v>
      </c>
      <c r="E98" s="441">
        <f t="shared" si="13"/>
        <v>96.45776770136493</v>
      </c>
      <c r="F98" s="440">
        <v>8208.530740834041</v>
      </c>
      <c r="G98" s="440">
        <v>9087.699885089049</v>
      </c>
      <c r="H98" s="440">
        <f t="shared" si="14"/>
        <v>879.1691442550073</v>
      </c>
      <c r="I98" s="442">
        <f t="shared" si="15"/>
        <v>110.7104325001977</v>
      </c>
      <c r="J98" s="440">
        <v>726.4459185863166</v>
      </c>
      <c r="K98" s="440">
        <v>755.677516788478</v>
      </c>
      <c r="L98" s="440">
        <f t="shared" si="16"/>
        <v>29.231598202161422</v>
      </c>
      <c r="M98" s="441">
        <f t="shared" si="17"/>
        <v>104.02391939362079</v>
      </c>
    </row>
    <row r="99" spans="1:13" ht="15">
      <c r="A99" s="476" t="s">
        <v>250</v>
      </c>
      <c r="B99" s="444">
        <v>1175.3640000000005</v>
      </c>
      <c r="C99" s="444">
        <v>1150.0229999999992</v>
      </c>
      <c r="D99" s="444">
        <f t="shared" si="12"/>
        <v>-25.34100000000126</v>
      </c>
      <c r="E99" s="445">
        <f t="shared" si="13"/>
        <v>97.84398705422309</v>
      </c>
      <c r="F99" s="444">
        <v>7978.824432260983</v>
      </c>
      <c r="G99" s="444">
        <v>8958.715608296538</v>
      </c>
      <c r="H99" s="444">
        <f t="shared" si="14"/>
        <v>979.891176035555</v>
      </c>
      <c r="I99" s="446">
        <f t="shared" si="15"/>
        <v>112.28114723358915</v>
      </c>
      <c r="J99" s="444">
        <v>676.8274906043289</v>
      </c>
      <c r="K99" s="444">
        <v>659.7375298870843</v>
      </c>
      <c r="L99" s="444">
        <f t="shared" si="16"/>
        <v>-17.089960717244594</v>
      </c>
      <c r="M99" s="445">
        <f t="shared" si="17"/>
        <v>97.47499016300517</v>
      </c>
    </row>
    <row r="100" spans="1:13" ht="15">
      <c r="A100" s="476" t="s">
        <v>251</v>
      </c>
      <c r="B100" s="444">
        <v>1269.0130000000004</v>
      </c>
      <c r="C100" s="444">
        <v>1224.8430000000003</v>
      </c>
      <c r="D100" s="444">
        <f t="shared" si="12"/>
        <v>-44.17000000000007</v>
      </c>
      <c r="E100" s="445">
        <f t="shared" si="13"/>
        <v>96.51934219744005</v>
      </c>
      <c r="F100" s="444">
        <v>8210.317782402542</v>
      </c>
      <c r="G100" s="444">
        <v>9232.743298528869</v>
      </c>
      <c r="H100" s="444">
        <f t="shared" si="14"/>
        <v>1022.4255161263263</v>
      </c>
      <c r="I100" s="446">
        <f t="shared" si="15"/>
        <v>112.452934748978</v>
      </c>
      <c r="J100" s="444">
        <v>786.5974054901988</v>
      </c>
      <c r="K100" s="444">
        <v>808.4886525592802</v>
      </c>
      <c r="L100" s="444">
        <f t="shared" si="16"/>
        <v>21.891247069081487</v>
      </c>
      <c r="M100" s="445">
        <f t="shared" si="17"/>
        <v>102.78303067316108</v>
      </c>
    </row>
    <row r="101" spans="1:13" ht="15">
      <c r="A101" s="476" t="s">
        <v>252</v>
      </c>
      <c r="B101" s="444">
        <v>807.2840000000003</v>
      </c>
      <c r="C101" s="444">
        <v>799.7070000000003</v>
      </c>
      <c r="D101" s="444">
        <f t="shared" si="12"/>
        <v>-7.576999999999998</v>
      </c>
      <c r="E101" s="445">
        <f t="shared" si="13"/>
        <v>99.06142076394428</v>
      </c>
      <c r="F101" s="444">
        <v>8353.936161251795</v>
      </c>
      <c r="G101" s="444">
        <v>9357.856064783722</v>
      </c>
      <c r="H101" s="444">
        <f t="shared" si="14"/>
        <v>1003.919903531927</v>
      </c>
      <c r="I101" s="446">
        <f t="shared" si="15"/>
        <v>112.0173279296582</v>
      </c>
      <c r="J101" s="444">
        <v>838.6978229883573</v>
      </c>
      <c r="K101" s="444">
        <v>806.9597156625277</v>
      </c>
      <c r="L101" s="444">
        <f t="shared" si="16"/>
        <v>-31.73810732582956</v>
      </c>
      <c r="M101" s="445">
        <f t="shared" si="17"/>
        <v>96.21578756306486</v>
      </c>
    </row>
    <row r="102" spans="1:13" ht="15">
      <c r="A102" s="476" t="s">
        <v>253</v>
      </c>
      <c r="B102" s="444">
        <v>914.569</v>
      </c>
      <c r="C102" s="444">
        <v>910.7629999999998</v>
      </c>
      <c r="D102" s="444">
        <f t="shared" si="12"/>
        <v>-3.8060000000001537</v>
      </c>
      <c r="E102" s="445">
        <f t="shared" si="13"/>
        <v>99.58384769219161</v>
      </c>
      <c r="F102" s="444">
        <v>7994.659050693097</v>
      </c>
      <c r="G102" s="444">
        <v>9151.966354950015</v>
      </c>
      <c r="H102" s="444">
        <f t="shared" si="14"/>
        <v>1157.3073042569176</v>
      </c>
      <c r="I102" s="446">
        <f t="shared" si="15"/>
        <v>114.47600575482436</v>
      </c>
      <c r="J102" s="444">
        <v>788.5732696676431</v>
      </c>
      <c r="K102" s="444">
        <v>839.0653404526391</v>
      </c>
      <c r="L102" s="444">
        <f t="shared" si="16"/>
        <v>50.49207078499603</v>
      </c>
      <c r="M102" s="445">
        <f t="shared" si="17"/>
        <v>106.40296504169824</v>
      </c>
    </row>
    <row r="103" spans="1:13" ht="15.75" thickBot="1">
      <c r="A103" s="478" t="s">
        <v>254</v>
      </c>
      <c r="B103" s="453">
        <v>1376.05</v>
      </c>
      <c r="C103" s="453">
        <v>1369.149</v>
      </c>
      <c r="D103" s="453">
        <f t="shared" si="12"/>
        <v>-6.901000000000067</v>
      </c>
      <c r="E103" s="454">
        <f t="shared" si="13"/>
        <v>99.49849206060826</v>
      </c>
      <c r="F103" s="453">
        <v>8242.75522934002</v>
      </c>
      <c r="G103" s="453">
        <v>9124.120652074149</v>
      </c>
      <c r="H103" s="453">
        <f t="shared" si="14"/>
        <v>881.3654227341285</v>
      </c>
      <c r="I103" s="455">
        <f t="shared" si="15"/>
        <v>110.69260700107793</v>
      </c>
      <c r="J103" s="453">
        <v>962.1779731841136</v>
      </c>
      <c r="K103" s="453">
        <v>906.4051222085158</v>
      </c>
      <c r="L103" s="453">
        <f t="shared" si="16"/>
        <v>-55.77285097559786</v>
      </c>
      <c r="M103" s="454">
        <f t="shared" si="17"/>
        <v>94.20347871911575</v>
      </c>
    </row>
    <row r="104" spans="1:13" s="451" customFormat="1" ht="16.5" thickBot="1">
      <c r="A104" s="479" t="s">
        <v>255</v>
      </c>
      <c r="B104" s="457">
        <f>SUM(B98:B103)</f>
        <v>6078.185000000002</v>
      </c>
      <c r="C104" s="457">
        <v>5971.406999999999</v>
      </c>
      <c r="D104" s="457">
        <f t="shared" si="12"/>
        <v>-106.77800000000298</v>
      </c>
      <c r="E104" s="458">
        <f t="shared" si="13"/>
        <v>98.24325847271838</v>
      </c>
      <c r="F104" s="457">
        <v>8159</v>
      </c>
      <c r="G104" s="457">
        <v>9146.9427557023</v>
      </c>
      <c r="H104" s="457">
        <f t="shared" si="14"/>
        <v>987.9427557022991</v>
      </c>
      <c r="I104" s="459">
        <f t="shared" si="15"/>
        <v>112.10862551418433</v>
      </c>
      <c r="J104" s="457">
        <v>807</v>
      </c>
      <c r="K104" s="457">
        <v>802.1787829903408</v>
      </c>
      <c r="L104" s="457">
        <f t="shared" si="16"/>
        <v>-4.821217009659222</v>
      </c>
      <c r="M104" s="458">
        <f t="shared" si="17"/>
        <v>99.40257533957136</v>
      </c>
    </row>
    <row r="105" spans="2:13" s="8" customFormat="1" ht="14.25"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</row>
    <row r="106" spans="1:13" s="8" customFormat="1" ht="15">
      <c r="A106" s="56">
        <v>38132</v>
      </c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</row>
    <row r="107" spans="1:13" s="8" customFormat="1" ht="14.25">
      <c r="A107" s="460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</row>
    <row r="108" spans="1:13" s="8" customFormat="1" ht="14.25">
      <c r="A108" s="460"/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</row>
    <row r="109" spans="1:13" s="8" customFormat="1" ht="15.75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</row>
    <row r="110" spans="1:13" s="8" customFormat="1" ht="14.25">
      <c r="A110" s="460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</row>
    <row r="111" spans="1:13" s="8" customFormat="1" ht="14.25">
      <c r="A111" s="460"/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</row>
    <row r="112" spans="1:13" s="8" customFormat="1" ht="14.25">
      <c r="A112" s="460"/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</row>
    <row r="113" spans="1:13" s="8" customFormat="1" ht="14.25">
      <c r="A113" s="460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</row>
    <row r="114" spans="1:13" s="8" customFormat="1" ht="14.25">
      <c r="A114" s="460"/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</row>
    <row r="115" spans="1:13" s="8" customFormat="1" ht="14.25">
      <c r="A115" s="460"/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</row>
    <row r="116" spans="1:13" s="8" customFormat="1" ht="15.75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</row>
  </sheetData>
  <printOptions/>
  <pageMargins left="0" right="0" top="0" bottom="0" header="0.5118110236220472" footer="0"/>
  <pageSetup fitToHeight="1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workbookViewId="0" topLeftCell="B1">
      <selection activeCell="C26" sqref="C26"/>
    </sheetView>
  </sheetViews>
  <sheetFormatPr defaultColWidth="9.00390625" defaultRowHeight="12.75"/>
  <cols>
    <col min="1" max="1" width="39.375" style="0" customWidth="1"/>
    <col min="2" max="2" width="20.00390625" style="188" customWidth="1"/>
    <col min="3" max="3" width="12.75390625" style="189" customWidth="1"/>
    <col min="4" max="4" width="11.875" style="189" customWidth="1"/>
    <col min="5" max="5" width="10.25390625" style="189" customWidth="1"/>
    <col min="6" max="6" width="10.75390625" style="189" customWidth="1"/>
    <col min="7" max="7" width="10.00390625" style="189" customWidth="1"/>
    <col min="8" max="8" width="9.625" style="189" customWidth="1"/>
    <col min="9" max="9" width="10.375" style="189" customWidth="1"/>
    <col min="10" max="10" width="13.00390625" style="189" customWidth="1"/>
    <col min="11" max="11" width="12.25390625" style="189" customWidth="1"/>
    <col min="12" max="12" width="10.25390625" style="189" customWidth="1"/>
    <col min="13" max="13" width="9.625" style="189" customWidth="1"/>
    <col min="14" max="14" width="13.75390625" style="189" customWidth="1"/>
    <col min="15" max="15" width="14.25390625" style="188" customWidth="1"/>
  </cols>
  <sheetData>
    <row r="1" spans="1:18" s="2" customFormat="1" ht="20.25">
      <c r="A1" s="57" t="s">
        <v>71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141"/>
      <c r="N1" s="142"/>
      <c r="O1" s="143" t="s">
        <v>72</v>
      </c>
      <c r="R1" s="144"/>
    </row>
    <row r="2" spans="2:18" s="2" customFormat="1" ht="18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R2" s="145"/>
    </row>
    <row r="3" spans="1:15" s="2" customFormat="1" ht="36.75" customHeight="1">
      <c r="A3" s="59" t="s">
        <v>270</v>
      </c>
      <c r="B3" s="146"/>
      <c r="C3" s="147"/>
      <c r="D3" s="147"/>
      <c r="E3" s="6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s="2" customFormat="1" ht="28.5" customHeight="1">
      <c r="A4" s="59"/>
      <c r="B4" s="146"/>
      <c r="C4" s="147"/>
      <c r="D4" s="147"/>
      <c r="E4" s="6"/>
      <c r="F4" s="6"/>
      <c r="G4" s="6"/>
      <c r="H4" s="6"/>
      <c r="I4" s="6"/>
      <c r="J4" s="6"/>
      <c r="K4" s="6"/>
      <c r="L4" s="6"/>
      <c r="M4" s="6"/>
      <c r="N4" s="6"/>
      <c r="O4" s="5"/>
    </row>
    <row r="5" spans="1:13" s="2" customFormat="1" ht="24" customHeight="1" thickBot="1">
      <c r="A5" s="148" t="s">
        <v>4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22.5" customHeight="1">
      <c r="A6" s="561" t="s">
        <v>32</v>
      </c>
      <c r="B6" s="149" t="s">
        <v>5</v>
      </c>
      <c r="C6" s="27" t="s">
        <v>73</v>
      </c>
      <c r="D6" s="564" t="s">
        <v>74</v>
      </c>
      <c r="E6" s="565"/>
      <c r="F6" s="565"/>
      <c r="G6" s="565"/>
      <c r="H6" s="565"/>
      <c r="I6" s="565"/>
      <c r="J6" s="565"/>
      <c r="K6" s="565"/>
      <c r="L6" s="565"/>
      <c r="M6" s="565"/>
      <c r="N6" s="566"/>
      <c r="O6" s="150" t="s">
        <v>75</v>
      </c>
    </row>
    <row r="7" spans="1:15" ht="15" customHeight="1">
      <c r="A7" s="562"/>
      <c r="B7" s="151" t="s">
        <v>76</v>
      </c>
      <c r="C7" s="28" t="s">
        <v>77</v>
      </c>
      <c r="D7" s="152" t="s">
        <v>78</v>
      </c>
      <c r="E7" s="153" t="s">
        <v>79</v>
      </c>
      <c r="F7" s="153" t="s">
        <v>80</v>
      </c>
      <c r="G7" s="153" t="s">
        <v>81</v>
      </c>
      <c r="H7" s="153" t="s">
        <v>82</v>
      </c>
      <c r="I7" s="153" t="s">
        <v>83</v>
      </c>
      <c r="J7" s="153" t="s">
        <v>84</v>
      </c>
      <c r="K7" s="153" t="s">
        <v>85</v>
      </c>
      <c r="L7" s="153" t="s">
        <v>86</v>
      </c>
      <c r="M7" s="153" t="s">
        <v>87</v>
      </c>
      <c r="N7" s="152" t="s">
        <v>88</v>
      </c>
      <c r="O7" s="151" t="s">
        <v>89</v>
      </c>
    </row>
    <row r="8" spans="1:15" ht="15" customHeight="1">
      <c r="A8" s="562"/>
      <c r="B8" s="151" t="s">
        <v>23</v>
      </c>
      <c r="C8" s="28" t="s">
        <v>90</v>
      </c>
      <c r="D8" s="152" t="s">
        <v>91</v>
      </c>
      <c r="E8" s="153" t="s">
        <v>92</v>
      </c>
      <c r="F8" s="153" t="s">
        <v>93</v>
      </c>
      <c r="G8" s="153" t="s">
        <v>94</v>
      </c>
      <c r="H8" s="153" t="s">
        <v>95</v>
      </c>
      <c r="I8" s="153" t="s">
        <v>96</v>
      </c>
      <c r="J8" s="153" t="s">
        <v>97</v>
      </c>
      <c r="K8" s="153" t="s">
        <v>98</v>
      </c>
      <c r="L8" s="153" t="s">
        <v>94</v>
      </c>
      <c r="M8" s="153"/>
      <c r="N8" s="152" t="s">
        <v>98</v>
      </c>
      <c r="O8" s="151" t="s">
        <v>99</v>
      </c>
    </row>
    <row r="9" spans="1:15" ht="15" customHeight="1" thickBot="1">
      <c r="A9" s="563"/>
      <c r="B9" s="154" t="s">
        <v>100</v>
      </c>
      <c r="C9" s="29" t="s">
        <v>101</v>
      </c>
      <c r="D9" s="155"/>
      <c r="E9" s="156"/>
      <c r="F9" s="156"/>
      <c r="G9" s="156"/>
      <c r="H9" s="156"/>
      <c r="I9" s="156"/>
      <c r="J9" s="156" t="s">
        <v>102</v>
      </c>
      <c r="K9" s="156" t="s">
        <v>92</v>
      </c>
      <c r="L9" s="156"/>
      <c r="M9" s="156"/>
      <c r="N9" s="155" t="s">
        <v>92</v>
      </c>
      <c r="O9" s="154" t="s">
        <v>103</v>
      </c>
    </row>
    <row r="10" spans="1:15" ht="21.75" customHeight="1">
      <c r="A10" s="567" t="s">
        <v>104</v>
      </c>
      <c r="B10" s="157"/>
      <c r="C10" s="158"/>
      <c r="D10" s="159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57"/>
    </row>
    <row r="11" spans="1:15" s="165" customFormat="1" ht="49.5" customHeight="1">
      <c r="A11" s="567"/>
      <c r="B11" s="161">
        <v>225048.6</v>
      </c>
      <c r="C11" s="161">
        <v>15156</v>
      </c>
      <c r="D11" s="162">
        <v>12437</v>
      </c>
      <c r="E11" s="163">
        <v>516</v>
      </c>
      <c r="F11" s="162">
        <v>357</v>
      </c>
      <c r="G11" s="163">
        <v>219</v>
      </c>
      <c r="H11" s="162">
        <v>0</v>
      </c>
      <c r="I11" s="163">
        <v>306</v>
      </c>
      <c r="J11" s="162">
        <v>60</v>
      </c>
      <c r="K11" s="163">
        <v>13895</v>
      </c>
      <c r="L11" s="162">
        <v>1151</v>
      </c>
      <c r="M11" s="163">
        <v>111</v>
      </c>
      <c r="N11" s="162">
        <v>1261</v>
      </c>
      <c r="O11" s="164">
        <v>10.1</v>
      </c>
    </row>
    <row r="12" spans="1:15" s="170" customFormat="1" ht="24" thickBot="1">
      <c r="A12" s="568"/>
      <c r="B12" s="166"/>
      <c r="C12" s="166"/>
      <c r="D12" s="167"/>
      <c r="E12" s="168"/>
      <c r="F12" s="167"/>
      <c r="G12" s="168"/>
      <c r="H12" s="167"/>
      <c r="I12" s="168"/>
      <c r="J12" s="167"/>
      <c r="K12" s="168"/>
      <c r="L12" s="167"/>
      <c r="M12" s="168"/>
      <c r="N12" s="167"/>
      <c r="O12" s="169"/>
    </row>
    <row r="13" spans="1:15" s="176" customFormat="1" ht="23.25" customHeight="1">
      <c r="A13" s="171" t="s">
        <v>7</v>
      </c>
      <c r="B13" s="172"/>
      <c r="C13" s="172"/>
      <c r="D13" s="173"/>
      <c r="E13" s="174"/>
      <c r="F13" s="173"/>
      <c r="G13" s="174"/>
      <c r="H13" s="173"/>
      <c r="I13" s="174"/>
      <c r="J13" s="173"/>
      <c r="K13" s="174"/>
      <c r="L13" s="173"/>
      <c r="M13" s="174"/>
      <c r="N13" s="173"/>
      <c r="O13" s="175"/>
    </row>
    <row r="14" spans="1:15" s="182" customFormat="1" ht="37.5" customHeight="1">
      <c r="A14" s="177" t="s">
        <v>105</v>
      </c>
      <c r="B14" s="178">
        <v>152617.398</v>
      </c>
      <c r="C14" s="178">
        <v>17724</v>
      </c>
      <c r="D14" s="179">
        <v>14476</v>
      </c>
      <c r="E14" s="180">
        <v>587</v>
      </c>
      <c r="F14" s="179">
        <v>443</v>
      </c>
      <c r="G14" s="180">
        <v>316</v>
      </c>
      <c r="H14" s="179">
        <v>0</v>
      </c>
      <c r="I14" s="180">
        <v>430</v>
      </c>
      <c r="J14" s="179">
        <v>49</v>
      </c>
      <c r="K14" s="180">
        <v>16300</v>
      </c>
      <c r="L14" s="179">
        <v>1306</v>
      </c>
      <c r="M14" s="180">
        <v>118</v>
      </c>
      <c r="N14" s="179">
        <v>1424</v>
      </c>
      <c r="O14" s="181">
        <v>9.8</v>
      </c>
    </row>
    <row r="15" spans="1:15" s="182" customFormat="1" ht="37.5" customHeight="1" thickBot="1">
      <c r="A15" s="183" t="s">
        <v>106</v>
      </c>
      <c r="B15" s="184">
        <v>72431.202</v>
      </c>
      <c r="C15" s="184">
        <v>9744</v>
      </c>
      <c r="D15" s="185">
        <v>8141</v>
      </c>
      <c r="E15" s="186">
        <v>366</v>
      </c>
      <c r="F15" s="185">
        <v>178</v>
      </c>
      <c r="G15" s="186">
        <v>14</v>
      </c>
      <c r="H15" s="185">
        <v>0</v>
      </c>
      <c r="I15" s="186">
        <v>43</v>
      </c>
      <c r="J15" s="185">
        <v>84</v>
      </c>
      <c r="K15" s="186">
        <v>8825</v>
      </c>
      <c r="L15" s="185">
        <v>824</v>
      </c>
      <c r="M15" s="186">
        <v>95</v>
      </c>
      <c r="N15" s="185">
        <v>919</v>
      </c>
      <c r="O15" s="187">
        <v>11.3</v>
      </c>
    </row>
    <row r="17" spans="1:14" ht="15">
      <c r="A17" s="56">
        <v>38132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</row>
    <row r="18" spans="2:14" ht="12.75"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</row>
    <row r="19" ht="12.75">
      <c r="B19" s="530"/>
    </row>
    <row r="20" ht="12.75">
      <c r="B20" s="530"/>
    </row>
    <row r="21" ht="12.75">
      <c r="B21" s="530"/>
    </row>
    <row r="23" spans="4:5" ht="12.75">
      <c r="D23" s="538"/>
      <c r="E23" s="538"/>
    </row>
    <row r="24" spans="4:5" ht="12.75">
      <c r="D24" s="538"/>
      <c r="E24" s="538"/>
    </row>
    <row r="25" spans="4:5" ht="12.75">
      <c r="D25" s="538"/>
      <c r="E25" s="538"/>
    </row>
  </sheetData>
  <mergeCells count="3">
    <mergeCell ref="A6:A9"/>
    <mergeCell ref="D6:N6"/>
    <mergeCell ref="A10:A12"/>
  </mergeCells>
  <printOptions/>
  <pageMargins left="0.5905511811023623" right="0" top="1.3779527559055118" bottom="0" header="0.5118110236220472" footer="0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43.875" style="0" customWidth="1"/>
    <col min="2" max="2" width="15.125" style="188" customWidth="1"/>
    <col min="3" max="9" width="9.875" style="189" customWidth="1"/>
    <col min="10" max="10" width="10.625" style="189" customWidth="1"/>
    <col min="11" max="13" width="9.875" style="189" customWidth="1"/>
    <col min="14" max="14" width="10.375" style="189" customWidth="1"/>
    <col min="15" max="15" width="13.625" style="189" hidden="1" customWidth="1"/>
    <col min="16" max="16" width="10.875" style="0" customWidth="1"/>
  </cols>
  <sheetData>
    <row r="1" spans="1:15" ht="20.25">
      <c r="A1" s="190" t="s">
        <v>0</v>
      </c>
      <c r="B1" s="5"/>
      <c r="C1" s="191"/>
      <c r="D1" s="6"/>
      <c r="E1" s="6"/>
      <c r="F1" s="6"/>
      <c r="G1" s="6"/>
      <c r="H1" s="6"/>
      <c r="I1" s="6"/>
      <c r="J1" s="6"/>
      <c r="K1" s="6"/>
      <c r="L1" s="6"/>
      <c r="M1" s="6"/>
      <c r="N1" s="192" t="s">
        <v>107</v>
      </c>
      <c r="O1" s="193" t="s">
        <v>108</v>
      </c>
    </row>
    <row r="2" spans="1:15" ht="36" customHeight="1">
      <c r="A2" s="7" t="s">
        <v>272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98" customFormat="1" ht="15.75">
      <c r="A3" s="55" t="s">
        <v>109</v>
      </c>
      <c r="B3" s="194"/>
      <c r="C3" s="195"/>
      <c r="D3" s="195"/>
      <c r="E3" s="196"/>
      <c r="F3" s="196"/>
      <c r="G3" s="197"/>
      <c r="H3" s="195"/>
      <c r="I3" s="195"/>
      <c r="J3" s="195"/>
      <c r="K3" s="195"/>
      <c r="L3" s="195"/>
      <c r="M3" s="195"/>
      <c r="N3" s="195"/>
      <c r="O3" s="195"/>
    </row>
    <row r="4" spans="1:15" s="198" customFormat="1" ht="15.75">
      <c r="A4" s="55"/>
      <c r="B4" s="194"/>
      <c r="C4" s="195"/>
      <c r="D4" s="199"/>
      <c r="E4" s="197"/>
      <c r="F4" s="197"/>
      <c r="G4" s="196"/>
      <c r="H4" s="197"/>
      <c r="I4" s="195"/>
      <c r="J4" s="195"/>
      <c r="K4" s="195"/>
      <c r="L4" s="195"/>
      <c r="M4" s="195"/>
      <c r="N4" s="195"/>
      <c r="O4" s="195"/>
    </row>
    <row r="5" spans="1:15" ht="21" thickBot="1">
      <c r="A5" s="10" t="s">
        <v>4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00"/>
      <c r="O5" s="6"/>
    </row>
    <row r="6" spans="1:15" ht="18" customHeight="1" thickBot="1">
      <c r="A6" s="561" t="s">
        <v>32</v>
      </c>
      <c r="B6" s="201" t="s">
        <v>5</v>
      </c>
      <c r="C6" s="202" t="s">
        <v>73</v>
      </c>
      <c r="D6" s="569" t="s">
        <v>74</v>
      </c>
      <c r="E6" s="569"/>
      <c r="F6" s="569"/>
      <c r="G6" s="569"/>
      <c r="H6" s="569"/>
      <c r="I6" s="569"/>
      <c r="J6" s="569"/>
      <c r="K6" s="569"/>
      <c r="L6" s="569"/>
      <c r="M6" s="569"/>
      <c r="N6" s="570"/>
      <c r="O6" s="203" t="s">
        <v>110</v>
      </c>
    </row>
    <row r="7" spans="1:15" ht="18" customHeight="1">
      <c r="A7" s="562"/>
      <c r="B7" s="204" t="s">
        <v>76</v>
      </c>
      <c r="C7" s="205" t="s">
        <v>77</v>
      </c>
      <c r="D7" s="206" t="s">
        <v>78</v>
      </c>
      <c r="E7" s="207" t="s">
        <v>79</v>
      </c>
      <c r="F7" s="207" t="s">
        <v>80</v>
      </c>
      <c r="G7" s="207" t="s">
        <v>81</v>
      </c>
      <c r="H7" s="207" t="s">
        <v>82</v>
      </c>
      <c r="I7" s="207" t="s">
        <v>83</v>
      </c>
      <c r="J7" s="207" t="s">
        <v>84</v>
      </c>
      <c r="K7" s="207" t="s">
        <v>85</v>
      </c>
      <c r="L7" s="207" t="s">
        <v>86</v>
      </c>
      <c r="M7" s="207" t="s">
        <v>87</v>
      </c>
      <c r="N7" s="208" t="s">
        <v>111</v>
      </c>
      <c r="O7" s="209" t="s">
        <v>89</v>
      </c>
    </row>
    <row r="8" spans="1:15" ht="18" customHeight="1">
      <c r="A8" s="562"/>
      <c r="B8" s="204" t="s">
        <v>23</v>
      </c>
      <c r="C8" s="205" t="s">
        <v>90</v>
      </c>
      <c r="D8" s="210" t="s">
        <v>91</v>
      </c>
      <c r="E8" s="211" t="s">
        <v>92</v>
      </c>
      <c r="F8" s="211" t="s">
        <v>93</v>
      </c>
      <c r="G8" s="211" t="s">
        <v>94</v>
      </c>
      <c r="H8" s="211" t="s">
        <v>95</v>
      </c>
      <c r="I8" s="211" t="s">
        <v>96</v>
      </c>
      <c r="J8" s="211" t="s">
        <v>97</v>
      </c>
      <c r="K8" s="211" t="s">
        <v>98</v>
      </c>
      <c r="L8" s="211" t="s">
        <v>94</v>
      </c>
      <c r="M8" s="211"/>
      <c r="N8" s="212" t="s">
        <v>98</v>
      </c>
      <c r="O8" s="209" t="s">
        <v>99</v>
      </c>
    </row>
    <row r="9" spans="1:15" ht="18" customHeight="1" thickBot="1">
      <c r="A9" s="563"/>
      <c r="B9" s="213" t="s">
        <v>100</v>
      </c>
      <c r="C9" s="214" t="s">
        <v>101</v>
      </c>
      <c r="D9" s="215"/>
      <c r="E9" s="216"/>
      <c r="F9" s="216"/>
      <c r="G9" s="216"/>
      <c r="H9" s="216"/>
      <c r="I9" s="216"/>
      <c r="J9" s="216" t="s">
        <v>102</v>
      </c>
      <c r="K9" s="216" t="s">
        <v>92</v>
      </c>
      <c r="L9" s="216"/>
      <c r="M9" s="216"/>
      <c r="N9" s="217" t="s">
        <v>92</v>
      </c>
      <c r="O9" s="218" t="s">
        <v>103</v>
      </c>
    </row>
    <row r="10" spans="1:14" ht="20.25">
      <c r="A10" s="219" t="s">
        <v>112</v>
      </c>
      <c r="B10" s="220"/>
      <c r="C10" s="221"/>
      <c r="D10" s="222"/>
      <c r="E10" s="223"/>
      <c r="F10" s="223"/>
      <c r="G10" s="223"/>
      <c r="H10" s="223"/>
      <c r="I10" s="223"/>
      <c r="J10" s="223"/>
      <c r="K10" s="223"/>
      <c r="L10" s="223"/>
      <c r="M10" s="223"/>
      <c r="N10" s="224"/>
    </row>
    <row r="11" spans="1:15" ht="18.75">
      <c r="A11" s="225" t="s">
        <v>271</v>
      </c>
      <c r="B11" s="226">
        <v>225048.6</v>
      </c>
      <c r="C11" s="227">
        <v>15156</v>
      </c>
      <c r="D11" s="228">
        <v>12437</v>
      </c>
      <c r="E11" s="229">
        <v>516</v>
      </c>
      <c r="F11" s="229">
        <v>357</v>
      </c>
      <c r="G11" s="229">
        <v>219</v>
      </c>
      <c r="H11" s="230">
        <v>0</v>
      </c>
      <c r="I11" s="229">
        <v>306</v>
      </c>
      <c r="J11" s="229">
        <v>60</v>
      </c>
      <c r="K11" s="229">
        <v>13895</v>
      </c>
      <c r="L11" s="229">
        <v>1151</v>
      </c>
      <c r="M11" s="229">
        <v>111</v>
      </c>
      <c r="N11" s="231">
        <v>1261</v>
      </c>
      <c r="O11" s="189">
        <v>10.1</v>
      </c>
    </row>
    <row r="12" spans="1:15" s="234" customFormat="1" ht="18.75">
      <c r="A12" s="232" t="s">
        <v>113</v>
      </c>
      <c r="B12" s="226">
        <v>228158.651</v>
      </c>
      <c r="C12" s="227">
        <v>13462</v>
      </c>
      <c r="D12" s="228">
        <v>10667</v>
      </c>
      <c r="E12" s="229">
        <v>488</v>
      </c>
      <c r="F12" s="229">
        <v>346</v>
      </c>
      <c r="G12" s="229">
        <v>214</v>
      </c>
      <c r="H12" s="230" t="s">
        <v>114</v>
      </c>
      <c r="I12" s="229">
        <v>290</v>
      </c>
      <c r="J12" s="229">
        <v>54</v>
      </c>
      <c r="K12" s="229">
        <v>12059</v>
      </c>
      <c r="L12" s="229">
        <v>1287</v>
      </c>
      <c r="M12" s="229">
        <v>116</v>
      </c>
      <c r="N12" s="231">
        <v>1403</v>
      </c>
      <c r="O12" s="233">
        <v>21.418177493521412</v>
      </c>
    </row>
    <row r="13" spans="1:15" s="243" customFormat="1" ht="15.75">
      <c r="A13" s="235" t="s">
        <v>273</v>
      </c>
      <c r="B13" s="236">
        <f aca="true" t="shared" si="0" ref="B13:G13">+B11-B12</f>
        <v>-3110.0510000000068</v>
      </c>
      <c r="C13" s="237">
        <f t="shared" si="0"/>
        <v>1694</v>
      </c>
      <c r="D13" s="238">
        <f t="shared" si="0"/>
        <v>1770</v>
      </c>
      <c r="E13" s="239">
        <f t="shared" si="0"/>
        <v>28</v>
      </c>
      <c r="F13" s="239">
        <f t="shared" si="0"/>
        <v>11</v>
      </c>
      <c r="G13" s="239">
        <f t="shared" si="0"/>
        <v>5</v>
      </c>
      <c r="H13" s="240" t="s">
        <v>114</v>
      </c>
      <c r="I13" s="239">
        <f aca="true" t="shared" si="1" ref="I13:N13">+I11-I12</f>
        <v>16</v>
      </c>
      <c r="J13" s="239">
        <f t="shared" si="1"/>
        <v>6</v>
      </c>
      <c r="K13" s="239">
        <f t="shared" si="1"/>
        <v>1836</v>
      </c>
      <c r="L13" s="239">
        <f t="shared" si="1"/>
        <v>-136</v>
      </c>
      <c r="M13" s="239">
        <f t="shared" si="1"/>
        <v>-5</v>
      </c>
      <c r="N13" s="241">
        <f t="shared" si="1"/>
        <v>-142</v>
      </c>
      <c r="O13" s="242"/>
    </row>
    <row r="14" spans="1:15" s="243" customFormat="1" ht="15.75">
      <c r="A14" s="235" t="s">
        <v>274</v>
      </c>
      <c r="B14" s="244">
        <f aca="true" t="shared" si="2" ref="B14:G14">+B11/B12*100</f>
        <v>98.63689104648502</v>
      </c>
      <c r="C14" s="245">
        <f t="shared" si="2"/>
        <v>112.58356856336353</v>
      </c>
      <c r="D14" s="246">
        <f t="shared" si="2"/>
        <v>116.59323146151684</v>
      </c>
      <c r="E14" s="247">
        <f t="shared" si="2"/>
        <v>105.73770491803278</v>
      </c>
      <c r="F14" s="247">
        <f t="shared" si="2"/>
        <v>103.17919075144508</v>
      </c>
      <c r="G14" s="247">
        <f t="shared" si="2"/>
        <v>102.33644859813084</v>
      </c>
      <c r="H14" s="248" t="s">
        <v>114</v>
      </c>
      <c r="I14" s="247">
        <f aca="true" t="shared" si="3" ref="I14:N14">+I11/I12*100</f>
        <v>105.51724137931035</v>
      </c>
      <c r="J14" s="247">
        <f t="shared" si="3"/>
        <v>111.11111111111111</v>
      </c>
      <c r="K14" s="247">
        <f t="shared" si="3"/>
        <v>115.22514304668712</v>
      </c>
      <c r="L14" s="247">
        <f t="shared" si="3"/>
        <v>89.43278943278943</v>
      </c>
      <c r="M14" s="247">
        <f t="shared" si="3"/>
        <v>95.6896551724138</v>
      </c>
      <c r="N14" s="249">
        <f t="shared" si="3"/>
        <v>89.87883107626514</v>
      </c>
      <c r="O14" s="242"/>
    </row>
    <row r="15" spans="1:14" ht="12.75">
      <c r="A15" s="250"/>
      <c r="B15" s="251"/>
      <c r="C15" s="252"/>
      <c r="D15" s="253"/>
      <c r="E15" s="254"/>
      <c r="F15" s="254"/>
      <c r="G15" s="254"/>
      <c r="H15" s="255"/>
      <c r="I15" s="254"/>
      <c r="J15" s="254"/>
      <c r="K15" s="254"/>
      <c r="L15" s="254"/>
      <c r="M15" s="254"/>
      <c r="N15" s="256"/>
    </row>
    <row r="16" spans="1:14" ht="21.75" customHeight="1">
      <c r="A16" s="257" t="s">
        <v>115</v>
      </c>
      <c r="B16" s="251"/>
      <c r="C16" s="252"/>
      <c r="D16" s="253"/>
      <c r="E16" s="254"/>
      <c r="F16" s="254"/>
      <c r="G16" s="254"/>
      <c r="H16" s="255"/>
      <c r="I16" s="254"/>
      <c r="J16" s="254"/>
      <c r="K16" s="254"/>
      <c r="L16" s="254"/>
      <c r="M16" s="254"/>
      <c r="N16" s="256"/>
    </row>
    <row r="17" spans="1:15" ht="21.75" customHeight="1">
      <c r="A17" s="258" t="s">
        <v>271</v>
      </c>
      <c r="B17" s="259">
        <v>152617.398</v>
      </c>
      <c r="C17" s="260">
        <v>17724</v>
      </c>
      <c r="D17" s="261">
        <v>14476</v>
      </c>
      <c r="E17" s="262">
        <v>587</v>
      </c>
      <c r="F17" s="262">
        <v>443</v>
      </c>
      <c r="G17" s="262">
        <v>316</v>
      </c>
      <c r="H17" s="263">
        <v>0</v>
      </c>
      <c r="I17" s="262">
        <v>430</v>
      </c>
      <c r="J17" s="262">
        <v>49</v>
      </c>
      <c r="K17" s="262">
        <v>16300</v>
      </c>
      <c r="L17" s="262">
        <v>1306</v>
      </c>
      <c r="M17" s="262">
        <v>118</v>
      </c>
      <c r="N17" s="264">
        <v>1424</v>
      </c>
      <c r="O17" s="189">
        <v>9.8</v>
      </c>
    </row>
    <row r="18" spans="1:15" s="243" customFormat="1" ht="15">
      <c r="A18" s="265" t="s">
        <v>113</v>
      </c>
      <c r="B18" s="259">
        <v>154068.38</v>
      </c>
      <c r="C18" s="260">
        <v>15651</v>
      </c>
      <c r="D18" s="261">
        <v>12305</v>
      </c>
      <c r="E18" s="262">
        <v>557</v>
      </c>
      <c r="F18" s="262">
        <v>431</v>
      </c>
      <c r="G18" s="262">
        <v>311</v>
      </c>
      <c r="H18" s="263" t="s">
        <v>114</v>
      </c>
      <c r="I18" s="262">
        <v>407</v>
      </c>
      <c r="J18" s="262">
        <v>44</v>
      </c>
      <c r="K18" s="262">
        <v>14055</v>
      </c>
      <c r="L18" s="262">
        <v>1475</v>
      </c>
      <c r="M18" s="262">
        <v>121</v>
      </c>
      <c r="N18" s="264">
        <v>1596</v>
      </c>
      <c r="O18" s="242">
        <v>21.057341926067767</v>
      </c>
    </row>
    <row r="19" spans="1:15" s="274" customFormat="1" ht="15">
      <c r="A19" s="266" t="s">
        <v>273</v>
      </c>
      <c r="B19" s="267">
        <f aca="true" t="shared" si="4" ref="B19:G19">+B17-B18</f>
        <v>-1450.9820000000182</v>
      </c>
      <c r="C19" s="268">
        <f t="shared" si="4"/>
        <v>2073</v>
      </c>
      <c r="D19" s="269">
        <f t="shared" si="4"/>
        <v>2171</v>
      </c>
      <c r="E19" s="270">
        <f t="shared" si="4"/>
        <v>30</v>
      </c>
      <c r="F19" s="270">
        <f t="shared" si="4"/>
        <v>12</v>
      </c>
      <c r="G19" s="270">
        <f t="shared" si="4"/>
        <v>5</v>
      </c>
      <c r="H19" s="271" t="s">
        <v>114</v>
      </c>
      <c r="I19" s="270">
        <f aca="true" t="shared" si="5" ref="I19:N19">+I17-I18</f>
        <v>23</v>
      </c>
      <c r="J19" s="270">
        <f t="shared" si="5"/>
        <v>5</v>
      </c>
      <c r="K19" s="270">
        <f t="shared" si="5"/>
        <v>2245</v>
      </c>
      <c r="L19" s="270">
        <f t="shared" si="5"/>
        <v>-169</v>
      </c>
      <c r="M19" s="270">
        <f t="shared" si="5"/>
        <v>-3</v>
      </c>
      <c r="N19" s="272">
        <f t="shared" si="5"/>
        <v>-172</v>
      </c>
      <c r="O19" s="273"/>
    </row>
    <row r="20" spans="1:15" s="274" customFormat="1" ht="15">
      <c r="A20" s="266" t="s">
        <v>274</v>
      </c>
      <c r="B20" s="275">
        <f aca="true" t="shared" si="6" ref="B20:G20">+B17/B18*100</f>
        <v>99.05822206996659</v>
      </c>
      <c r="C20" s="276">
        <f t="shared" si="6"/>
        <v>113.24516005367069</v>
      </c>
      <c r="D20" s="277">
        <f t="shared" si="6"/>
        <v>117.64323445753759</v>
      </c>
      <c r="E20" s="278">
        <f t="shared" si="6"/>
        <v>105.38599640933572</v>
      </c>
      <c r="F20" s="278">
        <f t="shared" si="6"/>
        <v>102.78422273781902</v>
      </c>
      <c r="G20" s="278">
        <f t="shared" si="6"/>
        <v>101.60771704180065</v>
      </c>
      <c r="H20" s="279" t="s">
        <v>114</v>
      </c>
      <c r="I20" s="278">
        <f aca="true" t="shared" si="7" ref="I20:N20">+I17/I18*100</f>
        <v>105.65110565110565</v>
      </c>
      <c r="J20" s="278">
        <f t="shared" si="7"/>
        <v>111.36363636363636</v>
      </c>
      <c r="K20" s="278">
        <f t="shared" si="7"/>
        <v>115.9729633582355</v>
      </c>
      <c r="L20" s="278">
        <f t="shared" si="7"/>
        <v>88.54237288135593</v>
      </c>
      <c r="M20" s="278">
        <f t="shared" si="7"/>
        <v>97.52066115702479</v>
      </c>
      <c r="N20" s="280">
        <f t="shared" si="7"/>
        <v>89.22305764411027</v>
      </c>
      <c r="O20" s="273"/>
    </row>
    <row r="21" spans="1:14" ht="12.75">
      <c r="A21" s="250"/>
      <c r="B21" s="251"/>
      <c r="C21" s="252"/>
      <c r="D21" s="253"/>
      <c r="E21" s="254"/>
      <c r="F21" s="254"/>
      <c r="G21" s="254"/>
      <c r="H21" s="255"/>
      <c r="I21" s="254"/>
      <c r="J21" s="254"/>
      <c r="K21" s="254"/>
      <c r="L21" s="254"/>
      <c r="M21" s="254"/>
      <c r="N21" s="256"/>
    </row>
    <row r="22" spans="1:14" ht="21.75" customHeight="1">
      <c r="A22" s="257" t="s">
        <v>116</v>
      </c>
      <c r="B22" s="251"/>
      <c r="C22" s="252"/>
      <c r="D22" s="253"/>
      <c r="E22" s="254"/>
      <c r="F22" s="254"/>
      <c r="G22" s="254"/>
      <c r="H22" s="255"/>
      <c r="I22" s="254"/>
      <c r="J22" s="254"/>
      <c r="K22" s="254"/>
      <c r="L22" s="254"/>
      <c r="M22" s="254"/>
      <c r="N22" s="256"/>
    </row>
    <row r="23" spans="1:15" ht="21.75" customHeight="1">
      <c r="A23" s="258" t="s">
        <v>271</v>
      </c>
      <c r="B23" s="259">
        <v>72431.202</v>
      </c>
      <c r="C23" s="260">
        <v>9744</v>
      </c>
      <c r="D23" s="261">
        <v>8141</v>
      </c>
      <c r="E23" s="262">
        <v>366</v>
      </c>
      <c r="F23" s="262">
        <v>178</v>
      </c>
      <c r="G23" s="262">
        <v>14</v>
      </c>
      <c r="H23" s="263">
        <v>0</v>
      </c>
      <c r="I23" s="262">
        <v>43</v>
      </c>
      <c r="J23" s="262">
        <v>84</v>
      </c>
      <c r="K23" s="262">
        <v>8825</v>
      </c>
      <c r="L23" s="262">
        <v>824</v>
      </c>
      <c r="M23" s="262">
        <v>95</v>
      </c>
      <c r="N23" s="264">
        <v>919</v>
      </c>
      <c r="O23" s="242">
        <v>11.3</v>
      </c>
    </row>
    <row r="24" spans="1:15" s="243" customFormat="1" ht="15">
      <c r="A24" s="265" t="s">
        <v>113</v>
      </c>
      <c r="B24" s="259">
        <v>74090.271</v>
      </c>
      <c r="C24" s="260">
        <v>8910</v>
      </c>
      <c r="D24" s="261">
        <v>7260</v>
      </c>
      <c r="E24" s="262">
        <v>343</v>
      </c>
      <c r="F24" s="262">
        <v>170</v>
      </c>
      <c r="G24" s="262">
        <v>13</v>
      </c>
      <c r="H24" s="263" t="s">
        <v>114</v>
      </c>
      <c r="I24" s="262">
        <v>47</v>
      </c>
      <c r="J24" s="262">
        <v>75</v>
      </c>
      <c r="K24" s="262">
        <v>7908</v>
      </c>
      <c r="L24" s="262">
        <v>898</v>
      </c>
      <c r="M24" s="262">
        <v>104</v>
      </c>
      <c r="N24" s="264">
        <v>1002</v>
      </c>
      <c r="O24" s="242">
        <v>22.620554649466857</v>
      </c>
    </row>
    <row r="25" spans="1:15" s="176" customFormat="1" ht="15">
      <c r="A25" s="266" t="s">
        <v>273</v>
      </c>
      <c r="B25" s="267">
        <f aca="true" t="shared" si="8" ref="B25:G25">+B23-B24</f>
        <v>-1659.0689999999886</v>
      </c>
      <c r="C25" s="268">
        <f t="shared" si="8"/>
        <v>834</v>
      </c>
      <c r="D25" s="269">
        <f t="shared" si="8"/>
        <v>881</v>
      </c>
      <c r="E25" s="269">
        <f t="shared" si="8"/>
        <v>23</v>
      </c>
      <c r="F25" s="269">
        <f t="shared" si="8"/>
        <v>8</v>
      </c>
      <c r="G25" s="269">
        <f t="shared" si="8"/>
        <v>1</v>
      </c>
      <c r="H25" s="281" t="s">
        <v>114</v>
      </c>
      <c r="I25" s="269">
        <f aca="true" t="shared" si="9" ref="I25:N25">+I23-I24</f>
        <v>-4</v>
      </c>
      <c r="J25" s="269">
        <f t="shared" si="9"/>
        <v>9</v>
      </c>
      <c r="K25" s="270">
        <f t="shared" si="9"/>
        <v>917</v>
      </c>
      <c r="L25" s="270">
        <f t="shared" si="9"/>
        <v>-74</v>
      </c>
      <c r="M25" s="270">
        <f t="shared" si="9"/>
        <v>-9</v>
      </c>
      <c r="N25" s="272">
        <f t="shared" si="9"/>
        <v>-83</v>
      </c>
      <c r="O25" s="282"/>
    </row>
    <row r="26" spans="1:15" s="176" customFormat="1" ht="15.75" thickBot="1">
      <c r="A26" s="283" t="s">
        <v>274</v>
      </c>
      <c r="B26" s="284">
        <f aca="true" t="shared" si="10" ref="B26:G26">+B23/B24*100</f>
        <v>97.76074648181542</v>
      </c>
      <c r="C26" s="285">
        <f t="shared" si="10"/>
        <v>109.36026936026937</v>
      </c>
      <c r="D26" s="286">
        <f t="shared" si="10"/>
        <v>112.13498622589533</v>
      </c>
      <c r="E26" s="287">
        <f t="shared" si="10"/>
        <v>106.70553935860059</v>
      </c>
      <c r="F26" s="287">
        <f t="shared" si="10"/>
        <v>104.70588235294119</v>
      </c>
      <c r="G26" s="287">
        <f t="shared" si="10"/>
        <v>107.6923076923077</v>
      </c>
      <c r="H26" s="288" t="s">
        <v>114</v>
      </c>
      <c r="I26" s="287">
        <f aca="true" t="shared" si="11" ref="I26:N26">+I23/I24*100</f>
        <v>91.48936170212765</v>
      </c>
      <c r="J26" s="287">
        <f t="shared" si="11"/>
        <v>112.00000000000001</v>
      </c>
      <c r="K26" s="287">
        <f t="shared" si="11"/>
        <v>111.59585230146686</v>
      </c>
      <c r="L26" s="287">
        <f t="shared" si="11"/>
        <v>91.75946547884188</v>
      </c>
      <c r="M26" s="287">
        <f t="shared" si="11"/>
        <v>91.34615384615384</v>
      </c>
      <c r="N26" s="289">
        <f t="shared" si="11"/>
        <v>91.71656686626747</v>
      </c>
      <c r="O26" s="282"/>
    </row>
    <row r="27" ht="9" customHeight="1"/>
    <row r="28" ht="15">
      <c r="A28" s="56">
        <v>38132</v>
      </c>
    </row>
  </sheetData>
  <mergeCells count="2">
    <mergeCell ref="A6:A9"/>
    <mergeCell ref="D6:N6"/>
  </mergeCells>
  <printOptions/>
  <pageMargins left="0.3937007874015748" right="0" top="0.984251968503937" bottom="0" header="0.5118110236220472" footer="0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115" zoomScaleNormal="115" workbookViewId="0" topLeftCell="A1">
      <selection activeCell="D3" sqref="D3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4" width="9.125" style="2" customWidth="1"/>
    <col min="15" max="15" width="27.375" style="2" hidden="1" customWidth="1"/>
    <col min="16" max="17" width="0" style="2" hidden="1" customWidth="1"/>
    <col min="18" max="18" width="29.125" style="2" hidden="1" customWidth="1"/>
    <col min="19" max="19" width="0" style="6" hidden="1" customWidth="1"/>
    <col min="20" max="20" width="0" style="2" hidden="1" customWidth="1"/>
    <col min="21" max="21" width="29.125" style="2" hidden="1" customWidth="1"/>
    <col min="22" max="22" width="0" style="2" hidden="1" customWidth="1"/>
    <col min="23" max="16384" width="9.125" style="2" customWidth="1"/>
  </cols>
  <sheetData>
    <row r="1" spans="1:13" ht="15.75">
      <c r="A1" s="190" t="s">
        <v>0</v>
      </c>
      <c r="M1" s="344" t="s">
        <v>319</v>
      </c>
    </row>
    <row r="2" ht="14.25">
      <c r="A2" s="190"/>
    </row>
    <row r="3" spans="1:13" ht="25.5" customHeight="1">
      <c r="A3" s="4" t="s">
        <v>2</v>
      </c>
      <c r="M3" s="2"/>
    </row>
    <row r="4" spans="1:21" s="295" customFormat="1" ht="26.25" customHeight="1">
      <c r="A4" s="290" t="s">
        <v>311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S4" s="534"/>
      <c r="U4" s="296"/>
    </row>
    <row r="5" ht="5.25" customHeight="1"/>
    <row r="6" ht="18">
      <c r="A6" s="115" t="s">
        <v>276</v>
      </c>
    </row>
    <row r="7" spans="2:19" s="326" customFormat="1" ht="6.75" customHeight="1" thickBot="1">
      <c r="B7" s="345"/>
      <c r="C7" s="345"/>
      <c r="D7" s="345"/>
      <c r="E7" s="346"/>
      <c r="I7" s="346"/>
      <c r="M7" s="346"/>
      <c r="S7" s="535"/>
    </row>
    <row r="8" spans="1:19" s="355" customFormat="1" ht="18.75" thickBot="1">
      <c r="A8" s="347"/>
      <c r="B8" s="348" t="s">
        <v>141</v>
      </c>
      <c r="C8" s="349"/>
      <c r="D8" s="349"/>
      <c r="E8" s="350"/>
      <c r="F8" s="351" t="s">
        <v>142</v>
      </c>
      <c r="G8" s="352"/>
      <c r="H8" s="353"/>
      <c r="I8" s="350"/>
      <c r="J8" s="351" t="s">
        <v>143</v>
      </c>
      <c r="K8" s="354"/>
      <c r="L8" s="353"/>
      <c r="M8" s="350"/>
      <c r="S8" s="536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59"/>
      <c r="F9" s="360" t="s">
        <v>73</v>
      </c>
      <c r="G9" s="361" t="s">
        <v>73</v>
      </c>
      <c r="H9" s="362" t="s">
        <v>145</v>
      </c>
      <c r="I9" s="359"/>
      <c r="J9" s="360" t="s">
        <v>146</v>
      </c>
      <c r="K9" s="361" t="s">
        <v>146</v>
      </c>
      <c r="L9" s="362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67"/>
      <c r="F10" s="368" t="s">
        <v>77</v>
      </c>
      <c r="G10" s="369" t="s">
        <v>77</v>
      </c>
      <c r="H10" s="370" t="s">
        <v>148</v>
      </c>
      <c r="I10" s="367"/>
      <c r="J10" s="368" t="s">
        <v>111</v>
      </c>
      <c r="K10" s="369" t="s">
        <v>111</v>
      </c>
      <c r="L10" s="370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67"/>
      <c r="F11" s="368" t="s">
        <v>90</v>
      </c>
      <c r="G11" s="369" t="s">
        <v>90</v>
      </c>
      <c r="H11" s="372" t="s">
        <v>278</v>
      </c>
      <c r="I11" s="367"/>
      <c r="J11" s="368" t="s">
        <v>98</v>
      </c>
      <c r="K11" s="369" t="s">
        <v>98</v>
      </c>
      <c r="L11" s="372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4"/>
      <c r="F12" s="368" t="s">
        <v>101</v>
      </c>
      <c r="G12" s="369" t="s">
        <v>101</v>
      </c>
      <c r="H12" s="375"/>
      <c r="I12" s="374"/>
      <c r="J12" s="368" t="s">
        <v>152</v>
      </c>
      <c r="K12" s="369" t="s">
        <v>152</v>
      </c>
      <c r="L12" s="37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0" t="s">
        <v>155</v>
      </c>
      <c r="F13" s="213" t="s">
        <v>153</v>
      </c>
      <c r="G13" s="381" t="s">
        <v>277</v>
      </c>
      <c r="H13" s="382" t="s">
        <v>154</v>
      </c>
      <c r="I13" s="383" t="s">
        <v>155</v>
      </c>
      <c r="J13" s="213" t="s">
        <v>153</v>
      </c>
      <c r="K13" s="381" t="s">
        <v>277</v>
      </c>
      <c r="L13" s="382" t="s">
        <v>154</v>
      </c>
      <c r="M13" s="384" t="s">
        <v>155</v>
      </c>
    </row>
    <row r="14" spans="1:22" s="394" customFormat="1" ht="22.5" customHeight="1" thickBot="1">
      <c r="A14" s="385" t="s">
        <v>156</v>
      </c>
      <c r="B14" s="481">
        <v>228158.651</v>
      </c>
      <c r="C14" s="521">
        <v>225048.6</v>
      </c>
      <c r="D14" s="481">
        <f aca="true" t="shared" si="0" ref="D14:D27">C14-B14</f>
        <v>-3110.0510000000068</v>
      </c>
      <c r="E14" s="388">
        <f aca="true" t="shared" si="1" ref="E14:E27">C14/B14*100</f>
        <v>98.63689104648502</v>
      </c>
      <c r="F14" s="481">
        <v>13462</v>
      </c>
      <c r="G14" s="521">
        <v>15156</v>
      </c>
      <c r="H14" s="481">
        <f aca="true" t="shared" si="2" ref="H14:H27">G14-F14</f>
        <v>1694</v>
      </c>
      <c r="I14" s="388">
        <f aca="true" t="shared" si="3" ref="I14:I27">G14/F14*100</f>
        <v>112.58356856336353</v>
      </c>
      <c r="J14" s="481">
        <v>1403</v>
      </c>
      <c r="K14" s="521">
        <v>1261</v>
      </c>
      <c r="L14" s="481">
        <f aca="true" t="shared" si="4" ref="L14:L27">K14-J14</f>
        <v>-142</v>
      </c>
      <c r="M14" s="388">
        <f aca="true" t="shared" si="5" ref="M14:M27">K14/J14*100</f>
        <v>89.87883107626514</v>
      </c>
      <c r="N14" s="5"/>
      <c r="O14" s="526" t="s">
        <v>286</v>
      </c>
      <c r="P14" s="531">
        <v>320.4050000000025</v>
      </c>
      <c r="Q14" s="527"/>
      <c r="R14" s="528" t="s">
        <v>307</v>
      </c>
      <c r="S14" s="533">
        <v>2531</v>
      </c>
      <c r="T14" s="527"/>
      <c r="U14" s="528" t="s">
        <v>307</v>
      </c>
      <c r="V14" s="528">
        <v>781</v>
      </c>
    </row>
    <row r="15" spans="1:22" s="403" customFormat="1" ht="14.25">
      <c r="A15" s="513" t="s">
        <v>281</v>
      </c>
      <c r="B15" s="482">
        <v>30444.797</v>
      </c>
      <c r="C15" s="483">
        <v>30033.343</v>
      </c>
      <c r="D15" s="518">
        <f t="shared" si="0"/>
        <v>-411.4539999999979</v>
      </c>
      <c r="E15" s="512">
        <f t="shared" si="1"/>
        <v>98.64852440960603</v>
      </c>
      <c r="F15" s="482">
        <v>11288</v>
      </c>
      <c r="G15" s="483">
        <v>12928</v>
      </c>
      <c r="H15" s="518">
        <f t="shared" si="2"/>
        <v>1640</v>
      </c>
      <c r="I15" s="512">
        <f t="shared" si="3"/>
        <v>114.52870304748406</v>
      </c>
      <c r="J15" s="482">
        <v>957</v>
      </c>
      <c r="K15" s="483">
        <v>820</v>
      </c>
      <c r="L15" s="518">
        <f t="shared" si="4"/>
        <v>-137</v>
      </c>
      <c r="M15" s="512">
        <f t="shared" si="5"/>
        <v>85.68443051201672</v>
      </c>
      <c r="N15" s="5"/>
      <c r="O15" s="526" t="s">
        <v>303</v>
      </c>
      <c r="P15" s="532">
        <v>184.3</v>
      </c>
      <c r="Q15" s="529"/>
      <c r="R15" s="529" t="s">
        <v>283</v>
      </c>
      <c r="S15" s="480">
        <v>2314</v>
      </c>
      <c r="T15" s="529"/>
      <c r="U15" s="528" t="s">
        <v>306</v>
      </c>
      <c r="V15" s="528">
        <v>467</v>
      </c>
    </row>
    <row r="16" spans="1:22" s="403" customFormat="1" ht="14.25">
      <c r="A16" s="250" t="s">
        <v>282</v>
      </c>
      <c r="B16" s="522">
        <v>80127.923</v>
      </c>
      <c r="C16" s="515">
        <v>78015.524</v>
      </c>
      <c r="D16" s="519">
        <f t="shared" si="0"/>
        <v>-2112.3989999999903</v>
      </c>
      <c r="E16" s="398">
        <f t="shared" si="1"/>
        <v>97.3637167657522</v>
      </c>
      <c r="F16" s="522">
        <v>14163</v>
      </c>
      <c r="G16" s="515">
        <v>16364</v>
      </c>
      <c r="H16" s="519">
        <f t="shared" si="2"/>
        <v>2201</v>
      </c>
      <c r="I16" s="398">
        <f t="shared" si="3"/>
        <v>115.54049283343923</v>
      </c>
      <c r="J16" s="522">
        <v>1424</v>
      </c>
      <c r="K16" s="515">
        <v>1226</v>
      </c>
      <c r="L16" s="519">
        <f t="shared" si="4"/>
        <v>-198</v>
      </c>
      <c r="M16" s="398">
        <f t="shared" si="5"/>
        <v>86.09550561797754</v>
      </c>
      <c r="N16" s="5"/>
      <c r="O16" s="526" t="s">
        <v>285</v>
      </c>
      <c r="P16" s="531">
        <v>131.60699999999997</v>
      </c>
      <c r="Q16" s="529"/>
      <c r="R16" s="529" t="s">
        <v>282</v>
      </c>
      <c r="S16" s="480">
        <v>2201</v>
      </c>
      <c r="T16" s="529"/>
      <c r="U16" s="528" t="s">
        <v>309</v>
      </c>
      <c r="V16" s="528">
        <v>119</v>
      </c>
    </row>
    <row r="17" spans="1:22" s="403" customFormat="1" ht="14.25">
      <c r="A17" s="250" t="s">
        <v>283</v>
      </c>
      <c r="B17" s="522">
        <v>7967.513</v>
      </c>
      <c r="C17" s="515">
        <v>8018.973</v>
      </c>
      <c r="D17" s="519">
        <f t="shared" si="0"/>
        <v>51.460000000000036</v>
      </c>
      <c r="E17" s="398">
        <f t="shared" si="1"/>
        <v>100.6458728087422</v>
      </c>
      <c r="F17" s="522">
        <v>14753</v>
      </c>
      <c r="G17" s="515">
        <v>17067</v>
      </c>
      <c r="H17" s="519">
        <f t="shared" si="2"/>
        <v>2314</v>
      </c>
      <c r="I17" s="398">
        <f t="shared" si="3"/>
        <v>115.68494543482682</v>
      </c>
      <c r="J17" s="522">
        <v>1553</v>
      </c>
      <c r="K17" s="515">
        <v>1344</v>
      </c>
      <c r="L17" s="519">
        <f t="shared" si="4"/>
        <v>-209</v>
      </c>
      <c r="M17" s="398">
        <f t="shared" si="5"/>
        <v>86.54217643271089</v>
      </c>
      <c r="N17" s="5"/>
      <c r="O17" s="526" t="s">
        <v>293</v>
      </c>
      <c r="P17" s="531">
        <v>63.59999999999991</v>
      </c>
      <c r="Q17" s="529"/>
      <c r="R17" s="529" t="s">
        <v>291</v>
      </c>
      <c r="S17" s="480">
        <v>2027</v>
      </c>
      <c r="T17" s="529"/>
      <c r="U17" s="529" t="s">
        <v>287</v>
      </c>
      <c r="V17" s="529">
        <v>77</v>
      </c>
    </row>
    <row r="18" spans="1:22" s="403" customFormat="1" ht="14.25">
      <c r="A18" s="250" t="s">
        <v>284</v>
      </c>
      <c r="B18" s="522">
        <v>20295.87</v>
      </c>
      <c r="C18" s="515">
        <v>20168.164</v>
      </c>
      <c r="D18" s="519">
        <f t="shared" si="0"/>
        <v>-127.70599999999831</v>
      </c>
      <c r="E18" s="398">
        <f t="shared" si="1"/>
        <v>99.37077838988918</v>
      </c>
      <c r="F18" s="522">
        <v>15076</v>
      </c>
      <c r="G18" s="515">
        <v>16350</v>
      </c>
      <c r="H18" s="519">
        <f t="shared" si="2"/>
        <v>1274</v>
      </c>
      <c r="I18" s="398">
        <f t="shared" si="3"/>
        <v>108.45051737861502</v>
      </c>
      <c r="J18" s="522">
        <v>1660</v>
      </c>
      <c r="K18" s="515">
        <v>1595</v>
      </c>
      <c r="L18" s="519">
        <f t="shared" si="4"/>
        <v>-65</v>
      </c>
      <c r="M18" s="398">
        <f t="shared" si="5"/>
        <v>96.08433734939759</v>
      </c>
      <c r="N18" s="5"/>
      <c r="O18" s="526" t="s">
        <v>289</v>
      </c>
      <c r="P18" s="531">
        <v>57.91300000000001</v>
      </c>
      <c r="Q18" s="529"/>
      <c r="R18" s="529" t="s">
        <v>294</v>
      </c>
      <c r="S18" s="480">
        <v>2004</v>
      </c>
      <c r="T18" s="529"/>
      <c r="U18" s="529" t="s">
        <v>288</v>
      </c>
      <c r="V18" s="529">
        <v>31</v>
      </c>
    </row>
    <row r="19" spans="1:22" s="403" customFormat="1" ht="14.25">
      <c r="A19" s="250" t="s">
        <v>285</v>
      </c>
      <c r="B19" s="522">
        <v>10979.853</v>
      </c>
      <c r="C19" s="515">
        <v>11111.46</v>
      </c>
      <c r="D19" s="519">
        <f t="shared" si="0"/>
        <v>131.60699999999997</v>
      </c>
      <c r="E19" s="398">
        <f t="shared" si="1"/>
        <v>101.19862260451026</v>
      </c>
      <c r="F19" s="522">
        <v>16491</v>
      </c>
      <c r="G19" s="515">
        <v>17902</v>
      </c>
      <c r="H19" s="519">
        <f t="shared" si="2"/>
        <v>1411</v>
      </c>
      <c r="I19" s="398">
        <f t="shared" si="3"/>
        <v>108.55618215996606</v>
      </c>
      <c r="J19" s="522">
        <v>1966</v>
      </c>
      <c r="K19" s="515">
        <v>1935</v>
      </c>
      <c r="L19" s="519">
        <f t="shared" si="4"/>
        <v>-31</v>
      </c>
      <c r="M19" s="398">
        <f t="shared" si="5"/>
        <v>98.42319430315362</v>
      </c>
      <c r="N19" s="5"/>
      <c r="O19" s="526" t="s">
        <v>283</v>
      </c>
      <c r="P19" s="531">
        <v>51.46</v>
      </c>
      <c r="Q19" s="529"/>
      <c r="R19" s="528" t="s">
        <v>308</v>
      </c>
      <c r="S19" s="533">
        <v>1907</v>
      </c>
      <c r="T19" s="529"/>
      <c r="U19" s="528" t="s">
        <v>296</v>
      </c>
      <c r="V19" s="528">
        <v>3</v>
      </c>
    </row>
    <row r="20" spans="1:22" s="403" customFormat="1" ht="14.25">
      <c r="A20" s="250" t="s">
        <v>286</v>
      </c>
      <c r="B20" s="522">
        <v>18421.55</v>
      </c>
      <c r="C20" s="515">
        <v>18741.955</v>
      </c>
      <c r="D20" s="519">
        <f t="shared" si="0"/>
        <v>320.4050000000025</v>
      </c>
      <c r="E20" s="398">
        <f t="shared" si="1"/>
        <v>101.73929446762082</v>
      </c>
      <c r="F20" s="522">
        <v>16506</v>
      </c>
      <c r="G20" s="515">
        <v>17828</v>
      </c>
      <c r="H20" s="519">
        <f t="shared" si="2"/>
        <v>1322</v>
      </c>
      <c r="I20" s="398">
        <f t="shared" si="3"/>
        <v>108.00920877256755</v>
      </c>
      <c r="J20" s="522">
        <v>1959</v>
      </c>
      <c r="K20" s="515">
        <v>1912</v>
      </c>
      <c r="L20" s="519">
        <f t="shared" si="4"/>
        <v>-47</v>
      </c>
      <c r="M20" s="398">
        <f t="shared" si="5"/>
        <v>97.60081674323634</v>
      </c>
      <c r="N20" s="5"/>
      <c r="O20" s="526" t="s">
        <v>301</v>
      </c>
      <c r="P20" s="532">
        <v>28.199999999999818</v>
      </c>
      <c r="Q20" s="529"/>
      <c r="R20" s="528" t="s">
        <v>306</v>
      </c>
      <c r="S20" s="533">
        <v>1718</v>
      </c>
      <c r="T20" s="529"/>
      <c r="U20" s="528" t="s">
        <v>310</v>
      </c>
      <c r="V20" s="528">
        <v>-18</v>
      </c>
    </row>
    <row r="21" spans="1:22" s="403" customFormat="1" ht="15">
      <c r="A21" s="250" t="s">
        <v>287</v>
      </c>
      <c r="B21" s="522">
        <v>238.993</v>
      </c>
      <c r="C21" s="515">
        <v>236.423</v>
      </c>
      <c r="D21" s="519">
        <f t="shared" si="0"/>
        <v>-2.569999999999993</v>
      </c>
      <c r="E21" s="398">
        <f t="shared" si="1"/>
        <v>98.9246546969995</v>
      </c>
      <c r="F21" s="522">
        <v>16161</v>
      </c>
      <c r="G21" s="515">
        <v>17696</v>
      </c>
      <c r="H21" s="519">
        <f t="shared" si="2"/>
        <v>1535</v>
      </c>
      <c r="I21" s="398">
        <f t="shared" si="3"/>
        <v>109.49817461790732</v>
      </c>
      <c r="J21" s="522">
        <v>1908</v>
      </c>
      <c r="K21" s="515">
        <v>1985</v>
      </c>
      <c r="L21" s="519">
        <f t="shared" si="4"/>
        <v>77</v>
      </c>
      <c r="M21" s="398">
        <f t="shared" si="5"/>
        <v>104.0356394129979</v>
      </c>
      <c r="N21" s="5"/>
      <c r="O21" s="526" t="s">
        <v>305</v>
      </c>
      <c r="P21" s="528">
        <v>18.501999999999953</v>
      </c>
      <c r="Q21" s="529"/>
      <c r="R21" s="527" t="s">
        <v>156</v>
      </c>
      <c r="S21" s="537">
        <v>1694</v>
      </c>
      <c r="T21" s="529"/>
      <c r="U21" s="529" t="s">
        <v>285</v>
      </c>
      <c r="V21" s="529">
        <v>-31</v>
      </c>
    </row>
    <row r="22" spans="1:22" s="403" customFormat="1" ht="14.25">
      <c r="A22" s="250" t="s">
        <v>288</v>
      </c>
      <c r="B22" s="522">
        <v>28</v>
      </c>
      <c r="C22" s="515">
        <v>12.667</v>
      </c>
      <c r="D22" s="519">
        <f t="shared" si="0"/>
        <v>-15.333</v>
      </c>
      <c r="E22" s="398">
        <f t="shared" si="1"/>
        <v>45.239285714285714</v>
      </c>
      <c r="F22" s="522">
        <v>15168</v>
      </c>
      <c r="G22" s="515">
        <v>16628</v>
      </c>
      <c r="H22" s="519">
        <f t="shared" si="2"/>
        <v>1460</v>
      </c>
      <c r="I22" s="398">
        <f t="shared" si="3"/>
        <v>109.62552742616035</v>
      </c>
      <c r="J22" s="522">
        <v>1609</v>
      </c>
      <c r="K22" s="515">
        <v>1640</v>
      </c>
      <c r="L22" s="519">
        <f t="shared" si="4"/>
        <v>31</v>
      </c>
      <c r="M22" s="398">
        <f t="shared" si="5"/>
        <v>101.9266625233064</v>
      </c>
      <c r="N22" s="5"/>
      <c r="O22" s="526" t="s">
        <v>292</v>
      </c>
      <c r="P22" s="529">
        <v>11.581999999999994</v>
      </c>
      <c r="Q22" s="529"/>
      <c r="R22" s="529" t="s">
        <v>281</v>
      </c>
      <c r="S22" s="480">
        <v>1640</v>
      </c>
      <c r="T22" s="529"/>
      <c r="U22" s="529" t="s">
        <v>286</v>
      </c>
      <c r="V22" s="529">
        <v>-47</v>
      </c>
    </row>
    <row r="23" spans="1:22" s="403" customFormat="1" ht="14.25">
      <c r="A23" s="250" t="s">
        <v>289</v>
      </c>
      <c r="B23" s="522">
        <v>1540.286</v>
      </c>
      <c r="C23" s="515">
        <v>1598.199</v>
      </c>
      <c r="D23" s="519">
        <f t="shared" si="0"/>
        <v>57.91300000000001</v>
      </c>
      <c r="E23" s="398">
        <f t="shared" si="1"/>
        <v>103.7598861510135</v>
      </c>
      <c r="F23" s="522">
        <v>16812</v>
      </c>
      <c r="G23" s="515">
        <v>17955</v>
      </c>
      <c r="H23" s="519">
        <f t="shared" si="2"/>
        <v>1143</v>
      </c>
      <c r="I23" s="398">
        <f t="shared" si="3"/>
        <v>106.79871520342613</v>
      </c>
      <c r="J23" s="522">
        <v>2530</v>
      </c>
      <c r="K23" s="515">
        <v>2372</v>
      </c>
      <c r="L23" s="519">
        <f t="shared" si="4"/>
        <v>-158</v>
      </c>
      <c r="M23" s="398">
        <f t="shared" si="5"/>
        <v>93.75494071146245</v>
      </c>
      <c r="N23" s="5"/>
      <c r="O23" s="526" t="s">
        <v>297</v>
      </c>
      <c r="P23" s="528">
        <v>5.634</v>
      </c>
      <c r="Q23" s="529"/>
      <c r="R23" s="528" t="s">
        <v>299</v>
      </c>
      <c r="S23" s="533">
        <v>1639</v>
      </c>
      <c r="T23" s="529"/>
      <c r="U23" s="529" t="s">
        <v>293</v>
      </c>
      <c r="V23" s="529">
        <v>-51</v>
      </c>
    </row>
    <row r="24" spans="1:22" s="403" customFormat="1" ht="14.25">
      <c r="A24" s="250" t="s">
        <v>290</v>
      </c>
      <c r="B24" s="522">
        <v>1095.956</v>
      </c>
      <c r="C24" s="515">
        <v>1052.601</v>
      </c>
      <c r="D24" s="519">
        <f t="shared" si="0"/>
        <v>-43.35499999999979</v>
      </c>
      <c r="E24" s="398">
        <f t="shared" si="1"/>
        <v>96.04409301103331</v>
      </c>
      <c r="F24" s="522">
        <v>12639</v>
      </c>
      <c r="G24" s="515">
        <v>14036</v>
      </c>
      <c r="H24" s="519">
        <f t="shared" si="2"/>
        <v>1397</v>
      </c>
      <c r="I24" s="398">
        <f t="shared" si="3"/>
        <v>111.05308964316798</v>
      </c>
      <c r="J24" s="522">
        <v>1355</v>
      </c>
      <c r="K24" s="515">
        <v>1183</v>
      </c>
      <c r="L24" s="519">
        <f t="shared" si="4"/>
        <v>-172</v>
      </c>
      <c r="M24" s="398">
        <f t="shared" si="5"/>
        <v>87.30627306273064</v>
      </c>
      <c r="N24" s="5"/>
      <c r="O24" s="526" t="s">
        <v>296</v>
      </c>
      <c r="P24" s="528">
        <v>1.4729999999999563</v>
      </c>
      <c r="Q24" s="529"/>
      <c r="R24" s="529" t="s">
        <v>287</v>
      </c>
      <c r="S24" s="480">
        <v>1535</v>
      </c>
      <c r="T24" s="529"/>
      <c r="U24" s="529" t="s">
        <v>284</v>
      </c>
      <c r="V24" s="529">
        <v>-65</v>
      </c>
    </row>
    <row r="25" spans="1:22" s="403" customFormat="1" ht="14.25">
      <c r="A25" s="250" t="s">
        <v>291</v>
      </c>
      <c r="B25" s="522">
        <v>7559.186</v>
      </c>
      <c r="C25" s="515">
        <v>7554.452</v>
      </c>
      <c r="D25" s="519">
        <f t="shared" si="0"/>
        <v>-4.733999999999469</v>
      </c>
      <c r="E25" s="398">
        <f t="shared" si="1"/>
        <v>99.93737420933948</v>
      </c>
      <c r="F25" s="522">
        <v>15302</v>
      </c>
      <c r="G25" s="515">
        <v>17329</v>
      </c>
      <c r="H25" s="519">
        <f t="shared" si="2"/>
        <v>2027</v>
      </c>
      <c r="I25" s="398">
        <f t="shared" si="3"/>
        <v>113.2466344268723</v>
      </c>
      <c r="J25" s="522">
        <v>1809</v>
      </c>
      <c r="K25" s="515">
        <v>1571</v>
      </c>
      <c r="L25" s="519">
        <f t="shared" si="4"/>
        <v>-238</v>
      </c>
      <c r="M25" s="398">
        <f t="shared" si="5"/>
        <v>86.84355997788835</v>
      </c>
      <c r="N25" s="5"/>
      <c r="O25" s="526" t="s">
        <v>307</v>
      </c>
      <c r="P25" s="528">
        <v>0.10299999999999976</v>
      </c>
      <c r="Q25" s="529"/>
      <c r="R25" s="529" t="s">
        <v>292</v>
      </c>
      <c r="S25" s="480">
        <v>1486</v>
      </c>
      <c r="T25" s="529"/>
      <c r="U25" s="528" t="s">
        <v>301</v>
      </c>
      <c r="V25" s="528">
        <v>-97</v>
      </c>
    </row>
    <row r="26" spans="1:22" s="403" customFormat="1" ht="14.25">
      <c r="A26" s="250" t="s">
        <v>292</v>
      </c>
      <c r="B26" s="522">
        <v>283.136</v>
      </c>
      <c r="C26" s="515">
        <v>294.718</v>
      </c>
      <c r="D26" s="519">
        <f t="shared" si="0"/>
        <v>11.581999999999994</v>
      </c>
      <c r="E26" s="398">
        <f t="shared" si="1"/>
        <v>104.09061369801084</v>
      </c>
      <c r="F26" s="522">
        <v>15169</v>
      </c>
      <c r="G26" s="515">
        <v>16655</v>
      </c>
      <c r="H26" s="519">
        <f t="shared" si="2"/>
        <v>1486</v>
      </c>
      <c r="I26" s="398">
        <f t="shared" si="3"/>
        <v>109.7962950754829</v>
      </c>
      <c r="J26" s="522">
        <v>1682</v>
      </c>
      <c r="K26" s="515">
        <v>1556</v>
      </c>
      <c r="L26" s="519">
        <f t="shared" si="4"/>
        <v>-126</v>
      </c>
      <c r="M26" s="398">
        <f t="shared" si="5"/>
        <v>92.5089179548157</v>
      </c>
      <c r="N26" s="5"/>
      <c r="O26" s="526" t="s">
        <v>304</v>
      </c>
      <c r="P26" s="528">
        <v>0</v>
      </c>
      <c r="Q26" s="529"/>
      <c r="R26" s="529" t="s">
        <v>288</v>
      </c>
      <c r="S26" s="480">
        <v>1460</v>
      </c>
      <c r="T26" s="529"/>
      <c r="U26" s="528" t="s">
        <v>302</v>
      </c>
      <c r="V26" s="528">
        <v>-111</v>
      </c>
    </row>
    <row r="27" spans="1:22" s="403" customFormat="1" ht="14.25">
      <c r="A27" s="250" t="s">
        <v>293</v>
      </c>
      <c r="B27" s="522">
        <v>3238.234</v>
      </c>
      <c r="C27" s="515">
        <v>3301.834</v>
      </c>
      <c r="D27" s="519">
        <f t="shared" si="0"/>
        <v>63.59999999999991</v>
      </c>
      <c r="E27" s="398">
        <f t="shared" si="1"/>
        <v>101.96403348244753</v>
      </c>
      <c r="F27" s="522">
        <v>15429</v>
      </c>
      <c r="G27" s="515">
        <v>16616</v>
      </c>
      <c r="H27" s="519">
        <f t="shared" si="2"/>
        <v>1187</v>
      </c>
      <c r="I27" s="398">
        <f t="shared" si="3"/>
        <v>107.69330481560698</v>
      </c>
      <c r="J27" s="522">
        <v>1775</v>
      </c>
      <c r="K27" s="515">
        <v>1724</v>
      </c>
      <c r="L27" s="519">
        <f t="shared" si="4"/>
        <v>-51</v>
      </c>
      <c r="M27" s="398">
        <f t="shared" si="5"/>
        <v>97.12676056338027</v>
      </c>
      <c r="N27" s="5"/>
      <c r="O27" s="526" t="s">
        <v>310</v>
      </c>
      <c r="P27" s="528">
        <v>-1.0809999999999995</v>
      </c>
      <c r="Q27" s="529"/>
      <c r="R27" s="528" t="s">
        <v>301</v>
      </c>
      <c r="S27" s="533">
        <v>1440</v>
      </c>
      <c r="T27" s="529"/>
      <c r="U27" s="529" t="s">
        <v>292</v>
      </c>
      <c r="V27" s="529">
        <v>-126</v>
      </c>
    </row>
    <row r="28" spans="1:22" s="403" customFormat="1" ht="14.25">
      <c r="A28" s="250" t="s">
        <v>294</v>
      </c>
      <c r="B28" s="523">
        <v>71.488</v>
      </c>
      <c r="C28" s="516">
        <v>52.837</v>
      </c>
      <c r="D28" s="519">
        <f aca="true" t="shared" si="6" ref="D28:D45">C28-B28</f>
        <v>-18.650999999999996</v>
      </c>
      <c r="E28" s="398">
        <f aca="true" t="shared" si="7" ref="E28:E45">C28/B28*100</f>
        <v>73.9103066248881</v>
      </c>
      <c r="F28" s="523">
        <v>10340</v>
      </c>
      <c r="G28" s="516">
        <v>12344</v>
      </c>
      <c r="H28" s="519">
        <f aca="true" t="shared" si="8" ref="H28:H45">G28-F28</f>
        <v>2004</v>
      </c>
      <c r="I28" s="398">
        <f aca="true" t="shared" si="9" ref="I28:I45">G28/F28*100</f>
        <v>119.38104448742746</v>
      </c>
      <c r="J28" s="523">
        <v>1066</v>
      </c>
      <c r="K28" s="516">
        <v>785</v>
      </c>
      <c r="L28" s="519">
        <f aca="true" t="shared" si="10" ref="L28:L45">K28-J28</f>
        <v>-281</v>
      </c>
      <c r="M28" s="398">
        <f aca="true" t="shared" si="11" ref="M28:M45">K28/J28*100</f>
        <v>73.63977485928706</v>
      </c>
      <c r="N28" s="5"/>
      <c r="O28" s="526" t="s">
        <v>287</v>
      </c>
      <c r="P28" s="529">
        <v>-2.569999999999993</v>
      </c>
      <c r="Q28" s="529"/>
      <c r="R28" s="529" t="s">
        <v>285</v>
      </c>
      <c r="S28" s="480">
        <v>1411</v>
      </c>
      <c r="T28" s="529"/>
      <c r="U28" s="528" t="s">
        <v>312</v>
      </c>
      <c r="V28" s="528">
        <v>-128.36959478111635</v>
      </c>
    </row>
    <row r="29" spans="1:22" ht="14.25">
      <c r="A29" s="250" t="s">
        <v>295</v>
      </c>
      <c r="B29" s="522">
        <v>935.274</v>
      </c>
      <c r="C29" s="515">
        <v>863.546</v>
      </c>
      <c r="D29" s="519">
        <f t="shared" si="6"/>
        <v>-71.72799999999995</v>
      </c>
      <c r="E29" s="398">
        <f t="shared" si="7"/>
        <v>92.33080359338547</v>
      </c>
      <c r="F29" s="522">
        <v>11003</v>
      </c>
      <c r="G29" s="515">
        <v>12087</v>
      </c>
      <c r="H29" s="519">
        <f t="shared" si="8"/>
        <v>1084</v>
      </c>
      <c r="I29" s="398">
        <f t="shared" si="9"/>
        <v>109.85185858402254</v>
      </c>
      <c r="J29" s="522">
        <v>1227</v>
      </c>
      <c r="K29" s="515">
        <v>956</v>
      </c>
      <c r="L29" s="519">
        <f t="shared" si="10"/>
        <v>-271</v>
      </c>
      <c r="M29" s="398">
        <f t="shared" si="11"/>
        <v>77.91361043194784</v>
      </c>
      <c r="N29" s="5"/>
      <c r="O29" s="526" t="s">
        <v>298</v>
      </c>
      <c r="P29" s="528">
        <v>-2.6210000000000004</v>
      </c>
      <c r="Q29" s="528"/>
      <c r="R29" s="529" t="s">
        <v>290</v>
      </c>
      <c r="S29" s="480">
        <v>1397</v>
      </c>
      <c r="T29" s="528"/>
      <c r="U29" s="529" t="s">
        <v>281</v>
      </c>
      <c r="V29" s="529">
        <v>-137</v>
      </c>
    </row>
    <row r="30" spans="1:22" ht="15">
      <c r="A30" s="250" t="s">
        <v>296</v>
      </c>
      <c r="B30" s="522">
        <v>376.987</v>
      </c>
      <c r="C30" s="515">
        <v>378.46</v>
      </c>
      <c r="D30" s="519">
        <f t="shared" si="6"/>
        <v>1.4729999999999563</v>
      </c>
      <c r="E30" s="398">
        <f t="shared" si="7"/>
        <v>100.39072965380768</v>
      </c>
      <c r="F30" s="522">
        <v>12018</v>
      </c>
      <c r="G30" s="515">
        <v>13117</v>
      </c>
      <c r="H30" s="519">
        <f t="shared" si="8"/>
        <v>1099</v>
      </c>
      <c r="I30" s="398">
        <f t="shared" si="9"/>
        <v>109.14461640872027</v>
      </c>
      <c r="J30" s="522">
        <v>1400</v>
      </c>
      <c r="K30" s="515">
        <v>1403</v>
      </c>
      <c r="L30" s="519">
        <f t="shared" si="10"/>
        <v>3</v>
      </c>
      <c r="M30" s="398">
        <f t="shared" si="11"/>
        <v>100.21428571428572</v>
      </c>
      <c r="N30" s="5"/>
      <c r="O30" s="526" t="s">
        <v>291</v>
      </c>
      <c r="P30" s="529">
        <v>-4.733999999999469</v>
      </c>
      <c r="Q30" s="528"/>
      <c r="R30" s="529" t="s">
        <v>286</v>
      </c>
      <c r="S30" s="480">
        <v>1322</v>
      </c>
      <c r="T30" s="528"/>
      <c r="U30" s="527" t="s">
        <v>156</v>
      </c>
      <c r="V30" s="527">
        <v>-142</v>
      </c>
    </row>
    <row r="31" spans="1:22" ht="14.25">
      <c r="A31" s="250" t="s">
        <v>297</v>
      </c>
      <c r="B31" s="522">
        <v>14.692</v>
      </c>
      <c r="C31" s="515">
        <v>20.326</v>
      </c>
      <c r="D31" s="519">
        <f t="shared" si="6"/>
        <v>5.634</v>
      </c>
      <c r="E31" s="398">
        <f t="shared" si="7"/>
        <v>138.3473999455486</v>
      </c>
      <c r="F31" s="522">
        <v>16195</v>
      </c>
      <c r="G31" s="515">
        <v>16575</v>
      </c>
      <c r="H31" s="519">
        <f t="shared" si="8"/>
        <v>380</v>
      </c>
      <c r="I31" s="398">
        <f t="shared" si="9"/>
        <v>102.34640321086755</v>
      </c>
      <c r="J31" s="522">
        <v>2556</v>
      </c>
      <c r="K31" s="515">
        <v>1949</v>
      </c>
      <c r="L31" s="519">
        <f t="shared" si="10"/>
        <v>-607</v>
      </c>
      <c r="M31" s="398">
        <f t="shared" si="11"/>
        <v>76.25195618153364</v>
      </c>
      <c r="N31" s="5"/>
      <c r="O31" s="526" t="s">
        <v>300</v>
      </c>
      <c r="P31" s="528">
        <v>-7.266999999999996</v>
      </c>
      <c r="Q31" s="528"/>
      <c r="R31" s="528" t="s">
        <v>298</v>
      </c>
      <c r="S31" s="533">
        <v>1322</v>
      </c>
      <c r="T31" s="528"/>
      <c r="U31" s="529" t="s">
        <v>289</v>
      </c>
      <c r="V31" s="529">
        <v>-158</v>
      </c>
    </row>
    <row r="32" spans="1:22" ht="14.25">
      <c r="A32" s="250" t="s">
        <v>298</v>
      </c>
      <c r="B32" s="522">
        <v>14.121</v>
      </c>
      <c r="C32" s="515">
        <v>11.5</v>
      </c>
      <c r="D32" s="519">
        <f t="shared" si="6"/>
        <v>-2.6210000000000004</v>
      </c>
      <c r="E32" s="398">
        <f t="shared" si="7"/>
        <v>81.43899157283478</v>
      </c>
      <c r="F32" s="522">
        <v>14396</v>
      </c>
      <c r="G32" s="515">
        <v>15718</v>
      </c>
      <c r="H32" s="519">
        <f t="shared" si="8"/>
        <v>1322</v>
      </c>
      <c r="I32" s="398">
        <f t="shared" si="9"/>
        <v>109.18310641844957</v>
      </c>
      <c r="J32" s="522">
        <v>1781</v>
      </c>
      <c r="K32" s="515">
        <v>1587</v>
      </c>
      <c r="L32" s="519">
        <f t="shared" si="10"/>
        <v>-194</v>
      </c>
      <c r="M32" s="398">
        <f t="shared" si="11"/>
        <v>89.10724312184166</v>
      </c>
      <c r="N32" s="5"/>
      <c r="O32" s="526" t="s">
        <v>309</v>
      </c>
      <c r="P32" s="528">
        <v>-8.104000000000006</v>
      </c>
      <c r="Q32" s="528"/>
      <c r="R32" s="529" t="s">
        <v>284</v>
      </c>
      <c r="S32" s="480">
        <v>1274</v>
      </c>
      <c r="T32" s="528"/>
      <c r="U32" s="529" t="s">
        <v>290</v>
      </c>
      <c r="V32" s="529">
        <v>-172</v>
      </c>
    </row>
    <row r="33" spans="1:22" ht="14.25">
      <c r="A33" s="250" t="s">
        <v>299</v>
      </c>
      <c r="B33" s="522">
        <v>7984.795</v>
      </c>
      <c r="C33" s="515">
        <v>7658.973</v>
      </c>
      <c r="D33" s="519">
        <f t="shared" si="6"/>
        <v>-325.8220000000001</v>
      </c>
      <c r="E33" s="398">
        <f t="shared" si="7"/>
        <v>95.91946944160745</v>
      </c>
      <c r="F33" s="522">
        <v>11773</v>
      </c>
      <c r="G33" s="515">
        <v>13412</v>
      </c>
      <c r="H33" s="519">
        <f t="shared" si="8"/>
        <v>1639</v>
      </c>
      <c r="I33" s="398">
        <f t="shared" si="9"/>
        <v>113.92168521192558</v>
      </c>
      <c r="J33" s="522">
        <v>991</v>
      </c>
      <c r="K33" s="515">
        <v>814</v>
      </c>
      <c r="L33" s="519">
        <f t="shared" si="10"/>
        <v>-177</v>
      </c>
      <c r="M33" s="398">
        <f t="shared" si="11"/>
        <v>82.13925327951564</v>
      </c>
      <c r="N33" s="5"/>
      <c r="O33" s="526" t="s">
        <v>288</v>
      </c>
      <c r="P33" s="529">
        <v>-15.333</v>
      </c>
      <c r="Q33" s="528"/>
      <c r="R33" s="528" t="s">
        <v>303</v>
      </c>
      <c r="S33" s="533">
        <v>1221</v>
      </c>
      <c r="T33" s="528"/>
      <c r="U33" s="528" t="s">
        <v>299</v>
      </c>
      <c r="V33" s="528">
        <v>-177</v>
      </c>
    </row>
    <row r="34" spans="1:22" ht="14.25">
      <c r="A34" s="250" t="s">
        <v>300</v>
      </c>
      <c r="B34" s="522">
        <v>108.329</v>
      </c>
      <c r="C34" s="515">
        <v>101.062</v>
      </c>
      <c r="D34" s="519">
        <f t="shared" si="6"/>
        <v>-7.266999999999996</v>
      </c>
      <c r="E34" s="398">
        <f t="shared" si="7"/>
        <v>93.29173166926678</v>
      </c>
      <c r="F34" s="522">
        <v>11015</v>
      </c>
      <c r="G34" s="515">
        <v>12068</v>
      </c>
      <c r="H34" s="519">
        <f t="shared" si="8"/>
        <v>1053</v>
      </c>
      <c r="I34" s="398">
        <f t="shared" si="9"/>
        <v>109.55969133000454</v>
      </c>
      <c r="J34" s="522">
        <v>1696</v>
      </c>
      <c r="K34" s="515">
        <v>1285</v>
      </c>
      <c r="L34" s="519">
        <f t="shared" si="10"/>
        <v>-411</v>
      </c>
      <c r="M34" s="398">
        <f t="shared" si="11"/>
        <v>75.76650943396226</v>
      </c>
      <c r="N34" s="5"/>
      <c r="O34" s="526" t="s">
        <v>294</v>
      </c>
      <c r="P34" s="529">
        <v>-18.650999999999996</v>
      </c>
      <c r="Q34" s="528"/>
      <c r="R34" s="529" t="s">
        <v>293</v>
      </c>
      <c r="S34" s="480">
        <v>1187</v>
      </c>
      <c r="T34" s="528"/>
      <c r="U34" s="528" t="s">
        <v>298</v>
      </c>
      <c r="V34" s="528">
        <v>-194</v>
      </c>
    </row>
    <row r="35" spans="1:22" ht="14.25">
      <c r="A35" s="250" t="s">
        <v>301</v>
      </c>
      <c r="B35" s="522">
        <v>2205.804</v>
      </c>
      <c r="C35" s="515">
        <v>2234.004</v>
      </c>
      <c r="D35" s="519">
        <f t="shared" si="6"/>
        <v>28.199999999999818</v>
      </c>
      <c r="E35" s="398">
        <f t="shared" si="7"/>
        <v>101.27844541038098</v>
      </c>
      <c r="F35" s="522">
        <v>12822</v>
      </c>
      <c r="G35" s="515">
        <v>14262</v>
      </c>
      <c r="H35" s="519">
        <f t="shared" si="8"/>
        <v>1440</v>
      </c>
      <c r="I35" s="398">
        <f t="shared" si="9"/>
        <v>111.23069723912027</v>
      </c>
      <c r="J35" s="522">
        <v>1341</v>
      </c>
      <c r="K35" s="515">
        <v>1244</v>
      </c>
      <c r="L35" s="519">
        <f t="shared" si="10"/>
        <v>-97</v>
      </c>
      <c r="M35" s="398">
        <f t="shared" si="11"/>
        <v>92.76659209545116</v>
      </c>
      <c r="N35" s="5"/>
      <c r="O35" s="526" t="s">
        <v>290</v>
      </c>
      <c r="P35" s="529">
        <v>-43.35499999999979</v>
      </c>
      <c r="Q35" s="528"/>
      <c r="R35" s="528" t="s">
        <v>310</v>
      </c>
      <c r="S35" s="533">
        <v>1148</v>
      </c>
      <c r="T35" s="528"/>
      <c r="U35" s="529" t="s">
        <v>282</v>
      </c>
      <c r="V35" s="529">
        <v>-198</v>
      </c>
    </row>
    <row r="36" spans="1:22" ht="14.25">
      <c r="A36" s="250" t="s">
        <v>302</v>
      </c>
      <c r="B36" s="522">
        <v>6746.955</v>
      </c>
      <c r="C36" s="515">
        <v>6696.377</v>
      </c>
      <c r="D36" s="519">
        <f t="shared" si="6"/>
        <v>-50.57799999999952</v>
      </c>
      <c r="E36" s="398">
        <f t="shared" si="7"/>
        <v>99.25035812451692</v>
      </c>
      <c r="F36" s="522">
        <v>11363</v>
      </c>
      <c r="G36" s="515">
        <v>12324</v>
      </c>
      <c r="H36" s="519">
        <f t="shared" si="8"/>
        <v>961</v>
      </c>
      <c r="I36" s="398">
        <f t="shared" si="9"/>
        <v>108.45727360732201</v>
      </c>
      <c r="J36" s="522">
        <v>1227</v>
      </c>
      <c r="K36" s="515">
        <v>1116</v>
      </c>
      <c r="L36" s="519">
        <f t="shared" si="10"/>
        <v>-111</v>
      </c>
      <c r="M36" s="398">
        <f t="shared" si="11"/>
        <v>90.95354523227384</v>
      </c>
      <c r="N36" s="5"/>
      <c r="O36" s="526" t="s">
        <v>302</v>
      </c>
      <c r="P36" s="528">
        <v>-50.57799999999952</v>
      </c>
      <c r="Q36" s="528"/>
      <c r="R36" s="529" t="s">
        <v>289</v>
      </c>
      <c r="S36" s="480">
        <v>1143</v>
      </c>
      <c r="T36" s="528"/>
      <c r="U36" s="529" t="s">
        <v>283</v>
      </c>
      <c r="V36" s="529">
        <v>-209</v>
      </c>
    </row>
    <row r="37" spans="1:22" ht="14.25">
      <c r="A37" s="250" t="s">
        <v>303</v>
      </c>
      <c r="B37" s="522">
        <v>2717.13</v>
      </c>
      <c r="C37" s="515">
        <v>2901.43</v>
      </c>
      <c r="D37" s="519">
        <f t="shared" si="6"/>
        <v>184.29999999999973</v>
      </c>
      <c r="E37" s="398">
        <f t="shared" si="7"/>
        <v>106.78289224291805</v>
      </c>
      <c r="F37" s="522">
        <v>12495</v>
      </c>
      <c r="G37" s="515">
        <v>13716</v>
      </c>
      <c r="H37" s="519">
        <f t="shared" si="8"/>
        <v>1221</v>
      </c>
      <c r="I37" s="398">
        <f t="shared" si="9"/>
        <v>109.7719087635054</v>
      </c>
      <c r="J37" s="522">
        <v>1300</v>
      </c>
      <c r="K37" s="515">
        <v>1035</v>
      </c>
      <c r="L37" s="519">
        <f t="shared" si="10"/>
        <v>-265</v>
      </c>
      <c r="M37" s="398">
        <f t="shared" si="11"/>
        <v>79.61538461538461</v>
      </c>
      <c r="N37" s="5"/>
      <c r="O37" s="526" t="s">
        <v>295</v>
      </c>
      <c r="P37" s="528">
        <v>-71.72799999999995</v>
      </c>
      <c r="Q37" s="528"/>
      <c r="R37" s="528" t="s">
        <v>296</v>
      </c>
      <c r="S37" s="533">
        <v>1099</v>
      </c>
      <c r="T37" s="528"/>
      <c r="U37" s="529" t="s">
        <v>291</v>
      </c>
      <c r="V37" s="529">
        <v>-238</v>
      </c>
    </row>
    <row r="38" spans="1:22" ht="14.25">
      <c r="A38" s="250" t="s">
        <v>304</v>
      </c>
      <c r="B38" s="522">
        <v>4</v>
      </c>
      <c r="C38" s="515">
        <v>4</v>
      </c>
      <c r="D38" s="519">
        <f t="shared" si="6"/>
        <v>0</v>
      </c>
      <c r="E38" s="398">
        <f t="shared" si="7"/>
        <v>100</v>
      </c>
      <c r="F38" s="522">
        <v>14587</v>
      </c>
      <c r="G38" s="515">
        <v>13117</v>
      </c>
      <c r="H38" s="519">
        <f t="shared" si="8"/>
        <v>-1470</v>
      </c>
      <c r="I38" s="398">
        <f t="shared" si="9"/>
        <v>89.92253376293961</v>
      </c>
      <c r="J38" s="522">
        <v>1853</v>
      </c>
      <c r="K38" s="515">
        <v>403</v>
      </c>
      <c r="L38" s="519">
        <f t="shared" si="10"/>
        <v>-1450</v>
      </c>
      <c r="M38" s="398">
        <f t="shared" si="11"/>
        <v>21.74851592012952</v>
      </c>
      <c r="N38" s="5"/>
      <c r="O38" s="526" t="s">
        <v>308</v>
      </c>
      <c r="P38" s="528">
        <v>-74.006</v>
      </c>
      <c r="Q38" s="528"/>
      <c r="R38" s="528" t="s">
        <v>305</v>
      </c>
      <c r="S38" s="533">
        <v>1091</v>
      </c>
      <c r="T38" s="528"/>
      <c r="U38" s="528" t="s">
        <v>303</v>
      </c>
      <c r="V38" s="528">
        <v>-265</v>
      </c>
    </row>
    <row r="39" spans="1:22" ht="14.25">
      <c r="A39" s="250" t="s">
        <v>305</v>
      </c>
      <c r="B39" s="522">
        <v>942.94</v>
      </c>
      <c r="C39" s="515">
        <v>961.442</v>
      </c>
      <c r="D39" s="519">
        <f t="shared" si="6"/>
        <v>18.501999999999953</v>
      </c>
      <c r="E39" s="398">
        <f t="shared" si="7"/>
        <v>101.96216090101173</v>
      </c>
      <c r="F39" s="522">
        <v>14485</v>
      </c>
      <c r="G39" s="515">
        <v>15576</v>
      </c>
      <c r="H39" s="519">
        <f t="shared" si="8"/>
        <v>1091</v>
      </c>
      <c r="I39" s="398">
        <f t="shared" si="9"/>
        <v>107.53192958232654</v>
      </c>
      <c r="J39" s="522">
        <v>1977</v>
      </c>
      <c r="K39" s="515">
        <v>1671</v>
      </c>
      <c r="L39" s="519">
        <f t="shared" si="10"/>
        <v>-306</v>
      </c>
      <c r="M39" s="398">
        <f t="shared" si="11"/>
        <v>84.52200303490136</v>
      </c>
      <c r="N39" s="5"/>
      <c r="O39" s="526" t="s">
        <v>306</v>
      </c>
      <c r="P39" s="528">
        <v>-101.769</v>
      </c>
      <c r="Q39" s="528"/>
      <c r="R39" s="528" t="s">
        <v>295</v>
      </c>
      <c r="S39" s="533">
        <v>1084</v>
      </c>
      <c r="T39" s="528"/>
      <c r="U39" s="528" t="s">
        <v>295</v>
      </c>
      <c r="V39" s="528">
        <v>-271</v>
      </c>
    </row>
    <row r="40" spans="1:22" ht="14.25">
      <c r="A40" s="250" t="s">
        <v>312</v>
      </c>
      <c r="B40" s="522">
        <v>23415.888</v>
      </c>
      <c r="C40" s="515">
        <v>22810.236</v>
      </c>
      <c r="D40" s="519">
        <f t="shared" si="6"/>
        <v>-605.6519999999982</v>
      </c>
      <c r="E40" s="398">
        <f t="shared" si="7"/>
        <v>97.41349975708802</v>
      </c>
      <c r="F40" s="522">
        <v>8610.188497228888</v>
      </c>
      <c r="G40" s="515">
        <v>9430</v>
      </c>
      <c r="H40" s="519">
        <f t="shared" si="8"/>
        <v>819.8115027711119</v>
      </c>
      <c r="I40" s="398">
        <f t="shared" si="9"/>
        <v>109.52141179063572</v>
      </c>
      <c r="J40" s="522">
        <v>860.3695947811163</v>
      </c>
      <c r="K40" s="515">
        <v>732</v>
      </c>
      <c r="L40" s="519">
        <f t="shared" si="10"/>
        <v>-128.36959478111635</v>
      </c>
      <c r="M40" s="398">
        <f t="shared" si="11"/>
        <v>85.07971509456068</v>
      </c>
      <c r="N40" s="5"/>
      <c r="O40" s="526" t="s">
        <v>284</v>
      </c>
      <c r="P40" s="529">
        <v>-127.70599999999831</v>
      </c>
      <c r="Q40" s="528"/>
      <c r="R40" s="528" t="s">
        <v>300</v>
      </c>
      <c r="S40" s="533">
        <v>1053</v>
      </c>
      <c r="T40" s="528"/>
      <c r="U40" s="529" t="s">
        <v>294</v>
      </c>
      <c r="V40" s="529">
        <v>-281</v>
      </c>
    </row>
    <row r="41" spans="1:22" ht="14.25">
      <c r="A41" s="250" t="s">
        <v>306</v>
      </c>
      <c r="B41" s="522">
        <v>222.143</v>
      </c>
      <c r="C41" s="515">
        <v>120.374</v>
      </c>
      <c r="D41" s="519">
        <f t="shared" si="6"/>
        <v>-101.769</v>
      </c>
      <c r="E41" s="398">
        <f t="shared" si="7"/>
        <v>54.18761788577628</v>
      </c>
      <c r="F41" s="522">
        <v>13113</v>
      </c>
      <c r="G41" s="515">
        <v>14831</v>
      </c>
      <c r="H41" s="519">
        <f t="shared" si="8"/>
        <v>1718</v>
      </c>
      <c r="I41" s="398">
        <f t="shared" si="9"/>
        <v>113.1015023259361</v>
      </c>
      <c r="J41" s="522">
        <v>1891</v>
      </c>
      <c r="K41" s="515">
        <v>2358</v>
      </c>
      <c r="L41" s="519">
        <f t="shared" si="10"/>
        <v>467</v>
      </c>
      <c r="M41" s="398">
        <f t="shared" si="11"/>
        <v>124.69592808038075</v>
      </c>
      <c r="N41" s="5"/>
      <c r="O41" s="526" t="s">
        <v>299</v>
      </c>
      <c r="P41" s="528">
        <v>-325.8220000000001</v>
      </c>
      <c r="Q41" s="528"/>
      <c r="R41" s="528" t="s">
        <v>302</v>
      </c>
      <c r="S41" s="533">
        <v>961</v>
      </c>
      <c r="T41" s="528"/>
      <c r="U41" s="528" t="s">
        <v>305</v>
      </c>
      <c r="V41" s="528">
        <v>-306</v>
      </c>
    </row>
    <row r="42" spans="1:22" ht="14.25">
      <c r="A42" s="250" t="s">
        <v>307</v>
      </c>
      <c r="B42" s="522">
        <v>13.38</v>
      </c>
      <c r="C42" s="515">
        <v>13.483</v>
      </c>
      <c r="D42" s="519">
        <f t="shared" si="6"/>
        <v>0.10299999999999976</v>
      </c>
      <c r="E42" s="398">
        <f t="shared" si="7"/>
        <v>100.76980568011957</v>
      </c>
      <c r="F42" s="522">
        <v>13655</v>
      </c>
      <c r="G42" s="515">
        <v>16186</v>
      </c>
      <c r="H42" s="519">
        <f t="shared" si="8"/>
        <v>2531</v>
      </c>
      <c r="I42" s="398">
        <f t="shared" si="9"/>
        <v>118.53533504210911</v>
      </c>
      <c r="J42" s="522">
        <v>1532</v>
      </c>
      <c r="K42" s="515">
        <v>2313</v>
      </c>
      <c r="L42" s="519">
        <f t="shared" si="10"/>
        <v>781</v>
      </c>
      <c r="M42" s="398">
        <f t="shared" si="11"/>
        <v>150.97911227154046</v>
      </c>
      <c r="N42" s="5"/>
      <c r="O42" s="526" t="s">
        <v>281</v>
      </c>
      <c r="P42" s="529">
        <v>-411.4539999999979</v>
      </c>
      <c r="Q42" s="528"/>
      <c r="R42" s="528" t="s">
        <v>312</v>
      </c>
      <c r="S42" s="533">
        <v>819.8115027711119</v>
      </c>
      <c r="T42" s="528"/>
      <c r="U42" s="528" t="s">
        <v>300</v>
      </c>
      <c r="V42" s="528">
        <v>-411</v>
      </c>
    </row>
    <row r="43" spans="1:22" ht="14.25">
      <c r="A43" s="250" t="s">
        <v>308</v>
      </c>
      <c r="B43" s="522">
        <v>84.957</v>
      </c>
      <c r="C43" s="515">
        <v>10.951</v>
      </c>
      <c r="D43" s="519">
        <f t="shared" si="6"/>
        <v>-74.006</v>
      </c>
      <c r="E43" s="398">
        <f t="shared" si="7"/>
        <v>12.890050260720132</v>
      </c>
      <c r="F43" s="522">
        <v>11349</v>
      </c>
      <c r="G43" s="515">
        <v>13256</v>
      </c>
      <c r="H43" s="519">
        <f t="shared" si="8"/>
        <v>1907</v>
      </c>
      <c r="I43" s="398">
        <f t="shared" si="9"/>
        <v>116.80324257643846</v>
      </c>
      <c r="J43" s="522">
        <v>1311</v>
      </c>
      <c r="K43" s="515">
        <v>449</v>
      </c>
      <c r="L43" s="519">
        <f t="shared" si="10"/>
        <v>-862</v>
      </c>
      <c r="M43" s="398">
        <f t="shared" si="11"/>
        <v>34.248665141113655</v>
      </c>
      <c r="N43" s="5"/>
      <c r="O43" s="526" t="s">
        <v>312</v>
      </c>
      <c r="P43" s="528">
        <v>-605.6519999999982</v>
      </c>
      <c r="Q43" s="528"/>
      <c r="R43" s="528" t="s">
        <v>297</v>
      </c>
      <c r="S43" s="533">
        <v>380</v>
      </c>
      <c r="T43" s="528"/>
      <c r="U43" s="528" t="s">
        <v>297</v>
      </c>
      <c r="V43" s="528">
        <v>-607</v>
      </c>
    </row>
    <row r="44" spans="1:22" ht="14.25">
      <c r="A44" s="250" t="s">
        <v>309</v>
      </c>
      <c r="B44" s="522">
        <v>49.389</v>
      </c>
      <c r="C44" s="515">
        <v>41.285</v>
      </c>
      <c r="D44" s="519">
        <f t="shared" si="6"/>
        <v>-8.104000000000006</v>
      </c>
      <c r="E44" s="398">
        <f t="shared" si="7"/>
        <v>83.59148798315414</v>
      </c>
      <c r="F44" s="522">
        <v>10909</v>
      </c>
      <c r="G44" s="515">
        <v>10965</v>
      </c>
      <c r="H44" s="519">
        <f t="shared" si="8"/>
        <v>56</v>
      </c>
      <c r="I44" s="398">
        <f t="shared" si="9"/>
        <v>100.51333761114675</v>
      </c>
      <c r="J44" s="522">
        <v>937</v>
      </c>
      <c r="K44" s="515">
        <v>1056</v>
      </c>
      <c r="L44" s="519">
        <f t="shared" si="10"/>
        <v>119</v>
      </c>
      <c r="M44" s="398">
        <f t="shared" si="11"/>
        <v>112.7001067235859</v>
      </c>
      <c r="N44" s="5"/>
      <c r="O44" s="526" t="s">
        <v>282</v>
      </c>
      <c r="P44" s="529">
        <v>-2112.3989999999903</v>
      </c>
      <c r="Q44" s="528"/>
      <c r="R44" s="528" t="s">
        <v>309</v>
      </c>
      <c r="S44" s="533">
        <v>56</v>
      </c>
      <c r="T44" s="528"/>
      <c r="U44" s="528" t="s">
        <v>308</v>
      </c>
      <c r="V44" s="528">
        <v>-862</v>
      </c>
    </row>
    <row r="45" spans="1:22" ht="15.75" thickBot="1">
      <c r="A45" s="514" t="s">
        <v>310</v>
      </c>
      <c r="B45" s="524">
        <v>29.082</v>
      </c>
      <c r="C45" s="517">
        <v>28.001</v>
      </c>
      <c r="D45" s="520">
        <f t="shared" si="6"/>
        <v>-1.0809999999999995</v>
      </c>
      <c r="E45" s="412">
        <f t="shared" si="7"/>
        <v>96.28292414551957</v>
      </c>
      <c r="F45" s="524">
        <v>10849</v>
      </c>
      <c r="G45" s="517">
        <v>11997</v>
      </c>
      <c r="H45" s="520">
        <f t="shared" si="8"/>
        <v>1148</v>
      </c>
      <c r="I45" s="412">
        <f t="shared" si="9"/>
        <v>110.5816204258457</v>
      </c>
      <c r="J45" s="524">
        <v>1171</v>
      </c>
      <c r="K45" s="517">
        <v>1153</v>
      </c>
      <c r="L45" s="520">
        <f t="shared" si="10"/>
        <v>-18</v>
      </c>
      <c r="M45" s="412">
        <f t="shared" si="11"/>
        <v>98.46285226302307</v>
      </c>
      <c r="N45" s="5"/>
      <c r="O45" s="526" t="s">
        <v>156</v>
      </c>
      <c r="P45" s="527">
        <v>-3110.0510000000068</v>
      </c>
      <c r="Q45" s="528"/>
      <c r="R45" s="528" t="s">
        <v>304</v>
      </c>
      <c r="S45" s="533">
        <v>-1470</v>
      </c>
      <c r="T45" s="528"/>
      <c r="U45" s="528" t="s">
        <v>304</v>
      </c>
      <c r="V45" s="528">
        <v>-1450</v>
      </c>
    </row>
    <row r="47" ht="12.75">
      <c r="A47" s="511">
        <v>38132</v>
      </c>
    </row>
  </sheetData>
  <printOptions/>
  <pageMargins left="0" right="0" top="0.984251968503937" bottom="0.984251968503937" header="0.5118110236220472" footer="0.5118110236220472"/>
  <pageSetup fitToHeight="1" fitToWidth="1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318</v>
      </c>
    </row>
    <row r="2" ht="14.25">
      <c r="A2" s="190"/>
    </row>
    <row r="3" spans="1:13" ht="25.5" customHeight="1">
      <c r="A3" s="4" t="s">
        <v>129</v>
      </c>
      <c r="M3" s="2"/>
    </row>
    <row r="4" spans="1:21" s="295" customFormat="1" ht="26.25" customHeight="1">
      <c r="A4" s="290" t="s">
        <v>311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351" t="s">
        <v>142</v>
      </c>
      <c r="G8" s="352"/>
      <c r="H8" s="353"/>
      <c r="I8" s="350"/>
      <c r="J8" s="351" t="s">
        <v>143</v>
      </c>
      <c r="K8" s="354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59"/>
      <c r="F9" s="360" t="s">
        <v>73</v>
      </c>
      <c r="G9" s="361" t="s">
        <v>73</v>
      </c>
      <c r="H9" s="362" t="s">
        <v>145</v>
      </c>
      <c r="I9" s="359"/>
      <c r="J9" s="360" t="s">
        <v>146</v>
      </c>
      <c r="K9" s="361" t="s">
        <v>146</v>
      </c>
      <c r="L9" s="362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67"/>
      <c r="F10" s="368" t="s">
        <v>77</v>
      </c>
      <c r="G10" s="369" t="s">
        <v>77</v>
      </c>
      <c r="H10" s="370" t="s">
        <v>148</v>
      </c>
      <c r="I10" s="367"/>
      <c r="J10" s="368" t="s">
        <v>111</v>
      </c>
      <c r="K10" s="369" t="s">
        <v>111</v>
      </c>
      <c r="L10" s="370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67"/>
      <c r="F11" s="368" t="s">
        <v>90</v>
      </c>
      <c r="G11" s="369" t="s">
        <v>90</v>
      </c>
      <c r="H11" s="372" t="s">
        <v>278</v>
      </c>
      <c r="I11" s="367"/>
      <c r="J11" s="368" t="s">
        <v>98</v>
      </c>
      <c r="K11" s="369" t="s">
        <v>98</v>
      </c>
      <c r="L11" s="372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4"/>
      <c r="F12" s="368" t="s">
        <v>101</v>
      </c>
      <c r="G12" s="369" t="s">
        <v>101</v>
      </c>
      <c r="H12" s="375"/>
      <c r="I12" s="374"/>
      <c r="J12" s="368" t="s">
        <v>152</v>
      </c>
      <c r="K12" s="369" t="s">
        <v>152</v>
      </c>
      <c r="L12" s="37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0" t="s">
        <v>155</v>
      </c>
      <c r="F13" s="213" t="s">
        <v>153</v>
      </c>
      <c r="G13" s="381" t="s">
        <v>277</v>
      </c>
      <c r="H13" s="382" t="s">
        <v>154</v>
      </c>
      <c r="I13" s="383" t="s">
        <v>155</v>
      </c>
      <c r="J13" s="213" t="s">
        <v>153</v>
      </c>
      <c r="K13" s="381" t="s">
        <v>277</v>
      </c>
      <c r="L13" s="382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481">
        <v>154068.38</v>
      </c>
      <c r="C14" s="521">
        <v>152617.398</v>
      </c>
      <c r="D14" s="481">
        <f aca="true" t="shared" si="0" ref="D14:D45">C14-B14</f>
        <v>-1450.9820000000182</v>
      </c>
      <c r="E14" s="388">
        <f aca="true" t="shared" si="1" ref="E14:E45">C14/B14*100</f>
        <v>99.05822206996659</v>
      </c>
      <c r="F14" s="481">
        <v>15651</v>
      </c>
      <c r="G14" s="521">
        <v>17724</v>
      </c>
      <c r="H14" s="481">
        <f aca="true" t="shared" si="2" ref="H14:H45">G14-F14</f>
        <v>2073</v>
      </c>
      <c r="I14" s="388">
        <f aca="true" t="shared" si="3" ref="I14:I45">G14/F14*100</f>
        <v>113.24516005367069</v>
      </c>
      <c r="J14" s="481">
        <v>1596</v>
      </c>
      <c r="K14" s="521">
        <v>1424</v>
      </c>
      <c r="L14" s="481">
        <f aca="true" t="shared" si="4" ref="L14:L45">K14-J14</f>
        <v>-172</v>
      </c>
      <c r="M14" s="388">
        <f aca="true" t="shared" si="5" ref="M14:M45">K14/J14*100</f>
        <v>89.22305764411027</v>
      </c>
    </row>
    <row r="15" spans="1:13" s="403" customFormat="1" ht="14.25">
      <c r="A15" s="513" t="s">
        <v>281</v>
      </c>
      <c r="B15" s="482">
        <v>22339.11</v>
      </c>
      <c r="C15" s="483">
        <v>22155.864</v>
      </c>
      <c r="D15" s="518">
        <f t="shared" si="0"/>
        <v>-183.24599999999919</v>
      </c>
      <c r="E15" s="512">
        <f t="shared" si="1"/>
        <v>99.17970769650178</v>
      </c>
      <c r="F15" s="482">
        <v>12719</v>
      </c>
      <c r="G15" s="483">
        <v>14651</v>
      </c>
      <c r="H15" s="518">
        <f t="shared" si="2"/>
        <v>1932</v>
      </c>
      <c r="I15" s="512">
        <f t="shared" si="3"/>
        <v>115.18987341772151</v>
      </c>
      <c r="J15" s="482">
        <v>1077</v>
      </c>
      <c r="K15" s="483">
        <v>917</v>
      </c>
      <c r="L15" s="518">
        <f t="shared" si="4"/>
        <v>-160</v>
      </c>
      <c r="M15" s="512">
        <f t="shared" si="5"/>
        <v>85.1439182915506</v>
      </c>
    </row>
    <row r="16" spans="1:13" s="403" customFormat="1" ht="14.25">
      <c r="A16" s="250" t="s">
        <v>282</v>
      </c>
      <c r="B16" s="522">
        <v>61826.494</v>
      </c>
      <c r="C16" s="515">
        <v>60353.185</v>
      </c>
      <c r="D16" s="519">
        <f t="shared" si="0"/>
        <v>-1473.309000000001</v>
      </c>
      <c r="E16" s="398">
        <f t="shared" si="1"/>
        <v>97.61702644824078</v>
      </c>
      <c r="F16" s="522">
        <v>15876</v>
      </c>
      <c r="G16" s="515">
        <v>18466</v>
      </c>
      <c r="H16" s="519">
        <f t="shared" si="2"/>
        <v>2590</v>
      </c>
      <c r="I16" s="398">
        <f t="shared" si="3"/>
        <v>116.31393298059965</v>
      </c>
      <c r="J16" s="522">
        <v>1582</v>
      </c>
      <c r="K16" s="515">
        <v>1342</v>
      </c>
      <c r="L16" s="519">
        <f t="shared" si="4"/>
        <v>-240</v>
      </c>
      <c r="M16" s="398">
        <f t="shared" si="5"/>
        <v>84.82932996207333</v>
      </c>
    </row>
    <row r="17" spans="1:13" s="403" customFormat="1" ht="14.25">
      <c r="A17" s="250" t="s">
        <v>283</v>
      </c>
      <c r="B17" s="522">
        <v>6869.658</v>
      </c>
      <c r="C17" s="515">
        <v>6927.674</v>
      </c>
      <c r="D17" s="519">
        <f t="shared" si="0"/>
        <v>58.01599999999962</v>
      </c>
      <c r="E17" s="398">
        <f t="shared" si="1"/>
        <v>100.84452530242407</v>
      </c>
      <c r="F17" s="522">
        <v>15550</v>
      </c>
      <c r="G17" s="515">
        <v>18051</v>
      </c>
      <c r="H17" s="519">
        <f t="shared" si="2"/>
        <v>2501</v>
      </c>
      <c r="I17" s="398">
        <f t="shared" si="3"/>
        <v>116.08360128617363</v>
      </c>
      <c r="J17" s="522">
        <v>1585</v>
      </c>
      <c r="K17" s="515">
        <v>1351</v>
      </c>
      <c r="L17" s="519">
        <f t="shared" si="4"/>
        <v>-234</v>
      </c>
      <c r="M17" s="398">
        <f t="shared" si="5"/>
        <v>85.23659305993691</v>
      </c>
    </row>
    <row r="18" spans="1:13" s="403" customFormat="1" ht="14.25">
      <c r="A18" s="250" t="s">
        <v>284</v>
      </c>
      <c r="B18" s="522">
        <v>15150.12</v>
      </c>
      <c r="C18" s="515">
        <v>15080.979</v>
      </c>
      <c r="D18" s="519">
        <f t="shared" si="0"/>
        <v>-69.14100000000144</v>
      </c>
      <c r="E18" s="398">
        <f t="shared" si="1"/>
        <v>99.54362737720889</v>
      </c>
      <c r="F18" s="522">
        <v>16583</v>
      </c>
      <c r="G18" s="515">
        <v>17979</v>
      </c>
      <c r="H18" s="519">
        <f t="shared" si="2"/>
        <v>1396</v>
      </c>
      <c r="I18" s="398">
        <f t="shared" si="3"/>
        <v>108.41825966351082</v>
      </c>
      <c r="J18" s="522">
        <v>1732</v>
      </c>
      <c r="K18" s="515">
        <v>1641</v>
      </c>
      <c r="L18" s="519">
        <f t="shared" si="4"/>
        <v>-91</v>
      </c>
      <c r="M18" s="398">
        <f t="shared" si="5"/>
        <v>94.7459584295612</v>
      </c>
    </row>
    <row r="19" spans="1:13" s="403" customFormat="1" ht="14.25">
      <c r="A19" s="250" t="s">
        <v>285</v>
      </c>
      <c r="B19" s="522">
        <v>8900.615</v>
      </c>
      <c r="C19" s="515">
        <v>9010.341</v>
      </c>
      <c r="D19" s="519">
        <f t="shared" si="0"/>
        <v>109.72600000000057</v>
      </c>
      <c r="E19" s="398">
        <f t="shared" si="1"/>
        <v>101.23279121723611</v>
      </c>
      <c r="F19" s="522">
        <v>18152</v>
      </c>
      <c r="G19" s="515">
        <v>19676</v>
      </c>
      <c r="H19" s="519">
        <f t="shared" si="2"/>
        <v>1524</v>
      </c>
      <c r="I19" s="398">
        <f t="shared" si="3"/>
        <v>108.39576906126047</v>
      </c>
      <c r="J19" s="522">
        <v>2132</v>
      </c>
      <c r="K19" s="515">
        <v>2092</v>
      </c>
      <c r="L19" s="519">
        <f t="shared" si="4"/>
        <v>-40</v>
      </c>
      <c r="M19" s="398">
        <f t="shared" si="5"/>
        <v>98.12382739212008</v>
      </c>
    </row>
    <row r="20" spans="1:13" s="403" customFormat="1" ht="14.25">
      <c r="A20" s="250" t="s">
        <v>286</v>
      </c>
      <c r="B20" s="522">
        <v>14135.355</v>
      </c>
      <c r="C20" s="515">
        <v>14429.591</v>
      </c>
      <c r="D20" s="519">
        <f t="shared" si="0"/>
        <v>294.2360000000008</v>
      </c>
      <c r="E20" s="398">
        <f t="shared" si="1"/>
        <v>102.08156073901222</v>
      </c>
      <c r="F20" s="522">
        <v>18388</v>
      </c>
      <c r="G20" s="515">
        <v>19805</v>
      </c>
      <c r="H20" s="519">
        <f t="shared" si="2"/>
        <v>1417</v>
      </c>
      <c r="I20" s="398">
        <f t="shared" si="3"/>
        <v>107.70611268218404</v>
      </c>
      <c r="J20" s="522">
        <v>2103</v>
      </c>
      <c r="K20" s="515">
        <v>2043</v>
      </c>
      <c r="L20" s="519">
        <f t="shared" si="4"/>
        <v>-60</v>
      </c>
      <c r="M20" s="398">
        <f t="shared" si="5"/>
        <v>97.14693295292439</v>
      </c>
    </row>
    <row r="21" spans="1:13" s="403" customFormat="1" ht="14.25">
      <c r="A21" s="250" t="s">
        <v>287</v>
      </c>
      <c r="B21" s="522">
        <v>196.74</v>
      </c>
      <c r="C21" s="515">
        <v>192.22</v>
      </c>
      <c r="D21" s="519">
        <f t="shared" si="0"/>
        <v>-4.52000000000001</v>
      </c>
      <c r="E21" s="398">
        <f t="shared" si="1"/>
        <v>97.70255159093219</v>
      </c>
      <c r="F21" s="522">
        <v>17519</v>
      </c>
      <c r="G21" s="515">
        <v>19411</v>
      </c>
      <c r="H21" s="519">
        <f t="shared" si="2"/>
        <v>1892</v>
      </c>
      <c r="I21" s="398">
        <f t="shared" si="3"/>
        <v>110.79970317940521</v>
      </c>
      <c r="J21" s="522">
        <v>2029</v>
      </c>
      <c r="K21" s="515">
        <v>2131</v>
      </c>
      <c r="L21" s="519">
        <f t="shared" si="4"/>
        <v>102</v>
      </c>
      <c r="M21" s="398">
        <f t="shared" si="5"/>
        <v>105.02710694923607</v>
      </c>
    </row>
    <row r="22" spans="1:13" s="403" customFormat="1" ht="14.25">
      <c r="A22" s="250" t="s">
        <v>288</v>
      </c>
      <c r="B22" s="522">
        <v>22.5</v>
      </c>
      <c r="C22" s="515">
        <v>11.167</v>
      </c>
      <c r="D22" s="519">
        <f t="shared" si="0"/>
        <v>-11.333</v>
      </c>
      <c r="E22" s="398">
        <f t="shared" si="1"/>
        <v>49.63111111111111</v>
      </c>
      <c r="F22" s="522">
        <v>15815</v>
      </c>
      <c r="G22" s="515">
        <v>17050</v>
      </c>
      <c r="H22" s="519">
        <f t="shared" si="2"/>
        <v>1235</v>
      </c>
      <c r="I22" s="398">
        <f t="shared" si="3"/>
        <v>107.80904204868796</v>
      </c>
      <c r="J22" s="522">
        <v>1618</v>
      </c>
      <c r="K22" s="515">
        <v>1658</v>
      </c>
      <c r="L22" s="519">
        <f t="shared" si="4"/>
        <v>40</v>
      </c>
      <c r="M22" s="398">
        <f t="shared" si="5"/>
        <v>102.47218788627936</v>
      </c>
    </row>
    <row r="23" spans="1:13" s="403" customFormat="1" ht="14.25">
      <c r="A23" s="250" t="s">
        <v>289</v>
      </c>
      <c r="B23" s="522">
        <v>1150.352</v>
      </c>
      <c r="C23" s="515">
        <v>1186.194</v>
      </c>
      <c r="D23" s="519">
        <f t="shared" si="0"/>
        <v>35.84199999999987</v>
      </c>
      <c r="E23" s="398">
        <f t="shared" si="1"/>
        <v>103.11574196419878</v>
      </c>
      <c r="F23" s="522">
        <v>18980</v>
      </c>
      <c r="G23" s="515">
        <v>20191</v>
      </c>
      <c r="H23" s="519">
        <f t="shared" si="2"/>
        <v>1211</v>
      </c>
      <c r="I23" s="398">
        <f t="shared" si="3"/>
        <v>106.3804004214963</v>
      </c>
      <c r="J23" s="522">
        <v>2773</v>
      </c>
      <c r="K23" s="515">
        <v>2552</v>
      </c>
      <c r="L23" s="519">
        <f t="shared" si="4"/>
        <v>-221</v>
      </c>
      <c r="M23" s="398">
        <f t="shared" si="5"/>
        <v>92.03029210241615</v>
      </c>
    </row>
    <row r="24" spans="1:13" s="403" customFormat="1" ht="14.25">
      <c r="A24" s="250" t="s">
        <v>290</v>
      </c>
      <c r="B24" s="522">
        <v>894.212</v>
      </c>
      <c r="C24" s="515">
        <v>866.454</v>
      </c>
      <c r="D24" s="519">
        <f t="shared" si="0"/>
        <v>-27.758000000000038</v>
      </c>
      <c r="E24" s="398">
        <f t="shared" si="1"/>
        <v>96.89581441537352</v>
      </c>
      <c r="F24" s="522">
        <v>13570</v>
      </c>
      <c r="G24" s="515">
        <v>15094</v>
      </c>
      <c r="H24" s="519">
        <f t="shared" si="2"/>
        <v>1524</v>
      </c>
      <c r="I24" s="398">
        <f t="shared" si="3"/>
        <v>111.23065585851141</v>
      </c>
      <c r="J24" s="522">
        <v>1411</v>
      </c>
      <c r="K24" s="515">
        <v>1228</v>
      </c>
      <c r="L24" s="519">
        <f t="shared" si="4"/>
        <v>-183</v>
      </c>
      <c r="M24" s="398">
        <f t="shared" si="5"/>
        <v>87.03047484053863</v>
      </c>
    </row>
    <row r="25" spans="1:13" s="403" customFormat="1" ht="14.25">
      <c r="A25" s="250" t="s">
        <v>291</v>
      </c>
      <c r="B25" s="522">
        <v>6021.065</v>
      </c>
      <c r="C25" s="515">
        <v>5971.986</v>
      </c>
      <c r="D25" s="519">
        <f t="shared" si="0"/>
        <v>-49.07899999999972</v>
      </c>
      <c r="E25" s="398">
        <f t="shared" si="1"/>
        <v>99.18487842267108</v>
      </c>
      <c r="F25" s="522">
        <v>16850</v>
      </c>
      <c r="G25" s="515">
        <v>19249</v>
      </c>
      <c r="H25" s="519">
        <f t="shared" si="2"/>
        <v>2399</v>
      </c>
      <c r="I25" s="398">
        <f t="shared" si="3"/>
        <v>114.23738872403561</v>
      </c>
      <c r="J25" s="522">
        <v>1942</v>
      </c>
      <c r="K25" s="515">
        <v>1676</v>
      </c>
      <c r="L25" s="519">
        <f t="shared" si="4"/>
        <v>-266</v>
      </c>
      <c r="M25" s="398">
        <f t="shared" si="5"/>
        <v>86.30278063851699</v>
      </c>
    </row>
    <row r="26" spans="1:13" s="403" customFormat="1" ht="14.25">
      <c r="A26" s="250" t="s">
        <v>292</v>
      </c>
      <c r="B26" s="522">
        <v>171.006</v>
      </c>
      <c r="C26" s="515">
        <v>185.94</v>
      </c>
      <c r="D26" s="519">
        <f t="shared" si="0"/>
        <v>14.933999999999997</v>
      </c>
      <c r="E26" s="398">
        <f t="shared" si="1"/>
        <v>108.73302691133644</v>
      </c>
      <c r="F26" s="522">
        <v>16533</v>
      </c>
      <c r="G26" s="515">
        <v>18441</v>
      </c>
      <c r="H26" s="519">
        <f t="shared" si="2"/>
        <v>1908</v>
      </c>
      <c r="I26" s="398">
        <f t="shared" si="3"/>
        <v>111.54055525313011</v>
      </c>
      <c r="J26" s="522">
        <v>1806</v>
      </c>
      <c r="K26" s="515">
        <v>1678</v>
      </c>
      <c r="L26" s="519">
        <f t="shared" si="4"/>
        <v>-128</v>
      </c>
      <c r="M26" s="398">
        <f t="shared" si="5"/>
        <v>92.9125138427464</v>
      </c>
    </row>
    <row r="27" spans="1:13" s="403" customFormat="1" ht="14.25">
      <c r="A27" s="250" t="s">
        <v>293</v>
      </c>
      <c r="B27" s="522">
        <v>2574.654</v>
      </c>
      <c r="C27" s="515">
        <v>2635.965</v>
      </c>
      <c r="D27" s="519">
        <f t="shared" si="0"/>
        <v>61.31100000000015</v>
      </c>
      <c r="E27" s="398">
        <f t="shared" si="1"/>
        <v>102.38132968546454</v>
      </c>
      <c r="F27" s="522">
        <v>16670</v>
      </c>
      <c r="G27" s="515">
        <v>17928</v>
      </c>
      <c r="H27" s="519">
        <f t="shared" si="2"/>
        <v>1258</v>
      </c>
      <c r="I27" s="398">
        <f t="shared" si="3"/>
        <v>107.54649070185963</v>
      </c>
      <c r="J27" s="522">
        <v>1807</v>
      </c>
      <c r="K27" s="515">
        <v>1749</v>
      </c>
      <c r="L27" s="519">
        <f t="shared" si="4"/>
        <v>-58</v>
      </c>
      <c r="M27" s="398">
        <f t="shared" si="5"/>
        <v>96.79026009961261</v>
      </c>
    </row>
    <row r="28" spans="1:13" s="403" customFormat="1" ht="14.25">
      <c r="A28" s="250" t="s">
        <v>294</v>
      </c>
      <c r="B28" s="523">
        <v>12.312</v>
      </c>
      <c r="C28" s="516">
        <v>12.33</v>
      </c>
      <c r="D28" s="519">
        <f t="shared" si="0"/>
        <v>0.018000000000000682</v>
      </c>
      <c r="E28" s="398">
        <f t="shared" si="1"/>
        <v>100.14619883040936</v>
      </c>
      <c r="F28" s="523">
        <v>13180</v>
      </c>
      <c r="G28" s="516">
        <v>15386</v>
      </c>
      <c r="H28" s="519">
        <f t="shared" si="2"/>
        <v>2206</v>
      </c>
      <c r="I28" s="398">
        <f t="shared" si="3"/>
        <v>116.73748103186648</v>
      </c>
      <c r="J28" s="523">
        <v>1065</v>
      </c>
      <c r="K28" s="516">
        <v>704</v>
      </c>
      <c r="L28" s="519">
        <f t="shared" si="4"/>
        <v>-361</v>
      </c>
      <c r="M28" s="398">
        <f t="shared" si="5"/>
        <v>66.10328638497653</v>
      </c>
    </row>
    <row r="29" spans="1:13" ht="14.25">
      <c r="A29" s="250" t="s">
        <v>295</v>
      </c>
      <c r="B29" s="522">
        <v>389.927</v>
      </c>
      <c r="C29" s="515">
        <v>359.122</v>
      </c>
      <c r="D29" s="519">
        <f t="shared" si="0"/>
        <v>-30.805000000000007</v>
      </c>
      <c r="E29" s="398">
        <f t="shared" si="1"/>
        <v>92.09980329651447</v>
      </c>
      <c r="F29" s="522">
        <v>13208</v>
      </c>
      <c r="G29" s="515">
        <v>14705</v>
      </c>
      <c r="H29" s="519">
        <f t="shared" si="2"/>
        <v>1497</v>
      </c>
      <c r="I29" s="398">
        <f t="shared" si="3"/>
        <v>111.33403997577227</v>
      </c>
      <c r="J29" s="522">
        <v>1350</v>
      </c>
      <c r="K29" s="515">
        <v>1078</v>
      </c>
      <c r="L29" s="519">
        <f t="shared" si="4"/>
        <v>-272</v>
      </c>
      <c r="M29" s="398">
        <f t="shared" si="5"/>
        <v>79.85185185185185</v>
      </c>
    </row>
    <row r="30" spans="1:13" ht="14.25">
      <c r="A30" s="250" t="s">
        <v>296</v>
      </c>
      <c r="B30" s="522">
        <v>183.661</v>
      </c>
      <c r="C30" s="515">
        <v>179.241</v>
      </c>
      <c r="D30" s="519">
        <f t="shared" si="0"/>
        <v>-4.4199999999999875</v>
      </c>
      <c r="E30" s="398">
        <f t="shared" si="1"/>
        <v>97.59339217362424</v>
      </c>
      <c r="F30" s="522">
        <v>14393</v>
      </c>
      <c r="G30" s="515">
        <v>15825</v>
      </c>
      <c r="H30" s="519">
        <f t="shared" si="2"/>
        <v>1432</v>
      </c>
      <c r="I30" s="398">
        <f t="shared" si="3"/>
        <v>109.94928090043771</v>
      </c>
      <c r="J30" s="522">
        <v>1536</v>
      </c>
      <c r="K30" s="515">
        <v>1563</v>
      </c>
      <c r="L30" s="519">
        <f t="shared" si="4"/>
        <v>27</v>
      </c>
      <c r="M30" s="398">
        <f t="shared" si="5"/>
        <v>101.7578125</v>
      </c>
    </row>
    <row r="31" spans="1:13" ht="14.25">
      <c r="A31" s="250" t="s">
        <v>297</v>
      </c>
      <c r="B31" s="522">
        <v>12.048</v>
      </c>
      <c r="C31" s="515">
        <v>16.459</v>
      </c>
      <c r="D31" s="519">
        <f t="shared" si="0"/>
        <v>4.411</v>
      </c>
      <c r="E31" s="398">
        <f t="shared" si="1"/>
        <v>136.61188579017264</v>
      </c>
      <c r="F31" s="522">
        <v>18012</v>
      </c>
      <c r="G31" s="515">
        <v>18514</v>
      </c>
      <c r="H31" s="519">
        <f t="shared" si="2"/>
        <v>502</v>
      </c>
      <c r="I31" s="398">
        <f t="shared" si="3"/>
        <v>102.78703086831003</v>
      </c>
      <c r="J31" s="522">
        <v>2912</v>
      </c>
      <c r="K31" s="515">
        <v>2285</v>
      </c>
      <c r="L31" s="519">
        <f t="shared" si="4"/>
        <v>-627</v>
      </c>
      <c r="M31" s="398">
        <f t="shared" si="5"/>
        <v>78.4684065934066</v>
      </c>
    </row>
    <row r="32" spans="1:13" ht="14.25">
      <c r="A32" s="250" t="s">
        <v>298</v>
      </c>
      <c r="B32" s="522">
        <v>2.11</v>
      </c>
      <c r="C32" s="515">
        <v>0</v>
      </c>
      <c r="D32" s="519">
        <f t="shared" si="0"/>
        <v>-2.11</v>
      </c>
      <c r="E32" s="398">
        <f t="shared" si="1"/>
        <v>0</v>
      </c>
      <c r="F32" s="522">
        <v>19497</v>
      </c>
      <c r="G32" s="515">
        <v>0</v>
      </c>
      <c r="H32" s="519">
        <f t="shared" si="2"/>
        <v>-19497</v>
      </c>
      <c r="I32" s="398">
        <f t="shared" si="3"/>
        <v>0</v>
      </c>
      <c r="J32" s="522">
        <v>2154</v>
      </c>
      <c r="K32" s="515">
        <v>0</v>
      </c>
      <c r="L32" s="519">
        <f t="shared" si="4"/>
        <v>-2154</v>
      </c>
      <c r="M32" s="398">
        <f t="shared" si="5"/>
        <v>0</v>
      </c>
    </row>
    <row r="33" spans="1:13" ht="14.25">
      <c r="A33" s="250" t="s">
        <v>299</v>
      </c>
      <c r="B33" s="522">
        <v>7931.52</v>
      </c>
      <c r="C33" s="515">
        <v>7625.694</v>
      </c>
      <c r="D33" s="519">
        <f t="shared" si="0"/>
        <v>-305.826</v>
      </c>
      <c r="E33" s="398">
        <f t="shared" si="1"/>
        <v>96.14416908738804</v>
      </c>
      <c r="F33" s="522">
        <v>11799</v>
      </c>
      <c r="G33" s="515">
        <v>13435</v>
      </c>
      <c r="H33" s="519">
        <f t="shared" si="2"/>
        <v>1636</v>
      </c>
      <c r="I33" s="398">
        <f t="shared" si="3"/>
        <v>113.86558182896856</v>
      </c>
      <c r="J33" s="522">
        <v>993</v>
      </c>
      <c r="K33" s="515">
        <v>815</v>
      </c>
      <c r="L33" s="519">
        <f t="shared" si="4"/>
        <v>-178</v>
      </c>
      <c r="M33" s="398">
        <f t="shared" si="5"/>
        <v>82.07452165156093</v>
      </c>
    </row>
    <row r="34" spans="1:13" ht="14.25">
      <c r="A34" s="250" t="s">
        <v>300</v>
      </c>
      <c r="B34" s="522">
        <v>7.078</v>
      </c>
      <c r="C34" s="515">
        <v>8.054</v>
      </c>
      <c r="D34" s="519">
        <f t="shared" si="0"/>
        <v>0.976</v>
      </c>
      <c r="E34" s="398">
        <f t="shared" si="1"/>
        <v>113.78920599039277</v>
      </c>
      <c r="F34" s="522">
        <v>28089</v>
      </c>
      <c r="G34" s="515">
        <v>23738</v>
      </c>
      <c r="H34" s="519">
        <f t="shared" si="2"/>
        <v>-4351</v>
      </c>
      <c r="I34" s="398">
        <f t="shared" si="3"/>
        <v>84.50995051443626</v>
      </c>
      <c r="J34" s="522">
        <v>9274</v>
      </c>
      <c r="K34" s="515">
        <v>4157</v>
      </c>
      <c r="L34" s="519">
        <f t="shared" si="4"/>
        <v>-5117</v>
      </c>
      <c r="M34" s="398">
        <f t="shared" si="5"/>
        <v>44.824239810222124</v>
      </c>
    </row>
    <row r="35" spans="1:13" ht="14.25">
      <c r="A35" s="250" t="s">
        <v>301</v>
      </c>
      <c r="B35" s="522">
        <v>1419.439</v>
      </c>
      <c r="C35" s="515">
        <v>1440.168</v>
      </c>
      <c r="D35" s="519">
        <f t="shared" si="0"/>
        <v>20.728999999999814</v>
      </c>
      <c r="E35" s="398">
        <f t="shared" si="1"/>
        <v>101.46036567968049</v>
      </c>
      <c r="F35" s="522">
        <v>14729</v>
      </c>
      <c r="G35" s="515">
        <v>16428</v>
      </c>
      <c r="H35" s="519">
        <f t="shared" si="2"/>
        <v>1699</v>
      </c>
      <c r="I35" s="398">
        <f t="shared" si="3"/>
        <v>111.53506687487268</v>
      </c>
      <c r="J35" s="522">
        <v>1533</v>
      </c>
      <c r="K35" s="515">
        <v>1443</v>
      </c>
      <c r="L35" s="519">
        <f t="shared" si="4"/>
        <v>-90</v>
      </c>
      <c r="M35" s="398">
        <f t="shared" si="5"/>
        <v>94.12915851272015</v>
      </c>
    </row>
    <row r="36" spans="1:13" ht="14.25">
      <c r="A36" s="250" t="s">
        <v>302</v>
      </c>
      <c r="B36" s="522">
        <v>2711.188</v>
      </c>
      <c r="C36" s="515">
        <v>2706.704</v>
      </c>
      <c r="D36" s="519">
        <f t="shared" si="0"/>
        <v>-4.483999999999924</v>
      </c>
      <c r="E36" s="398">
        <f t="shared" si="1"/>
        <v>99.83461124791052</v>
      </c>
      <c r="F36" s="522">
        <v>14741</v>
      </c>
      <c r="G36" s="515">
        <v>16018</v>
      </c>
      <c r="H36" s="519">
        <f t="shared" si="2"/>
        <v>1277</v>
      </c>
      <c r="I36" s="398">
        <f t="shared" si="3"/>
        <v>108.66291296384234</v>
      </c>
      <c r="J36" s="522">
        <v>1447</v>
      </c>
      <c r="K36" s="515">
        <v>1307</v>
      </c>
      <c r="L36" s="519">
        <f t="shared" si="4"/>
        <v>-140</v>
      </c>
      <c r="M36" s="398">
        <f t="shared" si="5"/>
        <v>90.32480995162405</v>
      </c>
    </row>
    <row r="37" spans="1:13" ht="14.25">
      <c r="A37" s="250" t="s">
        <v>303</v>
      </c>
      <c r="B37" s="522">
        <v>1133.389</v>
      </c>
      <c r="C37" s="515">
        <v>1247.847</v>
      </c>
      <c r="D37" s="519">
        <f t="shared" si="0"/>
        <v>114.45800000000008</v>
      </c>
      <c r="E37" s="398">
        <f t="shared" si="1"/>
        <v>110.09873926780655</v>
      </c>
      <c r="F37" s="522">
        <v>15917</v>
      </c>
      <c r="G37" s="515">
        <v>17335</v>
      </c>
      <c r="H37" s="519">
        <f t="shared" si="2"/>
        <v>1418</v>
      </c>
      <c r="I37" s="398">
        <f t="shared" si="3"/>
        <v>108.90871395363449</v>
      </c>
      <c r="J37" s="522">
        <v>1526</v>
      </c>
      <c r="K37" s="515">
        <v>1191</v>
      </c>
      <c r="L37" s="519">
        <f t="shared" si="4"/>
        <v>-335</v>
      </c>
      <c r="M37" s="398">
        <f t="shared" si="5"/>
        <v>78.04718217562254</v>
      </c>
    </row>
    <row r="38" spans="1:13" ht="14.25">
      <c r="A38" s="250" t="s">
        <v>304</v>
      </c>
      <c r="B38" s="522">
        <v>3</v>
      </c>
      <c r="C38" s="515">
        <v>3</v>
      </c>
      <c r="D38" s="519">
        <f t="shared" si="0"/>
        <v>0</v>
      </c>
      <c r="E38" s="398">
        <f t="shared" si="1"/>
        <v>100</v>
      </c>
      <c r="F38" s="522">
        <v>16477</v>
      </c>
      <c r="G38" s="515">
        <v>13651</v>
      </c>
      <c r="H38" s="519">
        <f t="shared" si="2"/>
        <v>-2826</v>
      </c>
      <c r="I38" s="398">
        <f t="shared" si="3"/>
        <v>82.84881956666868</v>
      </c>
      <c r="J38" s="522">
        <v>2204</v>
      </c>
      <c r="K38" s="515">
        <v>375</v>
      </c>
      <c r="L38" s="519">
        <f t="shared" si="4"/>
        <v>-1829</v>
      </c>
      <c r="M38" s="398">
        <f t="shared" si="5"/>
        <v>17.014519056261342</v>
      </c>
    </row>
    <row r="39" spans="1:13" ht="14.25">
      <c r="A39" s="250" t="s">
        <v>305</v>
      </c>
      <c r="B39" s="522">
        <v>0</v>
      </c>
      <c r="C39" s="515">
        <v>0</v>
      </c>
      <c r="D39" s="519">
        <f t="shared" si="0"/>
        <v>0</v>
      </c>
      <c r="E39" s="398" t="e">
        <f t="shared" si="1"/>
        <v>#DIV/0!</v>
      </c>
      <c r="F39" s="522">
        <v>0</v>
      </c>
      <c r="G39" s="515">
        <v>0</v>
      </c>
      <c r="H39" s="519">
        <f t="shared" si="2"/>
        <v>0</v>
      </c>
      <c r="I39" s="398" t="e">
        <f t="shared" si="3"/>
        <v>#DIV/0!</v>
      </c>
      <c r="J39" s="522">
        <v>0</v>
      </c>
      <c r="K39" s="515">
        <v>0</v>
      </c>
      <c r="L39" s="519">
        <f t="shared" si="4"/>
        <v>0</v>
      </c>
      <c r="M39" s="398" t="e">
        <f t="shared" si="5"/>
        <v>#DIV/0!</v>
      </c>
    </row>
    <row r="40" spans="1:13" ht="14.25">
      <c r="A40" s="250" t="s">
        <v>312</v>
      </c>
      <c r="B40" s="522">
        <v>0</v>
      </c>
      <c r="C40" s="515">
        <v>0</v>
      </c>
      <c r="D40" s="519">
        <f t="shared" si="0"/>
        <v>0</v>
      </c>
      <c r="E40" s="398" t="e">
        <f t="shared" si="1"/>
        <v>#DIV/0!</v>
      </c>
      <c r="F40" s="522">
        <v>0</v>
      </c>
      <c r="G40" s="515">
        <v>0</v>
      </c>
      <c r="H40" s="519">
        <f t="shared" si="2"/>
        <v>0</v>
      </c>
      <c r="I40" s="398" t="e">
        <f t="shared" si="3"/>
        <v>#DIV/0!</v>
      </c>
      <c r="J40" s="522">
        <v>0</v>
      </c>
      <c r="K40" s="515">
        <v>0</v>
      </c>
      <c r="L40" s="519">
        <f t="shared" si="4"/>
        <v>0</v>
      </c>
      <c r="M40" s="398" t="e">
        <f t="shared" si="5"/>
        <v>#DIV/0!</v>
      </c>
    </row>
    <row r="41" spans="1:13" ht="14.25">
      <c r="A41" s="250" t="s">
        <v>306</v>
      </c>
      <c r="B41" s="522">
        <v>0.6</v>
      </c>
      <c r="C41" s="515">
        <v>0</v>
      </c>
      <c r="D41" s="519">
        <f t="shared" si="0"/>
        <v>-0.6</v>
      </c>
      <c r="E41" s="398">
        <f t="shared" si="1"/>
        <v>0</v>
      </c>
      <c r="F41" s="522">
        <v>22641</v>
      </c>
      <c r="G41" s="515">
        <v>0</v>
      </c>
      <c r="H41" s="519">
        <f t="shared" si="2"/>
        <v>-22641</v>
      </c>
      <c r="I41" s="398">
        <f t="shared" si="3"/>
        <v>0</v>
      </c>
      <c r="J41" s="522">
        <v>2376</v>
      </c>
      <c r="K41" s="515">
        <v>0</v>
      </c>
      <c r="L41" s="519">
        <f t="shared" si="4"/>
        <v>-2376</v>
      </c>
      <c r="M41" s="398">
        <f t="shared" si="5"/>
        <v>0</v>
      </c>
    </row>
    <row r="42" spans="1:13" ht="14.25">
      <c r="A42" s="250" t="s">
        <v>307</v>
      </c>
      <c r="B42" s="522">
        <v>0</v>
      </c>
      <c r="C42" s="515">
        <v>0</v>
      </c>
      <c r="D42" s="519">
        <f t="shared" si="0"/>
        <v>0</v>
      </c>
      <c r="E42" s="398" t="e">
        <f t="shared" si="1"/>
        <v>#DIV/0!</v>
      </c>
      <c r="F42" s="522">
        <v>0</v>
      </c>
      <c r="G42" s="515">
        <v>0</v>
      </c>
      <c r="H42" s="519">
        <f t="shared" si="2"/>
        <v>0</v>
      </c>
      <c r="I42" s="398" t="e">
        <f t="shared" si="3"/>
        <v>#DIV/0!</v>
      </c>
      <c r="J42" s="522">
        <v>0</v>
      </c>
      <c r="K42" s="515">
        <v>0</v>
      </c>
      <c r="L42" s="519">
        <f t="shared" si="4"/>
        <v>0</v>
      </c>
      <c r="M42" s="398" t="e">
        <f t="shared" si="5"/>
        <v>#DIV/0!</v>
      </c>
    </row>
    <row r="43" spans="1:13" ht="14.25">
      <c r="A43" s="250" t="s">
        <v>308</v>
      </c>
      <c r="B43" s="522">
        <v>0</v>
      </c>
      <c r="C43" s="515">
        <v>0</v>
      </c>
      <c r="D43" s="519">
        <f t="shared" si="0"/>
        <v>0</v>
      </c>
      <c r="E43" s="398" t="e">
        <f t="shared" si="1"/>
        <v>#DIV/0!</v>
      </c>
      <c r="F43" s="522">
        <v>0</v>
      </c>
      <c r="G43" s="515">
        <v>0</v>
      </c>
      <c r="H43" s="519">
        <f t="shared" si="2"/>
        <v>0</v>
      </c>
      <c r="I43" s="398" t="e">
        <f t="shared" si="3"/>
        <v>#DIV/0!</v>
      </c>
      <c r="J43" s="522">
        <v>0</v>
      </c>
      <c r="K43" s="515">
        <v>0</v>
      </c>
      <c r="L43" s="519">
        <f t="shared" si="4"/>
        <v>0</v>
      </c>
      <c r="M43" s="398" t="e">
        <f t="shared" si="5"/>
        <v>#DIV/0!</v>
      </c>
    </row>
    <row r="44" spans="1:13" ht="14.25">
      <c r="A44" s="250" t="s">
        <v>309</v>
      </c>
      <c r="B44" s="522">
        <v>0</v>
      </c>
      <c r="C44" s="515">
        <v>0</v>
      </c>
      <c r="D44" s="519">
        <f t="shared" si="0"/>
        <v>0</v>
      </c>
      <c r="E44" s="398" t="e">
        <f t="shared" si="1"/>
        <v>#DIV/0!</v>
      </c>
      <c r="F44" s="522">
        <v>0</v>
      </c>
      <c r="G44" s="515">
        <v>0</v>
      </c>
      <c r="H44" s="519">
        <f t="shared" si="2"/>
        <v>0</v>
      </c>
      <c r="I44" s="398" t="e">
        <f t="shared" si="3"/>
        <v>#DIV/0!</v>
      </c>
      <c r="J44" s="522">
        <v>0</v>
      </c>
      <c r="K44" s="515">
        <v>0</v>
      </c>
      <c r="L44" s="519">
        <f t="shared" si="4"/>
        <v>0</v>
      </c>
      <c r="M44" s="398" t="e">
        <f t="shared" si="5"/>
        <v>#DIV/0!</v>
      </c>
    </row>
    <row r="45" spans="1:13" ht="15" thickBot="1">
      <c r="A45" s="514" t="s">
        <v>310</v>
      </c>
      <c r="B45" s="524">
        <v>10.227</v>
      </c>
      <c r="C45" s="517">
        <v>11.219</v>
      </c>
      <c r="D45" s="520">
        <f t="shared" si="0"/>
        <v>0.9919999999999991</v>
      </c>
      <c r="E45" s="412">
        <f t="shared" si="1"/>
        <v>109.699814217268</v>
      </c>
      <c r="F45" s="524">
        <v>14798</v>
      </c>
      <c r="G45" s="517">
        <v>15477</v>
      </c>
      <c r="H45" s="520">
        <f t="shared" si="2"/>
        <v>679</v>
      </c>
      <c r="I45" s="412">
        <f t="shared" si="3"/>
        <v>104.58845789971618</v>
      </c>
      <c r="J45" s="524">
        <v>1665</v>
      </c>
      <c r="K45" s="517">
        <v>1181</v>
      </c>
      <c r="L45" s="520">
        <f t="shared" si="4"/>
        <v>-484</v>
      </c>
      <c r="M45" s="412">
        <f t="shared" si="5"/>
        <v>70.93093093093094</v>
      </c>
    </row>
    <row r="47" ht="12.75">
      <c r="A47" s="511">
        <v>38132</v>
      </c>
    </row>
  </sheetData>
  <printOptions/>
  <pageMargins left="0" right="0" top="0.7874015748031497" bottom="0.7874015748031497" header="0.5118110236220472" footer="0.5118110236220472"/>
  <pageSetup fitToHeight="1" fitToWidth="1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D1">
      <selection activeCell="C26" sqref="C26"/>
    </sheetView>
  </sheetViews>
  <sheetFormatPr defaultColWidth="9.00390625" defaultRowHeight="12.75"/>
  <cols>
    <col min="1" max="1" width="34.00390625" style="2" customWidth="1"/>
    <col min="2" max="3" width="14.25390625" style="5" customWidth="1"/>
    <col min="4" max="4" width="13.25390625" style="5" customWidth="1"/>
    <col min="5" max="5" width="11.25390625" style="343" customWidth="1"/>
    <col min="6" max="6" width="14.25390625" style="2" customWidth="1"/>
    <col min="7" max="7" width="14.00390625" style="2" customWidth="1"/>
    <col min="8" max="8" width="12.875" style="2" customWidth="1"/>
    <col min="9" max="9" width="11.875" style="343" customWidth="1"/>
    <col min="10" max="10" width="14.25390625" style="2" customWidth="1"/>
    <col min="11" max="11" width="13.875" style="2" customWidth="1"/>
    <col min="12" max="12" width="13.25390625" style="2" customWidth="1"/>
    <col min="13" max="13" width="11.375" style="343" customWidth="1"/>
    <col min="14" max="16384" width="9.125" style="2" customWidth="1"/>
  </cols>
  <sheetData>
    <row r="1" spans="1:13" ht="15.75">
      <c r="A1" s="190" t="s">
        <v>0</v>
      </c>
      <c r="M1" s="344" t="s">
        <v>317</v>
      </c>
    </row>
    <row r="2" ht="14.25">
      <c r="A2" s="190"/>
    </row>
    <row r="3" spans="1:13" ht="25.5" customHeight="1">
      <c r="A3" s="4" t="s">
        <v>131</v>
      </c>
      <c r="M3" s="2"/>
    </row>
    <row r="4" spans="1:21" s="295" customFormat="1" ht="26.25" customHeight="1">
      <c r="A4" s="290" t="s">
        <v>311</v>
      </c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ht="5.25" customHeight="1"/>
    <row r="6" ht="18">
      <c r="A6" s="115" t="s">
        <v>276</v>
      </c>
    </row>
    <row r="7" spans="2:13" s="326" customFormat="1" ht="6.75" customHeight="1" thickBot="1">
      <c r="B7" s="345"/>
      <c r="C7" s="345"/>
      <c r="D7" s="345"/>
      <c r="E7" s="346"/>
      <c r="I7" s="346"/>
      <c r="M7" s="346"/>
    </row>
    <row r="8" spans="1:13" s="355" customFormat="1" ht="18.75" thickBot="1">
      <c r="A8" s="347"/>
      <c r="B8" s="348" t="s">
        <v>141</v>
      </c>
      <c r="C8" s="349"/>
      <c r="D8" s="349"/>
      <c r="E8" s="350"/>
      <c r="F8" s="351" t="s">
        <v>142</v>
      </c>
      <c r="G8" s="352"/>
      <c r="H8" s="353"/>
      <c r="I8" s="350"/>
      <c r="J8" s="351" t="s">
        <v>143</v>
      </c>
      <c r="K8" s="354"/>
      <c r="L8" s="353"/>
      <c r="M8" s="350"/>
    </row>
    <row r="9" spans="1:13" ht="15" customHeight="1">
      <c r="A9" s="356"/>
      <c r="B9" s="357" t="s">
        <v>5</v>
      </c>
      <c r="C9" s="357" t="s">
        <v>5</v>
      </c>
      <c r="D9" s="358" t="s">
        <v>144</v>
      </c>
      <c r="E9" s="359"/>
      <c r="F9" s="360" t="s">
        <v>73</v>
      </c>
      <c r="G9" s="361" t="s">
        <v>73</v>
      </c>
      <c r="H9" s="362" t="s">
        <v>145</v>
      </c>
      <c r="I9" s="359"/>
      <c r="J9" s="360" t="s">
        <v>146</v>
      </c>
      <c r="K9" s="361" t="s">
        <v>146</v>
      </c>
      <c r="L9" s="362" t="s">
        <v>147</v>
      </c>
      <c r="M9" s="363"/>
    </row>
    <row r="10" spans="1:13" ht="15" customHeight="1">
      <c r="A10" s="364" t="s">
        <v>108</v>
      </c>
      <c r="B10" s="365" t="s">
        <v>76</v>
      </c>
      <c r="C10" s="365" t="s">
        <v>76</v>
      </c>
      <c r="D10" s="366" t="s">
        <v>23</v>
      </c>
      <c r="E10" s="367"/>
      <c r="F10" s="368" t="s">
        <v>77</v>
      </c>
      <c r="G10" s="369" t="s">
        <v>77</v>
      </c>
      <c r="H10" s="370" t="s">
        <v>148</v>
      </c>
      <c r="I10" s="367"/>
      <c r="J10" s="368" t="s">
        <v>111</v>
      </c>
      <c r="K10" s="369" t="s">
        <v>111</v>
      </c>
      <c r="L10" s="370" t="s">
        <v>149</v>
      </c>
      <c r="M10" s="371"/>
    </row>
    <row r="11" spans="1:13" ht="15" customHeight="1">
      <c r="A11" s="364" t="s">
        <v>150</v>
      </c>
      <c r="B11" s="365" t="s">
        <v>23</v>
      </c>
      <c r="C11" s="365" t="s">
        <v>23</v>
      </c>
      <c r="D11" s="366" t="s">
        <v>278</v>
      </c>
      <c r="E11" s="367"/>
      <c r="F11" s="368" t="s">
        <v>90</v>
      </c>
      <c r="G11" s="369" t="s">
        <v>90</v>
      </c>
      <c r="H11" s="372" t="s">
        <v>278</v>
      </c>
      <c r="I11" s="367"/>
      <c r="J11" s="368" t="s">
        <v>98</v>
      </c>
      <c r="K11" s="369" t="s">
        <v>98</v>
      </c>
      <c r="L11" s="372" t="s">
        <v>278</v>
      </c>
      <c r="M11" s="371"/>
    </row>
    <row r="12" spans="1:13" ht="15" customHeight="1" thickBot="1">
      <c r="A12" s="364" t="s">
        <v>151</v>
      </c>
      <c r="B12" s="365" t="s">
        <v>100</v>
      </c>
      <c r="C12" s="365" t="s">
        <v>100</v>
      </c>
      <c r="D12" s="373"/>
      <c r="E12" s="374"/>
      <c r="F12" s="368" t="s">
        <v>101</v>
      </c>
      <c r="G12" s="369" t="s">
        <v>101</v>
      </c>
      <c r="H12" s="375"/>
      <c r="I12" s="374"/>
      <c r="J12" s="368" t="s">
        <v>152</v>
      </c>
      <c r="K12" s="369" t="s">
        <v>152</v>
      </c>
      <c r="L12" s="375"/>
      <c r="M12" s="376"/>
    </row>
    <row r="13" spans="1:13" ht="15" customHeight="1" thickBot="1">
      <c r="A13" s="377"/>
      <c r="B13" s="378" t="s">
        <v>153</v>
      </c>
      <c r="C13" s="378" t="s">
        <v>277</v>
      </c>
      <c r="D13" s="379" t="s">
        <v>154</v>
      </c>
      <c r="E13" s="380" t="s">
        <v>155</v>
      </c>
      <c r="F13" s="213" t="s">
        <v>153</v>
      </c>
      <c r="G13" s="381" t="s">
        <v>277</v>
      </c>
      <c r="H13" s="382" t="s">
        <v>154</v>
      </c>
      <c r="I13" s="383" t="s">
        <v>155</v>
      </c>
      <c r="J13" s="213" t="s">
        <v>153</v>
      </c>
      <c r="K13" s="381" t="s">
        <v>277</v>
      </c>
      <c r="L13" s="382" t="s">
        <v>154</v>
      </c>
      <c r="M13" s="384" t="s">
        <v>155</v>
      </c>
    </row>
    <row r="14" spans="1:13" s="394" customFormat="1" ht="22.5" customHeight="1" thickBot="1">
      <c r="A14" s="385" t="s">
        <v>156</v>
      </c>
      <c r="B14" s="481">
        <v>74090.271</v>
      </c>
      <c r="C14" s="521">
        <v>72431.202</v>
      </c>
      <c r="D14" s="481">
        <f aca="true" t="shared" si="0" ref="D14:D45">C14-B14</f>
        <v>-1659.0689999999886</v>
      </c>
      <c r="E14" s="388">
        <f aca="true" t="shared" si="1" ref="E14:E45">C14/B14*100</f>
        <v>97.76074648181542</v>
      </c>
      <c r="F14" s="481">
        <v>8910</v>
      </c>
      <c r="G14" s="521">
        <v>9744</v>
      </c>
      <c r="H14" s="481">
        <f aca="true" t="shared" si="2" ref="H14:H45">G14-F14</f>
        <v>834</v>
      </c>
      <c r="I14" s="388">
        <f aca="true" t="shared" si="3" ref="I14:I45">G14/F14*100</f>
        <v>109.36026936026937</v>
      </c>
      <c r="J14" s="481">
        <v>1002</v>
      </c>
      <c r="K14" s="521">
        <v>919</v>
      </c>
      <c r="L14" s="481">
        <f aca="true" t="shared" si="4" ref="L14:L45">K14-J14</f>
        <v>-83</v>
      </c>
      <c r="M14" s="388">
        <f aca="true" t="shared" si="5" ref="M14:M45">K14/J14*100</f>
        <v>91.71656686626747</v>
      </c>
    </row>
    <row r="15" spans="1:13" s="403" customFormat="1" ht="14.25">
      <c r="A15" s="513" t="s">
        <v>281</v>
      </c>
      <c r="B15" s="482">
        <v>8105.687</v>
      </c>
      <c r="C15" s="483">
        <v>7877.479</v>
      </c>
      <c r="D15" s="518">
        <f t="shared" si="0"/>
        <v>-228.20799999999963</v>
      </c>
      <c r="E15" s="512">
        <f t="shared" si="1"/>
        <v>97.18459397704353</v>
      </c>
      <c r="F15" s="482">
        <v>7345</v>
      </c>
      <c r="G15" s="483">
        <v>8083</v>
      </c>
      <c r="H15" s="518">
        <f t="shared" si="2"/>
        <v>738</v>
      </c>
      <c r="I15" s="512">
        <f t="shared" si="3"/>
        <v>110.04765146358066</v>
      </c>
      <c r="J15" s="482">
        <v>626</v>
      </c>
      <c r="K15" s="483">
        <v>550</v>
      </c>
      <c r="L15" s="518">
        <f t="shared" si="4"/>
        <v>-76</v>
      </c>
      <c r="M15" s="512">
        <f t="shared" si="5"/>
        <v>87.8594249201278</v>
      </c>
    </row>
    <row r="16" spans="1:13" s="403" customFormat="1" ht="14.25">
      <c r="A16" s="250" t="s">
        <v>282</v>
      </c>
      <c r="B16" s="522">
        <v>18301.429</v>
      </c>
      <c r="C16" s="515">
        <v>17662.339</v>
      </c>
      <c r="D16" s="519">
        <f t="shared" si="0"/>
        <v>-639.0900000000001</v>
      </c>
      <c r="E16" s="398">
        <f t="shared" si="1"/>
        <v>96.50797760109333</v>
      </c>
      <c r="F16" s="522">
        <v>8374</v>
      </c>
      <c r="G16" s="515">
        <v>9181</v>
      </c>
      <c r="H16" s="519">
        <f t="shared" si="2"/>
        <v>807</v>
      </c>
      <c r="I16" s="398">
        <f t="shared" si="3"/>
        <v>109.63697157869596</v>
      </c>
      <c r="J16" s="522">
        <v>891</v>
      </c>
      <c r="K16" s="515">
        <v>827</v>
      </c>
      <c r="L16" s="519">
        <f t="shared" si="4"/>
        <v>-64</v>
      </c>
      <c r="M16" s="398">
        <f t="shared" si="5"/>
        <v>92.81705948372615</v>
      </c>
    </row>
    <row r="17" spans="1:13" s="403" customFormat="1" ht="14.25">
      <c r="A17" s="250" t="s">
        <v>283</v>
      </c>
      <c r="B17" s="522">
        <v>1097.855</v>
      </c>
      <c r="C17" s="515">
        <v>1091.299</v>
      </c>
      <c r="D17" s="519">
        <f t="shared" si="0"/>
        <v>-6.55600000000004</v>
      </c>
      <c r="E17" s="398">
        <f t="shared" si="1"/>
        <v>99.4028355292821</v>
      </c>
      <c r="F17" s="522">
        <v>9769</v>
      </c>
      <c r="G17" s="515">
        <v>10821</v>
      </c>
      <c r="H17" s="519">
        <f t="shared" si="2"/>
        <v>1052</v>
      </c>
      <c r="I17" s="398">
        <f t="shared" si="3"/>
        <v>110.7687583171256</v>
      </c>
      <c r="J17" s="522">
        <v>1350</v>
      </c>
      <c r="K17" s="515">
        <v>1297</v>
      </c>
      <c r="L17" s="519">
        <f t="shared" si="4"/>
        <v>-53</v>
      </c>
      <c r="M17" s="398">
        <f t="shared" si="5"/>
        <v>96.07407407407408</v>
      </c>
    </row>
    <row r="18" spans="1:13" s="403" customFormat="1" ht="14.25">
      <c r="A18" s="250" t="s">
        <v>284</v>
      </c>
      <c r="B18" s="522">
        <v>5145.75</v>
      </c>
      <c r="C18" s="515">
        <v>5087.185</v>
      </c>
      <c r="D18" s="519">
        <f t="shared" si="0"/>
        <v>-58.5649999999996</v>
      </c>
      <c r="E18" s="398">
        <f t="shared" si="1"/>
        <v>98.86187630568917</v>
      </c>
      <c r="F18" s="522">
        <v>10639</v>
      </c>
      <c r="G18" s="515">
        <v>11518</v>
      </c>
      <c r="H18" s="519">
        <f t="shared" si="2"/>
        <v>879</v>
      </c>
      <c r="I18" s="398">
        <f t="shared" si="3"/>
        <v>108.26205470438953</v>
      </c>
      <c r="J18" s="522">
        <v>1448</v>
      </c>
      <c r="K18" s="515">
        <v>1460</v>
      </c>
      <c r="L18" s="519">
        <f t="shared" si="4"/>
        <v>12</v>
      </c>
      <c r="M18" s="398">
        <f t="shared" si="5"/>
        <v>100.82872928176796</v>
      </c>
    </row>
    <row r="19" spans="1:13" s="403" customFormat="1" ht="14.25">
      <c r="A19" s="250" t="s">
        <v>285</v>
      </c>
      <c r="B19" s="522">
        <v>2079.238</v>
      </c>
      <c r="C19" s="515">
        <v>2101.119</v>
      </c>
      <c r="D19" s="519">
        <f t="shared" si="0"/>
        <v>21.881000000000313</v>
      </c>
      <c r="E19" s="398">
        <f t="shared" si="1"/>
        <v>101.05235668066861</v>
      </c>
      <c r="F19" s="522">
        <v>9381</v>
      </c>
      <c r="G19" s="515">
        <v>10291</v>
      </c>
      <c r="H19" s="519">
        <f t="shared" si="2"/>
        <v>910</v>
      </c>
      <c r="I19" s="398">
        <f t="shared" si="3"/>
        <v>109.70045837330775</v>
      </c>
      <c r="J19" s="522">
        <v>1254</v>
      </c>
      <c r="K19" s="515">
        <v>1260</v>
      </c>
      <c r="L19" s="519">
        <f t="shared" si="4"/>
        <v>6</v>
      </c>
      <c r="M19" s="398">
        <f t="shared" si="5"/>
        <v>100.47846889952152</v>
      </c>
    </row>
    <row r="20" spans="1:13" s="403" customFormat="1" ht="14.25">
      <c r="A20" s="250" t="s">
        <v>286</v>
      </c>
      <c r="B20" s="522">
        <v>4286.195</v>
      </c>
      <c r="C20" s="515">
        <v>4312.364</v>
      </c>
      <c r="D20" s="519">
        <f t="shared" si="0"/>
        <v>26.16899999999987</v>
      </c>
      <c r="E20" s="398">
        <f t="shared" si="1"/>
        <v>100.6105415175931</v>
      </c>
      <c r="F20" s="522">
        <v>10301</v>
      </c>
      <c r="G20" s="515">
        <v>11211</v>
      </c>
      <c r="H20" s="519">
        <f t="shared" si="2"/>
        <v>910</v>
      </c>
      <c r="I20" s="398">
        <f t="shared" si="3"/>
        <v>108.83409377730318</v>
      </c>
      <c r="J20" s="522">
        <v>1485</v>
      </c>
      <c r="K20" s="515">
        <v>1474</v>
      </c>
      <c r="L20" s="519">
        <f t="shared" si="4"/>
        <v>-11</v>
      </c>
      <c r="M20" s="398">
        <f t="shared" si="5"/>
        <v>99.25925925925925</v>
      </c>
    </row>
    <row r="21" spans="1:13" s="403" customFormat="1" ht="14.25">
      <c r="A21" s="250" t="s">
        <v>287</v>
      </c>
      <c r="B21" s="522">
        <v>42.253</v>
      </c>
      <c r="C21" s="515">
        <v>44.203</v>
      </c>
      <c r="D21" s="519">
        <f t="shared" si="0"/>
        <v>1.9500000000000028</v>
      </c>
      <c r="E21" s="398">
        <f t="shared" si="1"/>
        <v>104.61505691903534</v>
      </c>
      <c r="F21" s="522">
        <v>9838</v>
      </c>
      <c r="G21" s="515">
        <v>10241</v>
      </c>
      <c r="H21" s="519">
        <f t="shared" si="2"/>
        <v>403</v>
      </c>
      <c r="I21" s="398">
        <f t="shared" si="3"/>
        <v>104.09636104899369</v>
      </c>
      <c r="J21" s="522">
        <v>1345</v>
      </c>
      <c r="K21" s="515">
        <v>1350</v>
      </c>
      <c r="L21" s="519">
        <f t="shared" si="4"/>
        <v>5</v>
      </c>
      <c r="M21" s="398">
        <f t="shared" si="5"/>
        <v>100.3717472118959</v>
      </c>
    </row>
    <row r="22" spans="1:13" s="403" customFormat="1" ht="14.25">
      <c r="A22" s="250" t="s">
        <v>288</v>
      </c>
      <c r="B22" s="522">
        <v>5.5</v>
      </c>
      <c r="C22" s="515">
        <v>1.5</v>
      </c>
      <c r="D22" s="519">
        <f t="shared" si="0"/>
        <v>-4</v>
      </c>
      <c r="E22" s="398">
        <f t="shared" si="1"/>
        <v>27.27272727272727</v>
      </c>
      <c r="F22" s="522">
        <v>12525</v>
      </c>
      <c r="G22" s="515">
        <v>13485</v>
      </c>
      <c r="H22" s="519">
        <f t="shared" si="2"/>
        <v>960</v>
      </c>
      <c r="I22" s="398">
        <f t="shared" si="3"/>
        <v>107.66467065868264</v>
      </c>
      <c r="J22" s="522">
        <v>1570</v>
      </c>
      <c r="K22" s="515">
        <v>1508</v>
      </c>
      <c r="L22" s="519">
        <f t="shared" si="4"/>
        <v>-62</v>
      </c>
      <c r="M22" s="398">
        <f t="shared" si="5"/>
        <v>96.05095541401273</v>
      </c>
    </row>
    <row r="23" spans="1:13" s="403" customFormat="1" ht="14.25">
      <c r="A23" s="250" t="s">
        <v>289</v>
      </c>
      <c r="B23" s="522">
        <v>389.934</v>
      </c>
      <c r="C23" s="515">
        <v>412.005</v>
      </c>
      <c r="D23" s="519">
        <f t="shared" si="0"/>
        <v>22.07099999999997</v>
      </c>
      <c r="E23" s="398">
        <f t="shared" si="1"/>
        <v>105.66018864730952</v>
      </c>
      <c r="F23" s="522">
        <v>10416</v>
      </c>
      <c r="G23" s="515">
        <v>11517</v>
      </c>
      <c r="H23" s="519">
        <f t="shared" si="2"/>
        <v>1101</v>
      </c>
      <c r="I23" s="398">
        <f t="shared" si="3"/>
        <v>110.57027649769586</v>
      </c>
      <c r="J23" s="522">
        <v>1812</v>
      </c>
      <c r="K23" s="515">
        <v>1855</v>
      </c>
      <c r="L23" s="519">
        <f t="shared" si="4"/>
        <v>43</v>
      </c>
      <c r="M23" s="398">
        <f t="shared" si="5"/>
        <v>102.37306843267109</v>
      </c>
    </row>
    <row r="24" spans="1:13" s="403" customFormat="1" ht="14.25">
      <c r="A24" s="250" t="s">
        <v>290</v>
      </c>
      <c r="B24" s="522">
        <v>201.744</v>
      </c>
      <c r="C24" s="515">
        <v>186.147</v>
      </c>
      <c r="D24" s="519">
        <f t="shared" si="0"/>
        <v>-15.597000000000008</v>
      </c>
      <c r="E24" s="398">
        <f t="shared" si="1"/>
        <v>92.26891506067093</v>
      </c>
      <c r="F24" s="522">
        <v>8512</v>
      </c>
      <c r="G24" s="515">
        <v>9109</v>
      </c>
      <c r="H24" s="519">
        <f t="shared" si="2"/>
        <v>597</v>
      </c>
      <c r="I24" s="398">
        <f t="shared" si="3"/>
        <v>107.01362781954886</v>
      </c>
      <c r="J24" s="522">
        <v>1107</v>
      </c>
      <c r="K24" s="515">
        <v>973</v>
      </c>
      <c r="L24" s="519">
        <f t="shared" si="4"/>
        <v>-134</v>
      </c>
      <c r="M24" s="398">
        <f t="shared" si="5"/>
        <v>87.8952122854562</v>
      </c>
    </row>
    <row r="25" spans="1:13" s="403" customFormat="1" ht="14.25">
      <c r="A25" s="250" t="s">
        <v>291</v>
      </c>
      <c r="B25" s="522">
        <v>1538.121</v>
      </c>
      <c r="C25" s="515">
        <v>1582.466</v>
      </c>
      <c r="D25" s="519">
        <f t="shared" si="0"/>
        <v>44.3449999999998</v>
      </c>
      <c r="E25" s="398">
        <f t="shared" si="1"/>
        <v>102.8830631660318</v>
      </c>
      <c r="F25" s="522">
        <v>9243</v>
      </c>
      <c r="G25" s="515">
        <v>10081</v>
      </c>
      <c r="H25" s="519">
        <f t="shared" si="2"/>
        <v>838</v>
      </c>
      <c r="I25" s="398">
        <f t="shared" si="3"/>
        <v>109.06632045872553</v>
      </c>
      <c r="J25" s="522">
        <v>1287</v>
      </c>
      <c r="K25" s="515">
        <v>1172</v>
      </c>
      <c r="L25" s="519">
        <f t="shared" si="4"/>
        <v>-115</v>
      </c>
      <c r="M25" s="398">
        <f t="shared" si="5"/>
        <v>91.06449106449107</v>
      </c>
    </row>
    <row r="26" spans="1:13" s="403" customFormat="1" ht="14.25">
      <c r="A26" s="250" t="s">
        <v>292</v>
      </c>
      <c r="B26" s="522">
        <v>112.13</v>
      </c>
      <c r="C26" s="515">
        <v>108.778</v>
      </c>
      <c r="D26" s="519">
        <f t="shared" si="0"/>
        <v>-3.3519999999999897</v>
      </c>
      <c r="E26" s="398">
        <f t="shared" si="1"/>
        <v>97.01061268170874</v>
      </c>
      <c r="F26" s="522">
        <v>13089</v>
      </c>
      <c r="G26" s="515">
        <v>13603</v>
      </c>
      <c r="H26" s="519">
        <f t="shared" si="2"/>
        <v>514</v>
      </c>
      <c r="I26" s="398">
        <f t="shared" si="3"/>
        <v>103.92696157078463</v>
      </c>
      <c r="J26" s="522">
        <v>1492</v>
      </c>
      <c r="K26" s="515">
        <v>1347</v>
      </c>
      <c r="L26" s="519">
        <f t="shared" si="4"/>
        <v>-145</v>
      </c>
      <c r="M26" s="398">
        <f t="shared" si="5"/>
        <v>90.28150134048258</v>
      </c>
    </row>
    <row r="27" spans="1:13" s="403" customFormat="1" ht="14.25">
      <c r="A27" s="250" t="s">
        <v>293</v>
      </c>
      <c r="B27" s="522">
        <v>663.58</v>
      </c>
      <c r="C27" s="515">
        <v>665.869</v>
      </c>
      <c r="D27" s="519">
        <f t="shared" si="0"/>
        <v>2.2889999999999873</v>
      </c>
      <c r="E27" s="398">
        <f t="shared" si="1"/>
        <v>100.34494710509661</v>
      </c>
      <c r="F27" s="522">
        <v>10615</v>
      </c>
      <c r="G27" s="515">
        <v>11423</v>
      </c>
      <c r="H27" s="519">
        <f t="shared" si="2"/>
        <v>808</v>
      </c>
      <c r="I27" s="398">
        <f t="shared" si="3"/>
        <v>107.6118699952897</v>
      </c>
      <c r="J27" s="522">
        <v>1647</v>
      </c>
      <c r="K27" s="515">
        <v>1625</v>
      </c>
      <c r="L27" s="519">
        <f t="shared" si="4"/>
        <v>-22</v>
      </c>
      <c r="M27" s="398">
        <f t="shared" si="5"/>
        <v>98.6642380085003</v>
      </c>
    </row>
    <row r="28" spans="1:13" s="403" customFormat="1" ht="14.25">
      <c r="A28" s="250" t="s">
        <v>294</v>
      </c>
      <c r="B28" s="523">
        <v>59.176</v>
      </c>
      <c r="C28" s="516">
        <v>40.507</v>
      </c>
      <c r="D28" s="519">
        <f t="shared" si="0"/>
        <v>-18.669000000000004</v>
      </c>
      <c r="E28" s="398">
        <f t="shared" si="1"/>
        <v>68.45173719075301</v>
      </c>
      <c r="F28" s="523">
        <v>9749</v>
      </c>
      <c r="G28" s="516">
        <v>11418</v>
      </c>
      <c r="H28" s="519">
        <f t="shared" si="2"/>
        <v>1669</v>
      </c>
      <c r="I28" s="398">
        <f t="shared" si="3"/>
        <v>117.11970458508564</v>
      </c>
      <c r="J28" s="523">
        <v>1066</v>
      </c>
      <c r="K28" s="516">
        <v>809</v>
      </c>
      <c r="L28" s="519">
        <f t="shared" si="4"/>
        <v>-257</v>
      </c>
      <c r="M28" s="398">
        <f t="shared" si="5"/>
        <v>75.89118198874296</v>
      </c>
    </row>
    <row r="29" spans="1:13" ht="14.25">
      <c r="A29" s="250" t="s">
        <v>295</v>
      </c>
      <c r="B29" s="522">
        <v>545.347</v>
      </c>
      <c r="C29" s="515">
        <v>504.424</v>
      </c>
      <c r="D29" s="519">
        <f t="shared" si="0"/>
        <v>-40.923</v>
      </c>
      <c r="E29" s="398">
        <f t="shared" si="1"/>
        <v>92.49597045550814</v>
      </c>
      <c r="F29" s="522">
        <v>9427</v>
      </c>
      <c r="G29" s="515">
        <v>10224</v>
      </c>
      <c r="H29" s="519">
        <f t="shared" si="2"/>
        <v>797</v>
      </c>
      <c r="I29" s="398">
        <f t="shared" si="3"/>
        <v>108.45443937625967</v>
      </c>
      <c r="J29" s="522">
        <v>1140</v>
      </c>
      <c r="K29" s="515">
        <v>869</v>
      </c>
      <c r="L29" s="519">
        <f t="shared" si="4"/>
        <v>-271</v>
      </c>
      <c r="M29" s="398">
        <f t="shared" si="5"/>
        <v>76.2280701754386</v>
      </c>
    </row>
    <row r="30" spans="1:13" ht="14.25">
      <c r="A30" s="250" t="s">
        <v>296</v>
      </c>
      <c r="B30" s="522">
        <v>193.326</v>
      </c>
      <c r="C30" s="515">
        <v>199.219</v>
      </c>
      <c r="D30" s="519">
        <f t="shared" si="0"/>
        <v>5.893000000000001</v>
      </c>
      <c r="E30" s="398">
        <f t="shared" si="1"/>
        <v>103.04821907037854</v>
      </c>
      <c r="F30" s="522">
        <v>9762</v>
      </c>
      <c r="G30" s="515">
        <v>10680</v>
      </c>
      <c r="H30" s="519">
        <f t="shared" si="2"/>
        <v>918</v>
      </c>
      <c r="I30" s="398">
        <f t="shared" si="3"/>
        <v>109.4038106945298</v>
      </c>
      <c r="J30" s="522">
        <v>1271</v>
      </c>
      <c r="K30" s="515">
        <v>1258</v>
      </c>
      <c r="L30" s="519">
        <f t="shared" si="4"/>
        <v>-13</v>
      </c>
      <c r="M30" s="398">
        <f t="shared" si="5"/>
        <v>98.97718332022029</v>
      </c>
    </row>
    <row r="31" spans="1:13" ht="14.25">
      <c r="A31" s="250" t="s">
        <v>297</v>
      </c>
      <c r="B31" s="522">
        <v>2.644</v>
      </c>
      <c r="C31" s="515">
        <v>3.867</v>
      </c>
      <c r="D31" s="519">
        <f t="shared" si="0"/>
        <v>1.2229999999999999</v>
      </c>
      <c r="E31" s="398">
        <f t="shared" si="1"/>
        <v>146.2556732223903</v>
      </c>
      <c r="F31" s="522">
        <v>7911</v>
      </c>
      <c r="G31" s="515">
        <v>8324</v>
      </c>
      <c r="H31" s="519">
        <f t="shared" si="2"/>
        <v>413</v>
      </c>
      <c r="I31" s="398">
        <f t="shared" si="3"/>
        <v>105.22057894071546</v>
      </c>
      <c r="J31" s="522">
        <v>934</v>
      </c>
      <c r="K31" s="515">
        <v>518</v>
      </c>
      <c r="L31" s="519">
        <f t="shared" si="4"/>
        <v>-416</v>
      </c>
      <c r="M31" s="398">
        <f t="shared" si="5"/>
        <v>55.46038543897216</v>
      </c>
    </row>
    <row r="32" spans="1:13" ht="14.25">
      <c r="A32" s="250" t="s">
        <v>298</v>
      </c>
      <c r="B32" s="522">
        <v>12.011</v>
      </c>
      <c r="C32" s="515">
        <v>11.5</v>
      </c>
      <c r="D32" s="519">
        <f t="shared" si="0"/>
        <v>-0.5109999999999992</v>
      </c>
      <c r="E32" s="398">
        <f t="shared" si="1"/>
        <v>95.74556656398302</v>
      </c>
      <c r="F32" s="522">
        <v>13500</v>
      </c>
      <c r="G32" s="515">
        <v>15718</v>
      </c>
      <c r="H32" s="519">
        <f t="shared" si="2"/>
        <v>2218</v>
      </c>
      <c r="I32" s="398">
        <f t="shared" si="3"/>
        <v>116.42962962962964</v>
      </c>
      <c r="J32" s="522">
        <v>1715</v>
      </c>
      <c r="K32" s="515">
        <v>1587</v>
      </c>
      <c r="L32" s="519">
        <f t="shared" si="4"/>
        <v>-128</v>
      </c>
      <c r="M32" s="398">
        <f t="shared" si="5"/>
        <v>92.53644314868804</v>
      </c>
    </row>
    <row r="33" spans="1:13" ht="14.25">
      <c r="A33" s="250" t="s">
        <v>299</v>
      </c>
      <c r="B33" s="522">
        <v>53.275</v>
      </c>
      <c r="C33" s="515">
        <v>33.279</v>
      </c>
      <c r="D33" s="519">
        <f t="shared" si="0"/>
        <v>-19.995999999999995</v>
      </c>
      <c r="E33" s="398">
        <f t="shared" si="1"/>
        <v>62.46644767714689</v>
      </c>
      <c r="F33" s="522">
        <v>8022</v>
      </c>
      <c r="G33" s="515">
        <v>8055</v>
      </c>
      <c r="H33" s="519">
        <f t="shared" si="2"/>
        <v>33</v>
      </c>
      <c r="I33" s="398">
        <f t="shared" si="3"/>
        <v>100.41136873597607</v>
      </c>
      <c r="J33" s="522">
        <v>716</v>
      </c>
      <c r="K33" s="515">
        <v>480</v>
      </c>
      <c r="L33" s="519">
        <f t="shared" si="4"/>
        <v>-236</v>
      </c>
      <c r="M33" s="398">
        <f t="shared" si="5"/>
        <v>67.0391061452514</v>
      </c>
    </row>
    <row r="34" spans="1:13" ht="14.25">
      <c r="A34" s="250" t="s">
        <v>300</v>
      </c>
      <c r="B34" s="522">
        <v>101.251</v>
      </c>
      <c r="C34" s="515">
        <v>93.008</v>
      </c>
      <c r="D34" s="519">
        <f t="shared" si="0"/>
        <v>-8.24300000000001</v>
      </c>
      <c r="E34" s="398">
        <f t="shared" si="1"/>
        <v>91.85884583855962</v>
      </c>
      <c r="F34" s="522">
        <v>9822</v>
      </c>
      <c r="G34" s="515">
        <v>11058</v>
      </c>
      <c r="H34" s="519">
        <f t="shared" si="2"/>
        <v>1236</v>
      </c>
      <c r="I34" s="398">
        <f t="shared" si="3"/>
        <v>112.58399511301161</v>
      </c>
      <c r="J34" s="522">
        <v>1166</v>
      </c>
      <c r="K34" s="515">
        <v>1036</v>
      </c>
      <c r="L34" s="519">
        <f t="shared" si="4"/>
        <v>-130</v>
      </c>
      <c r="M34" s="398">
        <f t="shared" si="5"/>
        <v>88.8507718696398</v>
      </c>
    </row>
    <row r="35" spans="1:13" ht="14.25">
      <c r="A35" s="250" t="s">
        <v>301</v>
      </c>
      <c r="B35" s="522">
        <v>786.365</v>
      </c>
      <c r="C35" s="515">
        <v>793.836</v>
      </c>
      <c r="D35" s="519">
        <f t="shared" si="0"/>
        <v>7.471000000000004</v>
      </c>
      <c r="E35" s="398">
        <f t="shared" si="1"/>
        <v>100.95006771664559</v>
      </c>
      <c r="F35" s="522">
        <v>9379</v>
      </c>
      <c r="G35" s="515">
        <v>10333</v>
      </c>
      <c r="H35" s="519">
        <f t="shared" si="2"/>
        <v>954</v>
      </c>
      <c r="I35" s="398">
        <f t="shared" si="3"/>
        <v>110.1716600916942</v>
      </c>
      <c r="J35" s="522">
        <v>994</v>
      </c>
      <c r="K35" s="515">
        <v>883</v>
      </c>
      <c r="L35" s="519">
        <f t="shared" si="4"/>
        <v>-111</v>
      </c>
      <c r="M35" s="398">
        <f t="shared" si="5"/>
        <v>88.83299798792757</v>
      </c>
    </row>
    <row r="36" spans="1:13" ht="14.25">
      <c r="A36" s="250" t="s">
        <v>302</v>
      </c>
      <c r="B36" s="522">
        <v>4035.767</v>
      </c>
      <c r="C36" s="515">
        <v>3989.673</v>
      </c>
      <c r="D36" s="519">
        <f t="shared" si="0"/>
        <v>-46.09400000000005</v>
      </c>
      <c r="E36" s="398">
        <f t="shared" si="1"/>
        <v>98.8578627061473</v>
      </c>
      <c r="F36" s="522">
        <v>9094</v>
      </c>
      <c r="G36" s="515">
        <v>9816</v>
      </c>
      <c r="H36" s="519">
        <f t="shared" si="2"/>
        <v>722</v>
      </c>
      <c r="I36" s="398">
        <f t="shared" si="3"/>
        <v>107.93930063778316</v>
      </c>
      <c r="J36" s="522">
        <v>1080</v>
      </c>
      <c r="K36" s="515">
        <v>987</v>
      </c>
      <c r="L36" s="519">
        <f t="shared" si="4"/>
        <v>-93</v>
      </c>
      <c r="M36" s="398">
        <f t="shared" si="5"/>
        <v>91.38888888888889</v>
      </c>
    </row>
    <row r="37" spans="1:13" ht="14.25">
      <c r="A37" s="250" t="s">
        <v>303</v>
      </c>
      <c r="B37" s="522">
        <v>1583.741</v>
      </c>
      <c r="C37" s="515">
        <v>1653.583</v>
      </c>
      <c r="D37" s="519">
        <f t="shared" si="0"/>
        <v>69.8420000000001</v>
      </c>
      <c r="E37" s="398">
        <f t="shared" si="1"/>
        <v>104.40993824116444</v>
      </c>
      <c r="F37" s="522">
        <v>10046</v>
      </c>
      <c r="G37" s="515">
        <v>10985</v>
      </c>
      <c r="H37" s="519">
        <f t="shared" si="2"/>
        <v>939</v>
      </c>
      <c r="I37" s="398">
        <f t="shared" si="3"/>
        <v>109.34700378260005</v>
      </c>
      <c r="J37" s="522">
        <v>1139</v>
      </c>
      <c r="K37" s="515">
        <v>916</v>
      </c>
      <c r="L37" s="519">
        <f t="shared" si="4"/>
        <v>-223</v>
      </c>
      <c r="M37" s="398">
        <f t="shared" si="5"/>
        <v>80.42142230026339</v>
      </c>
    </row>
    <row r="38" spans="1:13" ht="14.25">
      <c r="A38" s="250" t="s">
        <v>304</v>
      </c>
      <c r="B38" s="522">
        <v>1</v>
      </c>
      <c r="C38" s="515">
        <v>1</v>
      </c>
      <c r="D38" s="519">
        <f t="shared" si="0"/>
        <v>0</v>
      </c>
      <c r="E38" s="398">
        <f t="shared" si="1"/>
        <v>100</v>
      </c>
      <c r="F38" s="522">
        <v>8920</v>
      </c>
      <c r="G38" s="515">
        <v>11515</v>
      </c>
      <c r="H38" s="519">
        <f t="shared" si="2"/>
        <v>2595</v>
      </c>
      <c r="I38" s="398">
        <f t="shared" si="3"/>
        <v>129.0919282511211</v>
      </c>
      <c r="J38" s="522">
        <v>800</v>
      </c>
      <c r="K38" s="515">
        <v>485</v>
      </c>
      <c r="L38" s="519">
        <f t="shared" si="4"/>
        <v>-315</v>
      </c>
      <c r="M38" s="398">
        <f t="shared" si="5"/>
        <v>60.62499999999999</v>
      </c>
    </row>
    <row r="39" spans="1:13" ht="14.25">
      <c r="A39" s="250" t="s">
        <v>305</v>
      </c>
      <c r="B39" s="522">
        <v>942.94</v>
      </c>
      <c r="C39" s="515">
        <v>961.442</v>
      </c>
      <c r="D39" s="519">
        <f t="shared" si="0"/>
        <v>18.501999999999953</v>
      </c>
      <c r="E39" s="398">
        <f t="shared" si="1"/>
        <v>101.96216090101173</v>
      </c>
      <c r="F39" s="522">
        <v>14485</v>
      </c>
      <c r="G39" s="515">
        <v>15576</v>
      </c>
      <c r="H39" s="519">
        <f t="shared" si="2"/>
        <v>1091</v>
      </c>
      <c r="I39" s="398">
        <f t="shared" si="3"/>
        <v>107.53192958232654</v>
      </c>
      <c r="J39" s="522">
        <v>1977</v>
      </c>
      <c r="K39" s="515">
        <v>1671</v>
      </c>
      <c r="L39" s="519">
        <f t="shared" si="4"/>
        <v>-306</v>
      </c>
      <c r="M39" s="398">
        <f t="shared" si="5"/>
        <v>84.52200303490136</v>
      </c>
    </row>
    <row r="40" spans="1:13" ht="14.25">
      <c r="A40" s="250" t="s">
        <v>312</v>
      </c>
      <c r="B40" s="522">
        <v>23415.888</v>
      </c>
      <c r="C40" s="515">
        <v>22810.236</v>
      </c>
      <c r="D40" s="519">
        <f t="shared" si="0"/>
        <v>-605.6519999999982</v>
      </c>
      <c r="E40" s="398">
        <f t="shared" si="1"/>
        <v>97.41349975708802</v>
      </c>
      <c r="F40" s="522">
        <v>8610.188497228888</v>
      </c>
      <c r="G40" s="515">
        <v>9430</v>
      </c>
      <c r="H40" s="519">
        <f t="shared" si="2"/>
        <v>819.8115027711119</v>
      </c>
      <c r="I40" s="398">
        <f t="shared" si="3"/>
        <v>109.52141179063572</v>
      </c>
      <c r="J40" s="522">
        <v>860.3695947811163</v>
      </c>
      <c r="K40" s="515">
        <v>732</v>
      </c>
      <c r="L40" s="519">
        <f t="shared" si="4"/>
        <v>-128.36959478111635</v>
      </c>
      <c r="M40" s="398">
        <f t="shared" si="5"/>
        <v>85.07971509456068</v>
      </c>
    </row>
    <row r="41" spans="1:13" ht="14.25">
      <c r="A41" s="250" t="s">
        <v>306</v>
      </c>
      <c r="B41" s="522">
        <v>221.543</v>
      </c>
      <c r="C41" s="515">
        <v>120.374</v>
      </c>
      <c r="D41" s="519">
        <f t="shared" si="0"/>
        <v>-101.16900000000001</v>
      </c>
      <c r="E41" s="398">
        <f t="shared" si="1"/>
        <v>54.33437301110845</v>
      </c>
      <c r="F41" s="522">
        <v>13087</v>
      </c>
      <c r="G41" s="515">
        <v>14831</v>
      </c>
      <c r="H41" s="519">
        <f t="shared" si="2"/>
        <v>1744</v>
      </c>
      <c r="I41" s="398">
        <f t="shared" si="3"/>
        <v>113.32620157408115</v>
      </c>
      <c r="J41" s="522">
        <v>1890</v>
      </c>
      <c r="K41" s="515">
        <v>2358</v>
      </c>
      <c r="L41" s="519">
        <f t="shared" si="4"/>
        <v>468</v>
      </c>
      <c r="M41" s="398">
        <f t="shared" si="5"/>
        <v>124.76190476190476</v>
      </c>
    </row>
    <row r="42" spans="1:13" ht="14.25">
      <c r="A42" s="250" t="s">
        <v>307</v>
      </c>
      <c r="B42" s="522">
        <v>13.38</v>
      </c>
      <c r="C42" s="515">
        <v>13.483</v>
      </c>
      <c r="D42" s="519">
        <f t="shared" si="0"/>
        <v>0.10299999999999976</v>
      </c>
      <c r="E42" s="398">
        <f t="shared" si="1"/>
        <v>100.76980568011957</v>
      </c>
      <c r="F42" s="522">
        <v>13655</v>
      </c>
      <c r="G42" s="515">
        <v>16186</v>
      </c>
      <c r="H42" s="519">
        <f t="shared" si="2"/>
        <v>2531</v>
      </c>
      <c r="I42" s="398">
        <f t="shared" si="3"/>
        <v>118.53533504210911</v>
      </c>
      <c r="J42" s="522">
        <v>1532</v>
      </c>
      <c r="K42" s="515">
        <v>2313</v>
      </c>
      <c r="L42" s="519">
        <f t="shared" si="4"/>
        <v>781</v>
      </c>
      <c r="M42" s="398">
        <f t="shared" si="5"/>
        <v>150.97911227154046</v>
      </c>
    </row>
    <row r="43" spans="1:13" ht="14.25">
      <c r="A43" s="250" t="s">
        <v>308</v>
      </c>
      <c r="B43" s="522">
        <v>84.957</v>
      </c>
      <c r="C43" s="515">
        <v>10.951</v>
      </c>
      <c r="D43" s="519">
        <f t="shared" si="0"/>
        <v>-74.006</v>
      </c>
      <c r="E43" s="398">
        <f t="shared" si="1"/>
        <v>12.890050260720132</v>
      </c>
      <c r="F43" s="522">
        <v>11349</v>
      </c>
      <c r="G43" s="515">
        <v>13256</v>
      </c>
      <c r="H43" s="519">
        <f t="shared" si="2"/>
        <v>1907</v>
      </c>
      <c r="I43" s="398">
        <f t="shared" si="3"/>
        <v>116.80324257643846</v>
      </c>
      <c r="J43" s="522">
        <v>1311</v>
      </c>
      <c r="K43" s="515">
        <v>449</v>
      </c>
      <c r="L43" s="519">
        <f t="shared" si="4"/>
        <v>-862</v>
      </c>
      <c r="M43" s="398">
        <f t="shared" si="5"/>
        <v>34.248665141113655</v>
      </c>
    </row>
    <row r="44" spans="1:13" ht="14.25">
      <c r="A44" s="250" t="s">
        <v>309</v>
      </c>
      <c r="B44" s="522">
        <v>49.389</v>
      </c>
      <c r="C44" s="515">
        <v>41.285</v>
      </c>
      <c r="D44" s="519">
        <f t="shared" si="0"/>
        <v>-8.104000000000006</v>
      </c>
      <c r="E44" s="398">
        <f t="shared" si="1"/>
        <v>83.59148798315414</v>
      </c>
      <c r="F44" s="522">
        <v>10909</v>
      </c>
      <c r="G44" s="515">
        <v>10965</v>
      </c>
      <c r="H44" s="519">
        <f t="shared" si="2"/>
        <v>56</v>
      </c>
      <c r="I44" s="398">
        <f t="shared" si="3"/>
        <v>100.51333761114675</v>
      </c>
      <c r="J44" s="522">
        <v>937</v>
      </c>
      <c r="K44" s="515">
        <v>1056</v>
      </c>
      <c r="L44" s="519">
        <f t="shared" si="4"/>
        <v>119</v>
      </c>
      <c r="M44" s="398">
        <f t="shared" si="5"/>
        <v>112.7001067235859</v>
      </c>
    </row>
    <row r="45" spans="1:13" ht="15" thickBot="1">
      <c r="A45" s="514" t="s">
        <v>310</v>
      </c>
      <c r="B45" s="524">
        <v>18.855</v>
      </c>
      <c r="C45" s="517">
        <v>16.782</v>
      </c>
      <c r="D45" s="520">
        <f t="shared" si="0"/>
        <v>-2.0730000000000004</v>
      </c>
      <c r="E45" s="412">
        <f t="shared" si="1"/>
        <v>89.00556881463802</v>
      </c>
      <c r="F45" s="524">
        <v>8706</v>
      </c>
      <c r="G45" s="517">
        <v>9670</v>
      </c>
      <c r="H45" s="520">
        <f t="shared" si="2"/>
        <v>964</v>
      </c>
      <c r="I45" s="412">
        <f t="shared" si="3"/>
        <v>111.07282334022513</v>
      </c>
      <c r="J45" s="524">
        <v>903</v>
      </c>
      <c r="K45" s="517">
        <v>1135</v>
      </c>
      <c r="L45" s="520">
        <f t="shared" si="4"/>
        <v>232</v>
      </c>
      <c r="M45" s="412">
        <f t="shared" si="5"/>
        <v>125.6921373200443</v>
      </c>
    </row>
    <row r="47" ht="12.75">
      <c r="A47" s="511">
        <v>38132</v>
      </c>
    </row>
  </sheetData>
  <printOptions/>
  <pageMargins left="0" right="0" top="0.7874015748031497" bottom="0.7874015748031497" header="0.5118110236220472" footer="0.5118110236220472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75" zoomScaleNormal="75" workbookViewId="0" topLeftCell="A19">
      <selection activeCell="B35" sqref="B35"/>
    </sheetView>
  </sheetViews>
  <sheetFormatPr defaultColWidth="9.00390625" defaultRowHeight="12.75"/>
  <cols>
    <col min="1" max="1" width="43.875" style="0" customWidth="1"/>
    <col min="2" max="2" width="15.125" style="188" customWidth="1"/>
    <col min="3" max="3" width="11.00390625" style="189" customWidth="1"/>
    <col min="4" max="4" width="9.875" style="189" bestFit="1" customWidth="1"/>
    <col min="5" max="5" width="9.25390625" style="189" bestFit="1" customWidth="1"/>
    <col min="6" max="6" width="16.25390625" style="189" bestFit="1" customWidth="1"/>
    <col min="7" max="7" width="15.125" style="189" bestFit="1" customWidth="1"/>
    <col min="8" max="8" width="9.25390625" style="189" bestFit="1" customWidth="1"/>
    <col min="9" max="9" width="9.25390625" style="189" customWidth="1"/>
    <col min="10" max="10" width="10.625" style="189" customWidth="1"/>
    <col min="11" max="11" width="11.00390625" style="189" customWidth="1"/>
    <col min="12" max="13" width="9.25390625" style="189" bestFit="1" customWidth="1"/>
    <col min="14" max="14" width="15.625" style="189" bestFit="1" customWidth="1"/>
    <col min="15" max="15" width="13.625" style="189" hidden="1" customWidth="1"/>
    <col min="16" max="16" width="10.875" style="0" customWidth="1"/>
  </cols>
  <sheetData>
    <row r="1" spans="1:15" ht="20.25">
      <c r="A1" s="190" t="s">
        <v>0</v>
      </c>
      <c r="B1" s="5"/>
      <c r="C1" s="191"/>
      <c r="D1" s="6"/>
      <c r="E1" s="6"/>
      <c r="F1" s="6"/>
      <c r="G1" s="6"/>
      <c r="H1" s="6"/>
      <c r="I1" s="6"/>
      <c r="J1" s="6"/>
      <c r="K1" s="6"/>
      <c r="L1" s="6"/>
      <c r="M1" s="6"/>
      <c r="N1" s="192" t="s">
        <v>117</v>
      </c>
      <c r="O1" s="193" t="s">
        <v>108</v>
      </c>
    </row>
    <row r="2" spans="1:15" ht="36" customHeight="1">
      <c r="A2" s="59" t="s">
        <v>272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98" customFormat="1" ht="15.75">
      <c r="A3" s="55" t="s">
        <v>109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21" s="295" customFormat="1" ht="26.25" customHeight="1">
      <c r="A4" s="290"/>
      <c r="B4" s="291"/>
      <c r="C4" s="291"/>
      <c r="D4" s="291"/>
      <c r="E4" s="291"/>
      <c r="F4" s="292"/>
      <c r="G4" s="292"/>
      <c r="H4" s="291"/>
      <c r="I4" s="292"/>
      <c r="J4" s="292"/>
      <c r="K4" s="293"/>
      <c r="L4" s="292"/>
      <c r="M4" s="292"/>
      <c r="N4" s="292"/>
      <c r="O4" s="294"/>
      <c r="U4" s="296"/>
    </row>
    <row r="5" spans="1:15" ht="16.5" thickBot="1">
      <c r="A5" s="5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 thickBot="1">
      <c r="A6" s="561" t="s">
        <v>32</v>
      </c>
      <c r="B6" s="201" t="s">
        <v>5</v>
      </c>
      <c r="C6" s="202" t="s">
        <v>73</v>
      </c>
      <c r="D6" s="569" t="s">
        <v>74</v>
      </c>
      <c r="E6" s="569"/>
      <c r="F6" s="569"/>
      <c r="G6" s="569"/>
      <c r="H6" s="569"/>
      <c r="I6" s="569"/>
      <c r="J6" s="569"/>
      <c r="K6" s="569"/>
      <c r="L6" s="569"/>
      <c r="M6" s="569"/>
      <c r="N6" s="570"/>
      <c r="O6" s="203" t="s">
        <v>110</v>
      </c>
    </row>
    <row r="7" spans="1:15" ht="18" customHeight="1">
      <c r="A7" s="562"/>
      <c r="B7" s="204" t="s">
        <v>76</v>
      </c>
      <c r="C7" s="205" t="s">
        <v>77</v>
      </c>
      <c r="D7" s="206" t="s">
        <v>78</v>
      </c>
      <c r="E7" s="207" t="s">
        <v>79</v>
      </c>
      <c r="F7" s="207" t="s">
        <v>80</v>
      </c>
      <c r="G7" s="207" t="s">
        <v>81</v>
      </c>
      <c r="H7" s="207" t="s">
        <v>82</v>
      </c>
      <c r="I7" s="207" t="s">
        <v>83</v>
      </c>
      <c r="J7" s="207" t="s">
        <v>84</v>
      </c>
      <c r="K7" s="207" t="s">
        <v>85</v>
      </c>
      <c r="L7" s="207" t="s">
        <v>86</v>
      </c>
      <c r="M7" s="207" t="s">
        <v>87</v>
      </c>
      <c r="N7" s="208" t="s">
        <v>111</v>
      </c>
      <c r="O7" s="209" t="s">
        <v>89</v>
      </c>
    </row>
    <row r="8" spans="1:15" ht="18" customHeight="1">
      <c r="A8" s="562"/>
      <c r="B8" s="204" t="s">
        <v>23</v>
      </c>
      <c r="C8" s="205" t="s">
        <v>90</v>
      </c>
      <c r="D8" s="210" t="s">
        <v>91</v>
      </c>
      <c r="E8" s="211" t="s">
        <v>92</v>
      </c>
      <c r="F8" s="211" t="s">
        <v>93</v>
      </c>
      <c r="G8" s="211" t="s">
        <v>94</v>
      </c>
      <c r="H8" s="211" t="s">
        <v>95</v>
      </c>
      <c r="I8" s="211" t="s">
        <v>96</v>
      </c>
      <c r="J8" s="211" t="s">
        <v>97</v>
      </c>
      <c r="K8" s="211" t="s">
        <v>98</v>
      </c>
      <c r="L8" s="211" t="s">
        <v>94</v>
      </c>
      <c r="M8" s="211"/>
      <c r="N8" s="212" t="s">
        <v>98</v>
      </c>
      <c r="O8" s="209" t="s">
        <v>99</v>
      </c>
    </row>
    <row r="9" spans="1:15" ht="18" customHeight="1" thickBot="1">
      <c r="A9" s="563"/>
      <c r="B9" s="213" t="s">
        <v>100</v>
      </c>
      <c r="C9" s="214" t="s">
        <v>101</v>
      </c>
      <c r="D9" s="215"/>
      <c r="E9" s="216"/>
      <c r="F9" s="216"/>
      <c r="G9" s="216"/>
      <c r="H9" s="216"/>
      <c r="I9" s="216"/>
      <c r="J9" s="216" t="s">
        <v>102</v>
      </c>
      <c r="K9" s="216" t="s">
        <v>92</v>
      </c>
      <c r="L9" s="216"/>
      <c r="M9" s="216"/>
      <c r="N9" s="217" t="s">
        <v>92</v>
      </c>
      <c r="O9" s="218" t="s">
        <v>103</v>
      </c>
    </row>
    <row r="10" spans="1:15" ht="18" customHeight="1">
      <c r="A10" s="297" t="s">
        <v>118</v>
      </c>
      <c r="B10" s="201"/>
      <c r="C10" s="202"/>
      <c r="D10" s="206"/>
      <c r="E10" s="207"/>
      <c r="F10" s="207"/>
      <c r="G10" s="207"/>
      <c r="H10" s="207"/>
      <c r="I10" s="207"/>
      <c r="J10" s="207"/>
      <c r="K10" s="207"/>
      <c r="L10" s="207"/>
      <c r="M10" s="207"/>
      <c r="N10" s="208"/>
      <c r="O10" s="298"/>
    </row>
    <row r="11" spans="1:14" ht="18">
      <c r="A11" s="299" t="s">
        <v>119</v>
      </c>
      <c r="B11" s="300"/>
      <c r="C11" s="301"/>
      <c r="D11" s="302"/>
      <c r="E11" s="303"/>
      <c r="F11" s="303"/>
      <c r="G11" s="303"/>
      <c r="H11" s="303"/>
      <c r="I11" s="303"/>
      <c r="J11" s="303"/>
      <c r="K11" s="303"/>
      <c r="L11" s="303"/>
      <c r="M11" s="303"/>
      <c r="N11" s="304"/>
    </row>
    <row r="12" spans="1:15" ht="18.75">
      <c r="A12" s="225" t="s">
        <v>271</v>
      </c>
      <c r="B12" s="305">
        <v>83556.217</v>
      </c>
      <c r="C12" s="227">
        <v>16370</v>
      </c>
      <c r="D12" s="228">
        <v>12901</v>
      </c>
      <c r="E12" s="229">
        <v>651</v>
      </c>
      <c r="F12" s="229">
        <v>357</v>
      </c>
      <c r="G12" s="229">
        <v>280</v>
      </c>
      <c r="H12" s="229">
        <v>0</v>
      </c>
      <c r="I12" s="229">
        <v>428</v>
      </c>
      <c r="J12" s="229">
        <v>123</v>
      </c>
      <c r="K12" s="229">
        <v>14739</v>
      </c>
      <c r="L12" s="229">
        <v>1508</v>
      </c>
      <c r="M12" s="229">
        <v>123</v>
      </c>
      <c r="N12" s="231">
        <v>1631</v>
      </c>
      <c r="O12" s="233">
        <v>12.6</v>
      </c>
    </row>
    <row r="13" spans="1:15" s="234" customFormat="1" ht="18.75">
      <c r="A13" s="232" t="s">
        <v>113</v>
      </c>
      <c r="B13" s="305">
        <v>83284.767</v>
      </c>
      <c r="C13" s="227">
        <v>14960</v>
      </c>
      <c r="D13" s="228">
        <v>11455</v>
      </c>
      <c r="E13" s="229">
        <v>649</v>
      </c>
      <c r="F13" s="229">
        <v>352</v>
      </c>
      <c r="G13" s="229">
        <v>270</v>
      </c>
      <c r="H13" s="229">
        <v>0</v>
      </c>
      <c r="I13" s="229">
        <v>405</v>
      </c>
      <c r="J13" s="229">
        <v>109</v>
      </c>
      <c r="K13" s="229">
        <v>13240</v>
      </c>
      <c r="L13" s="229">
        <v>1573</v>
      </c>
      <c r="M13" s="229">
        <v>147</v>
      </c>
      <c r="N13" s="231">
        <v>1719</v>
      </c>
      <c r="O13" s="233">
        <v>21.418177493521412</v>
      </c>
    </row>
    <row r="14" spans="1:15" s="243" customFormat="1" ht="15.75">
      <c r="A14" s="235" t="s">
        <v>273</v>
      </c>
      <c r="B14" s="244">
        <f aca="true" t="shared" si="0" ref="B14:N14">+B12-B13</f>
        <v>271.4499999999971</v>
      </c>
      <c r="C14" s="237">
        <f t="shared" si="0"/>
        <v>1410</v>
      </c>
      <c r="D14" s="238">
        <f t="shared" si="0"/>
        <v>1446</v>
      </c>
      <c r="E14" s="239">
        <f t="shared" si="0"/>
        <v>2</v>
      </c>
      <c r="F14" s="239">
        <f t="shared" si="0"/>
        <v>5</v>
      </c>
      <c r="G14" s="239">
        <f t="shared" si="0"/>
        <v>10</v>
      </c>
      <c r="H14" s="239">
        <f t="shared" si="0"/>
        <v>0</v>
      </c>
      <c r="I14" s="239">
        <f t="shared" si="0"/>
        <v>23</v>
      </c>
      <c r="J14" s="239">
        <f t="shared" si="0"/>
        <v>14</v>
      </c>
      <c r="K14" s="239">
        <f t="shared" si="0"/>
        <v>1499</v>
      </c>
      <c r="L14" s="239">
        <f t="shared" si="0"/>
        <v>-65</v>
      </c>
      <c r="M14" s="239">
        <f t="shared" si="0"/>
        <v>-24</v>
      </c>
      <c r="N14" s="241">
        <f t="shared" si="0"/>
        <v>-88</v>
      </c>
      <c r="O14" s="242"/>
    </row>
    <row r="15" spans="1:15" s="243" customFormat="1" ht="15.75">
      <c r="A15" s="235" t="s">
        <v>274</v>
      </c>
      <c r="B15" s="244">
        <f aca="true" t="shared" si="1" ref="B15:N15">+B12/B13*100</f>
        <v>100.32592995067154</v>
      </c>
      <c r="C15" s="245">
        <f t="shared" si="1"/>
        <v>109.42513368983957</v>
      </c>
      <c r="D15" s="246">
        <f t="shared" si="1"/>
        <v>112.62330859886514</v>
      </c>
      <c r="E15" s="247">
        <f t="shared" si="1"/>
        <v>100.30816640986133</v>
      </c>
      <c r="F15" s="247">
        <f t="shared" si="1"/>
        <v>101.42045454545455</v>
      </c>
      <c r="G15" s="247">
        <f t="shared" si="1"/>
        <v>103.7037037037037</v>
      </c>
      <c r="H15" s="247">
        <v>0</v>
      </c>
      <c r="I15" s="247">
        <f t="shared" si="1"/>
        <v>105.679012345679</v>
      </c>
      <c r="J15" s="247">
        <f t="shared" si="1"/>
        <v>112.8440366972477</v>
      </c>
      <c r="K15" s="247">
        <f t="shared" si="1"/>
        <v>111.32175226586102</v>
      </c>
      <c r="L15" s="247">
        <f t="shared" si="1"/>
        <v>95.86776859504133</v>
      </c>
      <c r="M15" s="247">
        <f t="shared" si="1"/>
        <v>83.6734693877551</v>
      </c>
      <c r="N15" s="249">
        <f t="shared" si="1"/>
        <v>94.88074461896451</v>
      </c>
      <c r="O15" s="242"/>
    </row>
    <row r="16" spans="1:14" ht="12.75">
      <c r="A16" s="250"/>
      <c r="B16" s="251"/>
      <c r="C16" s="252"/>
      <c r="D16" s="253"/>
      <c r="E16" s="254"/>
      <c r="F16" s="254"/>
      <c r="G16" s="254"/>
      <c r="H16" s="254"/>
      <c r="I16" s="254"/>
      <c r="J16" s="254"/>
      <c r="K16" s="254"/>
      <c r="L16" s="254"/>
      <c r="M16" s="254"/>
      <c r="N16" s="256"/>
    </row>
    <row r="17" spans="1:14" ht="21.75" customHeight="1">
      <c r="A17" s="257" t="s">
        <v>120</v>
      </c>
      <c r="B17" s="251"/>
      <c r="C17" s="252"/>
      <c r="D17" s="253"/>
      <c r="E17" s="254"/>
      <c r="F17" s="254"/>
      <c r="G17" s="254"/>
      <c r="H17" s="254"/>
      <c r="I17" s="254"/>
      <c r="J17" s="254"/>
      <c r="K17" s="254"/>
      <c r="L17" s="254"/>
      <c r="M17" s="254"/>
      <c r="N17" s="256"/>
    </row>
    <row r="18" spans="1:15" ht="21.75" customHeight="1">
      <c r="A18" s="258" t="s">
        <v>271</v>
      </c>
      <c r="B18" s="306">
        <v>58882.375</v>
      </c>
      <c r="C18" s="260">
        <v>18635</v>
      </c>
      <c r="D18" s="261">
        <v>14679</v>
      </c>
      <c r="E18" s="262">
        <v>698</v>
      </c>
      <c r="F18" s="262">
        <v>411</v>
      </c>
      <c r="G18" s="262">
        <v>383</v>
      </c>
      <c r="H18" s="262">
        <v>0</v>
      </c>
      <c r="I18" s="262">
        <v>577</v>
      </c>
      <c r="J18" s="262">
        <v>109</v>
      </c>
      <c r="K18" s="262">
        <v>16857</v>
      </c>
      <c r="L18" s="262">
        <v>1652</v>
      </c>
      <c r="M18" s="262">
        <v>125</v>
      </c>
      <c r="N18" s="264">
        <v>1777</v>
      </c>
      <c r="O18" s="242">
        <v>12.1</v>
      </c>
    </row>
    <row r="19" spans="1:15" s="243" customFormat="1" ht="15">
      <c r="A19" s="265" t="s">
        <v>113</v>
      </c>
      <c r="B19" s="306">
        <v>58483.277</v>
      </c>
      <c r="C19" s="260">
        <v>17021</v>
      </c>
      <c r="D19" s="261">
        <v>13019</v>
      </c>
      <c r="E19" s="262">
        <v>705</v>
      </c>
      <c r="F19" s="262">
        <v>405</v>
      </c>
      <c r="G19" s="262">
        <v>371</v>
      </c>
      <c r="H19" s="262">
        <v>0</v>
      </c>
      <c r="I19" s="262">
        <v>545</v>
      </c>
      <c r="J19" s="262">
        <v>97</v>
      </c>
      <c r="K19" s="262">
        <v>15142</v>
      </c>
      <c r="L19" s="262">
        <v>1731</v>
      </c>
      <c r="M19" s="262">
        <v>149</v>
      </c>
      <c r="N19" s="264">
        <v>1880</v>
      </c>
      <c r="O19" s="242">
        <v>21.057341926067767</v>
      </c>
    </row>
    <row r="20" spans="1:15" s="274" customFormat="1" ht="15">
      <c r="A20" s="266" t="s">
        <v>273</v>
      </c>
      <c r="B20" s="275">
        <f aca="true" t="shared" si="2" ref="B20:N20">+B18-B19</f>
        <v>399.09799999999814</v>
      </c>
      <c r="C20" s="268">
        <f t="shared" si="2"/>
        <v>1614</v>
      </c>
      <c r="D20" s="269">
        <f t="shared" si="2"/>
        <v>1660</v>
      </c>
      <c r="E20" s="270">
        <f t="shared" si="2"/>
        <v>-7</v>
      </c>
      <c r="F20" s="270">
        <f t="shared" si="2"/>
        <v>6</v>
      </c>
      <c r="G20" s="270">
        <f t="shared" si="2"/>
        <v>12</v>
      </c>
      <c r="H20" s="270">
        <f t="shared" si="2"/>
        <v>0</v>
      </c>
      <c r="I20" s="270">
        <f t="shared" si="2"/>
        <v>32</v>
      </c>
      <c r="J20" s="270">
        <f t="shared" si="2"/>
        <v>12</v>
      </c>
      <c r="K20" s="270">
        <f t="shared" si="2"/>
        <v>1715</v>
      </c>
      <c r="L20" s="270">
        <f t="shared" si="2"/>
        <v>-79</v>
      </c>
      <c r="M20" s="270">
        <f t="shared" si="2"/>
        <v>-24</v>
      </c>
      <c r="N20" s="272">
        <f t="shared" si="2"/>
        <v>-103</v>
      </c>
      <c r="O20" s="273"/>
    </row>
    <row r="21" spans="1:15" s="274" customFormat="1" ht="15">
      <c r="A21" s="266" t="s">
        <v>274</v>
      </c>
      <c r="B21" s="275">
        <f aca="true" t="shared" si="3" ref="B21:N21">+B18/B19*100</f>
        <v>100.68241388046705</v>
      </c>
      <c r="C21" s="276">
        <f t="shared" si="3"/>
        <v>109.48240408906645</v>
      </c>
      <c r="D21" s="277">
        <f t="shared" si="3"/>
        <v>112.75059528381597</v>
      </c>
      <c r="E21" s="278">
        <f t="shared" si="3"/>
        <v>99.00709219858156</v>
      </c>
      <c r="F21" s="278">
        <f t="shared" si="3"/>
        <v>101.48148148148148</v>
      </c>
      <c r="G21" s="278">
        <f t="shared" si="3"/>
        <v>103.23450134770889</v>
      </c>
      <c r="H21" s="278">
        <v>0</v>
      </c>
      <c r="I21" s="278">
        <f t="shared" si="3"/>
        <v>105.87155963302752</v>
      </c>
      <c r="J21" s="278">
        <f t="shared" si="3"/>
        <v>112.37113402061856</v>
      </c>
      <c r="K21" s="278">
        <f t="shared" si="3"/>
        <v>111.32611279883766</v>
      </c>
      <c r="L21" s="278">
        <f t="shared" si="3"/>
        <v>95.43616406701328</v>
      </c>
      <c r="M21" s="278">
        <f t="shared" si="3"/>
        <v>83.89261744966443</v>
      </c>
      <c r="N21" s="280">
        <f t="shared" si="3"/>
        <v>94.52127659574468</v>
      </c>
      <c r="O21" s="273"/>
    </row>
    <row r="22" spans="1:14" ht="12.75">
      <c r="A22" s="250"/>
      <c r="B22" s="251"/>
      <c r="C22" s="252"/>
      <c r="D22" s="253"/>
      <c r="E22" s="254"/>
      <c r="F22" s="254"/>
      <c r="G22" s="254"/>
      <c r="H22" s="254"/>
      <c r="I22" s="254"/>
      <c r="J22" s="254"/>
      <c r="K22" s="254"/>
      <c r="L22" s="254"/>
      <c r="M22" s="254"/>
      <c r="N22" s="256"/>
    </row>
    <row r="23" spans="1:14" ht="21.75" customHeight="1">
      <c r="A23" s="257" t="s">
        <v>121</v>
      </c>
      <c r="B23" s="251"/>
      <c r="C23" s="252"/>
      <c r="D23" s="253"/>
      <c r="E23" s="254"/>
      <c r="F23" s="254"/>
      <c r="G23" s="254"/>
      <c r="H23" s="254"/>
      <c r="I23" s="254"/>
      <c r="J23" s="254"/>
      <c r="K23" s="254"/>
      <c r="L23" s="254"/>
      <c r="M23" s="254"/>
      <c r="N23" s="256"/>
    </row>
    <row r="24" spans="1:15" ht="21.75" customHeight="1">
      <c r="A24" s="258" t="s">
        <v>271</v>
      </c>
      <c r="B24" s="306">
        <v>24673.842</v>
      </c>
      <c r="C24" s="260">
        <v>10966</v>
      </c>
      <c r="D24" s="261">
        <v>8656</v>
      </c>
      <c r="E24" s="262">
        <v>537</v>
      </c>
      <c r="F24" s="262">
        <v>230</v>
      </c>
      <c r="G24" s="262">
        <v>35</v>
      </c>
      <c r="H24" s="262">
        <v>0</v>
      </c>
      <c r="I24" s="262">
        <v>71</v>
      </c>
      <c r="J24" s="262">
        <v>156</v>
      </c>
      <c r="K24" s="262">
        <v>9684</v>
      </c>
      <c r="L24" s="262">
        <v>1165</v>
      </c>
      <c r="M24" s="262">
        <v>117</v>
      </c>
      <c r="N24" s="264">
        <v>1282</v>
      </c>
      <c r="O24" s="242">
        <v>14.8</v>
      </c>
    </row>
    <row r="25" spans="1:15" s="243" customFormat="1" ht="15">
      <c r="A25" s="265" t="s">
        <v>113</v>
      </c>
      <c r="B25" s="306">
        <v>24801.49</v>
      </c>
      <c r="C25" s="260">
        <v>10098</v>
      </c>
      <c r="D25" s="261">
        <v>7767</v>
      </c>
      <c r="E25" s="262">
        <v>519</v>
      </c>
      <c r="F25" s="262">
        <v>225</v>
      </c>
      <c r="G25" s="262">
        <v>33</v>
      </c>
      <c r="H25" s="262">
        <v>0</v>
      </c>
      <c r="I25" s="262">
        <v>74</v>
      </c>
      <c r="J25" s="262">
        <v>138</v>
      </c>
      <c r="K25" s="262">
        <v>8757</v>
      </c>
      <c r="L25" s="262">
        <v>1199</v>
      </c>
      <c r="M25" s="262">
        <v>142</v>
      </c>
      <c r="N25" s="264">
        <v>1341</v>
      </c>
      <c r="O25" s="242">
        <v>22.620554649466857</v>
      </c>
    </row>
    <row r="26" spans="1:15" s="176" customFormat="1" ht="15">
      <c r="A26" s="266" t="s">
        <v>273</v>
      </c>
      <c r="B26" s="275">
        <f aca="true" t="shared" si="4" ref="B26:N26">+B24-B25</f>
        <v>-127.64800000000105</v>
      </c>
      <c r="C26" s="268">
        <f t="shared" si="4"/>
        <v>868</v>
      </c>
      <c r="D26" s="269">
        <f t="shared" si="4"/>
        <v>889</v>
      </c>
      <c r="E26" s="269">
        <f t="shared" si="4"/>
        <v>18</v>
      </c>
      <c r="F26" s="269">
        <f t="shared" si="4"/>
        <v>5</v>
      </c>
      <c r="G26" s="269">
        <f t="shared" si="4"/>
        <v>2</v>
      </c>
      <c r="H26" s="269">
        <f t="shared" si="4"/>
        <v>0</v>
      </c>
      <c r="I26" s="269">
        <f t="shared" si="4"/>
        <v>-3</v>
      </c>
      <c r="J26" s="269">
        <f t="shared" si="4"/>
        <v>18</v>
      </c>
      <c r="K26" s="270">
        <f t="shared" si="4"/>
        <v>927</v>
      </c>
      <c r="L26" s="270">
        <f t="shared" si="4"/>
        <v>-34</v>
      </c>
      <c r="M26" s="270">
        <f t="shared" si="4"/>
        <v>-25</v>
      </c>
      <c r="N26" s="272">
        <f t="shared" si="4"/>
        <v>-59</v>
      </c>
      <c r="O26" s="282"/>
    </row>
    <row r="27" spans="1:15" s="176" customFormat="1" ht="15.75" thickBot="1">
      <c r="A27" s="266" t="s">
        <v>274</v>
      </c>
      <c r="B27" s="284">
        <f aca="true" t="shared" si="5" ref="B27:G27">+B24/B25*100</f>
        <v>99.48532124481231</v>
      </c>
      <c r="C27" s="285">
        <f t="shared" si="5"/>
        <v>108.59576153693801</v>
      </c>
      <c r="D27" s="286">
        <f t="shared" si="5"/>
        <v>111.44586069267413</v>
      </c>
      <c r="E27" s="287">
        <f t="shared" si="5"/>
        <v>103.46820809248555</v>
      </c>
      <c r="F27" s="287">
        <f t="shared" si="5"/>
        <v>102.22222222222221</v>
      </c>
      <c r="G27" s="287">
        <f t="shared" si="5"/>
        <v>106.06060606060606</v>
      </c>
      <c r="H27" s="287">
        <v>0</v>
      </c>
      <c r="I27" s="287">
        <f aca="true" t="shared" si="6" ref="I27:N27">+I24/I25*100</f>
        <v>95.94594594594594</v>
      </c>
      <c r="J27" s="287">
        <f t="shared" si="6"/>
        <v>113.04347826086956</v>
      </c>
      <c r="K27" s="287">
        <f t="shared" si="6"/>
        <v>110.58581706063721</v>
      </c>
      <c r="L27" s="287">
        <f t="shared" si="6"/>
        <v>97.16430358632194</v>
      </c>
      <c r="M27" s="287">
        <f t="shared" si="6"/>
        <v>82.3943661971831</v>
      </c>
      <c r="N27" s="289">
        <f t="shared" si="6"/>
        <v>95.60029828486203</v>
      </c>
      <c r="O27" s="282"/>
    </row>
    <row r="28" spans="1:15" ht="18" customHeight="1" thickBot="1">
      <c r="A28" s="297" t="s">
        <v>122</v>
      </c>
      <c r="B28" s="204"/>
      <c r="C28" s="205"/>
      <c r="D28" s="210"/>
      <c r="E28" s="211"/>
      <c r="F28" s="211"/>
      <c r="G28" s="211"/>
      <c r="H28" s="211"/>
      <c r="I28" s="211"/>
      <c r="J28" s="211"/>
      <c r="K28" s="211"/>
      <c r="L28" s="211"/>
      <c r="M28" s="211"/>
      <c r="N28" s="212"/>
      <c r="O28" s="298"/>
    </row>
    <row r="29" spans="1:14" ht="20.25">
      <c r="A29" s="219" t="s">
        <v>123</v>
      </c>
      <c r="B29" s="220"/>
      <c r="C29" s="221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4"/>
    </row>
    <row r="30" spans="1:15" ht="18.75">
      <c r="A30" s="225" t="s">
        <v>271</v>
      </c>
      <c r="B30" s="307">
        <v>141492.383</v>
      </c>
      <c r="C30" s="308">
        <v>14439</v>
      </c>
      <c r="D30" s="309">
        <v>12163</v>
      </c>
      <c r="E30" s="310">
        <v>437</v>
      </c>
      <c r="F30" s="310">
        <v>357</v>
      </c>
      <c r="G30" s="310">
        <v>182</v>
      </c>
      <c r="H30" s="311">
        <v>0</v>
      </c>
      <c r="I30" s="310">
        <v>233</v>
      </c>
      <c r="J30" s="310">
        <v>23</v>
      </c>
      <c r="K30" s="310">
        <v>13396</v>
      </c>
      <c r="L30" s="310">
        <v>940</v>
      </c>
      <c r="M30" s="310">
        <v>103</v>
      </c>
      <c r="N30" s="312">
        <v>1043</v>
      </c>
      <c r="O30" s="313">
        <v>8.6</v>
      </c>
    </row>
    <row r="31" spans="1:15" s="234" customFormat="1" ht="18.75">
      <c r="A31" s="232" t="s">
        <v>113</v>
      </c>
      <c r="B31" s="307">
        <v>144873.884</v>
      </c>
      <c r="C31" s="308">
        <v>12601</v>
      </c>
      <c r="D31" s="309">
        <v>10214</v>
      </c>
      <c r="E31" s="310">
        <v>395</v>
      </c>
      <c r="F31" s="310">
        <v>343</v>
      </c>
      <c r="G31" s="310">
        <v>182</v>
      </c>
      <c r="H31" s="311">
        <v>0</v>
      </c>
      <c r="I31" s="310">
        <v>224</v>
      </c>
      <c r="J31" s="310">
        <v>23</v>
      </c>
      <c r="K31" s="310">
        <v>11380</v>
      </c>
      <c r="L31" s="310">
        <v>1123</v>
      </c>
      <c r="M31" s="310">
        <v>98</v>
      </c>
      <c r="N31" s="312">
        <v>1221</v>
      </c>
      <c r="O31" s="233">
        <v>21.418177493521412</v>
      </c>
    </row>
    <row r="32" spans="1:15" s="243" customFormat="1" ht="15.75">
      <c r="A32" s="235" t="s">
        <v>273</v>
      </c>
      <c r="B32" s="236">
        <f aca="true" t="shared" si="7" ref="B32:G32">+B30-B31</f>
        <v>-3381.5009999999893</v>
      </c>
      <c r="C32" s="237">
        <f t="shared" si="7"/>
        <v>1838</v>
      </c>
      <c r="D32" s="238">
        <f t="shared" si="7"/>
        <v>1949</v>
      </c>
      <c r="E32" s="239">
        <f t="shared" si="7"/>
        <v>42</v>
      </c>
      <c r="F32" s="239">
        <f t="shared" si="7"/>
        <v>14</v>
      </c>
      <c r="G32" s="239">
        <f t="shared" si="7"/>
        <v>0</v>
      </c>
      <c r="H32" s="240" t="s">
        <v>114</v>
      </c>
      <c r="I32" s="239">
        <f aca="true" t="shared" si="8" ref="I32:N32">+I30-I31</f>
        <v>9</v>
      </c>
      <c r="J32" s="239">
        <f t="shared" si="8"/>
        <v>0</v>
      </c>
      <c r="K32" s="239">
        <f t="shared" si="8"/>
        <v>2016</v>
      </c>
      <c r="L32" s="239">
        <f t="shared" si="8"/>
        <v>-183</v>
      </c>
      <c r="M32" s="239">
        <f t="shared" si="8"/>
        <v>5</v>
      </c>
      <c r="N32" s="241">
        <f t="shared" si="8"/>
        <v>-178</v>
      </c>
      <c r="O32" s="242"/>
    </row>
    <row r="33" spans="1:15" s="243" customFormat="1" ht="15.75">
      <c r="A33" s="235" t="s">
        <v>274</v>
      </c>
      <c r="B33" s="244">
        <f aca="true" t="shared" si="9" ref="B33:G33">+B30/B31*100</f>
        <v>97.66590022532978</v>
      </c>
      <c r="C33" s="245">
        <f t="shared" si="9"/>
        <v>114.58614395682882</v>
      </c>
      <c r="D33" s="246">
        <f t="shared" si="9"/>
        <v>119.0816526336401</v>
      </c>
      <c r="E33" s="247">
        <f t="shared" si="9"/>
        <v>110.63291139240505</v>
      </c>
      <c r="F33" s="247">
        <f t="shared" si="9"/>
        <v>104.08163265306123</v>
      </c>
      <c r="G33" s="247">
        <f t="shared" si="9"/>
        <v>100</v>
      </c>
      <c r="H33" s="248" t="s">
        <v>114</v>
      </c>
      <c r="I33" s="247">
        <f aca="true" t="shared" si="10" ref="I33:N33">+I30/I31*100</f>
        <v>104.01785714285714</v>
      </c>
      <c r="J33" s="247">
        <f t="shared" si="10"/>
        <v>100</v>
      </c>
      <c r="K33" s="247">
        <f t="shared" si="10"/>
        <v>117.7152899824253</v>
      </c>
      <c r="L33" s="247">
        <f t="shared" si="10"/>
        <v>83.70436331255566</v>
      </c>
      <c r="M33" s="247">
        <f t="shared" si="10"/>
        <v>105.10204081632652</v>
      </c>
      <c r="N33" s="249">
        <f t="shared" si="10"/>
        <v>85.42178542178543</v>
      </c>
      <c r="O33" s="242"/>
    </row>
    <row r="34" spans="1:14" ht="12.75">
      <c r="A34" s="250"/>
      <c r="B34" s="251"/>
      <c r="C34" s="252"/>
      <c r="D34" s="253"/>
      <c r="E34" s="254"/>
      <c r="F34" s="254"/>
      <c r="G34" s="254"/>
      <c r="H34" s="254"/>
      <c r="I34" s="254"/>
      <c r="J34" s="254"/>
      <c r="K34" s="254"/>
      <c r="L34" s="254"/>
      <c r="M34" s="254"/>
      <c r="N34" s="256"/>
    </row>
    <row r="35" spans="1:14" ht="21.75" customHeight="1">
      <c r="A35" s="257" t="s">
        <v>124</v>
      </c>
      <c r="B35" s="251"/>
      <c r="C35" s="252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6"/>
    </row>
    <row r="36" spans="1:15" ht="21.75" customHeight="1">
      <c r="A36" s="258" t="s">
        <v>271</v>
      </c>
      <c r="B36" s="259">
        <v>93735.023</v>
      </c>
      <c r="C36" s="260">
        <v>17153</v>
      </c>
      <c r="D36" s="261">
        <v>14348</v>
      </c>
      <c r="E36" s="262">
        <v>518</v>
      </c>
      <c r="F36" s="262">
        <v>462</v>
      </c>
      <c r="G36" s="262">
        <v>274</v>
      </c>
      <c r="H36" s="263">
        <v>0</v>
      </c>
      <c r="I36" s="262">
        <v>338</v>
      </c>
      <c r="J36" s="262">
        <v>11</v>
      </c>
      <c r="K36" s="262">
        <v>15951</v>
      </c>
      <c r="L36" s="262">
        <v>1088</v>
      </c>
      <c r="M36" s="262">
        <v>114</v>
      </c>
      <c r="N36" s="264">
        <v>1202</v>
      </c>
      <c r="O36" s="242">
        <v>8.4</v>
      </c>
    </row>
    <row r="37" spans="1:15" s="243" customFormat="1" ht="15">
      <c r="A37" s="265" t="s">
        <v>113</v>
      </c>
      <c r="B37" s="259">
        <v>95585.103</v>
      </c>
      <c r="C37" s="260">
        <v>14813</v>
      </c>
      <c r="D37" s="261">
        <v>11869</v>
      </c>
      <c r="E37" s="262">
        <v>467</v>
      </c>
      <c r="F37" s="262">
        <v>446</v>
      </c>
      <c r="G37" s="262">
        <v>274</v>
      </c>
      <c r="H37" s="263">
        <v>0</v>
      </c>
      <c r="I37" s="262">
        <v>322</v>
      </c>
      <c r="J37" s="262">
        <v>12</v>
      </c>
      <c r="K37" s="262">
        <v>13390</v>
      </c>
      <c r="L37" s="262">
        <v>1318</v>
      </c>
      <c r="M37" s="262">
        <v>105</v>
      </c>
      <c r="N37" s="264">
        <v>1422</v>
      </c>
      <c r="O37" s="242">
        <v>21.057341926067767</v>
      </c>
    </row>
    <row r="38" spans="1:15" s="274" customFormat="1" ht="15">
      <c r="A38" s="266" t="s">
        <v>273</v>
      </c>
      <c r="B38" s="267">
        <f aca="true" t="shared" si="11" ref="B38:G38">+B36-B37</f>
        <v>-1850.0800000000017</v>
      </c>
      <c r="C38" s="268">
        <f t="shared" si="11"/>
        <v>2340</v>
      </c>
      <c r="D38" s="269">
        <f t="shared" si="11"/>
        <v>2479</v>
      </c>
      <c r="E38" s="270">
        <f t="shared" si="11"/>
        <v>51</v>
      </c>
      <c r="F38" s="270">
        <f t="shared" si="11"/>
        <v>16</v>
      </c>
      <c r="G38" s="270">
        <f t="shared" si="11"/>
        <v>0</v>
      </c>
      <c r="H38" s="271" t="s">
        <v>114</v>
      </c>
      <c r="I38" s="270">
        <f aca="true" t="shared" si="12" ref="I38:N38">+I36-I37</f>
        <v>16</v>
      </c>
      <c r="J38" s="270">
        <f t="shared" si="12"/>
        <v>-1</v>
      </c>
      <c r="K38" s="270">
        <f t="shared" si="12"/>
        <v>2561</v>
      </c>
      <c r="L38" s="270">
        <f t="shared" si="12"/>
        <v>-230</v>
      </c>
      <c r="M38" s="270">
        <f t="shared" si="12"/>
        <v>9</v>
      </c>
      <c r="N38" s="272">
        <f t="shared" si="12"/>
        <v>-220</v>
      </c>
      <c r="O38" s="273"/>
    </row>
    <row r="39" spans="1:15" s="274" customFormat="1" ht="15">
      <c r="A39" s="266" t="s">
        <v>274</v>
      </c>
      <c r="B39" s="275">
        <f aca="true" t="shared" si="13" ref="B39:G39">+B36/B37*100</f>
        <v>98.0644682676128</v>
      </c>
      <c r="C39" s="276">
        <f t="shared" si="13"/>
        <v>115.79693512455276</v>
      </c>
      <c r="D39" s="277">
        <f t="shared" si="13"/>
        <v>120.88634257308956</v>
      </c>
      <c r="E39" s="278">
        <f t="shared" si="13"/>
        <v>110.92077087794432</v>
      </c>
      <c r="F39" s="278">
        <f t="shared" si="13"/>
        <v>103.58744394618836</v>
      </c>
      <c r="G39" s="278">
        <f t="shared" si="13"/>
        <v>100</v>
      </c>
      <c r="H39" s="279" t="s">
        <v>114</v>
      </c>
      <c r="I39" s="278">
        <f aca="true" t="shared" si="14" ref="I39:N39">+I36/I37*100</f>
        <v>104.96894409937889</v>
      </c>
      <c r="J39" s="278">
        <f t="shared" si="14"/>
        <v>91.66666666666666</v>
      </c>
      <c r="K39" s="278">
        <f t="shared" si="14"/>
        <v>119.12621359223301</v>
      </c>
      <c r="L39" s="278">
        <f t="shared" si="14"/>
        <v>82.54931714719271</v>
      </c>
      <c r="M39" s="278">
        <f t="shared" si="14"/>
        <v>108.57142857142857</v>
      </c>
      <c r="N39" s="280">
        <f t="shared" si="14"/>
        <v>84.52883263009845</v>
      </c>
      <c r="O39" s="273"/>
    </row>
    <row r="40" spans="1:14" ht="12.75">
      <c r="A40" s="266"/>
      <c r="B40" s="251"/>
      <c r="C40" s="252"/>
      <c r="D40" s="253"/>
      <c r="E40" s="254"/>
      <c r="F40" s="254"/>
      <c r="G40" s="254"/>
      <c r="H40" s="314"/>
      <c r="I40" s="254"/>
      <c r="J40" s="254"/>
      <c r="K40" s="254"/>
      <c r="L40" s="254"/>
      <c r="M40" s="254"/>
      <c r="N40" s="256"/>
    </row>
    <row r="41" spans="1:14" ht="21.75" customHeight="1">
      <c r="A41" s="257" t="s">
        <v>125</v>
      </c>
      <c r="B41" s="251"/>
      <c r="C41" s="252"/>
      <c r="D41" s="253"/>
      <c r="E41" s="254"/>
      <c r="F41" s="254"/>
      <c r="G41" s="254"/>
      <c r="H41" s="314"/>
      <c r="I41" s="254"/>
      <c r="J41" s="254"/>
      <c r="K41" s="254"/>
      <c r="L41" s="254"/>
      <c r="M41" s="254"/>
      <c r="N41" s="256"/>
    </row>
    <row r="42" spans="1:15" ht="21.75" customHeight="1">
      <c r="A42" s="258" t="s">
        <v>271</v>
      </c>
      <c r="B42" s="259">
        <v>47757.36</v>
      </c>
      <c r="C42" s="260">
        <v>9113</v>
      </c>
      <c r="D42" s="261">
        <v>7874</v>
      </c>
      <c r="E42" s="262">
        <v>278</v>
      </c>
      <c r="F42" s="262">
        <v>151</v>
      </c>
      <c r="G42" s="262">
        <v>3</v>
      </c>
      <c r="H42" s="315">
        <v>0</v>
      </c>
      <c r="I42" s="262">
        <v>29</v>
      </c>
      <c r="J42" s="262">
        <v>47</v>
      </c>
      <c r="K42" s="262">
        <v>8382</v>
      </c>
      <c r="L42" s="262">
        <v>648</v>
      </c>
      <c r="M42" s="262">
        <v>83</v>
      </c>
      <c r="N42" s="264">
        <v>731</v>
      </c>
      <c r="O42" s="242">
        <v>9.3</v>
      </c>
    </row>
    <row r="43" spans="1:15" s="243" customFormat="1" ht="15">
      <c r="A43" s="265" t="s">
        <v>113</v>
      </c>
      <c r="B43" s="259">
        <v>49288.781</v>
      </c>
      <c r="C43" s="260">
        <v>8312</v>
      </c>
      <c r="D43" s="261">
        <v>7004</v>
      </c>
      <c r="E43" s="262">
        <v>255</v>
      </c>
      <c r="F43" s="262">
        <v>142</v>
      </c>
      <c r="G43" s="262">
        <v>3</v>
      </c>
      <c r="H43" s="315">
        <v>0</v>
      </c>
      <c r="I43" s="262">
        <v>34</v>
      </c>
      <c r="J43" s="262">
        <v>43</v>
      </c>
      <c r="K43" s="262">
        <v>7481</v>
      </c>
      <c r="L43" s="262">
        <v>746</v>
      </c>
      <c r="M43" s="262">
        <v>85</v>
      </c>
      <c r="N43" s="264">
        <v>831</v>
      </c>
      <c r="O43" s="242">
        <v>22.620554649466857</v>
      </c>
    </row>
    <row r="44" spans="1:15" s="176" customFormat="1" ht="15">
      <c r="A44" s="266" t="s">
        <v>273</v>
      </c>
      <c r="B44" s="267">
        <f aca="true" t="shared" si="15" ref="B44:G44">+B42-B43</f>
        <v>-1531.421000000002</v>
      </c>
      <c r="C44" s="268">
        <f t="shared" si="15"/>
        <v>801</v>
      </c>
      <c r="D44" s="269">
        <f t="shared" si="15"/>
        <v>870</v>
      </c>
      <c r="E44" s="269">
        <f t="shared" si="15"/>
        <v>23</v>
      </c>
      <c r="F44" s="269">
        <f t="shared" si="15"/>
        <v>9</v>
      </c>
      <c r="G44" s="269">
        <f t="shared" si="15"/>
        <v>0</v>
      </c>
      <c r="H44" s="316" t="s">
        <v>114</v>
      </c>
      <c r="I44" s="269">
        <f aca="true" t="shared" si="16" ref="I44:N44">+I42-I43</f>
        <v>-5</v>
      </c>
      <c r="J44" s="269">
        <f t="shared" si="16"/>
        <v>4</v>
      </c>
      <c r="K44" s="270">
        <f t="shared" si="16"/>
        <v>901</v>
      </c>
      <c r="L44" s="270">
        <f t="shared" si="16"/>
        <v>-98</v>
      </c>
      <c r="M44" s="270">
        <f t="shared" si="16"/>
        <v>-2</v>
      </c>
      <c r="N44" s="272">
        <f t="shared" si="16"/>
        <v>-100</v>
      </c>
      <c r="O44" s="282"/>
    </row>
    <row r="45" spans="1:15" s="176" customFormat="1" ht="15.75" thickBot="1">
      <c r="A45" s="266" t="s">
        <v>274</v>
      </c>
      <c r="B45" s="284">
        <f aca="true" t="shared" si="17" ref="B45:G45">+B42/B43*100</f>
        <v>96.89296231529848</v>
      </c>
      <c r="C45" s="285">
        <f t="shared" si="17"/>
        <v>109.6366698748797</v>
      </c>
      <c r="D45" s="286">
        <f t="shared" si="17"/>
        <v>112.42147344374642</v>
      </c>
      <c r="E45" s="287">
        <f t="shared" si="17"/>
        <v>109.01960784313725</v>
      </c>
      <c r="F45" s="287">
        <f t="shared" si="17"/>
        <v>106.33802816901408</v>
      </c>
      <c r="G45" s="287">
        <f t="shared" si="17"/>
        <v>100</v>
      </c>
      <c r="H45" s="317" t="s">
        <v>114</v>
      </c>
      <c r="I45" s="287">
        <f aca="true" t="shared" si="18" ref="I45:N45">+I42/I43*100</f>
        <v>85.29411764705883</v>
      </c>
      <c r="J45" s="287">
        <f t="shared" si="18"/>
        <v>109.30232558139534</v>
      </c>
      <c r="K45" s="287">
        <f t="shared" si="18"/>
        <v>112.04384440582811</v>
      </c>
      <c r="L45" s="287">
        <f t="shared" si="18"/>
        <v>86.8632707774799</v>
      </c>
      <c r="M45" s="287">
        <f t="shared" si="18"/>
        <v>97.6470588235294</v>
      </c>
      <c r="N45" s="289">
        <f t="shared" si="18"/>
        <v>87.96630565583634</v>
      </c>
      <c r="O45" s="282"/>
    </row>
    <row r="46" ht="9" customHeight="1"/>
    <row r="47" ht="15">
      <c r="A47" s="56">
        <v>38132</v>
      </c>
    </row>
    <row r="49" ht="12.75">
      <c r="F49" s="530"/>
    </row>
  </sheetData>
  <mergeCells count="2">
    <mergeCell ref="D6:N6"/>
    <mergeCell ref="A6:A9"/>
  </mergeCells>
  <printOptions horizontalCentered="1"/>
  <pageMargins left="0.5905511811023623" right="0" top="0" bottom="0" header="0.5118110236220472" footer="0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rehorko</cp:lastModifiedBy>
  <cp:lastPrinted>2004-06-09T11:17:04Z</cp:lastPrinted>
  <dcterms:created xsi:type="dcterms:W3CDTF">2004-04-30T08:03:40Z</dcterms:created>
  <dcterms:modified xsi:type="dcterms:W3CDTF">2004-06-30T07:05:36Z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610263845</vt:i4>
  </property>
  <property fmtid="{D5CDD505-2E9C-101B-9397-08002B2CF9AE}" pid="4" name="_EmailSubje">
    <vt:lpwstr>zvěřejnění na webu</vt:lpwstr>
  </property>
  <property fmtid="{D5CDD505-2E9C-101B-9397-08002B2CF9AE}" pid="5" name="_AuthorEma">
    <vt:lpwstr>Zdenka.Jedlickova@msmt.cz</vt:lpwstr>
  </property>
  <property fmtid="{D5CDD505-2E9C-101B-9397-08002B2CF9AE}" pid="6" name="_AuthorEmailDisplayNa">
    <vt:lpwstr>Jedličková Zdeňka</vt:lpwstr>
  </property>
</Properties>
</file>