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heckCompatibility="1" defaultThemeVersion="124226"/>
  <mc:AlternateContent xmlns:mc="http://schemas.openxmlformats.org/markup-compatibility/2006">
    <mc:Choice Requires="x15">
      <x15ac:absPath xmlns:x15ac="http://schemas.microsoft.com/office/spreadsheetml/2010/11/ac" url="\\share\common\data\rek\psencmic\2015\VYROCNI_ZPRAVA_2015\vyrocni_zprava_odevzdana_na_MSMT_2015\"/>
    </mc:Choice>
  </mc:AlternateContent>
  <bookViews>
    <workbookView xWindow="-60" yWindow="-45" windowWidth="19035" windowHeight="8250" tabRatio="823"/>
  </bookViews>
  <sheets>
    <sheet name="Titul" sheetId="23" r:id="rId1"/>
    <sheet name="Osnova" sheetId="24" r:id="rId2"/>
    <sheet name="1. Úvod" sheetId="25" r:id="rId3"/>
    <sheet name="2.1. Rozvaha (tab.1)" sheetId="1" r:id="rId4"/>
    <sheet name="2.2. VZZ ČVUT (tab.2)" sheetId="2" r:id="rId5"/>
    <sheet name="2.2. VZZ Škola (tab.2)" sheetId="26" r:id="rId6"/>
    <sheet name="2.2.2. VZZ KaM (tab.2.b)" sheetId="27" r:id="rId7"/>
    <sheet name="2.2.3. HV (tab.3)" sheetId="3" r:id="rId8"/>
    <sheet name="2.3. Peněžní tok (tab.4)" sheetId="4" r:id="rId9"/>
    <sheet name="3.1.2Přísp.a dot.veř.zdr.(tab5)" sheetId="5" r:id="rId10"/>
    <sheet name="3.1.1.Financování vzd.(tab.5.a)" sheetId="34" r:id="rId11"/>
    <sheet name="3.1.2. Financ. VaV (tab.5.b)" sheetId="35" r:id="rId12"/>
    <sheet name="3.1.3.Financ. progr.r.(tab.5.c)" sheetId="8" r:id="rId13"/>
    <sheet name="3.1.4. Financ. SF (tab.5.d)" sheetId="36" r:id="rId14"/>
    <sheet name="3.2. Vlastní výnosy" sheetId="28" r:id="rId15"/>
    <sheet name="3.2.1.Vybrané vl.výnosy (tab.6)" sheetId="10" r:id="rId16"/>
    <sheet name="3.2.2. Příjmy z poplatků(tab.7)" sheetId="39" r:id="rId17"/>
    <sheet name="3.3. Náklady - ČVUT" sheetId="29" r:id="rId18"/>
    <sheet name="3.3.1.Pracovníci a mzdy (tab.8)" sheetId="12" r:id="rId19"/>
    <sheet name="3.3.2. Stipendia(tab.9)" sheetId="33" r:id="rId20"/>
    <sheet name="3.4. Výnosy a nákl. KaM(tab.10)" sheetId="37" r:id="rId21"/>
    <sheet name="4.1. Fondy (tab.11)" sheetId="15" r:id="rId22"/>
    <sheet name="4.2. Rezervní fond (tab.11.a)" sheetId="16" r:id="rId23"/>
    <sheet name="4.3. FRIM (tab.11.b)" sheetId="17" r:id="rId24"/>
    <sheet name="4.4. Stip. fond (tab.11.c)" sheetId="18" r:id="rId25"/>
    <sheet name="4.5. Fond odměn (tab.11.d)" sheetId="19" r:id="rId26"/>
    <sheet name="4.6. FÚUP (tab.11.e)" sheetId="20" r:id="rId27"/>
    <sheet name="4.7. Fond sociální (tab.11.f)" sheetId="21" r:id="rId28"/>
    <sheet name="4.8. FPP (tab.11.g)" sheetId="22" r:id="rId29"/>
    <sheet name="5.1. Majetek a 5.2. Fin. maj." sheetId="30" r:id="rId30"/>
    <sheet name="5.3. Pohledávky" sheetId="31" r:id="rId31"/>
    <sheet name="Závěr" sheetId="32" r:id="rId32"/>
  </sheets>
  <definedNames>
    <definedName name="_xlnm._FilterDatabase" localSheetId="9" hidden="1">'3.1.2Přísp.a dot.veř.zdr.(tab5)'!$A$5:$I$39</definedName>
    <definedName name="_xlnm.Print_Titles" localSheetId="3">'2.1. Rozvaha (tab.1)'!$5:$9</definedName>
    <definedName name="_xlnm.Print_Titles" localSheetId="4">'2.2. VZZ ČVUT (tab.2)'!$3:$7</definedName>
    <definedName name="_xlnm.Print_Titles" localSheetId="5">'2.2. VZZ Škola (tab.2)'!$3:$7</definedName>
    <definedName name="_xlnm.Print_Titles" localSheetId="6">'2.2.2. VZZ KaM (tab.2.b)'!$3:$7</definedName>
    <definedName name="_xlnm.Print_Titles" localSheetId="8">'2.3. Peněžní tok (tab.4)'!$3:$5</definedName>
    <definedName name="_xlnm.Print_Titles" localSheetId="11">'3.1.2. Financ. VaV (tab.5.b)'!$6:$8</definedName>
    <definedName name="_xlnm.Print_Titles" localSheetId="9">'3.1.2Přísp.a dot.veř.zdr.(tab5)'!$7:$9</definedName>
    <definedName name="_xlnm.Print_Area" localSheetId="3">'2.1. Rozvaha (tab.1)'!$A$1:$E$151</definedName>
    <definedName name="_xlnm.Print_Area" localSheetId="4">'2.2. VZZ ČVUT (tab.2)'!$A$1:$E$101</definedName>
    <definedName name="_xlnm.Print_Area" localSheetId="5">'2.2. VZZ Škola (tab.2)'!$A$1:$E$101</definedName>
    <definedName name="_xlnm.Print_Area" localSheetId="6">'2.2.2. VZZ KaM (tab.2.b)'!$A$1:$E$101</definedName>
    <definedName name="_xlnm.Print_Area" localSheetId="7">'2.2.3. HV (tab.3)'!$A$1:$D$33</definedName>
    <definedName name="_xlnm.Print_Area" localSheetId="15">'3.2.1.Vybrané vl.výnosy (tab.6)'!$A$1:$F$32</definedName>
    <definedName name="_xlnm.Print_Area" localSheetId="18">'3.3.1.Pracovníci a mzdy (tab.8)'!$A$1:$Z$43</definedName>
    <definedName name="_xlnm.Print_Area" localSheetId="23">'4.3. FRIM (tab.11.b)'!$A$1:$C$36</definedName>
    <definedName name="Z_2AF6EA2A_E5C5_45EB_B6C4_875AD1E4E056_.wvu.FilterData" localSheetId="9" hidden="1">'3.1.2Přísp.a dot.veř.zdr.(tab5)'!$A$5:$I$39</definedName>
    <definedName name="Z_2AF6EA2A_E5C5_45EB_B6C4_875AD1E4E056_.wvu.PrintArea" localSheetId="3" hidden="1">'2.1. Rozvaha (tab.1)'!$A$5:$E$151</definedName>
    <definedName name="Z_2AF6EA2A_E5C5_45EB_B6C4_875AD1E4E056_.wvu.PrintArea" localSheetId="4" hidden="1">'2.2. VZZ ČVUT (tab.2)'!$A$3:$E$101</definedName>
    <definedName name="Z_2AF6EA2A_E5C5_45EB_B6C4_875AD1E4E056_.wvu.PrintArea" localSheetId="5" hidden="1">'2.2. VZZ Škola (tab.2)'!$A$3:$E$101</definedName>
    <definedName name="Z_2AF6EA2A_E5C5_45EB_B6C4_875AD1E4E056_.wvu.PrintArea" localSheetId="6" hidden="1">'2.2.2. VZZ KaM (tab.2.b)'!$A$3:$E$101</definedName>
    <definedName name="Z_2AF6EA2A_E5C5_45EB_B6C4_875AD1E4E056_.wvu.PrintArea" localSheetId="7" hidden="1">'2.2.3. HV (tab.3)'!$A$3:$D$30</definedName>
    <definedName name="Z_2AF6EA2A_E5C5_45EB_B6C4_875AD1E4E056_.wvu.PrintArea" localSheetId="15" hidden="1">'3.2.1.Vybrané vl.výnosy (tab.6)'!$A$3:$F$32</definedName>
    <definedName name="Z_2AF6EA2A_E5C5_45EB_B6C4_875AD1E4E056_.wvu.PrintArea" localSheetId="18" hidden="1">'3.3.1.Pracovníci a mzdy (tab.8)'!$A$3:$Z$41</definedName>
    <definedName name="Z_2AF6EA2A_E5C5_45EB_B6C4_875AD1E4E056_.wvu.PrintArea" localSheetId="23" hidden="1">'4.3. FRIM (tab.11.b)'!$A$3:$C$28</definedName>
    <definedName name="Z_2AF6EA2A_E5C5_45EB_B6C4_875AD1E4E056_.wvu.PrintTitles" localSheetId="3" hidden="1">'2.1. Rozvaha (tab.1)'!$9:$9</definedName>
    <definedName name="Z_2AF6EA2A_E5C5_45EB_B6C4_875AD1E4E056_.wvu.PrintTitles" localSheetId="9" hidden="1">'3.1.2Přísp.a dot.veř.zdr.(tab5)'!$7:$9</definedName>
  </definedNames>
  <calcPr calcId="152511"/>
  <customWorkbookViews>
    <customWorkbookView name="Uldrichová Marie – osobní zobrazení" guid="{2AF6EA2A-E5C5-45EB-B6C4-875AD1E4E056}" mergeInterval="0" personalView="1" maximized="1" windowWidth="1676" windowHeight="755" tabRatio="823" activeSheetId="10"/>
  </customWorkbookViews>
</workbook>
</file>

<file path=xl/calcChain.xml><?xml version="1.0" encoding="utf-8"?>
<calcChain xmlns="http://schemas.openxmlformats.org/spreadsheetml/2006/main">
  <c r="E41" i="8" l="1"/>
  <c r="E40" i="8" l="1"/>
  <c r="E39" i="8"/>
  <c r="E38" i="8"/>
  <c r="E37" i="8"/>
  <c r="E36" i="8"/>
  <c r="E35" i="8"/>
  <c r="E34" i="8"/>
  <c r="E33" i="8"/>
  <c r="E32" i="8"/>
  <c r="E31" i="8"/>
  <c r="E20" i="39" l="1"/>
  <c r="C20" i="39"/>
  <c r="E12" i="39"/>
  <c r="C12" i="39"/>
  <c r="E7" i="39"/>
  <c r="D7" i="39"/>
  <c r="D20" i="39" s="1"/>
  <c r="C7" i="39"/>
  <c r="F21" i="10" l="1"/>
  <c r="F17" i="10"/>
  <c r="K29" i="12" l="1"/>
  <c r="I29" i="12" l="1"/>
  <c r="H29" i="12"/>
  <c r="F29" i="12"/>
  <c r="E29" i="12"/>
  <c r="Z11" i="12"/>
  <c r="Z12" i="12"/>
  <c r="Z13" i="12"/>
  <c r="Z14" i="12"/>
  <c r="Y12" i="12"/>
  <c r="Y13" i="12"/>
  <c r="Y14" i="12"/>
  <c r="Y11" i="12"/>
  <c r="L27" i="12" l="1"/>
  <c r="L28" i="12"/>
  <c r="K28" i="12"/>
  <c r="C79" i="37" l="1"/>
  <c r="K58" i="37"/>
  <c r="J58" i="37"/>
  <c r="H58" i="37"/>
  <c r="G58" i="37"/>
  <c r="F58" i="37"/>
  <c r="E58" i="37"/>
  <c r="D58" i="37"/>
  <c r="C58" i="37"/>
  <c r="L57" i="37"/>
  <c r="N57" i="37" s="1"/>
  <c r="I57" i="37"/>
  <c r="M57" i="37" s="1"/>
  <c r="L56" i="37"/>
  <c r="N56" i="37" s="1"/>
  <c r="I56" i="37"/>
  <c r="M56" i="37" s="1"/>
  <c r="L55" i="37"/>
  <c r="N55" i="37" s="1"/>
  <c r="I55" i="37"/>
  <c r="M55" i="37" s="1"/>
  <c r="L54" i="37"/>
  <c r="N54" i="37" s="1"/>
  <c r="I54" i="37"/>
  <c r="M54" i="37" s="1"/>
  <c r="L53" i="37"/>
  <c r="N53" i="37" s="1"/>
  <c r="I53" i="37"/>
  <c r="M53" i="37" s="1"/>
  <c r="L52" i="37"/>
  <c r="N52" i="37" s="1"/>
  <c r="I52" i="37"/>
  <c r="M52" i="37" s="1"/>
  <c r="L51" i="37"/>
  <c r="N51" i="37" s="1"/>
  <c r="I51" i="37"/>
  <c r="M51" i="37" s="1"/>
  <c r="L50" i="37"/>
  <c r="N50" i="37" s="1"/>
  <c r="I50" i="37"/>
  <c r="M50" i="37" s="1"/>
  <c r="L49" i="37"/>
  <c r="N49" i="37" s="1"/>
  <c r="I49" i="37"/>
  <c r="M49" i="37" s="1"/>
  <c r="C40" i="37"/>
  <c r="K21" i="37"/>
  <c r="J21" i="37"/>
  <c r="H21" i="37"/>
  <c r="G21" i="37"/>
  <c r="F21" i="37"/>
  <c r="E21" i="37"/>
  <c r="D21" i="37"/>
  <c r="C21" i="37"/>
  <c r="L20" i="37"/>
  <c r="N20" i="37" s="1"/>
  <c r="I20" i="37"/>
  <c r="M20" i="37" s="1"/>
  <c r="L19" i="37"/>
  <c r="N19" i="37" s="1"/>
  <c r="I19" i="37"/>
  <c r="M19" i="37" s="1"/>
  <c r="L18" i="37"/>
  <c r="N18" i="37" s="1"/>
  <c r="I18" i="37"/>
  <c r="M18" i="37" s="1"/>
  <c r="L17" i="37"/>
  <c r="N17" i="37" s="1"/>
  <c r="I17" i="37"/>
  <c r="M17" i="37" s="1"/>
  <c r="L16" i="37"/>
  <c r="N16" i="37" s="1"/>
  <c r="I16" i="37"/>
  <c r="M16" i="37" s="1"/>
  <c r="L15" i="37"/>
  <c r="N15" i="37" s="1"/>
  <c r="I15" i="37"/>
  <c r="M15" i="37" s="1"/>
  <c r="L14" i="37"/>
  <c r="N14" i="37" s="1"/>
  <c r="I14" i="37"/>
  <c r="M14" i="37" s="1"/>
  <c r="L13" i="37"/>
  <c r="N13" i="37" s="1"/>
  <c r="I13" i="37"/>
  <c r="M13" i="37" s="1"/>
  <c r="L12" i="37"/>
  <c r="N12" i="37" s="1"/>
  <c r="I12" i="37"/>
  <c r="M12" i="37" s="1"/>
  <c r="L11" i="37"/>
  <c r="N11" i="37" s="1"/>
  <c r="I11" i="37"/>
  <c r="M58" i="37" l="1"/>
  <c r="I21" i="37"/>
  <c r="N58" i="37"/>
  <c r="N21" i="37"/>
  <c r="M11" i="37"/>
  <c r="M21" i="37" s="1"/>
  <c r="L58" i="37"/>
  <c r="L21" i="37"/>
  <c r="I58" i="37"/>
  <c r="I14" i="5" l="1"/>
  <c r="J14" i="5"/>
  <c r="K14" i="5"/>
  <c r="H14" i="5"/>
  <c r="I37" i="5" l="1"/>
  <c r="J37" i="5"/>
  <c r="K37" i="5"/>
  <c r="I38" i="5"/>
  <c r="J38" i="5"/>
  <c r="K38" i="5"/>
  <c r="H38" i="5"/>
  <c r="H37" i="5"/>
  <c r="I35" i="5"/>
  <c r="J35" i="5"/>
  <c r="K35" i="5"/>
  <c r="H35" i="5"/>
  <c r="I31" i="5"/>
  <c r="K31" i="5"/>
  <c r="H31" i="5"/>
  <c r="I28" i="5" l="1"/>
  <c r="J28" i="5"/>
  <c r="K28" i="5"/>
  <c r="H28" i="5"/>
  <c r="I27" i="5"/>
  <c r="J27" i="5"/>
  <c r="K27" i="5"/>
  <c r="H27" i="5"/>
  <c r="I24" i="5"/>
  <c r="J24" i="5"/>
  <c r="K24" i="5"/>
  <c r="H24" i="5"/>
  <c r="I21" i="5"/>
  <c r="J21" i="5"/>
  <c r="K21" i="5"/>
  <c r="H21" i="5"/>
  <c r="I20" i="5"/>
  <c r="J20" i="5"/>
  <c r="K20" i="5"/>
  <c r="H20" i="5"/>
  <c r="I19" i="5"/>
  <c r="K19" i="5"/>
  <c r="H19" i="5"/>
  <c r="I18" i="5"/>
  <c r="J18" i="5"/>
  <c r="K18" i="5"/>
  <c r="H18" i="5"/>
  <c r="I15" i="5"/>
  <c r="J15" i="5"/>
  <c r="K15" i="5"/>
  <c r="H15" i="5"/>
  <c r="S27" i="36" l="1"/>
  <c r="R27" i="36"/>
  <c r="P27" i="36"/>
  <c r="O27" i="36"/>
  <c r="H27" i="36"/>
  <c r="I27" i="36"/>
  <c r="J27" i="36"/>
  <c r="K27" i="36"/>
  <c r="L27" i="36"/>
  <c r="G27" i="36"/>
  <c r="S28" i="36"/>
  <c r="S29" i="36"/>
  <c r="R29" i="36"/>
  <c r="R28" i="36"/>
  <c r="P29" i="36"/>
  <c r="P28" i="36" s="1"/>
  <c r="O29" i="36"/>
  <c r="O28" i="36"/>
  <c r="N29" i="36"/>
  <c r="N28" i="36" s="1"/>
  <c r="L28" i="36"/>
  <c r="L29" i="36"/>
  <c r="K28" i="36"/>
  <c r="K29" i="36"/>
  <c r="K25" i="36"/>
  <c r="H28" i="36"/>
  <c r="I28" i="36"/>
  <c r="J28" i="36"/>
  <c r="H29" i="36"/>
  <c r="I29" i="36"/>
  <c r="J29" i="36"/>
  <c r="G29" i="36"/>
  <c r="G28" i="36"/>
  <c r="L45" i="36" l="1"/>
  <c r="S45" i="36" s="1"/>
  <c r="K45" i="36"/>
  <c r="R44" i="36"/>
  <c r="P44" i="36"/>
  <c r="N44" i="36"/>
  <c r="N43" i="36" s="1"/>
  <c r="N42" i="36" s="1"/>
  <c r="J44" i="36"/>
  <c r="J43" i="36" s="1"/>
  <c r="J42" i="36" s="1"/>
  <c r="I44" i="36"/>
  <c r="I43" i="36" s="1"/>
  <c r="I42" i="36" s="1"/>
  <c r="H44" i="36"/>
  <c r="G44" i="36"/>
  <c r="K44" i="36" s="1"/>
  <c r="R43" i="36"/>
  <c r="R42" i="36" s="1"/>
  <c r="P43" i="36"/>
  <c r="H43" i="36"/>
  <c r="G43" i="36"/>
  <c r="K43" i="36" s="1"/>
  <c r="P42" i="36"/>
  <c r="L41" i="36"/>
  <c r="S41" i="36" s="1"/>
  <c r="K41" i="36"/>
  <c r="R40" i="36"/>
  <c r="P40" i="36"/>
  <c r="P39" i="36" s="1"/>
  <c r="P38" i="36" s="1"/>
  <c r="N40" i="36"/>
  <c r="J40" i="36"/>
  <c r="J39" i="36" s="1"/>
  <c r="J38" i="36" s="1"/>
  <c r="I40" i="36"/>
  <c r="H40" i="36"/>
  <c r="L40" i="36" s="1"/>
  <c r="S40" i="36" s="1"/>
  <c r="G40" i="36"/>
  <c r="G39" i="36" s="1"/>
  <c r="R39" i="36"/>
  <c r="N39" i="36"/>
  <c r="N38" i="36" s="1"/>
  <c r="N31" i="36" s="1"/>
  <c r="I39" i="36"/>
  <c r="I38" i="36" s="1"/>
  <c r="R38" i="36"/>
  <c r="L37" i="36"/>
  <c r="S37" i="36" s="1"/>
  <c r="K37" i="36"/>
  <c r="L36" i="36"/>
  <c r="K36" i="36"/>
  <c r="L35" i="36"/>
  <c r="S35" i="36" s="1"/>
  <c r="K35" i="36"/>
  <c r="L34" i="36"/>
  <c r="S34" i="36" s="1"/>
  <c r="K34" i="36"/>
  <c r="R33" i="36"/>
  <c r="R32" i="36" s="1"/>
  <c r="P33" i="36"/>
  <c r="P32" i="36" s="1"/>
  <c r="N33" i="36"/>
  <c r="J33" i="36"/>
  <c r="I33" i="36"/>
  <c r="H33" i="36"/>
  <c r="H32" i="36" s="1"/>
  <c r="G33" i="36"/>
  <c r="G32" i="36" s="1"/>
  <c r="N32" i="36"/>
  <c r="J32" i="36"/>
  <c r="I32" i="36"/>
  <c r="L30" i="36"/>
  <c r="S30" i="36" s="1"/>
  <c r="K30" i="36"/>
  <c r="O30" i="36" s="1"/>
  <c r="S26" i="36"/>
  <c r="O26" i="36"/>
  <c r="L26" i="36"/>
  <c r="K26" i="36"/>
  <c r="L25" i="36"/>
  <c r="S25" i="36" s="1"/>
  <c r="O25" i="36"/>
  <c r="R24" i="36"/>
  <c r="P24" i="36"/>
  <c r="N24" i="36"/>
  <c r="J24" i="36"/>
  <c r="I24" i="36"/>
  <c r="H24" i="36"/>
  <c r="G24" i="36"/>
  <c r="L23" i="36"/>
  <c r="S23" i="36" s="1"/>
  <c r="K23" i="36"/>
  <c r="R22" i="36"/>
  <c r="P22" i="36"/>
  <c r="N22" i="36"/>
  <c r="I22" i="36"/>
  <c r="H22" i="36"/>
  <c r="G22" i="36"/>
  <c r="K22" i="36" s="1"/>
  <c r="L21" i="36"/>
  <c r="S21" i="36" s="1"/>
  <c r="K21" i="36"/>
  <c r="R20" i="36"/>
  <c r="P20" i="36"/>
  <c r="N20" i="36"/>
  <c r="J20" i="36"/>
  <c r="I20" i="36"/>
  <c r="H20" i="36"/>
  <c r="G20" i="36"/>
  <c r="G17" i="36" s="1"/>
  <c r="S19" i="36"/>
  <c r="L19" i="36"/>
  <c r="K19" i="36"/>
  <c r="O19" i="36" s="1"/>
  <c r="R18" i="36"/>
  <c r="P18" i="36"/>
  <c r="N18" i="36"/>
  <c r="N17" i="36" s="1"/>
  <c r="J18" i="36"/>
  <c r="I18" i="36"/>
  <c r="I17" i="36" s="1"/>
  <c r="I8" i="36" s="1"/>
  <c r="H18" i="36"/>
  <c r="L18" i="36" s="1"/>
  <c r="S18" i="36" s="1"/>
  <c r="G18" i="36"/>
  <c r="K18" i="36" s="1"/>
  <c r="R17" i="36"/>
  <c r="P17" i="36"/>
  <c r="L16" i="36"/>
  <c r="O16" i="36" s="1"/>
  <c r="K16" i="36"/>
  <c r="L15" i="36"/>
  <c r="S15" i="36" s="1"/>
  <c r="K15" i="36"/>
  <c r="L14" i="36"/>
  <c r="S14" i="36" s="1"/>
  <c r="K14" i="36"/>
  <c r="L13" i="36"/>
  <c r="K13" i="36"/>
  <c r="R12" i="36"/>
  <c r="R9" i="36" s="1"/>
  <c r="P12" i="36"/>
  <c r="N12" i="36"/>
  <c r="J12" i="36"/>
  <c r="I12" i="36"/>
  <c r="H12" i="36"/>
  <c r="G12" i="36"/>
  <c r="K12" i="36" s="1"/>
  <c r="L11" i="36"/>
  <c r="S11" i="36" s="1"/>
  <c r="K11" i="36"/>
  <c r="O11" i="36" s="1"/>
  <c r="R10" i="36"/>
  <c r="P10" i="36"/>
  <c r="N10" i="36"/>
  <c r="J10" i="36"/>
  <c r="I10" i="36"/>
  <c r="H10" i="36"/>
  <c r="L10" i="36" s="1"/>
  <c r="S10" i="36" s="1"/>
  <c r="G10" i="36"/>
  <c r="K10" i="36" s="1"/>
  <c r="I9" i="36"/>
  <c r="M8" i="36"/>
  <c r="M46" i="36" s="1"/>
  <c r="O41" i="36" l="1"/>
  <c r="H39" i="36"/>
  <c r="H38" i="36" s="1"/>
  <c r="L38" i="36" s="1"/>
  <c r="S38" i="36" s="1"/>
  <c r="O36" i="36"/>
  <c r="R8" i="36"/>
  <c r="L20" i="36"/>
  <c r="S20" i="36" s="1"/>
  <c r="P9" i="36"/>
  <c r="P8" i="36" s="1"/>
  <c r="J9" i="36"/>
  <c r="N9" i="36"/>
  <c r="N8" i="36" s="1"/>
  <c r="N46" i="36" s="1"/>
  <c r="I31" i="36"/>
  <c r="L44" i="36"/>
  <c r="S44" i="36" s="1"/>
  <c r="O45" i="36"/>
  <c r="G42" i="36"/>
  <c r="K42" i="36" s="1"/>
  <c r="K24" i="36"/>
  <c r="O24" i="36" s="1"/>
  <c r="L24" i="36"/>
  <c r="S24" i="36" s="1"/>
  <c r="J17" i="36"/>
  <c r="J8" i="36" s="1"/>
  <c r="L22" i="36"/>
  <c r="S22" i="36" s="1"/>
  <c r="H17" i="36"/>
  <c r="O21" i="36"/>
  <c r="H9" i="36"/>
  <c r="L9" i="36" s="1"/>
  <c r="O10" i="36"/>
  <c r="O13" i="36"/>
  <c r="O18" i="36"/>
  <c r="J31" i="36"/>
  <c r="R31" i="36"/>
  <c r="R46" i="36" s="1"/>
  <c r="K17" i="36"/>
  <c r="K32" i="36"/>
  <c r="L32" i="36"/>
  <c r="S32" i="36" s="1"/>
  <c r="P31" i="36"/>
  <c r="G38" i="36"/>
  <c r="K38" i="36" s="1"/>
  <c r="O38" i="36" s="1"/>
  <c r="K39" i="36"/>
  <c r="L43" i="36"/>
  <c r="S43" i="36" s="1"/>
  <c r="K33" i="36"/>
  <c r="O14" i="36"/>
  <c r="K20" i="36"/>
  <c r="L33" i="36"/>
  <c r="S33" i="36" s="1"/>
  <c r="O35" i="36"/>
  <c r="K40" i="36"/>
  <c r="O40" i="36" s="1"/>
  <c r="H42" i="36"/>
  <c r="L42" i="36" s="1"/>
  <c r="S42" i="36" s="1"/>
  <c r="O15" i="36"/>
  <c r="O23" i="36"/>
  <c r="O34" i="36"/>
  <c r="O37" i="36"/>
  <c r="G9" i="36"/>
  <c r="S13" i="36"/>
  <c r="S16" i="36"/>
  <c r="S36" i="36"/>
  <c r="L12" i="36"/>
  <c r="S12" i="36" s="1"/>
  <c r="S9" i="36" s="1"/>
  <c r="S8" i="36" s="1"/>
  <c r="I46" i="36" l="1"/>
  <c r="J31" i="5"/>
  <c r="L39" i="36"/>
  <c r="S39" i="36" s="1"/>
  <c r="O33" i="36"/>
  <c r="O20" i="36"/>
  <c r="O44" i="36"/>
  <c r="G31" i="36"/>
  <c r="K31" i="36" s="1"/>
  <c r="O32" i="36"/>
  <c r="P46" i="36"/>
  <c r="O22" i="36"/>
  <c r="J46" i="36"/>
  <c r="L17" i="36"/>
  <c r="S17" i="36" s="1"/>
  <c r="H8" i="36"/>
  <c r="H31" i="36"/>
  <c r="L31" i="36" s="1"/>
  <c r="S31" i="36" s="1"/>
  <c r="S46" i="36" s="1"/>
  <c r="O43" i="36"/>
  <c r="K9" i="36"/>
  <c r="G8" i="36"/>
  <c r="O42" i="36"/>
  <c r="O12" i="36"/>
  <c r="L8" i="36" l="1"/>
  <c r="O39" i="36"/>
  <c r="O31" i="36"/>
  <c r="O17" i="36"/>
  <c r="G46" i="36"/>
  <c r="H46" i="36"/>
  <c r="O9" i="36"/>
  <c r="K8" i="36"/>
  <c r="K46" i="36" s="1"/>
  <c r="L46" i="36"/>
  <c r="O8" i="36" l="1"/>
  <c r="O46" i="36" s="1"/>
  <c r="A77" i="35"/>
  <c r="A78" i="35" s="1"/>
  <c r="L73" i="35"/>
  <c r="J71" i="35"/>
  <c r="H73" i="35"/>
  <c r="O73" i="35" s="1"/>
  <c r="H74" i="35"/>
  <c r="O74" i="35" s="1"/>
  <c r="H75" i="35"/>
  <c r="O75" i="35" s="1"/>
  <c r="H76" i="35"/>
  <c r="O76" i="35" s="1"/>
  <c r="G73" i="35"/>
  <c r="G74" i="35"/>
  <c r="L74" i="35" s="1"/>
  <c r="G75" i="35"/>
  <c r="L75" i="35" s="1"/>
  <c r="G76" i="35"/>
  <c r="D71" i="35"/>
  <c r="F71" i="35"/>
  <c r="N61" i="35" l="1"/>
  <c r="J61" i="35"/>
  <c r="K61" i="35"/>
  <c r="I61" i="35"/>
  <c r="H63" i="35"/>
  <c r="O63" i="35" s="1"/>
  <c r="G63" i="35"/>
  <c r="D61" i="35"/>
  <c r="E61" i="35"/>
  <c r="F61" i="35"/>
  <c r="C61" i="35"/>
  <c r="H59" i="35"/>
  <c r="O59" i="35" s="1"/>
  <c r="G59" i="35"/>
  <c r="G51" i="35"/>
  <c r="H51" i="35"/>
  <c r="O51" i="35" s="1"/>
  <c r="N39" i="35"/>
  <c r="H44" i="35"/>
  <c r="O44" i="35" s="1"/>
  <c r="G44" i="35"/>
  <c r="I13" i="35"/>
  <c r="I10" i="35" s="1"/>
  <c r="F13" i="35"/>
  <c r="F10" i="35" s="1"/>
  <c r="E13" i="35"/>
  <c r="D13" i="35"/>
  <c r="D10" i="35" s="1"/>
  <c r="C13" i="35"/>
  <c r="G13" i="35" s="1"/>
  <c r="J13" i="35"/>
  <c r="J10" i="35" s="1"/>
  <c r="H77" i="35"/>
  <c r="O77" i="35" s="1"/>
  <c r="G77" i="35"/>
  <c r="L77" i="35" s="1"/>
  <c r="L76" i="35"/>
  <c r="H72" i="35"/>
  <c r="O72" i="35" s="1"/>
  <c r="G72" i="35"/>
  <c r="N71" i="35"/>
  <c r="K71" i="35"/>
  <c r="I71" i="35"/>
  <c r="E71" i="35"/>
  <c r="C71" i="35"/>
  <c r="G71" i="35" s="1"/>
  <c r="H70" i="35"/>
  <c r="O70" i="35" s="1"/>
  <c r="G70" i="35"/>
  <c r="N69" i="35"/>
  <c r="N66" i="35" s="1"/>
  <c r="K69" i="35"/>
  <c r="K66" i="35" s="1"/>
  <c r="J69" i="35"/>
  <c r="J66" i="35" s="1"/>
  <c r="I69" i="35"/>
  <c r="I66" i="35" s="1"/>
  <c r="F69" i="35"/>
  <c r="E69" i="35"/>
  <c r="E66" i="35" s="1"/>
  <c r="D69" i="35"/>
  <c r="C69" i="35"/>
  <c r="H68" i="35"/>
  <c r="G68" i="35"/>
  <c r="N67" i="35"/>
  <c r="K67" i="35"/>
  <c r="J67" i="35"/>
  <c r="I67" i="35"/>
  <c r="G67" i="35"/>
  <c r="F67" i="35"/>
  <c r="E67" i="35"/>
  <c r="D67" i="35"/>
  <c r="C67" i="35"/>
  <c r="H65" i="35"/>
  <c r="G65" i="35"/>
  <c r="N64" i="35"/>
  <c r="K64" i="35"/>
  <c r="J64" i="35"/>
  <c r="I64" i="35"/>
  <c r="F64" i="35"/>
  <c r="E64" i="35"/>
  <c r="D64" i="35"/>
  <c r="H64" i="35" s="1"/>
  <c r="C64" i="35"/>
  <c r="H62" i="35"/>
  <c r="O62" i="35" s="1"/>
  <c r="G62" i="35"/>
  <c r="H60" i="35"/>
  <c r="G60" i="35"/>
  <c r="H58" i="35"/>
  <c r="O58" i="35" s="1"/>
  <c r="G58" i="35"/>
  <c r="N57" i="35"/>
  <c r="N36" i="35" s="1"/>
  <c r="K57" i="35"/>
  <c r="J57" i="35"/>
  <c r="I57" i="35"/>
  <c r="F57" i="35"/>
  <c r="E57" i="35"/>
  <c r="D57" i="35"/>
  <c r="C57" i="35"/>
  <c r="H56" i="35"/>
  <c r="O56" i="35" s="1"/>
  <c r="G56" i="35"/>
  <c r="N55" i="35"/>
  <c r="K55" i="35"/>
  <c r="J55" i="35"/>
  <c r="I55" i="35"/>
  <c r="F55" i="35"/>
  <c r="E55" i="35"/>
  <c r="D55" i="35"/>
  <c r="H55" i="35" s="1"/>
  <c r="O55" i="35" s="1"/>
  <c r="C55" i="35"/>
  <c r="H54" i="35"/>
  <c r="O54" i="35" s="1"/>
  <c r="G54" i="35"/>
  <c r="L54" i="35" s="1"/>
  <c r="N53" i="35"/>
  <c r="K53" i="35"/>
  <c r="J53" i="35"/>
  <c r="I53" i="35"/>
  <c r="F53" i="35"/>
  <c r="E53" i="35"/>
  <c r="D53" i="35"/>
  <c r="C53" i="35"/>
  <c r="G53" i="35" s="1"/>
  <c r="H52" i="35"/>
  <c r="O52" i="35" s="1"/>
  <c r="G52" i="35"/>
  <c r="H50" i="35"/>
  <c r="O50" i="35" s="1"/>
  <c r="G50" i="35"/>
  <c r="H49" i="35"/>
  <c r="O49" i="35" s="1"/>
  <c r="G49" i="35"/>
  <c r="L49" i="35" s="1"/>
  <c r="H48" i="35"/>
  <c r="O48" i="35" s="1"/>
  <c r="G48" i="35"/>
  <c r="N47" i="35"/>
  <c r="K47" i="35"/>
  <c r="J47" i="35"/>
  <c r="I47" i="35"/>
  <c r="F47" i="35"/>
  <c r="E47" i="35"/>
  <c r="D47" i="35"/>
  <c r="C47" i="35"/>
  <c r="G47" i="35" s="1"/>
  <c r="H46" i="35"/>
  <c r="O46" i="35" s="1"/>
  <c r="G46" i="35"/>
  <c r="L46" i="35" s="1"/>
  <c r="H45" i="35"/>
  <c r="O45" i="35" s="1"/>
  <c r="G45" i="35"/>
  <c r="H43" i="35"/>
  <c r="O43" i="35" s="1"/>
  <c r="G43" i="35"/>
  <c r="H42" i="35"/>
  <c r="O42" i="35" s="1"/>
  <c r="G42" i="35"/>
  <c r="H41" i="35"/>
  <c r="O41" i="35" s="1"/>
  <c r="G41" i="35"/>
  <c r="H40" i="35"/>
  <c r="G40" i="35"/>
  <c r="K39" i="35"/>
  <c r="J39" i="35"/>
  <c r="I39" i="35"/>
  <c r="F39" i="35"/>
  <c r="E39" i="35"/>
  <c r="D39" i="35"/>
  <c r="H39" i="35" s="1"/>
  <c r="O39" i="35" s="1"/>
  <c r="C39" i="35"/>
  <c r="H38" i="35"/>
  <c r="O38" i="35" s="1"/>
  <c r="G38" i="35"/>
  <c r="N37" i="35"/>
  <c r="K37" i="35"/>
  <c r="J37" i="35"/>
  <c r="I37" i="35"/>
  <c r="F37" i="35"/>
  <c r="E37" i="35"/>
  <c r="D37" i="35"/>
  <c r="C37" i="35"/>
  <c r="H35" i="35"/>
  <c r="O35" i="35" s="1"/>
  <c r="G35" i="35"/>
  <c r="H34" i="35"/>
  <c r="O34" i="35" s="1"/>
  <c r="G34" i="35"/>
  <c r="N33" i="35"/>
  <c r="K33" i="35"/>
  <c r="J33" i="35"/>
  <c r="I33" i="35"/>
  <c r="F33" i="35"/>
  <c r="E33" i="35"/>
  <c r="D33" i="35"/>
  <c r="C33" i="35"/>
  <c r="H32" i="35"/>
  <c r="G32" i="35"/>
  <c r="H31" i="35"/>
  <c r="O31" i="35" s="1"/>
  <c r="G31" i="35"/>
  <c r="H30" i="35"/>
  <c r="O30" i="35" s="1"/>
  <c r="G30" i="35"/>
  <c r="H29" i="35"/>
  <c r="O29" i="35" s="1"/>
  <c r="G29" i="35"/>
  <c r="H28" i="35"/>
  <c r="O28" i="35" s="1"/>
  <c r="G28" i="35"/>
  <c r="H27" i="35"/>
  <c r="O27" i="35" s="1"/>
  <c r="G27" i="35"/>
  <c r="H26" i="35"/>
  <c r="O26" i="35" s="1"/>
  <c r="G26" i="35"/>
  <c r="H25" i="35"/>
  <c r="O25" i="35" s="1"/>
  <c r="G25" i="35"/>
  <c r="H24" i="35"/>
  <c r="O24" i="35" s="1"/>
  <c r="G24" i="35"/>
  <c r="H23" i="35"/>
  <c r="O23" i="35" s="1"/>
  <c r="G23" i="35"/>
  <c r="H22" i="35"/>
  <c r="O22" i="35" s="1"/>
  <c r="G22" i="35"/>
  <c r="H21" i="35"/>
  <c r="O21" i="35" s="1"/>
  <c r="G21" i="35"/>
  <c r="N20" i="35"/>
  <c r="N17" i="35" s="1"/>
  <c r="K20" i="35"/>
  <c r="K17" i="35" s="1"/>
  <c r="J20" i="35"/>
  <c r="J17" i="35" s="1"/>
  <c r="I20" i="35"/>
  <c r="F20" i="35"/>
  <c r="F17" i="35" s="1"/>
  <c r="E20" i="35"/>
  <c r="E17" i="35" s="1"/>
  <c r="D20" i="35"/>
  <c r="C20" i="35"/>
  <c r="H19" i="35"/>
  <c r="O19" i="35" s="1"/>
  <c r="G19" i="35"/>
  <c r="H18" i="35"/>
  <c r="O18" i="35" s="1"/>
  <c r="G18" i="35"/>
  <c r="H16" i="35"/>
  <c r="O16" i="35" s="1"/>
  <c r="G16" i="35"/>
  <c r="H15" i="35"/>
  <c r="O15" i="35" s="1"/>
  <c r="G15" i="35"/>
  <c r="H14" i="35"/>
  <c r="O14" i="35" s="1"/>
  <c r="G14" i="35"/>
  <c r="N13" i="35"/>
  <c r="N10" i="35" s="1"/>
  <c r="H12" i="35"/>
  <c r="G12" i="35"/>
  <c r="H11" i="35"/>
  <c r="O11" i="35" s="1"/>
  <c r="G11" i="35"/>
  <c r="K10" i="35"/>
  <c r="E10" i="35"/>
  <c r="A10" i="35"/>
  <c r="A11" i="35" s="1"/>
  <c r="A12" i="35" s="1"/>
  <c r="A13" i="35" s="1"/>
  <c r="A14" i="35" s="1"/>
  <c r="A15" i="35" s="1"/>
  <c r="A16" i="35" s="1"/>
  <c r="A17" i="35" s="1"/>
  <c r="A18" i="35" s="1"/>
  <c r="A19" i="35" s="1"/>
  <c r="A20" i="35" s="1"/>
  <c r="A21" i="35" s="1"/>
  <c r="A22" i="35" s="1"/>
  <c r="A23" i="35" s="1"/>
  <c r="A24" i="35" s="1"/>
  <c r="A25" i="35" s="1"/>
  <c r="A26" i="35" s="1"/>
  <c r="A27" i="35" s="1"/>
  <c r="A28" i="35" s="1"/>
  <c r="A29" i="35" s="1"/>
  <c r="A30" i="35" s="1"/>
  <c r="A31" i="35" s="1"/>
  <c r="A32" i="35" s="1"/>
  <c r="A33" i="35" s="1"/>
  <c r="A34" i="35" s="1"/>
  <c r="A35" i="35" s="1"/>
  <c r="A36" i="35" s="1"/>
  <c r="A37" i="35" s="1"/>
  <c r="A38" i="35" s="1"/>
  <c r="A39" i="35" s="1"/>
  <c r="A40" i="35" s="1"/>
  <c r="A41" i="35" s="1"/>
  <c r="A42" i="35" s="1"/>
  <c r="A43" i="35" s="1"/>
  <c r="A44" i="35" s="1"/>
  <c r="A45" i="35" s="1"/>
  <c r="A46" i="35" s="1"/>
  <c r="A47" i="35" s="1"/>
  <c r="A48" i="35" s="1"/>
  <c r="A49" i="35" s="1"/>
  <c r="A50" i="35" s="1"/>
  <c r="A51" i="35" s="1"/>
  <c r="A52" i="35" s="1"/>
  <c r="A53" i="35" s="1"/>
  <c r="A54" i="35" s="1"/>
  <c r="A55" i="35" s="1"/>
  <c r="A56" i="35" s="1"/>
  <c r="A57" i="35" s="1"/>
  <c r="A58" i="35" s="1"/>
  <c r="A59" i="35" s="1"/>
  <c r="A60" i="35" s="1"/>
  <c r="A61" i="35" s="1"/>
  <c r="A62" i="35" s="1"/>
  <c r="A63" i="35" s="1"/>
  <c r="A64" i="35" s="1"/>
  <c r="A65" i="35" s="1"/>
  <c r="A66" i="35" s="1"/>
  <c r="A67" i="35" s="1"/>
  <c r="A68" i="35" s="1"/>
  <c r="A69" i="35" s="1"/>
  <c r="A70" i="35" s="1"/>
  <c r="A71" i="35" s="1"/>
  <c r="A72" i="35" s="1"/>
  <c r="A73" i="35" s="1"/>
  <c r="A74" i="35" s="1"/>
  <c r="A75" i="35" s="1"/>
  <c r="A76" i="35" s="1"/>
  <c r="I31" i="34"/>
  <c r="I29" i="34"/>
  <c r="H31" i="34"/>
  <c r="H29" i="34"/>
  <c r="P31" i="34"/>
  <c r="P28" i="34"/>
  <c r="P19" i="34"/>
  <c r="O30" i="34"/>
  <c r="O27" i="34" s="1"/>
  <c r="M29" i="34"/>
  <c r="L30" i="34"/>
  <c r="K32" i="34"/>
  <c r="K30" i="34"/>
  <c r="K27" i="34" s="1"/>
  <c r="J30" i="34"/>
  <c r="J27" i="34" s="1"/>
  <c r="J28" i="34"/>
  <c r="I28" i="34"/>
  <c r="H28" i="34"/>
  <c r="G32" i="34"/>
  <c r="E30" i="34"/>
  <c r="E27" i="34" s="1"/>
  <c r="F30" i="34"/>
  <c r="F27" i="34" s="1"/>
  <c r="G30" i="34"/>
  <c r="I30" i="34" s="1"/>
  <c r="P30" i="34" s="1"/>
  <c r="P27" i="34" s="1"/>
  <c r="D30" i="34"/>
  <c r="L27" i="34"/>
  <c r="G27" i="34"/>
  <c r="A30" i="34"/>
  <c r="A31" i="34" s="1"/>
  <c r="A32" i="34" s="1"/>
  <c r="A33" i="34" s="1"/>
  <c r="A34" i="34" s="1"/>
  <c r="A35" i="34" s="1"/>
  <c r="A36" i="34" s="1"/>
  <c r="A37" i="34" s="1"/>
  <c r="A38" i="34" s="1"/>
  <c r="A39" i="34" s="1"/>
  <c r="A40" i="34" s="1"/>
  <c r="A41" i="34" s="1"/>
  <c r="A42" i="34" s="1"/>
  <c r="I41" i="34"/>
  <c r="P41" i="34" s="1"/>
  <c r="H41" i="34"/>
  <c r="M41" i="34" s="1"/>
  <c r="I40" i="34"/>
  <c r="P40" i="34" s="1"/>
  <c r="H40" i="34"/>
  <c r="I39" i="34"/>
  <c r="P39" i="34" s="1"/>
  <c r="H39" i="34"/>
  <c r="I38" i="34"/>
  <c r="P38" i="34" s="1"/>
  <c r="H38" i="34"/>
  <c r="O37" i="34"/>
  <c r="L37" i="34"/>
  <c r="K37" i="34"/>
  <c r="J37" i="34"/>
  <c r="G37" i="34"/>
  <c r="F37" i="34"/>
  <c r="E37" i="34"/>
  <c r="I37" i="34" s="1"/>
  <c r="D37" i="34"/>
  <c r="H37" i="34" s="1"/>
  <c r="M36" i="34"/>
  <c r="I36" i="34"/>
  <c r="P36" i="34" s="1"/>
  <c r="P35" i="34" s="1"/>
  <c r="P34" i="34" s="1"/>
  <c r="H36" i="34"/>
  <c r="H35" i="34" s="1"/>
  <c r="O35" i="34"/>
  <c r="L35" i="34"/>
  <c r="K35" i="34"/>
  <c r="K34" i="34" s="1"/>
  <c r="J35" i="34"/>
  <c r="I35" i="34"/>
  <c r="G35" i="34"/>
  <c r="G34" i="34" s="1"/>
  <c r="F35" i="34"/>
  <c r="E35" i="34"/>
  <c r="D35" i="34"/>
  <c r="O34" i="34"/>
  <c r="L34" i="34"/>
  <c r="J34" i="34"/>
  <c r="I34" i="34"/>
  <c r="F34" i="34"/>
  <c r="E34" i="34"/>
  <c r="D34" i="34"/>
  <c r="I33" i="34"/>
  <c r="P33" i="34" s="1"/>
  <c r="H33" i="34"/>
  <c r="O32" i="34"/>
  <c r="L32" i="34"/>
  <c r="J32" i="34"/>
  <c r="F32" i="34"/>
  <c r="E32" i="34"/>
  <c r="I32" i="34" s="1"/>
  <c r="P32" i="34" s="1"/>
  <c r="D32" i="34"/>
  <c r="H32" i="34" s="1"/>
  <c r="P29" i="34"/>
  <c r="O28" i="34"/>
  <c r="L28" i="34"/>
  <c r="K28" i="34"/>
  <c r="G28" i="34"/>
  <c r="F28" i="34"/>
  <c r="E28" i="34"/>
  <c r="D28" i="34"/>
  <c r="I26" i="34"/>
  <c r="P26" i="34" s="1"/>
  <c r="H26" i="34"/>
  <c r="M26" i="34" s="1"/>
  <c r="I25" i="34"/>
  <c r="H25" i="34"/>
  <c r="I24" i="34"/>
  <c r="P24" i="34" s="1"/>
  <c r="H24" i="34"/>
  <c r="I23" i="34"/>
  <c r="P23" i="34" s="1"/>
  <c r="H23" i="34"/>
  <c r="M23" i="34" s="1"/>
  <c r="M22" i="34"/>
  <c r="I22" i="34"/>
  <c r="P22" i="34" s="1"/>
  <c r="H22" i="34"/>
  <c r="P21" i="34"/>
  <c r="I21" i="34"/>
  <c r="M21" i="34" s="1"/>
  <c r="H21" i="34"/>
  <c r="I20" i="34"/>
  <c r="H20" i="34"/>
  <c r="O19" i="34"/>
  <c r="L19" i="34"/>
  <c r="K19" i="34"/>
  <c r="J19" i="34"/>
  <c r="G19" i="34"/>
  <c r="F19" i="34"/>
  <c r="E19" i="34"/>
  <c r="D19" i="34"/>
  <c r="I18" i="34"/>
  <c r="P18" i="34" s="1"/>
  <c r="H18" i="34"/>
  <c r="I17" i="34"/>
  <c r="P17" i="34" s="1"/>
  <c r="H17" i="34"/>
  <c r="I16" i="34"/>
  <c r="P16" i="34" s="1"/>
  <c r="H16" i="34"/>
  <c r="I15" i="34"/>
  <c r="P15" i="34" s="1"/>
  <c r="H15" i="34"/>
  <c r="I14" i="34"/>
  <c r="P14" i="34" s="1"/>
  <c r="H14" i="34"/>
  <c r="I13" i="34"/>
  <c r="H13" i="34"/>
  <c r="I12" i="34"/>
  <c r="P12" i="34" s="1"/>
  <c r="H12" i="34"/>
  <c r="I11" i="34"/>
  <c r="H11" i="34"/>
  <c r="O10" i="34"/>
  <c r="O9" i="34" s="1"/>
  <c r="L10" i="34"/>
  <c r="L9" i="34" s="1"/>
  <c r="K10" i="34"/>
  <c r="K9" i="34" s="1"/>
  <c r="J10" i="34"/>
  <c r="J9" i="34" s="1"/>
  <c r="G10" i="34"/>
  <c r="F10" i="34"/>
  <c r="F9" i="34" s="1"/>
  <c r="E10" i="34"/>
  <c r="D10" i="34"/>
  <c r="A9" i="34"/>
  <c r="A10" i="34" s="1"/>
  <c r="A11" i="34" s="1"/>
  <c r="A12" i="34" s="1"/>
  <c r="A13" i="34" s="1"/>
  <c r="A14" i="34" s="1"/>
  <c r="A15" i="34" s="1"/>
  <c r="A16" i="34" s="1"/>
  <c r="A17" i="34" s="1"/>
  <c r="A18" i="34" s="1"/>
  <c r="A19" i="34" s="1"/>
  <c r="A20" i="34" s="1"/>
  <c r="A21" i="34" s="1"/>
  <c r="A22" i="34" s="1"/>
  <c r="A23" i="34" s="1"/>
  <c r="A24" i="34" s="1"/>
  <c r="A25" i="34" s="1"/>
  <c r="A26" i="34" s="1"/>
  <c r="A27" i="34" s="1"/>
  <c r="A28" i="34" s="1"/>
  <c r="A29" i="34" s="1"/>
  <c r="N78" i="35" l="1"/>
  <c r="G33" i="35"/>
  <c r="H13" i="35"/>
  <c r="O13" i="35" s="1"/>
  <c r="L68" i="35"/>
  <c r="L67" i="35" s="1"/>
  <c r="L19" i="35"/>
  <c r="H33" i="35"/>
  <c r="O33" i="35" s="1"/>
  <c r="H37" i="35"/>
  <c r="O37" i="35" s="1"/>
  <c r="G55" i="35"/>
  <c r="L55" i="35" s="1"/>
  <c r="F66" i="35"/>
  <c r="L72" i="35"/>
  <c r="D66" i="35"/>
  <c r="H66" i="35" s="1"/>
  <c r="O66" i="35" s="1"/>
  <c r="C66" i="35"/>
  <c r="G66" i="35" s="1"/>
  <c r="H61" i="35"/>
  <c r="O61" i="35" s="1"/>
  <c r="L63" i="35"/>
  <c r="G61" i="35"/>
  <c r="L59" i="35"/>
  <c r="L16" i="35"/>
  <c r="L45" i="35"/>
  <c r="L58" i="35"/>
  <c r="H47" i="35"/>
  <c r="O47" i="35" s="1"/>
  <c r="L51" i="35"/>
  <c r="J36" i="35"/>
  <c r="L11" i="35"/>
  <c r="L31" i="35"/>
  <c r="L30" i="35"/>
  <c r="L38" i="35"/>
  <c r="E36" i="35"/>
  <c r="L44" i="35"/>
  <c r="L21" i="35"/>
  <c r="L35" i="35"/>
  <c r="L24" i="35"/>
  <c r="L29" i="35"/>
  <c r="I36" i="35"/>
  <c r="L40" i="35"/>
  <c r="I17" i="35"/>
  <c r="I9" i="35" s="1"/>
  <c r="L32" i="35"/>
  <c r="L27" i="35"/>
  <c r="J9" i="35"/>
  <c r="K9" i="35"/>
  <c r="C10" i="35"/>
  <c r="E9" i="35"/>
  <c r="L12" i="35"/>
  <c r="O32" i="35"/>
  <c r="G57" i="35"/>
  <c r="F36" i="35"/>
  <c r="H69" i="35"/>
  <c r="O69" i="35" s="1"/>
  <c r="O68" i="35"/>
  <c r="O67" i="35" s="1"/>
  <c r="H67" i="35"/>
  <c r="L62" i="35"/>
  <c r="L48" i="35"/>
  <c r="L43" i="35"/>
  <c r="L41" i="35"/>
  <c r="O40" i="35"/>
  <c r="G20" i="35"/>
  <c r="F9" i="35"/>
  <c r="L28" i="35"/>
  <c r="C17" i="35"/>
  <c r="L22" i="35"/>
  <c r="L23" i="35"/>
  <c r="L15" i="35"/>
  <c r="G10" i="35"/>
  <c r="L33" i="35"/>
  <c r="N9" i="35"/>
  <c r="L18" i="35"/>
  <c r="H20" i="35"/>
  <c r="O20" i="35" s="1"/>
  <c r="L25" i="35"/>
  <c r="L34" i="35"/>
  <c r="L42" i="35"/>
  <c r="L50" i="35"/>
  <c r="G64" i="35"/>
  <c r="L64" i="35" s="1"/>
  <c r="L70" i="35"/>
  <c r="L69" i="35" s="1"/>
  <c r="G69" i="35"/>
  <c r="H71" i="35"/>
  <c r="O71" i="35" s="1"/>
  <c r="O12" i="35"/>
  <c r="L14" i="35"/>
  <c r="D17" i="35"/>
  <c r="L26" i="35"/>
  <c r="G37" i="35"/>
  <c r="K36" i="35"/>
  <c r="L52" i="35"/>
  <c r="H53" i="35"/>
  <c r="O53" i="35" s="1"/>
  <c r="L56" i="35"/>
  <c r="H57" i="35"/>
  <c r="O57" i="35" s="1"/>
  <c r="O64" i="35"/>
  <c r="O65" i="35"/>
  <c r="L65" i="35"/>
  <c r="D36" i="35"/>
  <c r="C36" i="35"/>
  <c r="G39" i="35"/>
  <c r="L39" i="35" s="1"/>
  <c r="O60" i="35"/>
  <c r="L60" i="35"/>
  <c r="M40" i="34"/>
  <c r="M33" i="34"/>
  <c r="D27" i="34"/>
  <c r="M31" i="34"/>
  <c r="I27" i="34"/>
  <c r="H30" i="34"/>
  <c r="M30" i="34" s="1"/>
  <c r="K42" i="34"/>
  <c r="H27" i="34"/>
  <c r="L42" i="34"/>
  <c r="F42" i="34"/>
  <c r="M25" i="34"/>
  <c r="M14" i="34"/>
  <c r="P25" i="34"/>
  <c r="M32" i="34"/>
  <c r="M12" i="34"/>
  <c r="M18" i="34"/>
  <c r="M13" i="34"/>
  <c r="M11" i="34"/>
  <c r="O42" i="34"/>
  <c r="P37" i="34"/>
  <c r="M37" i="34"/>
  <c r="M38" i="34"/>
  <c r="M39" i="34"/>
  <c r="H19" i="34"/>
  <c r="G9" i="34"/>
  <c r="G42" i="34" s="1"/>
  <c r="I19" i="34"/>
  <c r="D9" i="34"/>
  <c r="D42" i="34" s="1"/>
  <c r="M24" i="34"/>
  <c r="P20" i="34"/>
  <c r="I10" i="34"/>
  <c r="I9" i="34" s="1"/>
  <c r="I42" i="34" s="1"/>
  <c r="M16" i="34"/>
  <c r="M17" i="34"/>
  <c r="P13" i="34"/>
  <c r="M15" i="34"/>
  <c r="E9" i="34"/>
  <c r="M35" i="34"/>
  <c r="H34" i="34"/>
  <c r="M34" i="34" s="1"/>
  <c r="J42" i="34"/>
  <c r="M28" i="34"/>
  <c r="H10" i="34"/>
  <c r="P11" i="34"/>
  <c r="P10" i="34" s="1"/>
  <c r="M20" i="34"/>
  <c r="J78" i="35" l="1"/>
  <c r="L37" i="35"/>
  <c r="H10" i="35"/>
  <c r="E78" i="35"/>
  <c r="C9" i="35"/>
  <c r="C78" i="35" s="1"/>
  <c r="L66" i="35"/>
  <c r="H36" i="35"/>
  <c r="O36" i="35" s="1"/>
  <c r="F78" i="35"/>
  <c r="L61" i="35"/>
  <c r="G36" i="35"/>
  <c r="I78" i="35"/>
  <c r="K78" i="35"/>
  <c r="L71" i="35"/>
  <c r="G17" i="35"/>
  <c r="G9" i="35" s="1"/>
  <c r="O10" i="35"/>
  <c r="D9" i="35"/>
  <c r="D78" i="35" s="1"/>
  <c r="H17" i="35"/>
  <c r="O17" i="35" s="1"/>
  <c r="L20" i="35"/>
  <c r="L57" i="35"/>
  <c r="L13" i="35"/>
  <c r="L10" i="35" s="1"/>
  <c r="L47" i="35"/>
  <c r="L53" i="35"/>
  <c r="M27" i="34"/>
  <c r="H9" i="34"/>
  <c r="H42" i="34" s="1"/>
  <c r="E42" i="34"/>
  <c r="M19" i="34"/>
  <c r="M10" i="34"/>
  <c r="M9" i="34" s="1"/>
  <c r="M42" i="34" s="1"/>
  <c r="P9" i="34"/>
  <c r="P42" i="34" s="1"/>
  <c r="L36" i="35" l="1"/>
  <c r="G78" i="35"/>
  <c r="L17" i="35"/>
  <c r="L9" i="35" s="1"/>
  <c r="O9" i="35"/>
  <c r="O78" i="35" s="1"/>
  <c r="H9" i="35"/>
  <c r="H78" i="35" s="1"/>
  <c r="L78" i="35" l="1"/>
  <c r="P9" i="33" l="1"/>
  <c r="Q29" i="33" l="1"/>
  <c r="Q28" i="33"/>
  <c r="Q27" i="33"/>
  <c r="Q26" i="33"/>
  <c r="Q25" i="33"/>
  <c r="Q24" i="33"/>
  <c r="Q23" i="33"/>
  <c r="Q22" i="33"/>
  <c r="Q21" i="33"/>
  <c r="Q20" i="33"/>
  <c r="Q19" i="33"/>
  <c r="Q18" i="33"/>
  <c r="Q17" i="33"/>
  <c r="Q16" i="33"/>
  <c r="Q15" i="33"/>
  <c r="Q14" i="33"/>
  <c r="Q13" i="33"/>
  <c r="Q12" i="33"/>
  <c r="Q11" i="33"/>
  <c r="Q10" i="33"/>
  <c r="S9" i="33"/>
  <c r="R9" i="33"/>
  <c r="O9" i="33"/>
  <c r="N9" i="33"/>
  <c r="M9" i="33"/>
  <c r="L9" i="33"/>
  <c r="K9" i="33"/>
  <c r="J9" i="33"/>
  <c r="I9" i="33"/>
  <c r="H9" i="33"/>
  <c r="G9" i="33"/>
  <c r="F9" i="33"/>
  <c r="E9" i="33"/>
  <c r="D9" i="33"/>
  <c r="Q9" i="33" l="1"/>
  <c r="E15" i="31"/>
  <c r="E20" i="31"/>
  <c r="D19" i="31"/>
  <c r="E19" i="31" s="1"/>
  <c r="C19" i="31"/>
  <c r="E18" i="31"/>
  <c r="E17" i="31"/>
  <c r="E16" i="31"/>
  <c r="E14" i="31"/>
  <c r="E13" i="31"/>
  <c r="D12" i="31"/>
  <c r="C12" i="31"/>
  <c r="E11" i="31"/>
  <c r="D6" i="31"/>
  <c r="E10" i="31"/>
  <c r="E9" i="31"/>
  <c r="E8" i="31"/>
  <c r="E7" i="31"/>
  <c r="C6" i="31"/>
  <c r="E37" i="30"/>
  <c r="E36" i="30"/>
  <c r="E35" i="30"/>
  <c r="D34" i="30"/>
  <c r="C34" i="30"/>
  <c r="E33" i="30"/>
  <c r="D32" i="30"/>
  <c r="C32" i="30"/>
  <c r="F24" i="30"/>
  <c r="F23" i="30"/>
  <c r="F22" i="30"/>
  <c r="F21" i="30"/>
  <c r="F20" i="30"/>
  <c r="F19" i="30"/>
  <c r="F18" i="30"/>
  <c r="F17" i="30"/>
  <c r="F16" i="30"/>
  <c r="F15" i="30"/>
  <c r="E14" i="30"/>
  <c r="D14" i="30"/>
  <c r="C14" i="30"/>
  <c r="F13" i="30"/>
  <c r="F12" i="30"/>
  <c r="F11" i="30"/>
  <c r="F10" i="30"/>
  <c r="E9" i="30"/>
  <c r="D9" i="30"/>
  <c r="C9" i="30"/>
  <c r="E6" i="31" l="1"/>
  <c r="E12" i="31"/>
  <c r="F14" i="30"/>
  <c r="E34" i="30"/>
  <c r="E32" i="30"/>
  <c r="F9" i="30"/>
  <c r="E111" i="4"/>
  <c r="E7" i="4"/>
  <c r="E90" i="26" l="1"/>
  <c r="D90" i="26"/>
  <c r="E87" i="26"/>
  <c r="D87" i="26"/>
  <c r="D84" i="26"/>
  <c r="E84" i="26"/>
  <c r="D85" i="26"/>
  <c r="E85" i="26"/>
  <c r="E83" i="26"/>
  <c r="D83" i="26"/>
  <c r="D76" i="26"/>
  <c r="E76" i="26"/>
  <c r="D77" i="26"/>
  <c r="E77" i="26"/>
  <c r="D78" i="26"/>
  <c r="E78" i="26"/>
  <c r="D79" i="26"/>
  <c r="E79" i="26"/>
  <c r="D80" i="26"/>
  <c r="E80" i="26"/>
  <c r="D81" i="26"/>
  <c r="E81" i="26"/>
  <c r="E75" i="26"/>
  <c r="D75" i="26"/>
  <c r="D68" i="26"/>
  <c r="E68" i="26"/>
  <c r="D69" i="26"/>
  <c r="E69" i="26"/>
  <c r="D70" i="26"/>
  <c r="E70" i="26"/>
  <c r="D71" i="26"/>
  <c r="E71" i="26"/>
  <c r="D72" i="26"/>
  <c r="E72" i="26"/>
  <c r="D73" i="26"/>
  <c r="E73" i="26"/>
  <c r="E67" i="26"/>
  <c r="D67" i="26"/>
  <c r="D63" i="26"/>
  <c r="E63" i="26"/>
  <c r="D64" i="26"/>
  <c r="E64" i="26"/>
  <c r="D65" i="26"/>
  <c r="E65" i="26"/>
  <c r="E62" i="26"/>
  <c r="D62" i="26"/>
  <c r="D58" i="26"/>
  <c r="E58" i="26"/>
  <c r="D59" i="26"/>
  <c r="E59" i="26"/>
  <c r="D60" i="26"/>
  <c r="E60" i="26"/>
  <c r="E57" i="26"/>
  <c r="D57" i="26"/>
  <c r="D54" i="26"/>
  <c r="E54" i="26"/>
  <c r="D55" i="26"/>
  <c r="E55" i="26"/>
  <c r="E53" i="26"/>
  <c r="D53" i="26"/>
  <c r="E49" i="26"/>
  <c r="D49" i="26"/>
  <c r="D47" i="26"/>
  <c r="E47" i="26"/>
  <c r="E46" i="26"/>
  <c r="D46" i="26"/>
  <c r="D40" i="26"/>
  <c r="E40" i="26"/>
  <c r="D41" i="26"/>
  <c r="E41" i="26"/>
  <c r="D42" i="26"/>
  <c r="E42" i="26"/>
  <c r="D43" i="26"/>
  <c r="E43" i="26"/>
  <c r="D44" i="26"/>
  <c r="E44" i="26"/>
  <c r="E39" i="26"/>
  <c r="D39" i="26"/>
  <c r="D31" i="26"/>
  <c r="E31" i="26"/>
  <c r="D32" i="26"/>
  <c r="E32" i="26"/>
  <c r="D33" i="26"/>
  <c r="E33" i="26"/>
  <c r="D34" i="26"/>
  <c r="E34" i="26"/>
  <c r="D35" i="26"/>
  <c r="E35" i="26"/>
  <c r="D36" i="26"/>
  <c r="E36" i="26"/>
  <c r="D37" i="26"/>
  <c r="E37" i="26"/>
  <c r="E30" i="26"/>
  <c r="D30" i="26"/>
  <c r="D27" i="26"/>
  <c r="E27" i="26"/>
  <c r="D28" i="26"/>
  <c r="E28" i="26"/>
  <c r="E26" i="26"/>
  <c r="D26" i="26"/>
  <c r="D21" i="26"/>
  <c r="E21" i="26"/>
  <c r="D22" i="26"/>
  <c r="E22" i="26"/>
  <c r="D23" i="26"/>
  <c r="E23" i="26"/>
  <c r="D24" i="26"/>
  <c r="E24" i="26"/>
  <c r="E20" i="26"/>
  <c r="D20" i="26"/>
  <c r="D16" i="26"/>
  <c r="E16" i="26"/>
  <c r="D17" i="26"/>
  <c r="E17" i="26"/>
  <c r="D18" i="26"/>
  <c r="E18" i="26"/>
  <c r="E15" i="26"/>
  <c r="D15" i="26"/>
  <c r="D11" i="26"/>
  <c r="E11" i="26"/>
  <c r="D12" i="26"/>
  <c r="E12" i="26"/>
  <c r="D13" i="26"/>
  <c r="E13" i="26"/>
  <c r="E10" i="26"/>
  <c r="D10" i="26"/>
  <c r="F18" i="8" l="1"/>
  <c r="J19" i="5" s="1"/>
  <c r="N18" i="8" l="1"/>
  <c r="H8" i="8"/>
  <c r="H9" i="8"/>
  <c r="H10" i="8"/>
  <c r="H11" i="8"/>
  <c r="H12" i="8"/>
  <c r="H13" i="8"/>
  <c r="H14" i="8"/>
  <c r="H15" i="8"/>
  <c r="H16" i="8"/>
  <c r="H17" i="8"/>
  <c r="D41" i="8" l="1"/>
  <c r="I12" i="8"/>
  <c r="N12" i="8" s="1"/>
  <c r="I13" i="8"/>
  <c r="N13" i="8" s="1"/>
  <c r="J12" i="8" l="1"/>
  <c r="J13" i="8"/>
  <c r="E107" i="1" l="1"/>
  <c r="D107" i="1"/>
  <c r="E86" i="27" l="1"/>
  <c r="D86" i="27"/>
  <c r="E82" i="27"/>
  <c r="D82" i="27"/>
  <c r="E74" i="27"/>
  <c r="D74" i="27"/>
  <c r="E66" i="27"/>
  <c r="E88" i="27" s="1"/>
  <c r="D66" i="27"/>
  <c r="E61" i="27"/>
  <c r="D61" i="27"/>
  <c r="E56" i="27"/>
  <c r="D56" i="27"/>
  <c r="E52" i="27"/>
  <c r="D52" i="27"/>
  <c r="E48" i="27"/>
  <c r="D48" i="27"/>
  <c r="E45" i="27"/>
  <c r="D45" i="27"/>
  <c r="E38" i="27"/>
  <c r="D38" i="27"/>
  <c r="E29" i="27"/>
  <c r="D29" i="27"/>
  <c r="E25" i="27"/>
  <c r="D25" i="27"/>
  <c r="E19" i="27"/>
  <c r="D19" i="27"/>
  <c r="E14" i="27"/>
  <c r="D14" i="27"/>
  <c r="E9" i="27"/>
  <c r="D9" i="27"/>
  <c r="E86" i="26"/>
  <c r="D86" i="26"/>
  <c r="E82" i="26"/>
  <c r="D82" i="26"/>
  <c r="E74" i="26"/>
  <c r="D74" i="26"/>
  <c r="E66" i="26"/>
  <c r="D66" i="26"/>
  <c r="E61" i="26"/>
  <c r="D61" i="26"/>
  <c r="E56" i="26"/>
  <c r="D56" i="26"/>
  <c r="E52" i="26"/>
  <c r="D52" i="26"/>
  <c r="E48" i="26"/>
  <c r="D48" i="26"/>
  <c r="E45" i="26"/>
  <c r="D45" i="26"/>
  <c r="E38" i="26"/>
  <c r="D38" i="26"/>
  <c r="E29" i="26"/>
  <c r="D29" i="26"/>
  <c r="E25" i="26"/>
  <c r="D25" i="26"/>
  <c r="E19" i="26"/>
  <c r="D19" i="26"/>
  <c r="E14" i="26"/>
  <c r="D14" i="26"/>
  <c r="E9" i="26"/>
  <c r="D9" i="26"/>
  <c r="E88" i="26" l="1"/>
  <c r="D88" i="26"/>
  <c r="E50" i="26"/>
  <c r="D50" i="26"/>
  <c r="D88" i="27"/>
  <c r="D50" i="27"/>
  <c r="E50" i="27"/>
  <c r="D89" i="26" l="1"/>
  <c r="D91" i="26" s="1"/>
  <c r="E89" i="26"/>
  <c r="E91" i="26" s="1"/>
  <c r="D89" i="27"/>
  <c r="D91" i="27" s="1"/>
  <c r="E89" i="27"/>
  <c r="E91" i="27" s="1"/>
  <c r="D94" i="26" l="1"/>
  <c r="D93" i="26"/>
  <c r="D93" i="27"/>
  <c r="D94" i="27"/>
  <c r="C27" i="3"/>
  <c r="B27" i="3"/>
  <c r="D6" i="3" l="1"/>
  <c r="D7" i="3"/>
  <c r="D8" i="3"/>
  <c r="D9" i="3"/>
  <c r="D10" i="3"/>
  <c r="D11" i="3"/>
  <c r="D12" i="3"/>
  <c r="D13" i="3"/>
  <c r="D14" i="3"/>
  <c r="D15" i="3"/>
  <c r="D16" i="3"/>
  <c r="D17" i="3"/>
  <c r="D18" i="3"/>
  <c r="D19" i="3"/>
  <c r="D20" i="3"/>
  <c r="D21" i="3"/>
  <c r="D22" i="3"/>
  <c r="D23" i="3"/>
  <c r="D24" i="3"/>
  <c r="D25" i="3"/>
  <c r="D26" i="3"/>
  <c r="J11" i="15"/>
  <c r="J12" i="15"/>
  <c r="J14" i="15"/>
  <c r="J19" i="15"/>
  <c r="C12" i="22"/>
  <c r="I19" i="15" s="1"/>
  <c r="C18" i="22"/>
  <c r="K19" i="15" s="1"/>
  <c r="C12" i="21"/>
  <c r="F6" i="20"/>
  <c r="F7" i="20"/>
  <c r="F10" i="20" s="1"/>
  <c r="H15" i="15" s="1"/>
  <c r="F8" i="20"/>
  <c r="H16" i="15" s="1"/>
  <c r="F9" i="20"/>
  <c r="H17" i="15" s="1"/>
  <c r="D10" i="20"/>
  <c r="E10" i="20"/>
  <c r="F11" i="20"/>
  <c r="F12" i="20"/>
  <c r="F13" i="20"/>
  <c r="I16" i="15"/>
  <c r="F14" i="20"/>
  <c r="I17" i="15"/>
  <c r="D15" i="20"/>
  <c r="E15" i="20"/>
  <c r="F16" i="20"/>
  <c r="F17" i="20"/>
  <c r="F18" i="20"/>
  <c r="K16" i="15"/>
  <c r="F19" i="20"/>
  <c r="K17" i="15" s="1"/>
  <c r="D20" i="20"/>
  <c r="E20" i="20"/>
  <c r="F20" i="20"/>
  <c r="K15" i="15" s="1"/>
  <c r="D21" i="20"/>
  <c r="E21" i="20"/>
  <c r="D22" i="20"/>
  <c r="F22" i="20" s="1"/>
  <c r="E22" i="20"/>
  <c r="D23" i="20"/>
  <c r="E23" i="20"/>
  <c r="D24" i="20"/>
  <c r="F24" i="20" s="1"/>
  <c r="E24" i="20"/>
  <c r="C11" i="19"/>
  <c r="C17" i="19"/>
  <c r="K14" i="15" s="1"/>
  <c r="C9" i="18"/>
  <c r="I13" i="15" s="1"/>
  <c r="C12" i="17"/>
  <c r="C16" i="17" s="1"/>
  <c r="I12" i="15" s="1"/>
  <c r="C17" i="17"/>
  <c r="C23" i="17"/>
  <c r="C10" i="16"/>
  <c r="C16" i="16"/>
  <c r="K11" i="15" s="1"/>
  <c r="A11" i="15"/>
  <c r="A12" i="15" s="1"/>
  <c r="A13" i="15" s="1"/>
  <c r="A14" i="15"/>
  <c r="A15" i="15" s="1"/>
  <c r="A18" i="15" s="1"/>
  <c r="A19" i="15" s="1"/>
  <c r="H11" i="15"/>
  <c r="H12" i="15"/>
  <c r="H13" i="15"/>
  <c r="K13" i="15"/>
  <c r="H14" i="15"/>
  <c r="H18" i="15"/>
  <c r="I18" i="15"/>
  <c r="H19" i="15"/>
  <c r="E16" i="12"/>
  <c r="F16" i="12"/>
  <c r="G16" i="12"/>
  <c r="H16" i="12"/>
  <c r="I16" i="12"/>
  <c r="J16" i="12"/>
  <c r="K16" i="12"/>
  <c r="L16" i="12"/>
  <c r="M16" i="12"/>
  <c r="N16" i="12"/>
  <c r="O16" i="12"/>
  <c r="P16" i="12"/>
  <c r="Q16" i="12"/>
  <c r="R16" i="12"/>
  <c r="S16" i="12"/>
  <c r="T16" i="12"/>
  <c r="U16" i="12"/>
  <c r="V16" i="12"/>
  <c r="W16" i="12"/>
  <c r="X16" i="12"/>
  <c r="Y16" i="12"/>
  <c r="Z16" i="12"/>
  <c r="K23" i="12"/>
  <c r="L23" i="12"/>
  <c r="K24" i="12"/>
  <c r="L24" i="12"/>
  <c r="K25" i="12"/>
  <c r="L25" i="12"/>
  <c r="K26" i="12"/>
  <c r="L26" i="12"/>
  <c r="K27" i="12"/>
  <c r="L29" i="12"/>
  <c r="K30" i="12"/>
  <c r="L30" i="12"/>
  <c r="K31" i="12"/>
  <c r="L31" i="12"/>
  <c r="K32" i="12"/>
  <c r="L32" i="12"/>
  <c r="K33" i="12"/>
  <c r="L33" i="12"/>
  <c r="E34" i="12"/>
  <c r="F34" i="12"/>
  <c r="H34" i="12"/>
  <c r="I34" i="12"/>
  <c r="D7" i="10"/>
  <c r="E7" i="10"/>
  <c r="F8" i="10"/>
  <c r="F9" i="10"/>
  <c r="F10" i="10"/>
  <c r="F11" i="10"/>
  <c r="F12" i="10"/>
  <c r="D13" i="10"/>
  <c r="E13" i="10"/>
  <c r="F14" i="10"/>
  <c r="F15" i="10"/>
  <c r="F16" i="10"/>
  <c r="D18" i="10"/>
  <c r="E18" i="10"/>
  <c r="F19" i="10"/>
  <c r="F20" i="10"/>
  <c r="F22" i="10"/>
  <c r="F23" i="10"/>
  <c r="I8" i="8"/>
  <c r="N8" i="8" s="1"/>
  <c r="A9" i="8"/>
  <c r="A10" i="8" s="1"/>
  <c r="A11" i="8" s="1"/>
  <c r="A12" i="8" s="1"/>
  <c r="A13" i="8" s="1"/>
  <c r="A14" i="8" s="1"/>
  <c r="A15" i="8" s="1"/>
  <c r="A16" i="8" s="1"/>
  <c r="A17" i="8" s="1"/>
  <c r="A18" i="8" s="1"/>
  <c r="I9" i="8"/>
  <c r="J9" i="8" s="1"/>
  <c r="I10" i="8"/>
  <c r="N10" i="8" s="1"/>
  <c r="I11" i="8"/>
  <c r="I14" i="8"/>
  <c r="N14" i="8" s="1"/>
  <c r="I15" i="8"/>
  <c r="J15" i="8" s="1"/>
  <c r="N15" i="8"/>
  <c r="I16" i="8"/>
  <c r="N16" i="8" s="1"/>
  <c r="I17" i="8"/>
  <c r="J17" i="8" s="1"/>
  <c r="D18" i="8"/>
  <c r="E18" i="8"/>
  <c r="G18" i="8"/>
  <c r="L18" i="8"/>
  <c r="M18" i="8"/>
  <c r="G11" i="5"/>
  <c r="G12" i="5" s="1"/>
  <c r="G13" i="5" s="1"/>
  <c r="G14" i="5" s="1"/>
  <c r="G15" i="5" s="1"/>
  <c r="G16" i="5" s="1"/>
  <c r="G17" i="5" s="1"/>
  <c r="G18" i="5" s="1"/>
  <c r="G19" i="5" s="1"/>
  <c r="G20" i="5" s="1"/>
  <c r="G21" i="5" s="1"/>
  <c r="G22" i="5" s="1"/>
  <c r="G23" i="5" s="1"/>
  <c r="G24" i="5" s="1"/>
  <c r="G25" i="5" s="1"/>
  <c r="G26" i="5" s="1"/>
  <c r="G27" i="5" s="1"/>
  <c r="G28" i="5" s="1"/>
  <c r="G29" i="5" s="1"/>
  <c r="G30" i="5" s="1"/>
  <c r="G31" i="5" s="1"/>
  <c r="G32" i="5" s="1"/>
  <c r="G33" i="5" s="1"/>
  <c r="G34" i="5" s="1"/>
  <c r="G35" i="5" s="1"/>
  <c r="G36" i="5" s="1"/>
  <c r="G37" i="5" s="1"/>
  <c r="G38" i="5" s="1"/>
  <c r="G40" i="5" s="1"/>
  <c r="G41" i="5" s="1"/>
  <c r="G42" i="5" s="1"/>
  <c r="G43" i="5" s="1"/>
  <c r="G44" i="5" s="1"/>
  <c r="G45" i="5" s="1"/>
  <c r="G46" i="5" s="1"/>
  <c r="G47" i="5" s="1"/>
  <c r="G48" i="5" s="1"/>
  <c r="G49" i="5" s="1"/>
  <c r="G50" i="5" s="1"/>
  <c r="G51" i="5" s="1"/>
  <c r="G52" i="5" s="1"/>
  <c r="G53" i="5" s="1"/>
  <c r="G54" i="5" s="1"/>
  <c r="G55" i="5" s="1"/>
  <c r="G56" i="5" s="1"/>
  <c r="G57" i="5" s="1"/>
  <c r="G58" i="5" s="1"/>
  <c r="G59" i="5" s="1"/>
  <c r="H13" i="5"/>
  <c r="I13" i="5"/>
  <c r="J13" i="5"/>
  <c r="K13" i="5"/>
  <c r="L14" i="5"/>
  <c r="M14" i="5"/>
  <c r="L15" i="5"/>
  <c r="M15" i="5"/>
  <c r="H17" i="5"/>
  <c r="H42" i="5" s="1"/>
  <c r="I17" i="5"/>
  <c r="I54" i="5" s="1"/>
  <c r="J17" i="5"/>
  <c r="J16" i="5" s="1"/>
  <c r="J12" i="5" s="1"/>
  <c r="K17" i="5"/>
  <c r="K16" i="5" s="1"/>
  <c r="L18" i="5"/>
  <c r="M18" i="5"/>
  <c r="L19" i="5"/>
  <c r="M19" i="5"/>
  <c r="L20" i="5"/>
  <c r="M20" i="5"/>
  <c r="L21" i="5"/>
  <c r="M21" i="5"/>
  <c r="H23" i="5"/>
  <c r="I23" i="5"/>
  <c r="J23" i="5"/>
  <c r="K23" i="5"/>
  <c r="L24" i="5"/>
  <c r="M24" i="5"/>
  <c r="L25" i="5"/>
  <c r="M25" i="5"/>
  <c r="H26" i="5"/>
  <c r="I26" i="5"/>
  <c r="J26" i="5"/>
  <c r="K26" i="5"/>
  <c r="K22" i="5" s="1"/>
  <c r="L27" i="5"/>
  <c r="M27" i="5"/>
  <c r="L28" i="5"/>
  <c r="L48" i="5" s="1"/>
  <c r="M28" i="5"/>
  <c r="H30" i="5"/>
  <c r="I30" i="5"/>
  <c r="J30" i="5"/>
  <c r="K30" i="5"/>
  <c r="L31" i="5"/>
  <c r="M31" i="5"/>
  <c r="L32" i="5"/>
  <c r="M32" i="5"/>
  <c r="H33" i="5"/>
  <c r="H29" i="5" s="1"/>
  <c r="I33" i="5"/>
  <c r="I29" i="5" s="1"/>
  <c r="J33" i="5"/>
  <c r="K33" i="5"/>
  <c r="K29" i="5" s="1"/>
  <c r="L34" i="5"/>
  <c r="M34" i="5"/>
  <c r="L35" i="5"/>
  <c r="M35" i="5"/>
  <c r="M49" i="5" s="1"/>
  <c r="H36" i="5"/>
  <c r="I36" i="5"/>
  <c r="J36" i="5"/>
  <c r="K36" i="5"/>
  <c r="L37" i="5"/>
  <c r="L55" i="5" s="1"/>
  <c r="M37" i="5"/>
  <c r="M45" i="5" s="1"/>
  <c r="L38" i="5"/>
  <c r="L50" i="5" s="1"/>
  <c r="M38" i="5"/>
  <c r="H43" i="5"/>
  <c r="I43" i="5"/>
  <c r="J43" i="5"/>
  <c r="K43" i="5"/>
  <c r="H44" i="5"/>
  <c r="I44" i="5"/>
  <c r="J44" i="5"/>
  <c r="K44" i="5"/>
  <c r="H45" i="5"/>
  <c r="I45" i="5"/>
  <c r="J45" i="5"/>
  <c r="K45" i="5"/>
  <c r="H47" i="5"/>
  <c r="I47" i="5"/>
  <c r="J47" i="5"/>
  <c r="K47" i="5"/>
  <c r="H48" i="5"/>
  <c r="I48" i="5"/>
  <c r="J48" i="5"/>
  <c r="K48" i="5"/>
  <c r="H49" i="5"/>
  <c r="I49" i="5"/>
  <c r="J49" i="5"/>
  <c r="K49" i="5"/>
  <c r="H50" i="5"/>
  <c r="I50" i="5"/>
  <c r="J50" i="5"/>
  <c r="K50" i="5"/>
  <c r="H53" i="5"/>
  <c r="I53" i="5"/>
  <c r="J53" i="5"/>
  <c r="K53" i="5"/>
  <c r="H55" i="5"/>
  <c r="I55" i="5"/>
  <c r="J55" i="5"/>
  <c r="K55" i="5"/>
  <c r="H57" i="5"/>
  <c r="I57" i="5"/>
  <c r="J57" i="5"/>
  <c r="K57" i="5"/>
  <c r="H58" i="5"/>
  <c r="I58" i="5"/>
  <c r="J58" i="5"/>
  <c r="K58" i="5"/>
  <c r="H59" i="5"/>
  <c r="I59" i="5"/>
  <c r="J59" i="5"/>
  <c r="K59" i="5"/>
  <c r="E6" i="4"/>
  <c r="E8" i="4"/>
  <c r="E9" i="4"/>
  <c r="E10" i="4"/>
  <c r="E11" i="4"/>
  <c r="E12" i="4"/>
  <c r="E13" i="4"/>
  <c r="E14" i="4"/>
  <c r="E15" i="4"/>
  <c r="E16" i="4"/>
  <c r="E17" i="4"/>
  <c r="E18" i="4"/>
  <c r="E19" i="4"/>
  <c r="E20" i="4"/>
  <c r="E21" i="4"/>
  <c r="E22" i="4"/>
  <c r="E23" i="4"/>
  <c r="E24" i="4"/>
  <c r="E25" i="4"/>
  <c r="E26" i="4"/>
  <c r="E27" i="4"/>
  <c r="E28" i="4"/>
  <c r="E29" i="4"/>
  <c r="E30" i="4"/>
  <c r="E31" i="4"/>
  <c r="E32" i="4"/>
  <c r="E33" i="4"/>
  <c r="E34" i="4"/>
  <c r="E35" i="4"/>
  <c r="E36" i="4"/>
  <c r="E37" i="4"/>
  <c r="E38" i="4"/>
  <c r="E39" i="4"/>
  <c r="E40" i="4"/>
  <c r="E41" i="4"/>
  <c r="E42" i="4"/>
  <c r="E43" i="4"/>
  <c r="E44" i="4"/>
  <c r="E45" i="4"/>
  <c r="E46" i="4"/>
  <c r="E47" i="4"/>
  <c r="E48" i="4"/>
  <c r="E49" i="4"/>
  <c r="E50" i="4"/>
  <c r="E51" i="4"/>
  <c r="E52" i="4"/>
  <c r="E53" i="4"/>
  <c r="E54" i="4"/>
  <c r="E55" i="4"/>
  <c r="E56" i="4"/>
  <c r="E57" i="4"/>
  <c r="E58" i="4"/>
  <c r="E59" i="4"/>
  <c r="E60" i="4"/>
  <c r="E61" i="4"/>
  <c r="E63" i="4"/>
  <c r="E64" i="4"/>
  <c r="E65" i="4"/>
  <c r="E66" i="4"/>
  <c r="E67" i="4"/>
  <c r="E68" i="4"/>
  <c r="E69" i="4"/>
  <c r="E70" i="4"/>
  <c r="E71" i="4"/>
  <c r="E72" i="4"/>
  <c r="E73" i="4"/>
  <c r="E74" i="4"/>
  <c r="E75" i="4"/>
  <c r="E76" i="4"/>
  <c r="E77" i="4"/>
  <c r="E78" i="4"/>
  <c r="E79" i="4"/>
  <c r="E80" i="4"/>
  <c r="E81" i="4"/>
  <c r="E82" i="4"/>
  <c r="E83" i="4"/>
  <c r="E84" i="4"/>
  <c r="E85" i="4"/>
  <c r="E86" i="4"/>
  <c r="E87" i="4"/>
  <c r="E88" i="4"/>
  <c r="E89" i="4"/>
  <c r="E90" i="4"/>
  <c r="E91" i="4"/>
  <c r="E92" i="4"/>
  <c r="E93" i="4"/>
  <c r="E94" i="4"/>
  <c r="E95" i="4"/>
  <c r="E96" i="4"/>
  <c r="E97" i="4"/>
  <c r="E98" i="4"/>
  <c r="E99" i="4"/>
  <c r="E100" i="4"/>
  <c r="E101" i="4"/>
  <c r="E102" i="4"/>
  <c r="E104" i="4"/>
  <c r="E105" i="4"/>
  <c r="E106" i="4"/>
  <c r="E107" i="4"/>
  <c r="E108" i="4"/>
  <c r="E109" i="4"/>
  <c r="E110" i="4"/>
  <c r="E112" i="4"/>
  <c r="E113" i="4"/>
  <c r="E114" i="4"/>
  <c r="E115" i="4"/>
  <c r="E116" i="4"/>
  <c r="E117" i="4"/>
  <c r="E119" i="4"/>
  <c r="E120" i="4"/>
  <c r="D9" i="2"/>
  <c r="E9" i="2"/>
  <c r="D14" i="2"/>
  <c r="E14" i="2"/>
  <c r="D19" i="2"/>
  <c r="E19" i="2"/>
  <c r="D25" i="2"/>
  <c r="E25" i="2"/>
  <c r="D29" i="2"/>
  <c r="E29" i="2"/>
  <c r="D38" i="2"/>
  <c r="E38" i="2"/>
  <c r="D45" i="2"/>
  <c r="E45" i="2"/>
  <c r="D48" i="2"/>
  <c r="E48" i="2"/>
  <c r="D52" i="2"/>
  <c r="E52" i="2"/>
  <c r="D56" i="2"/>
  <c r="E56" i="2"/>
  <c r="D61" i="2"/>
  <c r="E61" i="2"/>
  <c r="D66" i="2"/>
  <c r="E66" i="2"/>
  <c r="D74" i="2"/>
  <c r="E74" i="2"/>
  <c r="D82" i="2"/>
  <c r="E82" i="2"/>
  <c r="D86" i="2"/>
  <c r="E86" i="2"/>
  <c r="D12" i="1"/>
  <c r="E12" i="1"/>
  <c r="D20" i="1"/>
  <c r="E20" i="1"/>
  <c r="D31" i="1"/>
  <c r="E31" i="1"/>
  <c r="D39" i="1"/>
  <c r="E39" i="1"/>
  <c r="D52" i="1"/>
  <c r="E52" i="1"/>
  <c r="D62" i="1"/>
  <c r="E62" i="1"/>
  <c r="D82" i="1"/>
  <c r="E82" i="1"/>
  <c r="D91" i="1"/>
  <c r="E91" i="1"/>
  <c r="D98" i="1"/>
  <c r="E98" i="1"/>
  <c r="D102" i="1"/>
  <c r="E102" i="1"/>
  <c r="D109" i="1"/>
  <c r="E109" i="1"/>
  <c r="D117" i="1"/>
  <c r="E117" i="1"/>
  <c r="D141" i="1"/>
  <c r="E141" i="1"/>
  <c r="C13" i="21"/>
  <c r="K18" i="15"/>
  <c r="M50" i="5"/>
  <c r="M59" i="5"/>
  <c r="M44" i="5"/>
  <c r="L47" i="5"/>
  <c r="E25" i="20"/>
  <c r="M55" i="5"/>
  <c r="L57" i="5"/>
  <c r="F13" i="10"/>
  <c r="C19" i="22"/>
  <c r="C18" i="19" l="1"/>
  <c r="I14" i="15"/>
  <c r="C11" i="18"/>
  <c r="C27" i="17"/>
  <c r="K12" i="15" s="1"/>
  <c r="K10" i="15" s="1"/>
  <c r="C17" i="16"/>
  <c r="I11" i="15"/>
  <c r="L11" i="15" s="1"/>
  <c r="F18" i="10"/>
  <c r="L34" i="12"/>
  <c r="L45" i="5"/>
  <c r="L59" i="5"/>
  <c r="M36" i="5"/>
  <c r="K46" i="5"/>
  <c r="I56" i="5"/>
  <c r="L36" i="5"/>
  <c r="H56" i="5"/>
  <c r="M58" i="5"/>
  <c r="L33" i="5"/>
  <c r="M33" i="5"/>
  <c r="J29" i="5"/>
  <c r="M30" i="5"/>
  <c r="J46" i="5"/>
  <c r="L30" i="5"/>
  <c r="L29" i="5" s="1"/>
  <c r="H41" i="5"/>
  <c r="L44" i="5"/>
  <c r="L26" i="5"/>
  <c r="L58" i="5"/>
  <c r="L56" i="5" s="1"/>
  <c r="M48" i="5"/>
  <c r="M26" i="5"/>
  <c r="L43" i="5"/>
  <c r="J22" i="5"/>
  <c r="M43" i="5"/>
  <c r="I22" i="5"/>
  <c r="H22" i="5"/>
  <c r="M57" i="5"/>
  <c r="M56" i="5" s="1"/>
  <c r="I46" i="5"/>
  <c r="L53" i="5"/>
  <c r="L23" i="5"/>
  <c r="L22" i="5" s="1"/>
  <c r="J56" i="5"/>
  <c r="K56" i="5"/>
  <c r="H46" i="5"/>
  <c r="L17" i="5"/>
  <c r="L42" i="5" s="1"/>
  <c r="M17" i="5"/>
  <c r="M42" i="5" s="1"/>
  <c r="H54" i="5"/>
  <c r="H52" i="5" s="1"/>
  <c r="H51" i="5" s="1"/>
  <c r="I52" i="5"/>
  <c r="I51" i="5" s="1"/>
  <c r="I42" i="5"/>
  <c r="I41" i="5" s="1"/>
  <c r="J42" i="5"/>
  <c r="J41" i="5" s="1"/>
  <c r="J54" i="5"/>
  <c r="J52" i="5" s="1"/>
  <c r="K42" i="5"/>
  <c r="K41" i="5" s="1"/>
  <c r="K40" i="5" s="1"/>
  <c r="K54" i="5"/>
  <c r="K52" i="5" s="1"/>
  <c r="M47" i="5"/>
  <c r="M13" i="5"/>
  <c r="K12" i="5"/>
  <c r="K11" i="5" s="1"/>
  <c r="K10" i="5" s="1"/>
  <c r="M53" i="5"/>
  <c r="L13" i="5"/>
  <c r="F7" i="10"/>
  <c r="L18" i="15"/>
  <c r="L13" i="15"/>
  <c r="J10" i="15"/>
  <c r="L19" i="15"/>
  <c r="F21" i="20"/>
  <c r="L16" i="15"/>
  <c r="F15" i="20"/>
  <c r="I15" i="15" s="1"/>
  <c r="F23" i="20"/>
  <c r="J8" i="8"/>
  <c r="N9" i="8"/>
  <c r="J14" i="8"/>
  <c r="N17" i="8"/>
  <c r="J16" i="8"/>
  <c r="J10" i="8"/>
  <c r="H18" i="8"/>
  <c r="I18" i="8"/>
  <c r="E88" i="2"/>
  <c r="D88" i="2"/>
  <c r="E50" i="2"/>
  <c r="D50" i="2"/>
  <c r="E106" i="1"/>
  <c r="E145" i="1" s="1"/>
  <c r="E97" i="1"/>
  <c r="E51" i="1"/>
  <c r="E11" i="1"/>
  <c r="D106" i="1"/>
  <c r="D97" i="1"/>
  <c r="D145" i="1" s="1"/>
  <c r="D51" i="1"/>
  <c r="D11" i="1"/>
  <c r="D95" i="1" s="1"/>
  <c r="L12" i="15"/>
  <c r="H10" i="15"/>
  <c r="C28" i="17"/>
  <c r="L49" i="5"/>
  <c r="L46" i="5" s="1"/>
  <c r="M23" i="5"/>
  <c r="H16" i="5"/>
  <c r="H12" i="5" s="1"/>
  <c r="H11" i="5" s="1"/>
  <c r="H10" i="5" s="1"/>
  <c r="N11" i="8"/>
  <c r="J11" i="8"/>
  <c r="I16" i="5"/>
  <c r="I12" i="5" s="1"/>
  <c r="K34" i="12"/>
  <c r="L14" i="15"/>
  <c r="L17" i="15"/>
  <c r="D25" i="20"/>
  <c r="D27" i="3"/>
  <c r="I10" i="15" l="1"/>
  <c r="M29" i="5"/>
  <c r="J11" i="5"/>
  <c r="J10" i="5" s="1"/>
  <c r="J40" i="5"/>
  <c r="H40" i="5"/>
  <c r="I40" i="5"/>
  <c r="M46" i="5"/>
  <c r="I11" i="5"/>
  <c r="I10" i="5" s="1"/>
  <c r="M22" i="5"/>
  <c r="L41" i="5"/>
  <c r="L40" i="5" s="1"/>
  <c r="M41" i="5"/>
  <c r="J51" i="5"/>
  <c r="K51" i="5"/>
  <c r="L16" i="5"/>
  <c r="L12" i="5" s="1"/>
  <c r="L11" i="5" s="1"/>
  <c r="L10" i="5" s="1"/>
  <c r="L54" i="5"/>
  <c r="L52" i="5" s="1"/>
  <c r="L51" i="5" s="1"/>
  <c r="M16" i="5"/>
  <c r="M12" i="5" s="1"/>
  <c r="M54" i="5"/>
  <c r="M52" i="5" s="1"/>
  <c r="M51" i="5" s="1"/>
  <c r="F25" i="20"/>
  <c r="L15" i="15"/>
  <c r="L10" i="15" s="1"/>
  <c r="J18" i="8"/>
  <c r="D89" i="2"/>
  <c r="D91" i="2" s="1"/>
  <c r="E89" i="2"/>
  <c r="E91" i="2" s="1"/>
  <c r="E95" i="1"/>
  <c r="M40" i="5" l="1"/>
  <c r="M11" i="5"/>
  <c r="M10" i="5" s="1"/>
  <c r="D93" i="2"/>
  <c r="D94" i="2"/>
</calcChain>
</file>

<file path=xl/sharedStrings.xml><?xml version="1.0" encoding="utf-8"?>
<sst xmlns="http://schemas.openxmlformats.org/spreadsheetml/2006/main" count="2489" uniqueCount="1525">
  <si>
    <t>AKTIVA</t>
  </si>
  <si>
    <t xml:space="preserve">A.Dlouhodobý majetek celkem            </t>
  </si>
  <si>
    <t>ř.2+10+21+29</t>
  </si>
  <si>
    <t>0001</t>
  </si>
  <si>
    <t xml:space="preserve">   I. Dlouhodobý nehmotný majetek celkem             </t>
  </si>
  <si>
    <t>ř.3 až 9</t>
  </si>
  <si>
    <t>0002</t>
  </si>
  <si>
    <t xml:space="preserve">                    1.Nehmotné výsledky výzkumu a vývoje</t>
  </si>
  <si>
    <t>012</t>
  </si>
  <si>
    <t>0003</t>
  </si>
  <si>
    <t xml:space="preserve">                    2.Software</t>
  </si>
  <si>
    <t>013</t>
  </si>
  <si>
    <t>0004</t>
  </si>
  <si>
    <t xml:space="preserve">                    3.Ocenitelná práva</t>
  </si>
  <si>
    <t>014</t>
  </si>
  <si>
    <t>0005</t>
  </si>
  <si>
    <t xml:space="preserve">                    4.Drobný dlouhodobý nehmotný majetek</t>
  </si>
  <si>
    <t>018</t>
  </si>
  <si>
    <t>0006</t>
  </si>
  <si>
    <t xml:space="preserve">                    5.Ostatní dlouhodobý nehmotný majetek</t>
  </si>
  <si>
    <t>019</t>
  </si>
  <si>
    <t>0007</t>
  </si>
  <si>
    <t xml:space="preserve">                    6.Nedokončený dlouhodobý nehmotný majetek</t>
  </si>
  <si>
    <t>041</t>
  </si>
  <si>
    <t>0008</t>
  </si>
  <si>
    <t xml:space="preserve">                    7.Poskytnuté zálohy na dlouhodobý nehmotný majetek</t>
  </si>
  <si>
    <t>051</t>
  </si>
  <si>
    <t>0009</t>
  </si>
  <si>
    <t xml:space="preserve">    II. Dlouhodobý hmotný majetek celkem            </t>
  </si>
  <si>
    <t>ř.11 až 20</t>
  </si>
  <si>
    <t>0010</t>
  </si>
  <si>
    <t xml:space="preserve">                    1.Pozemky</t>
  </si>
  <si>
    <t>031</t>
  </si>
  <si>
    <t>0011</t>
  </si>
  <si>
    <t xml:space="preserve">                    2.Umělecká díla,předměty a sbírky</t>
  </si>
  <si>
    <t>032</t>
  </si>
  <si>
    <t>0012</t>
  </si>
  <si>
    <t xml:space="preserve">                    3.Stavby</t>
  </si>
  <si>
    <t>021</t>
  </si>
  <si>
    <t>0013</t>
  </si>
  <si>
    <t xml:space="preserve">                    4.Samostatné movité věci a soubory movitých věcí</t>
  </si>
  <si>
    <t>022</t>
  </si>
  <si>
    <t>0014</t>
  </si>
  <si>
    <t xml:space="preserve">                    5.Pěstitelské celky trvalých porostů</t>
  </si>
  <si>
    <t>025</t>
  </si>
  <si>
    <t>0015</t>
  </si>
  <si>
    <t xml:space="preserve">                    6.Základní stádo a tažná zvířata</t>
  </si>
  <si>
    <t>026</t>
  </si>
  <si>
    <t>0016</t>
  </si>
  <si>
    <t xml:space="preserve">                    7.Drobný dlouhodobý hmotný majetek</t>
  </si>
  <si>
    <t>028</t>
  </si>
  <si>
    <t>0017</t>
  </si>
  <si>
    <t xml:space="preserve">                    8.Ostatní dlouhodobý hmotný majetek</t>
  </si>
  <si>
    <t>029</t>
  </si>
  <si>
    <t>0018</t>
  </si>
  <si>
    <t xml:space="preserve">                    9.Nedokončený dlouhodobý hmotný majetek</t>
  </si>
  <si>
    <t>042</t>
  </si>
  <si>
    <t>0019</t>
  </si>
  <si>
    <t>052</t>
  </si>
  <si>
    <t>0020</t>
  </si>
  <si>
    <t xml:space="preserve">    III. Dlouhodobý finanční majetek celkem            </t>
  </si>
  <si>
    <t>ř.22 až 28</t>
  </si>
  <si>
    <t>0021</t>
  </si>
  <si>
    <t xml:space="preserve">                    1.Podíly v ovládaných a řízených osobách</t>
  </si>
  <si>
    <t>061</t>
  </si>
  <si>
    <t>0022</t>
  </si>
  <si>
    <t xml:space="preserve">                    2.Podíly v osobách pod podstatným vlivem</t>
  </si>
  <si>
    <t>062</t>
  </si>
  <si>
    <t>0023</t>
  </si>
  <si>
    <t xml:space="preserve">                    3.Dluhové cenné papíry držené do splatnosti</t>
  </si>
  <si>
    <t>063</t>
  </si>
  <si>
    <t>0024</t>
  </si>
  <si>
    <t xml:space="preserve">                    4.Půjčky organizačním složkám</t>
  </si>
  <si>
    <t>066</t>
  </si>
  <si>
    <t>0025</t>
  </si>
  <si>
    <t xml:space="preserve">                    5.Ostatní dlouhodobé půjčky</t>
  </si>
  <si>
    <t>067</t>
  </si>
  <si>
    <t>0026</t>
  </si>
  <si>
    <t xml:space="preserve">                    6.Ostatní dlouhodobý finanční majetek</t>
  </si>
  <si>
    <t>069</t>
  </si>
  <si>
    <t>0027</t>
  </si>
  <si>
    <t>043</t>
  </si>
  <si>
    <t>0028</t>
  </si>
  <si>
    <t xml:space="preserve">    IV. Oprávky k dlouhodobému majetku celkem    </t>
  </si>
  <si>
    <t>ř.30 až 40</t>
  </si>
  <si>
    <t>0029</t>
  </si>
  <si>
    <t xml:space="preserve">                    1.Oprávky k nehmotným výsledkům výzkumu a vývoje</t>
  </si>
  <si>
    <t>072</t>
  </si>
  <si>
    <t>0030</t>
  </si>
  <si>
    <t xml:space="preserve">                    2.Oprávky k softwaru</t>
  </si>
  <si>
    <t>073</t>
  </si>
  <si>
    <t>0031</t>
  </si>
  <si>
    <t xml:space="preserve">                    3.Oprávky k ocenitelným právům</t>
  </si>
  <si>
    <t>074</t>
  </si>
  <si>
    <t>0032</t>
  </si>
  <si>
    <t xml:space="preserve">                    4.Oprávky k drobnému dlouhodobému nehm. majetku</t>
  </si>
  <si>
    <t>078</t>
  </si>
  <si>
    <t>0033</t>
  </si>
  <si>
    <t xml:space="preserve">                    5.Oprávky k ostatnímu dlouhodobému nehm. majetku</t>
  </si>
  <si>
    <t>079</t>
  </si>
  <si>
    <t>0034</t>
  </si>
  <si>
    <t xml:space="preserve">                    6.Oprávky ke stavbám</t>
  </si>
  <si>
    <t>081</t>
  </si>
  <si>
    <t>0035</t>
  </si>
  <si>
    <t xml:space="preserve">                    7.Oprávky k samost.movitým věcem a soub.movit.věcí</t>
  </si>
  <si>
    <t>082</t>
  </si>
  <si>
    <t>0036</t>
  </si>
  <si>
    <t xml:space="preserve">                    8.Oprávky k pěstitelským celkům trvalých porostů</t>
  </si>
  <si>
    <t>085</t>
  </si>
  <si>
    <t>0037</t>
  </si>
  <si>
    <t xml:space="preserve">                    9.Oprávky k základnímu stádu a tažným zvířatům</t>
  </si>
  <si>
    <t>086</t>
  </si>
  <si>
    <t>0038</t>
  </si>
  <si>
    <t>088</t>
  </si>
  <si>
    <t>0039</t>
  </si>
  <si>
    <t>089</t>
  </si>
  <si>
    <t>0040</t>
  </si>
  <si>
    <t xml:space="preserve">B. Krátkodobý majetek celkem                    </t>
  </si>
  <si>
    <t>ř.42+52+72+81</t>
  </si>
  <si>
    <t>0041</t>
  </si>
  <si>
    <t xml:space="preserve">    I. Zásoby celkem                                          </t>
  </si>
  <si>
    <t>ř.43 až 51</t>
  </si>
  <si>
    <t>0042</t>
  </si>
  <si>
    <t xml:space="preserve">                    1.Materiál na skladě</t>
  </si>
  <si>
    <t>112</t>
  </si>
  <si>
    <t>0043</t>
  </si>
  <si>
    <t xml:space="preserve">                    2.Materiál na cestě</t>
  </si>
  <si>
    <t>119</t>
  </si>
  <si>
    <t>0044</t>
  </si>
  <si>
    <t xml:space="preserve">                    3.Nedokončená výroba</t>
  </si>
  <si>
    <t>121</t>
  </si>
  <si>
    <t>0045</t>
  </si>
  <si>
    <t xml:space="preserve">                    4.Polotovary vlastní výroby</t>
  </si>
  <si>
    <t>122</t>
  </si>
  <si>
    <t>0046</t>
  </si>
  <si>
    <t xml:space="preserve">                    5.Výrobky</t>
  </si>
  <si>
    <t>123</t>
  </si>
  <si>
    <t>0047</t>
  </si>
  <si>
    <t xml:space="preserve">                    6.Zvířata</t>
  </si>
  <si>
    <t>124</t>
  </si>
  <si>
    <t>0048</t>
  </si>
  <si>
    <t xml:space="preserve">                    7.Zboží na skladě a v prodejnách</t>
  </si>
  <si>
    <t>132</t>
  </si>
  <si>
    <t>0049</t>
  </si>
  <si>
    <t xml:space="preserve">                    8.Zboží na cestě</t>
  </si>
  <si>
    <t>139</t>
  </si>
  <si>
    <t>0050</t>
  </si>
  <si>
    <t xml:space="preserve">                    9.Poskytnuté zálohy na zásoby</t>
  </si>
  <si>
    <t>z 314</t>
  </si>
  <si>
    <t>0051</t>
  </si>
  <si>
    <t xml:space="preserve">   II. Pohledávky celkem                                       </t>
  </si>
  <si>
    <t>ř.53 až71</t>
  </si>
  <si>
    <t>0052</t>
  </si>
  <si>
    <t xml:space="preserve">                    1.Odběratelé</t>
  </si>
  <si>
    <t>311</t>
  </si>
  <si>
    <t>0053</t>
  </si>
  <si>
    <t xml:space="preserve">                    2.Směnky k inkasu</t>
  </si>
  <si>
    <t>312</t>
  </si>
  <si>
    <t>0054</t>
  </si>
  <si>
    <t xml:space="preserve">                    3.Pohledávky za eskontované cenné papíry</t>
  </si>
  <si>
    <t>313</t>
  </si>
  <si>
    <t>0055</t>
  </si>
  <si>
    <t xml:space="preserve">                    4.Poskytnuté provozní zálohy</t>
  </si>
  <si>
    <t>0056</t>
  </si>
  <si>
    <t xml:space="preserve">                    5.Ostatní pohledávky</t>
  </si>
  <si>
    <t>315</t>
  </si>
  <si>
    <t>0057</t>
  </si>
  <si>
    <t xml:space="preserve">                    6.Pohledávky za zaměstnanci</t>
  </si>
  <si>
    <t>335</t>
  </si>
  <si>
    <t>0058</t>
  </si>
  <si>
    <t>336</t>
  </si>
  <si>
    <t>0059</t>
  </si>
  <si>
    <t xml:space="preserve">                    8.Daň z příjmů</t>
  </si>
  <si>
    <t>341</t>
  </si>
  <si>
    <t>0060</t>
  </si>
  <si>
    <t xml:space="preserve">                    9.Ostatní přímé daně</t>
  </si>
  <si>
    <t>342</t>
  </si>
  <si>
    <t>0061</t>
  </si>
  <si>
    <t xml:space="preserve">                   10.Daň z přidané hodnoty</t>
  </si>
  <si>
    <t>343</t>
  </si>
  <si>
    <t>0062</t>
  </si>
  <si>
    <t xml:space="preserve">                   11.Ostatní daně a poplatky</t>
  </si>
  <si>
    <t>345</t>
  </si>
  <si>
    <t>0063</t>
  </si>
  <si>
    <t xml:space="preserve">                   12.Nároky na dotace a ostatní zúčtování se st.ozpočtem</t>
  </si>
  <si>
    <t>346</t>
  </si>
  <si>
    <t>0064</t>
  </si>
  <si>
    <t>348</t>
  </si>
  <si>
    <t>0065</t>
  </si>
  <si>
    <t xml:space="preserve">                   14.Pohledávky za účastníky sdružení</t>
  </si>
  <si>
    <t>358</t>
  </si>
  <si>
    <t>0066</t>
  </si>
  <si>
    <t>373</t>
  </si>
  <si>
    <t>0067</t>
  </si>
  <si>
    <t>375</t>
  </si>
  <si>
    <t>0068</t>
  </si>
  <si>
    <t xml:space="preserve">                   17.Jiné pohledávky</t>
  </si>
  <si>
    <t>378</t>
  </si>
  <si>
    <t>0069</t>
  </si>
  <si>
    <t xml:space="preserve">                   18.Dohadné účty aktivní</t>
  </si>
  <si>
    <t>388</t>
  </si>
  <si>
    <t>0070</t>
  </si>
  <si>
    <t xml:space="preserve">                   19.Opravná položka k pohledávkám</t>
  </si>
  <si>
    <t>391</t>
  </si>
  <si>
    <t>0071</t>
  </si>
  <si>
    <t xml:space="preserve">   III. Krátkodobý finanční majetek celkem             </t>
  </si>
  <si>
    <t>ř.73 až 80</t>
  </si>
  <si>
    <t>0072</t>
  </si>
  <si>
    <t xml:space="preserve">                     1.Pokladna</t>
  </si>
  <si>
    <t>211</t>
  </si>
  <si>
    <t>0073</t>
  </si>
  <si>
    <t xml:space="preserve">                     2.Ceniny</t>
  </si>
  <si>
    <t>213</t>
  </si>
  <si>
    <t>0074</t>
  </si>
  <si>
    <t xml:space="preserve">                     3.Účty v bankách</t>
  </si>
  <si>
    <t>221</t>
  </si>
  <si>
    <t>0075</t>
  </si>
  <si>
    <t xml:space="preserve">                     4.Majetkové cenné papíry k obchodování</t>
  </si>
  <si>
    <t>251</t>
  </si>
  <si>
    <t>0076</t>
  </si>
  <si>
    <t xml:space="preserve">                     5.Dluhové cenné papíry k obchodování</t>
  </si>
  <si>
    <t>253</t>
  </si>
  <si>
    <t>0077</t>
  </si>
  <si>
    <t xml:space="preserve">                     6.Ostatní cenné papíry</t>
  </si>
  <si>
    <t>256</t>
  </si>
  <si>
    <t>0078</t>
  </si>
  <si>
    <t xml:space="preserve">                     7.Pořizovaný krátkodobý finanční majetek</t>
  </si>
  <si>
    <t>259</t>
  </si>
  <si>
    <t>0079</t>
  </si>
  <si>
    <t xml:space="preserve">                     8.Peníze na cestě</t>
  </si>
  <si>
    <t>261</t>
  </si>
  <si>
    <t>0080</t>
  </si>
  <si>
    <t xml:space="preserve">    IV. Jiná aktiva celkem                                    </t>
  </si>
  <si>
    <t>ř.82 až 84</t>
  </si>
  <si>
    <t>0081</t>
  </si>
  <si>
    <t xml:space="preserve">                     1.Náklady příštích období</t>
  </si>
  <si>
    <t>381</t>
  </si>
  <si>
    <t>0082</t>
  </si>
  <si>
    <t xml:space="preserve">                     2.Příjmy příštích období</t>
  </si>
  <si>
    <t>385</t>
  </si>
  <si>
    <t>0083</t>
  </si>
  <si>
    <t xml:space="preserve">                     3.Kursové rozdíly aktivní</t>
  </si>
  <si>
    <t>386</t>
  </si>
  <si>
    <t>0084</t>
  </si>
  <si>
    <t xml:space="preserve">Aktiva celkem                                                        </t>
  </si>
  <si>
    <t>ř. 1+41</t>
  </si>
  <si>
    <t>0085</t>
  </si>
  <si>
    <t xml:space="preserve">PASIVA  </t>
  </si>
  <si>
    <t xml:space="preserve"> </t>
  </si>
  <si>
    <t xml:space="preserve">A. Vlastní zdroje celkem                                       </t>
  </si>
  <si>
    <t>ř.87+91</t>
  </si>
  <si>
    <t>0086</t>
  </si>
  <si>
    <t xml:space="preserve">     I. Jmění celkem                                          </t>
  </si>
  <si>
    <t>ř.88 až 90</t>
  </si>
  <si>
    <t>0087</t>
  </si>
  <si>
    <t xml:space="preserve">                     1.Vlastní jmění</t>
  </si>
  <si>
    <t>901</t>
  </si>
  <si>
    <t>0088</t>
  </si>
  <si>
    <t xml:space="preserve">                     2.Fondy</t>
  </si>
  <si>
    <t>911</t>
  </si>
  <si>
    <t>0089</t>
  </si>
  <si>
    <t xml:space="preserve">                     3.Oceňovací rozdíly z přecenění finančního majetku a závazků</t>
  </si>
  <si>
    <t>921</t>
  </si>
  <si>
    <t>0090</t>
  </si>
  <si>
    <t>ř.92 až 94</t>
  </si>
  <si>
    <t>0091</t>
  </si>
  <si>
    <t xml:space="preserve">                     1.Účet výsledku hospodaření</t>
  </si>
  <si>
    <t>963</t>
  </si>
  <si>
    <t>0092</t>
  </si>
  <si>
    <t xml:space="preserve">                     2.Výsledek hospodaření ve schvalovacím řízení</t>
  </si>
  <si>
    <t>931</t>
  </si>
  <si>
    <t>0093</t>
  </si>
  <si>
    <t>932</t>
  </si>
  <si>
    <t>0094</t>
  </si>
  <si>
    <t xml:space="preserve">B. Cizí zdroje celkem                              </t>
  </si>
  <si>
    <t>ř.96+98+106+130</t>
  </si>
  <si>
    <t>0095</t>
  </si>
  <si>
    <t xml:space="preserve">     I. Rezervy celkem                                                </t>
  </si>
  <si>
    <t>ř.97</t>
  </si>
  <si>
    <t>0096</t>
  </si>
  <si>
    <t xml:space="preserve">                     1.Rezervy</t>
  </si>
  <si>
    <t>941</t>
  </si>
  <si>
    <t>0097</t>
  </si>
  <si>
    <t xml:space="preserve">     II. Dlouhodobé závazky celkem                   </t>
  </si>
  <si>
    <t>ř.99 až 105</t>
  </si>
  <si>
    <t>0098</t>
  </si>
  <si>
    <t xml:space="preserve">                     1.Dlouhodobé bankovní úvěry</t>
  </si>
  <si>
    <t>951</t>
  </si>
  <si>
    <t>0099</t>
  </si>
  <si>
    <t>953</t>
  </si>
  <si>
    <t>0100</t>
  </si>
  <si>
    <t xml:space="preserve">                     3.Závazky z pronájmu</t>
  </si>
  <si>
    <t>954</t>
  </si>
  <si>
    <t>0101</t>
  </si>
  <si>
    <t xml:space="preserve">                     4.Přijaté dlouhodobé zálohy</t>
  </si>
  <si>
    <t>955</t>
  </si>
  <si>
    <t>0102</t>
  </si>
  <si>
    <t xml:space="preserve">                     5.Dlouhodobé směnky k úhradě</t>
  </si>
  <si>
    <t>958</t>
  </si>
  <si>
    <t>0103</t>
  </si>
  <si>
    <t xml:space="preserve">                     6.Dohadné účty pasivní</t>
  </si>
  <si>
    <t>z389</t>
  </si>
  <si>
    <t>0104</t>
  </si>
  <si>
    <t xml:space="preserve">                     7.Ostatní dlouhodobé závazky</t>
  </si>
  <si>
    <t>959</t>
  </si>
  <si>
    <t>0105</t>
  </si>
  <si>
    <t xml:space="preserve">    III. Krátkodobé závazky celkem                   </t>
  </si>
  <si>
    <t>ř.107 až 129</t>
  </si>
  <si>
    <t>0106</t>
  </si>
  <si>
    <t xml:space="preserve">                     1.Dodavatelé</t>
  </si>
  <si>
    <t>321</t>
  </si>
  <si>
    <t>0107</t>
  </si>
  <si>
    <t xml:space="preserve">                     2.Směnky k úhradě</t>
  </si>
  <si>
    <t>322</t>
  </si>
  <si>
    <t>0108</t>
  </si>
  <si>
    <t xml:space="preserve">                     3.Přijaté zálohy</t>
  </si>
  <si>
    <t>324</t>
  </si>
  <si>
    <t>0109</t>
  </si>
  <si>
    <t xml:space="preserve">                     4.Ostatní závazky</t>
  </si>
  <si>
    <t>325</t>
  </si>
  <si>
    <t>0110</t>
  </si>
  <si>
    <t xml:space="preserve">                     5.Zaměstnanci</t>
  </si>
  <si>
    <t>331</t>
  </si>
  <si>
    <t>0111</t>
  </si>
  <si>
    <t xml:space="preserve">                     6.Ostatní závazky vůči zaměstnancům</t>
  </si>
  <si>
    <t>333</t>
  </si>
  <si>
    <t>0112</t>
  </si>
  <si>
    <t>0113</t>
  </si>
  <si>
    <t xml:space="preserve">                     8.Daň z příjmu</t>
  </si>
  <si>
    <t>0114</t>
  </si>
  <si>
    <t xml:space="preserve">                     9.Ostatní přímé daně</t>
  </si>
  <si>
    <t>0115</t>
  </si>
  <si>
    <t xml:space="preserve">                    10.Daň z přidané hodnoty</t>
  </si>
  <si>
    <t>0116</t>
  </si>
  <si>
    <t xml:space="preserve">                    11.Ostatní daně a poplatky</t>
  </si>
  <si>
    <t>0117</t>
  </si>
  <si>
    <t xml:space="preserve">                    12.Závazky ze vztahu ke státnímu rozpočtu</t>
  </si>
  <si>
    <t>0118</t>
  </si>
  <si>
    <t>0119</t>
  </si>
  <si>
    <t>367</t>
  </si>
  <si>
    <t>0120</t>
  </si>
  <si>
    <t xml:space="preserve">                    15.Závazky k účastníkům sdružení</t>
  </si>
  <si>
    <t>368</t>
  </si>
  <si>
    <t>0121</t>
  </si>
  <si>
    <t xml:space="preserve">                    16.Závazky z pevných termínovaných operací a opcí</t>
  </si>
  <si>
    <t>0122</t>
  </si>
  <si>
    <t xml:space="preserve">                    17.Jiné závazky</t>
  </si>
  <si>
    <t>379</t>
  </si>
  <si>
    <t>0123</t>
  </si>
  <si>
    <t xml:space="preserve">                    18.Krátkodobé bankovní úvěry</t>
  </si>
  <si>
    <t>231</t>
  </si>
  <si>
    <t>0124</t>
  </si>
  <si>
    <t xml:space="preserve">                    19.Eskontní úvěry</t>
  </si>
  <si>
    <t>232</t>
  </si>
  <si>
    <t>0125</t>
  </si>
  <si>
    <t>241</t>
  </si>
  <si>
    <t>0126</t>
  </si>
  <si>
    <t xml:space="preserve">                    21.Vlastní dluhopisy</t>
  </si>
  <si>
    <t>255</t>
  </si>
  <si>
    <t>0127</t>
  </si>
  <si>
    <t xml:space="preserve">                    22.Dohadné účty pasivní</t>
  </si>
  <si>
    <t>0128</t>
  </si>
  <si>
    <t xml:space="preserve">                    23.Ostatní krátkodobé finanční výpomoci</t>
  </si>
  <si>
    <t>249</t>
  </si>
  <si>
    <t>0129</t>
  </si>
  <si>
    <t xml:space="preserve">    IV. Jiná pasiva celkem                                </t>
  </si>
  <si>
    <t>ř.131 až 133</t>
  </si>
  <si>
    <t>0130</t>
  </si>
  <si>
    <t xml:space="preserve">                      1.Výdaje příštích období</t>
  </si>
  <si>
    <t>383</t>
  </si>
  <si>
    <t>0131</t>
  </si>
  <si>
    <t xml:space="preserve">                      2.Výnosy příštích období</t>
  </si>
  <si>
    <t>384</t>
  </si>
  <si>
    <t>0132</t>
  </si>
  <si>
    <t xml:space="preserve">                      3.Kursové rozdíly pasivní</t>
  </si>
  <si>
    <t>387</t>
  </si>
  <si>
    <t>0133</t>
  </si>
  <si>
    <t xml:space="preserve">Pasiva celkem                                                    </t>
  </si>
  <si>
    <t>ř.86+95</t>
  </si>
  <si>
    <t>0134</t>
  </si>
  <si>
    <t>A. Náklady</t>
  </si>
  <si>
    <t xml:space="preserve">     I. Spotřebované nákupy celkem</t>
  </si>
  <si>
    <t>ř.2 až 5</t>
  </si>
  <si>
    <t xml:space="preserve">            1.Spotřeba materiálu</t>
  </si>
  <si>
    <t xml:space="preserve">            2.Spotřeba energie</t>
  </si>
  <si>
    <t xml:space="preserve">            3.Spotřeba ostatních neskladovatelných dodávek</t>
  </si>
  <si>
    <t xml:space="preserve">            4.Prodané zboží</t>
  </si>
  <si>
    <t xml:space="preserve">     II.Služby celkem</t>
  </si>
  <si>
    <t>ř.7 až 10</t>
  </si>
  <si>
    <t xml:space="preserve">            5.Opravy a udržování</t>
  </si>
  <si>
    <t xml:space="preserve">            6.Cestovné</t>
  </si>
  <si>
    <t xml:space="preserve">            7.Náklady na reprezentaci</t>
  </si>
  <si>
    <t xml:space="preserve">            8.Ostatní služby</t>
  </si>
  <si>
    <t xml:space="preserve">     III.Osobní náklady celkem</t>
  </si>
  <si>
    <t>ř.12 až 16</t>
  </si>
  <si>
    <t xml:space="preserve">            9.Mzdové náklady</t>
  </si>
  <si>
    <t xml:space="preserve">            10.Zákonné sociální pojištění</t>
  </si>
  <si>
    <t xml:space="preserve">            11.Ostatní sociální pojištění</t>
  </si>
  <si>
    <t xml:space="preserve">            12.Zákonné sociální náklady</t>
  </si>
  <si>
    <t xml:space="preserve">            13.Ostatní sociální náklady</t>
  </si>
  <si>
    <t xml:space="preserve">    IV.Daně a poplatky celkem</t>
  </si>
  <si>
    <t>ř.18 až 20</t>
  </si>
  <si>
    <t xml:space="preserve">            14.Daň silniční</t>
  </si>
  <si>
    <t xml:space="preserve">            15.Daň z nemovitosti</t>
  </si>
  <si>
    <t xml:space="preserve">            16.Ostatní daně a poplatky</t>
  </si>
  <si>
    <t xml:space="preserve">    V.Ostatní náklady celkem</t>
  </si>
  <si>
    <t>ř.22 až 29</t>
  </si>
  <si>
    <t xml:space="preserve">            17.Smluvní pokuty a úroky z prodlení</t>
  </si>
  <si>
    <t xml:space="preserve">            18.Ostatní pokuty a penále</t>
  </si>
  <si>
    <t xml:space="preserve">            19.Odpis nedobytné pohledávky</t>
  </si>
  <si>
    <t xml:space="preserve">            20.Úroky</t>
  </si>
  <si>
    <t xml:space="preserve">            21.Kursové ztráty</t>
  </si>
  <si>
    <t xml:space="preserve">            22.Dary</t>
  </si>
  <si>
    <t xml:space="preserve">            23.Manka a škody</t>
  </si>
  <si>
    <t xml:space="preserve">            24.Jiné ostatní náklady</t>
  </si>
  <si>
    <t>ř.31 až 36</t>
  </si>
  <si>
    <t xml:space="preserve">            27.Prodané cenné papíry a podíly</t>
  </si>
  <si>
    <t xml:space="preserve">            28.Prodaný materiál</t>
  </si>
  <si>
    <t xml:space="preserve">            29.Tvorba rezerv</t>
  </si>
  <si>
    <t xml:space="preserve">            30.Tvorba opravných položek</t>
  </si>
  <si>
    <t xml:space="preserve">     VII.Poskytnuté příspěvky celkem</t>
  </si>
  <si>
    <t>ř.38 a 39</t>
  </si>
  <si>
    <t xml:space="preserve">            32.Poskytnuté členské příspěvky</t>
  </si>
  <si>
    <t xml:space="preserve">     VIII.Daň z příjmů celkem</t>
  </si>
  <si>
    <t>ř.41</t>
  </si>
  <si>
    <t xml:space="preserve">            33.Dodatečné odvody daně z příjmů</t>
  </si>
  <si>
    <t>Náklady celkem</t>
  </si>
  <si>
    <t xml:space="preserve">ř.1+6+11+17+21+ 30+37+40 </t>
  </si>
  <si>
    <t>B. Výnosy</t>
  </si>
  <si>
    <t xml:space="preserve">        I.Tržby za vlastní výkony a za zboží celkem</t>
  </si>
  <si>
    <t>ř.44 až 46</t>
  </si>
  <si>
    <t xml:space="preserve">             1.Tržby za vlastní výrobky</t>
  </si>
  <si>
    <t xml:space="preserve">             2.Tržby z prodeje služeb</t>
  </si>
  <si>
    <t xml:space="preserve">             3.Tržby za prodané zboží</t>
  </si>
  <si>
    <t xml:space="preserve">       II.Změny stavu vnitroorganizačních zásob celkem</t>
  </si>
  <si>
    <t>ř.48 až 51</t>
  </si>
  <si>
    <t xml:space="preserve">             4.Změna stavu zásob nedokončené výroby</t>
  </si>
  <si>
    <t xml:space="preserve">             5.Změna stavu zásob polotovarů</t>
  </si>
  <si>
    <t xml:space="preserve">             6.Změna stavu zásob výrobků</t>
  </si>
  <si>
    <t xml:space="preserve">             7.Změna stavu zvířat</t>
  </si>
  <si>
    <t xml:space="preserve">       III.Aktivace celkem</t>
  </si>
  <si>
    <t>ř.53 až 56</t>
  </si>
  <si>
    <t xml:space="preserve">             8.Aktivace materiálu a zboží</t>
  </si>
  <si>
    <t xml:space="preserve">             9.Aktivace vnitroorganizačních služeb</t>
  </si>
  <si>
    <t xml:space="preserve">             10.Aktivace dlouhodobého nehmotného majetku</t>
  </si>
  <si>
    <t xml:space="preserve">             11.Aktivace dlouhodobého hmotného majetku</t>
  </si>
  <si>
    <t xml:space="preserve">       IV.Ostatní výnosy celkem</t>
  </si>
  <si>
    <t>ř.58 až 64</t>
  </si>
  <si>
    <t xml:space="preserve">             12.Smluvní pokuty a úroky z prodlení</t>
  </si>
  <si>
    <t xml:space="preserve">             13.Ostatní pokuty a penále</t>
  </si>
  <si>
    <t xml:space="preserve">             14.Platby za odepsané pohledávky</t>
  </si>
  <si>
    <t xml:space="preserve">             15.Úroky</t>
  </si>
  <si>
    <t xml:space="preserve">             16.Kursové zisky</t>
  </si>
  <si>
    <t xml:space="preserve">             17.Zúčtování fondů</t>
  </si>
  <si>
    <t xml:space="preserve">             18.Jiné ostatní výnosy</t>
  </si>
  <si>
    <t>ř.66 až 72</t>
  </si>
  <si>
    <t xml:space="preserve">             20.Tržby z prodeje cenných papírů a podílů</t>
  </si>
  <si>
    <t xml:space="preserve">             21.Tržby z prodeje materiálu</t>
  </si>
  <si>
    <t xml:space="preserve">             22.Výnosy z krátkodobého finančního majetku</t>
  </si>
  <si>
    <t xml:space="preserve">             23.Zúčtování rezerv</t>
  </si>
  <si>
    <t xml:space="preserve">             24.Výnosy z dlouhodobého finančního majetku</t>
  </si>
  <si>
    <t xml:space="preserve">             25.Zúčtování opravných položek</t>
  </si>
  <si>
    <t xml:space="preserve">      VI.Přijaté příspěvky celkem</t>
  </si>
  <si>
    <t>ř.74 až 76</t>
  </si>
  <si>
    <t xml:space="preserve">             26.Přijaté příspěvky zúčtované mezi organizačními složkami</t>
  </si>
  <si>
    <t xml:space="preserve">             27.Přijaté příspěvky (dary)</t>
  </si>
  <si>
    <t xml:space="preserve">             28.Přijaté členské příspěvky</t>
  </si>
  <si>
    <t xml:space="preserve">      VII.Provozní dotace celkem</t>
  </si>
  <si>
    <t>ř.78</t>
  </si>
  <si>
    <t xml:space="preserve">             29.Provozní dotace</t>
  </si>
  <si>
    <t>Výnosy celkem</t>
  </si>
  <si>
    <t>C. Výsledek hospodaření před zdaněním</t>
  </si>
  <si>
    <t>ř.79 - 42</t>
  </si>
  <si>
    <t xml:space="preserve">             34.Daň z příjmů</t>
  </si>
  <si>
    <t>D. Výsledek hospodaření po zdanění</t>
  </si>
  <si>
    <t>ř.80 - 81</t>
  </si>
  <si>
    <t xml:space="preserve">     Výsledek hospodaření před zdaněním</t>
  </si>
  <si>
    <t xml:space="preserve">     Výsledek hospodaření po zdanění</t>
  </si>
  <si>
    <t>č.ř.</t>
  </si>
  <si>
    <t>použito</t>
  </si>
  <si>
    <t xml:space="preserve">v tom: </t>
  </si>
  <si>
    <t xml:space="preserve">ostatní </t>
  </si>
  <si>
    <t>ostatní</t>
  </si>
  <si>
    <t xml:space="preserve">
Název údaje</t>
  </si>
  <si>
    <t>zůstatek</t>
  </si>
  <si>
    <t>tvorba</t>
  </si>
  <si>
    <t>čerpání</t>
  </si>
  <si>
    <t xml:space="preserve">  (+)</t>
  </si>
  <si>
    <t>Fond rezervní</t>
  </si>
  <si>
    <t>Fond reprodukce investičního majetku</t>
  </si>
  <si>
    <t>Stipendijní fond</t>
  </si>
  <si>
    <t>Fond odměn</t>
  </si>
  <si>
    <t>Fond účelově určených prostředků</t>
  </si>
  <si>
    <t>Fond sociální</t>
  </si>
  <si>
    <t>Fond provozních prostředků</t>
  </si>
  <si>
    <t>z toho:</t>
  </si>
  <si>
    <t>na jednotlivé projekty VaV či výzkumné záměry</t>
  </si>
  <si>
    <t>jiné podpory z veřejných prostředků</t>
  </si>
  <si>
    <t>(tis. Kč)</t>
  </si>
  <si>
    <t>HV z hlavní činnosti</t>
  </si>
  <si>
    <t>HV z doplňkové činnosti</t>
  </si>
  <si>
    <t>HV celkem</t>
  </si>
  <si>
    <t>C e l k e m</t>
  </si>
  <si>
    <t xml:space="preserve">Celkem </t>
  </si>
  <si>
    <t>Celkem</t>
  </si>
  <si>
    <t>sl.2</t>
  </si>
  <si>
    <t>(v tis. Kč)</t>
  </si>
  <si>
    <t>Doplňková činnost</t>
  </si>
  <si>
    <t>z toho</t>
  </si>
  <si>
    <t>pozemky</t>
  </si>
  <si>
    <t>budovy, stavby, haly</t>
  </si>
  <si>
    <t>Položka</t>
  </si>
  <si>
    <t>poplatky za úkony spojené s příjímacím řízením (§ 58 odst. 1)</t>
  </si>
  <si>
    <t>poplatky za studium v cizím jazyce (§58 odst. 5)</t>
  </si>
  <si>
    <t>mzdy</t>
  </si>
  <si>
    <t>Ukazatel</t>
  </si>
  <si>
    <t>KaM</t>
  </si>
  <si>
    <t>vědečtí pracovníci</t>
  </si>
  <si>
    <t>celkem</t>
  </si>
  <si>
    <t>Stav k 1.1.</t>
  </si>
  <si>
    <t>Stav k 31.12.</t>
  </si>
  <si>
    <t>Tvorba</t>
  </si>
  <si>
    <t>z fondu reprodukce inv. majetku</t>
  </si>
  <si>
    <t>z fondu odměn</t>
  </si>
  <si>
    <t>z fondu provozních prostředků</t>
  </si>
  <si>
    <t>Čerpání</t>
  </si>
  <si>
    <t>krytí ztrát minulých účetních období</t>
  </si>
  <si>
    <t>do fondu reprodukce inv. majetku</t>
  </si>
  <si>
    <t>do fondu odměn</t>
  </si>
  <si>
    <t>do fondu provozních prostředků</t>
  </si>
  <si>
    <t>z odpisů</t>
  </si>
  <si>
    <t xml:space="preserve">ze zůstatku příspěvku </t>
  </si>
  <si>
    <t xml:space="preserve">zůstat.cena nehm. a hmot.dlouhod. majektu </t>
  </si>
  <si>
    <t>Převod z fondů celkem</t>
  </si>
  <si>
    <t>v tom: z fondu odměn</t>
  </si>
  <si>
    <t xml:space="preserve">            z fondu provozních prostředků</t>
  </si>
  <si>
    <t xml:space="preserve">            z rezervního fondu</t>
  </si>
  <si>
    <t xml:space="preserve">            stroje a zařízení</t>
  </si>
  <si>
    <t xml:space="preserve">            nákupy nemovitostí</t>
  </si>
  <si>
    <t>Převod do fondů celkem</t>
  </si>
  <si>
    <t>v tom: do fondu odměn</t>
  </si>
  <si>
    <t xml:space="preserve">            do fondu provozních prostředků</t>
  </si>
  <si>
    <t xml:space="preserve">            do rezervního fondu</t>
  </si>
  <si>
    <t>daňově uznatelné výdaje podle zák. 586/1992 Sb. o daních z příjmů</t>
  </si>
  <si>
    <t xml:space="preserve">Stav k 31.12. </t>
  </si>
  <si>
    <t>z rezervního fondu</t>
  </si>
  <si>
    <t>mzdové náklady</t>
  </si>
  <si>
    <t>do rezervního fondu</t>
  </si>
  <si>
    <t>Neinvestice</t>
  </si>
  <si>
    <t>Investice</t>
  </si>
  <si>
    <t>účelově určené dary § 18 odst. 9 a) zák. č. 111/1998 Sb.</t>
  </si>
  <si>
    <t>účelově určené peněžní prostředky ze zahraničí § 18 odst. 9 b) zák. č. 111/1998 Sb.</t>
  </si>
  <si>
    <t xml:space="preserve">Tvorba </t>
  </si>
  <si>
    <t xml:space="preserve">Čerpání </t>
  </si>
  <si>
    <t>Příděl podle § 18 odst. 12 zák. č. 111/1998 Sb.</t>
  </si>
  <si>
    <t>ze zůstatku příspěvku</t>
  </si>
  <si>
    <t>na provozní náklady dle vnitřního předpisu VŠ</t>
  </si>
  <si>
    <t>a</t>
  </si>
  <si>
    <t>b</t>
  </si>
  <si>
    <t>c</t>
  </si>
  <si>
    <t>d</t>
  </si>
  <si>
    <t>e</t>
  </si>
  <si>
    <t>f</t>
  </si>
  <si>
    <t>g</t>
  </si>
  <si>
    <t>h</t>
  </si>
  <si>
    <t>i</t>
  </si>
  <si>
    <t>j</t>
  </si>
  <si>
    <t>za vynikající studijní výsledky dle § 91 odst. 2 písm. a)</t>
  </si>
  <si>
    <t>za vynikající vědecké, výzkumné, vývojové, umělecké nebo další tvůrčí výsledky přispívající k prohloubení znalostí dle § 91 odst. 2 písm. b)</t>
  </si>
  <si>
    <t>v případě tíživé sociální situace studenta dle § 91 odst. 3)</t>
  </si>
  <si>
    <t>ubytovací stipendium</t>
  </si>
  <si>
    <t>na podporu studia v zahraničí dle § 91 odst. 4 písm. a)</t>
  </si>
  <si>
    <t>SOCRATES</t>
  </si>
  <si>
    <t>CEEPUS</t>
  </si>
  <si>
    <t>na podporu studia v ČR dle § 91 odst. 4 písm. b)</t>
  </si>
  <si>
    <t>AKTION</t>
  </si>
  <si>
    <t xml:space="preserve">studentům doktorských studijních programů dle § 91 odst. 4 písm. c) </t>
  </si>
  <si>
    <t>(v tis.Kč)</t>
  </si>
  <si>
    <t>Výnosy</t>
  </si>
  <si>
    <t>v hlavní činnosti</t>
  </si>
  <si>
    <t>v doplňkové činnosti</t>
  </si>
  <si>
    <t xml:space="preserve">od studentů </t>
  </si>
  <si>
    <t>od cizích strávníků</t>
  </si>
  <si>
    <t>od cizích ubytovaných</t>
  </si>
  <si>
    <t xml:space="preserve">z dotace MŠMT </t>
  </si>
  <si>
    <t>sl. 1</t>
  </si>
  <si>
    <t>ř.80/1+80/2</t>
  </si>
  <si>
    <t>ř.82/1+82/2</t>
  </si>
  <si>
    <t>sl. 2</t>
  </si>
  <si>
    <t>Identifikační číslo EDS (ISPROFIN)</t>
  </si>
  <si>
    <t>(tis. kč)</t>
  </si>
  <si>
    <t>Hlavní   činnost</t>
  </si>
  <si>
    <t>poplatky za nadstandardní dobu studia (§58 odst. 3)</t>
  </si>
  <si>
    <t>poplatky za studium v dalším stud. programu (§58 odst. 4)</t>
  </si>
  <si>
    <t>úplata za poskytování U3V</t>
  </si>
  <si>
    <t>úplata za poskytování programů CŽV (§ 60) mimo U3V</t>
  </si>
  <si>
    <t>Investiční celkem</t>
  </si>
  <si>
    <t>účelově určené prostředky na VaV kapitoly 333-MŠMT, § 18 odst.9 c) zák. č. 111/1998 Sb.</t>
  </si>
  <si>
    <t>účelově určené prostředky z jiné podpory z veř. prostředků, § 18 odst.9 c) zák. č. 111/1998 Sb.</t>
  </si>
  <si>
    <t xml:space="preserve">Poznámky: </t>
  </si>
  <si>
    <t xml:space="preserve">                    7.Pořizovaný dlouhodobý finanční majetek</t>
  </si>
  <si>
    <t xml:space="preserve">                   15.Pohledávky z pevných termínovaných operací a opcí</t>
  </si>
  <si>
    <t xml:space="preserve">                   16.Pohledávky z vydaných dluhopisů</t>
  </si>
  <si>
    <t xml:space="preserve">                     2.Vydané dluhopisy</t>
  </si>
  <si>
    <t xml:space="preserve">                    20.Vydané krátkodobé dluhopisy</t>
  </si>
  <si>
    <r>
      <t xml:space="preserve"> Příloha č.1 k vyhlášce č. </t>
    </r>
    <r>
      <rPr>
        <b/>
        <sz val="9"/>
        <rFont val="Calibri"/>
        <family val="2"/>
        <charset val="238"/>
      </rPr>
      <t>504/2002 Sb.</t>
    </r>
    <r>
      <rPr>
        <sz val="9"/>
        <rFont val="Calibri"/>
        <family val="2"/>
        <charset val="238"/>
      </rPr>
      <t xml:space="preserve"> ve znění pozdějších předpisů</t>
    </r>
  </si>
  <si>
    <r>
      <t>Jednotlivé položky se vykazují v tis. Kč (</t>
    </r>
    <r>
      <rPr>
        <sz val="10"/>
        <rFont val="Calibri"/>
        <family val="2"/>
        <charset val="238"/>
      </rPr>
      <t>§4, odst.3</t>
    </r>
    <r>
      <rPr>
        <b/>
        <sz val="10"/>
        <rFont val="Calibri"/>
        <family val="2"/>
        <charset val="238"/>
      </rPr>
      <t>)</t>
    </r>
  </si>
  <si>
    <r>
      <t xml:space="preserve"> Příloha č.2 k vyhlášce č. </t>
    </r>
    <r>
      <rPr>
        <b/>
        <sz val="9"/>
        <rFont val="Calibri"/>
        <family val="2"/>
        <charset val="238"/>
      </rPr>
      <t>504/2002 Sb.</t>
    </r>
    <r>
      <rPr>
        <sz val="9"/>
        <rFont val="Calibri"/>
        <family val="2"/>
        <charset val="238"/>
      </rPr>
      <t xml:space="preserve"> ve znění pozdějších předpisů</t>
    </r>
  </si>
  <si>
    <r>
      <t xml:space="preserve"> Jednotlivé položky se vykazují v tis. Kč (</t>
    </r>
    <r>
      <rPr>
        <sz val="10"/>
        <rFont val="Calibri"/>
        <family val="2"/>
        <charset val="238"/>
      </rPr>
      <t>§4, odst.3</t>
    </r>
    <r>
      <rPr>
        <b/>
        <sz val="10"/>
        <rFont val="Calibri"/>
        <family val="2"/>
        <charset val="238"/>
      </rPr>
      <t>)</t>
    </r>
  </si>
  <si>
    <t>k</t>
  </si>
  <si>
    <t>profesoři</t>
  </si>
  <si>
    <t>docenti</t>
  </si>
  <si>
    <t>odborní asistenti</t>
  </si>
  <si>
    <t>asistenti</t>
  </si>
  <si>
    <t>lektoři</t>
  </si>
  <si>
    <t>akademičtí pracovníci</t>
  </si>
  <si>
    <t>CELKEM</t>
  </si>
  <si>
    <t>Fondy</t>
  </si>
  <si>
    <t>bez VaV</t>
  </si>
  <si>
    <t>Operační programy EU</t>
  </si>
  <si>
    <t>Ostatní zdroje</t>
  </si>
  <si>
    <t>Počet pracovníků</t>
  </si>
  <si>
    <t>Průměrná měsíční mzda</t>
  </si>
  <si>
    <t>Kapitola 333 - MŠMT</t>
  </si>
  <si>
    <t>VZaLS</t>
  </si>
  <si>
    <t>Vysoká škola</t>
  </si>
  <si>
    <t>VaV</t>
  </si>
  <si>
    <t>VaV z ostatních zdrojů (bez operačních progr.)</t>
  </si>
  <si>
    <t>VaV ze zahraničí</t>
  </si>
  <si>
    <t>vysoká škola</t>
  </si>
  <si>
    <t>ostatní poskytovatelé</t>
  </si>
  <si>
    <t>kapitola 333 - MŠMT</t>
  </si>
  <si>
    <t>Mzdy</t>
  </si>
  <si>
    <t>ostatní zdroje rozpočtu VŠ</t>
  </si>
  <si>
    <t>Zdroj financování</t>
  </si>
  <si>
    <t>MŠMT OP VK</t>
  </si>
  <si>
    <t>MŠMT OP VaVpI</t>
  </si>
  <si>
    <t>Poznámky</t>
  </si>
  <si>
    <t>v tom</t>
  </si>
  <si>
    <t>poskytnuté</t>
  </si>
  <si>
    <t>poskytnuto</t>
  </si>
  <si>
    <t>e=a+c</t>
  </si>
  <si>
    <t>f=b+d</t>
  </si>
  <si>
    <t>MŠMT</t>
  </si>
  <si>
    <t>použité</t>
  </si>
  <si>
    <t>další dle specifikace VŠ</t>
  </si>
  <si>
    <t>Výsledek hospodaření</t>
  </si>
  <si>
    <t>l=h-b</t>
  </si>
  <si>
    <t>m=k-c</t>
  </si>
  <si>
    <r>
      <t xml:space="preserve">Koleje a ostatní ubytovací zařízení provozované VVŠ </t>
    </r>
    <r>
      <rPr>
        <sz val="8"/>
        <rFont val="Calibri"/>
        <family val="2"/>
        <charset val="238"/>
      </rPr>
      <t>(1)</t>
    </r>
  </si>
  <si>
    <r>
      <rPr>
        <sz val="8"/>
        <rFont val="Calibri"/>
        <family val="2"/>
        <charset val="238"/>
      </rPr>
      <t>(1)</t>
    </r>
    <r>
      <rPr>
        <sz val="10"/>
        <rFont val="Calibri"/>
        <family val="2"/>
        <charset val="238"/>
      </rPr>
      <t xml:space="preserve"> V případě potřeby rozšířit počet řádků.</t>
    </r>
  </si>
  <si>
    <r>
      <t xml:space="preserve">Menzy a ostatní stravovací zařízení, pro která vydalo souhlas MŠMT </t>
    </r>
    <r>
      <rPr>
        <sz val="8"/>
        <rFont val="Calibri"/>
        <family val="2"/>
        <charset val="238"/>
      </rPr>
      <t>(1)</t>
    </r>
  </si>
  <si>
    <t>sl.  3</t>
  </si>
  <si>
    <t>sl. 4</t>
  </si>
  <si>
    <r>
      <t xml:space="preserve">Rozvaha (bilance) </t>
    </r>
    <r>
      <rPr>
        <sz val="8"/>
        <rFont val="Calibri"/>
        <family val="2"/>
        <charset val="238"/>
      </rPr>
      <t>(1)</t>
    </r>
  </si>
  <si>
    <r>
      <t xml:space="preserve">účet / součet </t>
    </r>
    <r>
      <rPr>
        <sz val="8"/>
        <rFont val="Calibri"/>
        <family val="2"/>
        <charset val="238"/>
      </rPr>
      <t>(2)</t>
    </r>
  </si>
  <si>
    <r>
      <rPr>
        <sz val="8"/>
        <rFont val="Calibri"/>
        <family val="2"/>
        <charset val="238"/>
      </rPr>
      <t>(1)</t>
    </r>
    <r>
      <rPr>
        <i/>
        <sz val="10"/>
        <rFont val="Calibri"/>
        <family val="2"/>
        <charset val="238"/>
      </rPr>
      <t xml:space="preserve"> </t>
    </r>
    <r>
      <rPr>
        <sz val="10"/>
        <rFont val="Calibri"/>
        <family val="2"/>
        <charset val="238"/>
      </rPr>
      <t>Zpracování "Rozvahy" se řídí § 5 a §§ 7 až 25  Vyhlášky 504/2002 Sb.</t>
    </r>
  </si>
  <si>
    <r>
      <rPr>
        <sz val="8"/>
        <rFont val="Calibri"/>
        <family val="2"/>
        <charset val="238"/>
      </rPr>
      <t>(3)</t>
    </r>
    <r>
      <rPr>
        <sz val="10"/>
        <rFont val="Calibri"/>
        <family val="2"/>
        <charset val="238"/>
      </rPr>
      <t xml:space="preserve"> Číslování řádků a sloupců je závazné pro datové vstupní věty formátu F-JASU pro zpracování výkazů v MÚZO Praha s.r.o.</t>
    </r>
  </si>
  <si>
    <t xml:space="preserve">                     7.Závazky k institucím sociálního zabezpečení a veřejného zdravotního pojištění</t>
  </si>
  <si>
    <t>ř.43+47+52+57+65+73+77</t>
  </si>
  <si>
    <r>
      <t xml:space="preserve">Výkaz zisku a ztráty </t>
    </r>
    <r>
      <rPr>
        <sz val="8"/>
        <rFont val="Calibri"/>
        <family val="2"/>
        <charset val="238"/>
      </rPr>
      <t>(1)</t>
    </r>
  </si>
  <si>
    <r>
      <t xml:space="preserve">řádek </t>
    </r>
    <r>
      <rPr>
        <sz val="8"/>
        <rFont val="Calibri"/>
        <family val="2"/>
        <charset val="238"/>
      </rPr>
      <t>(3)</t>
    </r>
  </si>
  <si>
    <r>
      <rPr>
        <sz val="8"/>
        <rFont val="Calibri"/>
        <family val="2"/>
        <charset val="238"/>
      </rPr>
      <t>(2)</t>
    </r>
    <r>
      <rPr>
        <sz val="10"/>
        <rFont val="Calibri"/>
        <family val="2"/>
        <charset val="238"/>
      </rPr>
      <t xml:space="preserve"> Vyhláškou</t>
    </r>
    <r>
      <rPr>
        <sz val="10"/>
        <rFont val="Calibri"/>
        <family val="2"/>
        <charset val="238"/>
      </rPr>
      <t xml:space="preserve"> je dáno pouze označení a členění textů; čísla příslušných účtů jsou doplněna pro lepší orientaci ve výkazu.</t>
    </r>
  </si>
  <si>
    <t>celkem (+)</t>
  </si>
  <si>
    <t>k 31.12.</t>
  </si>
  <si>
    <t>e=a+b-d</t>
  </si>
  <si>
    <t xml:space="preserve">Fondy celkem  </t>
  </si>
  <si>
    <t>6a</t>
  </si>
  <si>
    <t>6b</t>
  </si>
  <si>
    <r>
      <t>Počet studentů</t>
    </r>
    <r>
      <rPr>
        <sz val="8"/>
        <rFont val="Calibri"/>
        <family val="2"/>
        <charset val="238"/>
      </rPr>
      <t xml:space="preserve"> (2)</t>
    </r>
  </si>
  <si>
    <t>Poznámka</t>
  </si>
  <si>
    <t>(1)</t>
  </si>
  <si>
    <t>STIPENDIA přiznána a vyplacena</t>
  </si>
  <si>
    <t>na výzkumnou, vývojovou a inovační činnost podle zvláštního právního předpisu, § 91 odst.2 písm. c)</t>
  </si>
  <si>
    <t>v případech zvláštního zřetele hodných dle § 91 odst. 2 písm. e)</t>
  </si>
  <si>
    <t>v případě tíživé sociální situace studenta dle § 91 odst. 2 písm. d)</t>
  </si>
  <si>
    <t>Příspěvek / dotace MŠMT</t>
  </si>
  <si>
    <t>Stipendijní fond VŠ</t>
  </si>
  <si>
    <r>
      <t xml:space="preserve">Celkem vyplaceno </t>
    </r>
    <r>
      <rPr>
        <sz val="8"/>
        <rFont val="Calibri"/>
        <family val="2"/>
        <charset val="238"/>
      </rPr>
      <t>(2)</t>
    </r>
  </si>
  <si>
    <t>Studenti</t>
  </si>
  <si>
    <t>Ostatní</t>
  </si>
  <si>
    <t>jiná stipendia</t>
  </si>
  <si>
    <t>Kontrolní vazba</t>
  </si>
  <si>
    <t>Kontrolní vazby</t>
  </si>
  <si>
    <t xml:space="preserve">                    13.Závazky ze vztahu k rozpočtu orgánů územních samosprávných celků</t>
  </si>
  <si>
    <t xml:space="preserve">                   13.Nároky na dotace a ostatní zúčtování s rozpočtem orgánů územních samospr. celků</t>
  </si>
  <si>
    <t xml:space="preserve">                   10.Oprávky k drobnému dlouhodobému hmotnému majetku</t>
  </si>
  <si>
    <t xml:space="preserve">                   11.Oprávky k ostatnímu dlouhodobému hmotnému majetku</t>
  </si>
  <si>
    <t xml:space="preserve">     II. Výsledek hospodaření celkem</t>
  </si>
  <si>
    <t xml:space="preserve">                    14.Závazky z upsaných nesplacených cenných papírů a podílů</t>
  </si>
  <si>
    <t xml:space="preserve">                     3.Nerozdělený zisk, neuhrazená ztráta minulých let</t>
  </si>
  <si>
    <t xml:space="preserve">                    7.Pohledávky za institucemi sociálního zabezpečení a veřejného zdrav. pojištění</t>
  </si>
  <si>
    <t>v tom: stavby</t>
  </si>
  <si>
    <t>Druh stipendia</t>
  </si>
  <si>
    <t xml:space="preserve">     VI.Odpisy, prodaný majetek, tvorba rezerv a opravných položek celkem</t>
  </si>
  <si>
    <t xml:space="preserve">            25.Odpisy dlouhodobého nehmotného a hmotného majetku</t>
  </si>
  <si>
    <t xml:space="preserve">            26.Zůstat. cena prodaného dlouh. nehmotného a hmotného majetku</t>
  </si>
  <si>
    <t xml:space="preserve">            31.Poskytnuté příspěvky zúčtované mezi organizačními složkami</t>
  </si>
  <si>
    <t xml:space="preserve">       V.Tržby z prodeje majetku, zúčtování rezerv a opravných položek celkem</t>
  </si>
  <si>
    <t xml:space="preserve">             19.Tržby z prodeje dlouh. nehmotného a hmotného majetku</t>
  </si>
  <si>
    <t>Poplatky stanovené dle § 58 zákona 111/1998 Sb.</t>
  </si>
  <si>
    <t>Pronájem</t>
  </si>
  <si>
    <t>Tržby z prodeje majetku</t>
  </si>
  <si>
    <t>Dary</t>
  </si>
  <si>
    <t>Dědictví</t>
  </si>
  <si>
    <t>Vybrané činnosti</t>
  </si>
  <si>
    <t>Zdroje</t>
  </si>
  <si>
    <r>
      <t xml:space="preserve">Součásti VVŠ </t>
    </r>
    <r>
      <rPr>
        <sz val="8"/>
        <rFont val="Calibri"/>
        <family val="2"/>
        <charset val="238"/>
      </rPr>
      <t>(1)</t>
    </r>
  </si>
  <si>
    <t>(1) Členění se uvádí podle § 22 odst.1 a) zákona č.111/1998 Sb. Počet řádků rozšířit dle potřeby.</t>
  </si>
  <si>
    <t>hlavní + doplňková (hospodářská) činnost</t>
  </si>
  <si>
    <r>
      <t xml:space="preserve">Průměrná částka na 1 studenta </t>
    </r>
    <r>
      <rPr>
        <sz val="8"/>
        <rFont val="Calibri"/>
        <family val="2"/>
        <charset val="238"/>
      </rPr>
      <t>(3)</t>
    </r>
  </si>
  <si>
    <r>
      <t xml:space="preserve">ostatní příjmy </t>
    </r>
    <r>
      <rPr>
        <sz val="10"/>
        <rFont val="Calibri"/>
        <family val="2"/>
        <charset val="238"/>
      </rPr>
      <t>(1)</t>
    </r>
  </si>
  <si>
    <r>
      <t xml:space="preserve">ostatní užití </t>
    </r>
    <r>
      <rPr>
        <sz val="10"/>
        <rFont val="Calibri"/>
        <family val="2"/>
        <charset val="238"/>
      </rPr>
      <t>(1)</t>
    </r>
  </si>
  <si>
    <r>
      <t xml:space="preserve">užití  </t>
    </r>
    <r>
      <rPr>
        <sz val="10"/>
        <rFont val="Calibri"/>
        <family val="2"/>
        <charset val="238"/>
      </rPr>
      <t>(1)</t>
    </r>
  </si>
  <si>
    <r>
      <t xml:space="preserve">poplatky za studium dle § 58 zákona 111/81998 Sb. </t>
    </r>
    <r>
      <rPr>
        <sz val="10"/>
        <color indexed="8"/>
        <rFont val="Calibri"/>
        <family val="2"/>
        <charset val="238"/>
      </rPr>
      <t>(1)</t>
    </r>
  </si>
  <si>
    <r>
      <t xml:space="preserve">ostatní příjmy </t>
    </r>
    <r>
      <rPr>
        <sz val="10"/>
        <color indexed="8"/>
        <rFont val="Calibri"/>
        <family val="2"/>
        <charset val="238"/>
      </rPr>
      <t>(2)</t>
    </r>
  </si>
  <si>
    <r>
      <t xml:space="preserve">Prostředky z veřejných zdrojů </t>
    </r>
    <r>
      <rPr>
        <b/>
        <sz val="10"/>
        <color indexed="8"/>
        <rFont val="Calibri"/>
        <family val="2"/>
        <charset val="238"/>
      </rPr>
      <t>běžné</t>
    </r>
  </si>
  <si>
    <r>
      <t xml:space="preserve">Prostředky z veřejných zdrojů </t>
    </r>
    <r>
      <rPr>
        <b/>
        <sz val="10"/>
        <color indexed="8"/>
        <rFont val="Calibri"/>
        <family val="2"/>
        <charset val="238"/>
      </rPr>
      <t>kapitálové</t>
    </r>
  </si>
  <si>
    <r>
      <t xml:space="preserve">Prostředky z veřejných zdrojů </t>
    </r>
    <r>
      <rPr>
        <b/>
        <sz val="10"/>
        <color indexed="8"/>
        <rFont val="Calibri"/>
        <family val="2"/>
        <charset val="238"/>
      </rPr>
      <t>celkem</t>
    </r>
  </si>
  <si>
    <t>Použité zdroje celkem</t>
  </si>
  <si>
    <t>g=e-f</t>
  </si>
  <si>
    <t>h=e-f</t>
  </si>
  <si>
    <t>PO 2 - Terciární vzdělávání, výzkum a vývoj</t>
  </si>
  <si>
    <t>2.2 Vysokoškolské vzdělávání</t>
  </si>
  <si>
    <t>2.3 Lidské zdroje ve VaV</t>
  </si>
  <si>
    <t>2.4 Partnerství a sítě</t>
  </si>
  <si>
    <t>PO 1 - Evropská centra excelence</t>
  </si>
  <si>
    <t>1.1 Evropská centra excelence</t>
  </si>
  <si>
    <t>PO 2 - Regionální VaV centra</t>
  </si>
  <si>
    <t>2.1 Regionální VaV centra</t>
  </si>
  <si>
    <t>PO 3 - Komercializace a popularizace VaV</t>
  </si>
  <si>
    <t>PO 4 – Infrastruktura pro výuku na VŠ spojenou s výzkumem</t>
  </si>
  <si>
    <t>4.1 Infrastruktura pro výuku na VŠ spojenou s výzkumem</t>
  </si>
  <si>
    <t>C  e  l  k  e  m</t>
  </si>
  <si>
    <t>Vratka nevyčerpaných prostředků</t>
  </si>
  <si>
    <t>Název údaje</t>
  </si>
  <si>
    <t>I. Běžné prostředky</t>
  </si>
  <si>
    <t>II. Kapitálové prostředky</t>
  </si>
  <si>
    <t>III. Celkem</t>
  </si>
  <si>
    <r>
      <t xml:space="preserve">poskytnuto </t>
    </r>
    <r>
      <rPr>
        <sz val="8"/>
        <rFont val="Calibri"/>
        <family val="2"/>
        <charset val="238"/>
      </rPr>
      <t>(2)</t>
    </r>
  </si>
  <si>
    <t>v tom:</t>
  </si>
  <si>
    <t>získané přes kapitolu MŠMT</t>
  </si>
  <si>
    <t>dotace spojené se vzdělávací činností</t>
  </si>
  <si>
    <t>dotace na VaV</t>
  </si>
  <si>
    <t xml:space="preserve">Název akce </t>
  </si>
  <si>
    <r>
      <t xml:space="preserve">Prostředky z veřejných zdrojů </t>
    </r>
    <r>
      <rPr>
        <b/>
        <sz val="10"/>
        <color indexed="8"/>
        <rFont val="Calibri"/>
        <family val="2"/>
        <charset val="238"/>
      </rPr>
      <t>celkem</t>
    </r>
    <r>
      <rPr>
        <sz val="10"/>
        <color indexed="8"/>
        <rFont val="Calibri"/>
        <family val="2"/>
        <charset val="238"/>
      </rPr>
      <t xml:space="preserve"> </t>
    </r>
  </si>
  <si>
    <t xml:space="preserve">poskytnuté </t>
  </si>
  <si>
    <t>j=f+h+i</t>
  </si>
  <si>
    <t>FRIM</t>
  </si>
  <si>
    <t>FPP</t>
  </si>
  <si>
    <t>FÚUP</t>
  </si>
  <si>
    <t>l= f+k</t>
  </si>
  <si>
    <t>C</t>
  </si>
  <si>
    <t>Stipendia pro studenty doktorských studijních programů</t>
  </si>
  <si>
    <t>D</t>
  </si>
  <si>
    <t>Zahraniční studenti a mezinárodní spolupráce</t>
  </si>
  <si>
    <t>F</t>
  </si>
  <si>
    <t>Fond vzdělávací politiky</t>
  </si>
  <si>
    <t>M</t>
  </si>
  <si>
    <t>Mimořádné aktivity</t>
  </si>
  <si>
    <t>S</t>
  </si>
  <si>
    <t>Sociální stipendia</t>
  </si>
  <si>
    <t>U</t>
  </si>
  <si>
    <t>Ubytovací stipendia</t>
  </si>
  <si>
    <t>G</t>
  </si>
  <si>
    <t>Fond rozvoje vysokých škol</t>
  </si>
  <si>
    <t>I</t>
  </si>
  <si>
    <t>Rozvojové programy</t>
  </si>
  <si>
    <t>J</t>
  </si>
  <si>
    <t>Dotace na ubytování a stravování</t>
  </si>
  <si>
    <r>
      <t xml:space="preserve">Druh podpory (dotační položky a ukazatele) </t>
    </r>
    <r>
      <rPr>
        <sz val="8"/>
        <color indexed="8"/>
        <rFont val="Calibri"/>
        <family val="2"/>
        <charset val="238"/>
      </rPr>
      <t>(1)</t>
    </r>
  </si>
  <si>
    <r>
      <t>poskytnuté</t>
    </r>
    <r>
      <rPr>
        <sz val="8"/>
        <color indexed="8"/>
        <rFont val="Calibri"/>
        <family val="2"/>
        <charset val="238"/>
      </rPr>
      <t xml:space="preserve"> (2)</t>
    </r>
  </si>
  <si>
    <r>
      <t>použité</t>
    </r>
    <r>
      <rPr>
        <sz val="8"/>
        <color indexed="8"/>
        <rFont val="Calibri"/>
        <family val="2"/>
        <charset val="238"/>
      </rPr>
      <t xml:space="preserve"> (3)</t>
    </r>
  </si>
  <si>
    <t>další dle specifikace VVŠ</t>
  </si>
  <si>
    <t>Vratka nevyčerp. prostředků</t>
  </si>
  <si>
    <t>OON</t>
  </si>
  <si>
    <r>
      <t xml:space="preserve">Prostředky z veřejných zdrojů </t>
    </r>
    <r>
      <rPr>
        <b/>
        <sz val="10"/>
        <color indexed="8"/>
        <rFont val="Calibri"/>
        <family val="2"/>
        <charset val="238"/>
      </rPr>
      <t xml:space="preserve">běžné </t>
    </r>
    <r>
      <rPr>
        <sz val="8"/>
        <color indexed="8"/>
        <rFont val="Calibri"/>
        <family val="2"/>
        <charset val="238"/>
      </rPr>
      <t>(1)</t>
    </r>
  </si>
  <si>
    <r>
      <t xml:space="preserve">poskytnuté </t>
    </r>
    <r>
      <rPr>
        <sz val="8"/>
        <color indexed="8"/>
        <rFont val="Calibri"/>
        <family val="2"/>
        <charset val="238"/>
      </rPr>
      <t>(2)</t>
    </r>
  </si>
  <si>
    <r>
      <rPr>
        <sz val="8"/>
        <rFont val="Calibri"/>
        <family val="2"/>
        <charset val="238"/>
      </rPr>
      <t>(3)</t>
    </r>
    <r>
      <rPr>
        <sz val="10"/>
        <rFont val="Calibri"/>
        <family val="2"/>
        <charset val="238"/>
      </rPr>
      <t xml:space="preserve"> Uvedou se prostředky fondu reprodukce majetku VVŠ, případně investičního příspěvku daného roku.  Pokud v hodnotě bude investiční příspěvek obsažen, je třeba tuto skutečnost specifikovat v komentáři.</t>
    </r>
  </si>
  <si>
    <t>Územní rozpočty</t>
  </si>
  <si>
    <t>f*</t>
  </si>
  <si>
    <t>Ostatní kapitoly státního rozpočtu</t>
  </si>
  <si>
    <r>
      <t xml:space="preserve">Prostředky ze zahraničí </t>
    </r>
    <r>
      <rPr>
        <sz val="10"/>
        <color indexed="8"/>
        <rFont val="Calibri"/>
        <family val="2"/>
        <charset val="238"/>
      </rPr>
      <t>(získané přímo VVŠ)</t>
    </r>
  </si>
  <si>
    <r>
      <t xml:space="preserve">Druh podpory/název programu </t>
    </r>
    <r>
      <rPr>
        <sz val="8"/>
        <color indexed="8"/>
        <rFont val="Calibri"/>
        <family val="2"/>
        <charset val="238"/>
      </rPr>
      <t>(1)</t>
    </r>
  </si>
  <si>
    <r>
      <t xml:space="preserve">použité </t>
    </r>
    <r>
      <rPr>
        <sz val="8"/>
        <color indexed="8"/>
        <rFont val="Calibri"/>
        <family val="2"/>
        <charset val="238"/>
      </rPr>
      <t>(3)</t>
    </r>
  </si>
  <si>
    <r>
      <rPr>
        <sz val="8"/>
        <color indexed="8"/>
        <rFont val="Calibri"/>
        <family val="2"/>
        <charset val="238"/>
      </rPr>
      <t>(2)</t>
    </r>
    <r>
      <rPr>
        <sz val="10"/>
        <color indexed="8"/>
        <rFont val="Calibri"/>
        <family val="2"/>
        <charset val="238"/>
      </rPr>
      <t xml:space="preserve"> Poskytnuto: jedná se o finanční prostředky, které byly vysoké škole poskytnuty v daném kalendářním roce jako podpora VaV podle zákona 130/2002 Sb. Uvádí se ve shodě s objemem finančních prostředků uvedených v rozhodnutí (sl. a, c, e).</t>
    </r>
  </si>
  <si>
    <t>j=f+i</t>
  </si>
  <si>
    <t>specifikovat dle programu</t>
  </si>
  <si>
    <r>
      <t>Vlastní použité</t>
    </r>
    <r>
      <rPr>
        <sz val="8"/>
        <color indexed="8"/>
        <rFont val="Calibri"/>
        <family val="2"/>
        <charset val="238"/>
      </rPr>
      <t xml:space="preserve"> (3)</t>
    </r>
  </si>
  <si>
    <r>
      <rPr>
        <sz val="8"/>
        <rFont val="Calibri"/>
        <family val="2"/>
        <charset val="238"/>
      </rPr>
      <t>(4)</t>
    </r>
    <r>
      <rPr>
        <sz val="9"/>
        <rFont val="Calibri"/>
        <family val="2"/>
        <charset val="238"/>
      </rPr>
      <t xml:space="preserve"> Uvedou se </t>
    </r>
    <r>
      <rPr>
        <sz val="10"/>
        <rFont val="Calibri"/>
        <family val="2"/>
        <charset val="238"/>
      </rPr>
      <t>prostředky nezařazené v předchozích sloupcích.</t>
    </r>
  </si>
  <si>
    <t>f**</t>
  </si>
  <si>
    <r>
      <t xml:space="preserve">Operační program/prioritní osa/oblast podpory  </t>
    </r>
    <r>
      <rPr>
        <sz val="8"/>
        <color indexed="8"/>
        <rFont val="Calibri"/>
        <family val="2"/>
        <charset val="238"/>
      </rPr>
      <t>(1)</t>
    </r>
  </si>
  <si>
    <r>
      <t xml:space="preserve">poskytnuté </t>
    </r>
    <r>
      <rPr>
        <sz val="8"/>
        <color indexed="8"/>
        <rFont val="Calibri"/>
        <family val="2"/>
        <charset val="238"/>
      </rPr>
      <t>(3)</t>
    </r>
  </si>
  <si>
    <r>
      <t xml:space="preserve">použité </t>
    </r>
    <r>
      <rPr>
        <sz val="8"/>
        <color indexed="8"/>
        <rFont val="Calibri"/>
        <family val="2"/>
        <charset val="238"/>
      </rPr>
      <t>(4)</t>
    </r>
  </si>
  <si>
    <r>
      <t>z toho zdroje EU v</t>
    </r>
    <r>
      <rPr>
        <sz val="10"/>
        <color indexed="8"/>
        <rFont val="Calibri"/>
        <family val="2"/>
        <charset val="238"/>
      </rPr>
      <t xml:space="preserve"> %</t>
    </r>
    <r>
      <rPr>
        <sz val="8"/>
        <color indexed="8"/>
        <rFont val="Calibri"/>
        <family val="2"/>
        <charset val="238"/>
      </rPr>
      <t xml:space="preserve"> (5)</t>
    </r>
  </si>
  <si>
    <r>
      <t xml:space="preserve">VaV </t>
    </r>
    <r>
      <rPr>
        <sz val="8"/>
        <color indexed="8"/>
        <rFont val="Calibri"/>
        <family val="2"/>
        <charset val="238"/>
      </rPr>
      <t>(2)</t>
    </r>
  </si>
  <si>
    <r>
      <rPr>
        <sz val="8"/>
        <color indexed="8"/>
        <rFont val="Calibri"/>
        <family val="2"/>
        <charset val="238"/>
      </rPr>
      <t>(5)</t>
    </r>
    <r>
      <rPr>
        <sz val="10"/>
        <color indexed="8"/>
        <rFont val="Calibri"/>
        <family val="2"/>
        <charset val="238"/>
      </rPr>
      <t xml:space="preserve"> Z celkových prostředků poskytnutých i použitých k financování projektů v dané kategorii se uvede procentuální podíl zdrojů pocházejících mimo veřejné rozpočty ČR - z EU; např. v případě OP VK zde bude uvedeno 85%.</t>
    </r>
  </si>
  <si>
    <r>
      <rPr>
        <sz val="8"/>
        <color indexed="8"/>
        <rFont val="Calibri"/>
        <family val="2"/>
        <charset val="238"/>
      </rPr>
      <t>(9)</t>
    </r>
    <r>
      <rPr>
        <sz val="10"/>
        <color indexed="8"/>
        <rFont val="Calibri"/>
        <family val="2"/>
        <charset val="238"/>
      </rPr>
      <t xml:space="preserve"> Uvedou se prostředky nezařazené  v předchozích sloupcích. Pokud jsou v uvedené hodnotě obsaženy i veřejné zdroje, poskytnuté škole ve sledovaném roce prostřednictvím jiného dotačního titulu,  je nutné tuto skutečnost specifikovat v komentáři.</t>
    </r>
  </si>
  <si>
    <r>
      <t>Prostředky ze zahraničí</t>
    </r>
    <r>
      <rPr>
        <b/>
        <sz val="10"/>
        <color indexed="8"/>
        <rFont val="Calibri"/>
        <family val="2"/>
        <charset val="238"/>
      </rPr>
      <t xml:space="preserve"> (získané přímo VVŠ)</t>
    </r>
  </si>
  <si>
    <r>
      <t>VaV z národních zdrojů</t>
    </r>
    <r>
      <rPr>
        <sz val="8"/>
        <rFont val="Calibri"/>
        <family val="2"/>
        <charset val="238"/>
      </rPr>
      <t xml:space="preserve"> (2)</t>
    </r>
  </si>
  <si>
    <r>
      <t xml:space="preserve">Počet pracovníků </t>
    </r>
    <r>
      <rPr>
        <sz val="8"/>
        <rFont val="Calibri"/>
        <family val="2"/>
        <charset val="238"/>
      </rPr>
      <t>(3)</t>
    </r>
  </si>
  <si>
    <r>
      <rPr>
        <sz val="8"/>
        <color indexed="8"/>
        <rFont val="Calibri"/>
        <family val="2"/>
        <charset val="238"/>
      </rPr>
      <t>(3)</t>
    </r>
    <r>
      <rPr>
        <sz val="10"/>
        <color indexed="8"/>
        <rFont val="Calibri"/>
        <family val="2"/>
        <charset val="238"/>
      </rPr>
      <t xml:space="preserve"> Počet pracovníků = průměrný počet zaměstnanců přepočtený na plný úvazek (full-time equivalent). Zahrnuje počty zaměstnanců v jednotlivých kategoriích za celý sledovaný rok přepočtené na zaměstnance s plným pracovním úvazkem, zaokrouhlené na celé číslo.  Počet pracovníků ve sl.1 je odvozený od mzdových prostředků hrazených z kapitoly 333-MŠMT; ve sl. 4 je odvozený od mzdových prostředků hrazených z ostatních zdrojů rozpočtu VŠ.</t>
    </r>
  </si>
  <si>
    <r>
      <t xml:space="preserve">akademičtí pracovníci </t>
    </r>
    <r>
      <rPr>
        <sz val="8"/>
        <rFont val="Calibri"/>
        <family val="2"/>
        <charset val="238"/>
      </rPr>
      <t>(4)</t>
    </r>
  </si>
  <si>
    <r>
      <t xml:space="preserve">vědečtí pracovníci </t>
    </r>
    <r>
      <rPr>
        <sz val="8"/>
        <rFont val="Calibri"/>
        <family val="2"/>
        <charset val="238"/>
      </rPr>
      <t>(5)</t>
    </r>
  </si>
  <si>
    <r>
      <t xml:space="preserve">ostatní </t>
    </r>
    <r>
      <rPr>
        <sz val="8"/>
        <rFont val="Calibri"/>
        <family val="2"/>
        <charset val="238"/>
      </rPr>
      <t>(6)</t>
    </r>
  </si>
  <si>
    <r>
      <rPr>
        <sz val="8"/>
        <color indexed="8"/>
        <rFont val="Calibri"/>
        <family val="2"/>
        <charset val="238"/>
      </rPr>
      <t>(5)</t>
    </r>
    <r>
      <rPr>
        <sz val="10"/>
        <color indexed="8"/>
        <rFont val="Calibri"/>
        <family val="2"/>
        <charset val="238"/>
      </rPr>
      <t xml:space="preserve"> Jedná se o vědecké pracovníky, kteří v rámci svého úvazku na vysoké škole pouze vědecky pracují. Pedagogické činnosti se nevěnují vůbec.</t>
    </r>
  </si>
  <si>
    <r>
      <t xml:space="preserve">  C  e  l  k  e  m</t>
    </r>
    <r>
      <rPr>
        <sz val="11"/>
        <rFont val="Calibri"/>
        <family val="2"/>
        <charset val="238"/>
      </rPr>
      <t xml:space="preserve"> </t>
    </r>
    <r>
      <rPr>
        <sz val="8"/>
        <rFont val="Calibri"/>
        <family val="2"/>
        <charset val="238"/>
      </rPr>
      <t xml:space="preserve"> (5)</t>
    </r>
  </si>
  <si>
    <t>Tabulka 4   Přehled o peněžních tocích (výkaz cash flow)</t>
  </si>
  <si>
    <t>Tabulka 7   Příjmy z poplatků a úhrad za další činnosti poskytované veřejnou vysokou školou</t>
  </si>
  <si>
    <r>
      <t xml:space="preserve">Tabulka 10   Neinvestiční náklady a výnosy - Koleje a menzy </t>
    </r>
    <r>
      <rPr>
        <sz val="12"/>
        <rFont val="Calibri"/>
        <family val="2"/>
        <charset val="238"/>
      </rPr>
      <t>(KaM)</t>
    </r>
  </si>
  <si>
    <t>Tabulka 10.a   Neinvestiční náklady a výnosy - oblast stravování</t>
  </si>
  <si>
    <t>Tabulka 10.b   Neinvestiční náklady a výnosy - oblast ubytování</t>
  </si>
  <si>
    <r>
      <rPr>
        <sz val="8"/>
        <color indexed="8"/>
        <rFont val="Calibri"/>
        <family val="2"/>
        <charset val="238"/>
      </rPr>
      <t>(1)</t>
    </r>
    <r>
      <rPr>
        <sz val="10"/>
        <color indexed="8"/>
        <rFont val="Calibri"/>
        <family val="2"/>
        <charset val="238"/>
      </rPr>
      <t xml:space="preserve"> Součtové údaje řádků označených tmavě šedou barvou  se musí shodovat s údaji uvedenými v tabulce 5. Součtový údaj za MŠMT = Tab. 5, ř.9+ř.11; za dotace ostatních kapitol státního rozpočtu = Tab. 5, ř.18; za územní rozpočty = Tab. 5, ř.25; za prostředky ze zahraničí = Tab. 5, ř.28. Tabulka je tříděna podle poskytovatele, za každého poskytovatele VŠ vždy uvede součtový údaj (předpokládá se, že příspěvek poskytuje vysoké škole pouze MŠMT, v ostatních případech se bude jednat o dotaci). U každého poskytovatele pak budou uvedeny v řádcích zdroje z jednotlivých programů, které VŠ získala (nejpodrobnější údaj bude na úrovni programu, není třeba vyplňovat tabulku na úroveň projektů). </t>
    </r>
    <r>
      <rPr>
        <sz val="10"/>
        <color indexed="8"/>
        <rFont val="Calibri"/>
        <family val="2"/>
        <charset val="238"/>
      </rPr>
      <t>Pokud škola realizuje vzdělávací projekt/program financovaný pouze z neveřejných zdrojů, realizuje aktivity v rámci doplňkové činnosti za úplatu, apod., do této tabulky je uvádět v řádcích nebude.</t>
    </r>
  </si>
  <si>
    <r>
      <rPr>
        <sz val="8"/>
        <color indexed="8"/>
        <rFont val="Calibri"/>
        <family val="2"/>
        <charset val="238"/>
      </rPr>
      <t>(4)</t>
    </r>
    <r>
      <rPr>
        <sz val="10"/>
        <color indexed="8"/>
        <rFont val="Calibri"/>
        <family val="2"/>
        <charset val="238"/>
      </rPr>
      <t xml:space="preserve"> Z celkových veřejných prostředků poskytnutých i použitých k financování projektů v dané kategorii se uvede procentuální podíl zdrojů pocházejících mimo veřejné rozpočty ČR - z veřejných rozpočtu EU nebo jiných zahraničních veřejných zdrojů.</t>
    </r>
  </si>
  <si>
    <r>
      <t>z toho zdroje zahr. v</t>
    </r>
    <r>
      <rPr>
        <sz val="10"/>
        <color indexed="8"/>
        <rFont val="Calibri"/>
        <family val="2"/>
        <charset val="238"/>
      </rPr>
      <t xml:space="preserve"> %</t>
    </r>
    <r>
      <rPr>
        <sz val="8"/>
        <color indexed="8"/>
        <rFont val="Calibri"/>
        <family val="2"/>
        <charset val="238"/>
      </rPr>
      <t xml:space="preserve"> (4)</t>
    </r>
  </si>
  <si>
    <r>
      <rPr>
        <sz val="8"/>
        <rFont val="Calibri"/>
        <family val="2"/>
        <charset val="238"/>
      </rPr>
      <t xml:space="preserve">(5)  </t>
    </r>
    <r>
      <rPr>
        <sz val="10"/>
        <rFont val="Calibri"/>
        <family val="2"/>
        <charset val="238"/>
      </rPr>
      <t>Součtová hodnota této tabulky se musí rovnat údaji uvedeném v tabulce 5, ř.10.</t>
    </r>
  </si>
  <si>
    <r>
      <rPr>
        <sz val="8"/>
        <color indexed="8"/>
        <rFont val="Calibri"/>
        <family val="2"/>
        <charset val="238"/>
      </rPr>
      <t>(1)</t>
    </r>
    <r>
      <rPr>
        <sz val="10"/>
        <color indexed="8"/>
        <rFont val="Calibri"/>
        <family val="2"/>
        <charset val="238"/>
      </rPr>
      <t xml:space="preserve"> Součtové údaje řádků označených tmavě šedou barvou  se musí shodovat s údaji uvedenými v tabulce 5. Součtový údaj za MŠMT </t>
    </r>
    <r>
      <rPr>
        <u/>
        <sz val="10"/>
        <color indexed="8"/>
        <rFont val="Calibri"/>
        <family val="2"/>
        <charset val="238"/>
      </rPr>
      <t>v částech označených VaV</t>
    </r>
    <r>
      <rPr>
        <sz val="10"/>
        <color indexed="8"/>
        <rFont val="Calibri"/>
        <family val="2"/>
        <charset val="238"/>
      </rPr>
      <t xml:space="preserve"> = Tab. 5, ř.6; za dotace ostatních kapitol státního rozpočtu = Tab. 5, ř.16; za územní rozpočty = Tab. 5, ř.23. Součtový údaj za MŠMT</t>
    </r>
    <r>
      <rPr>
        <u/>
        <sz val="10"/>
        <color indexed="8"/>
        <rFont val="Calibri"/>
        <family val="2"/>
        <charset val="238"/>
      </rPr>
      <t xml:space="preserve"> v částech neoznačených VaV</t>
    </r>
    <r>
      <rPr>
        <sz val="10"/>
        <color indexed="8"/>
        <rFont val="Calibri"/>
        <family val="2"/>
        <charset val="238"/>
      </rPr>
      <t xml:space="preserve"> = Tab. 5, ř.5; za dotace ostatních kapitol státního rozpočtu = Tab. 5, ř.15; za územní rozpočty = Tab. 5, ř.22.
Tabulka je tříděna podle poskytovatele, dále podle operačního programu, prioritní osy, oblasti podpory (nejpodrobnější údaj bude na úrovni oblasti podpory, není třeba vyplňovat tabulku na úroveň projektů). VŠ uvede ty programy, ve kterých získává finanční prostředky (tzn. včetně IPN). Za každého poskytovatele VŠ vždy uvede součtový údaj. </t>
    </r>
  </si>
  <si>
    <r>
      <t xml:space="preserve">účet / součet </t>
    </r>
    <r>
      <rPr>
        <sz val="8"/>
        <rFont val="Calibri"/>
        <family val="2"/>
        <charset val="238"/>
      </rPr>
      <t>(2)</t>
    </r>
  </si>
  <si>
    <r>
      <t>řádek</t>
    </r>
    <r>
      <rPr>
        <sz val="9"/>
        <rFont val="Calibri"/>
        <family val="2"/>
        <charset val="238"/>
      </rPr>
      <t xml:space="preserve"> </t>
    </r>
    <r>
      <rPr>
        <sz val="8"/>
        <rFont val="Calibri"/>
        <family val="2"/>
        <charset val="238"/>
      </rPr>
      <t>(3)</t>
    </r>
  </si>
  <si>
    <r>
      <t>stav k 1.1.</t>
    </r>
    <r>
      <rPr>
        <b/>
        <sz val="8"/>
        <rFont val="Calibri"/>
        <family val="2"/>
        <charset val="238"/>
      </rPr>
      <t xml:space="preserve"> </t>
    </r>
    <r>
      <rPr>
        <sz val="8"/>
        <rFont val="Calibri"/>
        <family val="2"/>
        <charset val="238"/>
      </rPr>
      <t>(4)</t>
    </r>
  </si>
  <si>
    <r>
      <t>stav k 31.12.</t>
    </r>
    <r>
      <rPr>
        <sz val="8"/>
        <rFont val="Calibri"/>
        <family val="2"/>
        <charset val="238"/>
      </rPr>
      <t>(4)</t>
    </r>
  </si>
  <si>
    <r>
      <t xml:space="preserve">hlavní činnost </t>
    </r>
    <r>
      <rPr>
        <sz val="8"/>
        <rFont val="Calibri"/>
        <family val="2"/>
        <charset val="238"/>
      </rPr>
      <t>(4)</t>
    </r>
  </si>
  <si>
    <r>
      <t xml:space="preserve">doplňková (hospodářská) činnost </t>
    </r>
    <r>
      <rPr>
        <sz val="8"/>
        <rFont val="Calibri"/>
        <family val="2"/>
        <charset val="238"/>
      </rPr>
      <t>(4)</t>
    </r>
  </si>
  <si>
    <t xml:space="preserve">       dotace spojené s programy reprodukce majetku</t>
  </si>
  <si>
    <t xml:space="preserve">       příspěvek</t>
  </si>
  <si>
    <t xml:space="preserve">       ostatní dotace</t>
  </si>
  <si>
    <r>
      <t xml:space="preserve">Prostředky z veřejných zdrojů (dotace a příspěvky) národní i zahraniční  </t>
    </r>
    <r>
      <rPr>
        <b/>
        <sz val="8"/>
        <rFont val="Calibri"/>
        <family val="2"/>
        <charset val="238"/>
      </rPr>
      <t>(ř.2+ř.27)</t>
    </r>
  </si>
  <si>
    <r>
      <t xml:space="preserve"> v tom: </t>
    </r>
    <r>
      <rPr>
        <b/>
        <sz val="10"/>
        <rFont val="Calibri"/>
        <family val="2"/>
        <charset val="238"/>
      </rPr>
      <t xml:space="preserve">1. prostředky plynoucí přes (z) veřejné rozpočty ČR   </t>
    </r>
    <r>
      <rPr>
        <b/>
        <sz val="8"/>
        <rFont val="Calibri"/>
        <family val="2"/>
        <charset val="238"/>
      </rPr>
      <t>(ř.3+ř.13+ř.20)</t>
    </r>
  </si>
  <si>
    <r>
      <t xml:space="preserve">získané přes kapitolu MŠMT  </t>
    </r>
    <r>
      <rPr>
        <sz val="8"/>
        <rFont val="Calibri"/>
        <family val="2"/>
        <charset val="238"/>
      </rPr>
      <t>(ř.4+ř.7)</t>
    </r>
  </si>
  <si>
    <r>
      <t xml:space="preserve">dotace ostatní  </t>
    </r>
    <r>
      <rPr>
        <sz val="8"/>
        <rFont val="Calibri"/>
        <family val="2"/>
        <charset val="238"/>
      </rPr>
      <t>(ř.8+ř.12)</t>
    </r>
  </si>
  <si>
    <r>
      <t xml:space="preserve">dotace spojené se vzdělávací činností  </t>
    </r>
    <r>
      <rPr>
        <sz val="8"/>
        <rFont val="Calibri"/>
        <family val="2"/>
        <charset val="238"/>
      </rPr>
      <t>(ř.9+ř.10+ř.11)</t>
    </r>
  </si>
  <si>
    <r>
      <t xml:space="preserve">získané přes ostatní kapitoly státního rozpočtu  </t>
    </r>
    <r>
      <rPr>
        <sz val="8"/>
        <rFont val="Calibri"/>
        <family val="2"/>
        <charset val="238"/>
      </rPr>
      <t>(ř.14+ř.17)</t>
    </r>
  </si>
  <si>
    <r>
      <t xml:space="preserve">dotace na operační programy EU  </t>
    </r>
    <r>
      <rPr>
        <sz val="8"/>
        <rFont val="Calibri"/>
        <family val="2"/>
        <charset val="238"/>
      </rPr>
      <t>(ř.15+ř.16)</t>
    </r>
  </si>
  <si>
    <r>
      <t xml:space="preserve">dotace ostatní  </t>
    </r>
    <r>
      <rPr>
        <sz val="8"/>
        <rFont val="Calibri"/>
        <family val="2"/>
        <charset val="238"/>
      </rPr>
      <t>(ř.18+ř.19)</t>
    </r>
  </si>
  <si>
    <r>
      <t xml:space="preserve">získané přes územní rozpočty  </t>
    </r>
    <r>
      <rPr>
        <sz val="8"/>
        <rFont val="Calibri"/>
        <family val="2"/>
        <charset val="238"/>
      </rPr>
      <t>(ř.21+ř.24)</t>
    </r>
  </si>
  <si>
    <r>
      <t xml:space="preserve">dotace na operační programy EU  </t>
    </r>
    <r>
      <rPr>
        <sz val="8"/>
        <rFont val="Calibri"/>
        <family val="2"/>
        <charset val="238"/>
      </rPr>
      <t>(ř.22+ř.23)</t>
    </r>
  </si>
  <si>
    <r>
      <t xml:space="preserve">v tom: </t>
    </r>
    <r>
      <rPr>
        <b/>
        <sz val="10"/>
        <rFont val="Calibri"/>
        <family val="2"/>
        <charset val="238"/>
      </rPr>
      <t xml:space="preserve">2. veřejné prostředky ze zahraničí </t>
    </r>
    <r>
      <rPr>
        <sz val="10"/>
        <rFont val="Calibri"/>
        <family val="2"/>
        <charset val="238"/>
      </rPr>
      <t xml:space="preserve">(získané přímo VVŠ)  </t>
    </r>
    <r>
      <rPr>
        <sz val="8"/>
        <rFont val="Calibri"/>
        <family val="2"/>
        <charset val="238"/>
      </rPr>
      <t>(ř.28+ř.29)</t>
    </r>
  </si>
  <si>
    <r>
      <t xml:space="preserve">SOUHRN 1 </t>
    </r>
    <r>
      <rPr>
        <sz val="8"/>
        <rFont val="Calibri"/>
        <family val="2"/>
        <charset val="238"/>
      </rPr>
      <t>(4)  (ř.31+ř.36)</t>
    </r>
  </si>
  <si>
    <r>
      <t xml:space="preserve">dotace spojené se vzdělávací činností  </t>
    </r>
    <r>
      <rPr>
        <sz val="8"/>
        <rFont val="Calibri"/>
        <family val="2"/>
        <charset val="238"/>
      </rPr>
      <t>(ř.32+ř.33+ř.34+ř.35)</t>
    </r>
  </si>
  <si>
    <r>
      <t xml:space="preserve">získané přes kapitolu MŠMT  </t>
    </r>
    <r>
      <rPr>
        <sz val="8"/>
        <rFont val="Calibri"/>
        <family val="2"/>
        <charset val="238"/>
      </rPr>
      <t>(ř.5+ř.8)</t>
    </r>
  </si>
  <si>
    <r>
      <t xml:space="preserve">získané přes ostatní kapitoly státního rozpočtu </t>
    </r>
    <r>
      <rPr>
        <sz val="8"/>
        <rFont val="Calibri"/>
        <family val="2"/>
        <charset val="238"/>
      </rPr>
      <t xml:space="preserve"> (ř.15+ř.18)</t>
    </r>
  </si>
  <si>
    <r>
      <t xml:space="preserve">získané přes územní rozpočty  </t>
    </r>
    <r>
      <rPr>
        <sz val="8"/>
        <rFont val="Calibri"/>
        <family val="2"/>
        <charset val="238"/>
      </rPr>
      <t xml:space="preserve"> (ř.22+ř.25)</t>
    </r>
  </si>
  <si>
    <r>
      <t xml:space="preserve">veřejné prostředky ze zahraničí (získané přímo VVŠ) </t>
    </r>
    <r>
      <rPr>
        <sz val="8"/>
        <rFont val="Calibri"/>
        <family val="2"/>
        <charset val="238"/>
      </rPr>
      <t xml:space="preserve"> (ř.28)</t>
    </r>
  </si>
  <si>
    <r>
      <t xml:space="preserve">dotace na VaV  </t>
    </r>
    <r>
      <rPr>
        <sz val="8"/>
        <rFont val="Calibri"/>
        <family val="2"/>
        <charset val="238"/>
      </rPr>
      <t>(ř.37+ř.38+ř.39+ř.40)</t>
    </r>
  </si>
  <si>
    <r>
      <t xml:space="preserve">získané přes kapitolu MŠMT  </t>
    </r>
    <r>
      <rPr>
        <sz val="8"/>
        <rFont val="Calibri"/>
        <family val="2"/>
        <charset val="238"/>
      </rPr>
      <t>(ř.6+ř.12)</t>
    </r>
  </si>
  <si>
    <r>
      <t xml:space="preserve">získané přes ostatní kapitoly státního rozpočtu  </t>
    </r>
    <r>
      <rPr>
        <sz val="8"/>
        <rFont val="Calibri"/>
        <family val="2"/>
        <charset val="238"/>
      </rPr>
      <t>(ř.16+ř.19)</t>
    </r>
  </si>
  <si>
    <r>
      <t xml:space="preserve">získané přes územní rozpočty </t>
    </r>
    <r>
      <rPr>
        <sz val="8"/>
        <rFont val="Calibri"/>
        <family val="2"/>
        <charset val="238"/>
      </rPr>
      <t>(ř.23+ř.26)</t>
    </r>
  </si>
  <si>
    <r>
      <t xml:space="preserve">veřejné prostředky ze zahraničí (získané přímo VVŠ) </t>
    </r>
    <r>
      <rPr>
        <sz val="8"/>
        <rFont val="Calibri"/>
        <family val="2"/>
        <charset val="238"/>
      </rPr>
      <t>(ř.29)</t>
    </r>
  </si>
  <si>
    <r>
      <t xml:space="preserve">SOUHRN 2  </t>
    </r>
    <r>
      <rPr>
        <b/>
        <sz val="8"/>
        <rFont val="Calibri"/>
        <family val="2"/>
        <charset val="238"/>
      </rPr>
      <t>(ř.42+ř.46)</t>
    </r>
  </si>
  <si>
    <r>
      <t xml:space="preserve">dotace spojené se vzdělávací činností  </t>
    </r>
    <r>
      <rPr>
        <sz val="8"/>
        <rFont val="Calibri"/>
        <family val="2"/>
        <charset val="238"/>
      </rPr>
      <t>(ř.43+ř.44+ř.45)</t>
    </r>
  </si>
  <si>
    <r>
      <t xml:space="preserve">dotace ostatní  </t>
    </r>
    <r>
      <rPr>
        <sz val="8"/>
        <rFont val="Calibri"/>
        <family val="2"/>
        <charset val="238"/>
      </rPr>
      <t>(ř.8+ř.18+ř.25)</t>
    </r>
  </si>
  <si>
    <r>
      <t xml:space="preserve">veřejné prostředky ze zahraničí (získané přímo VVŠ)  </t>
    </r>
    <r>
      <rPr>
        <sz val="8"/>
        <rFont val="Calibri"/>
        <family val="2"/>
        <charset val="238"/>
      </rPr>
      <t>(ř.28)</t>
    </r>
  </si>
  <si>
    <r>
      <t xml:space="preserve">dotace na VaV </t>
    </r>
    <r>
      <rPr>
        <sz val="8"/>
        <rFont val="Calibri"/>
        <family val="2"/>
        <charset val="238"/>
      </rPr>
      <t xml:space="preserve"> (ř.47+ř.48+ř.49)</t>
    </r>
  </si>
  <si>
    <r>
      <t xml:space="preserve">dotace ostatní </t>
    </r>
    <r>
      <rPr>
        <sz val="8"/>
        <rFont val="Calibri"/>
        <family val="2"/>
        <charset val="238"/>
      </rPr>
      <t xml:space="preserve"> (ř.12+ř.19+ř.26)</t>
    </r>
  </si>
  <si>
    <r>
      <t xml:space="preserve">veřejné prostředky ze zahraničí (získané přímo VVŠ)   </t>
    </r>
    <r>
      <rPr>
        <sz val="8"/>
        <rFont val="Calibri"/>
        <family val="2"/>
        <charset val="238"/>
      </rPr>
      <t>(ř.29)</t>
    </r>
  </si>
  <si>
    <t>j=e-f</t>
  </si>
  <si>
    <r>
      <t>Ostatní použité neveřejné zdroje celkem</t>
    </r>
    <r>
      <rPr>
        <sz val="8"/>
        <color indexed="8"/>
        <rFont val="Calibri"/>
        <family val="2"/>
        <charset val="238"/>
      </rPr>
      <t xml:space="preserve"> (4)</t>
    </r>
  </si>
  <si>
    <r>
      <rPr>
        <sz val="8"/>
        <color indexed="8"/>
        <rFont val="Calibri"/>
        <family val="2"/>
        <charset val="238"/>
      </rPr>
      <t>(3)</t>
    </r>
    <r>
      <rPr>
        <sz val="10"/>
        <color indexed="8"/>
        <rFont val="Calibri"/>
        <family val="2"/>
        <charset val="238"/>
      </rPr>
      <t xml:space="preserve"> Použito: jedná se o finanční prostředky, které VŠ v daném kalendářním roce použila na účel v souladu s rozhodnutím (sloupec b, d, f). Pokud by škola používala veřejné prostředky institucionálního charakteru (např. příspěvek) k dofinancování programů/aktivit uvedených v dalších řádcích této tabulky nebo projektů zde neuvedených, takové použití pro jiný účel financovaný z veřejných zdrojů je nutné specifikovat v komentáři.</t>
    </r>
  </si>
  <si>
    <r>
      <rPr>
        <sz val="8"/>
        <color indexed="8"/>
        <rFont val="Calibri"/>
        <family val="2"/>
        <charset val="238"/>
      </rPr>
      <t>(3)</t>
    </r>
    <r>
      <rPr>
        <sz val="10"/>
        <color indexed="8"/>
        <rFont val="Calibri"/>
        <family val="2"/>
        <charset val="238"/>
      </rPr>
      <t xml:space="preserve"> Použito: jedná se o finanční prostředky, které VŠ v daném kalendářním roce použila na účel v souladu s rozhodnutím (sloupec b, d, f). Pokud by škola používala veřejné prostředky institucionálního charakteru (např. IP na rozvoj VO) k dofinancování programů/aktivit uvedených v dalších řádcích této tabulky nebo projektů zde neuvedených, takové použití pro jiný účel financovaný z veřejných zdrojů je nutné specifikovat v komentáři.</t>
    </r>
  </si>
  <si>
    <r>
      <t xml:space="preserve">Ostatní použ. neveřejné zdroje celkem </t>
    </r>
    <r>
      <rPr>
        <sz val="8"/>
        <color indexed="8"/>
        <rFont val="Calibri"/>
        <family val="2"/>
        <charset val="238"/>
      </rPr>
      <t>(9)</t>
    </r>
  </si>
  <si>
    <r>
      <t xml:space="preserve">od zaměst-  nanců </t>
    </r>
    <r>
      <rPr>
        <sz val="8"/>
        <rFont val="Calibri"/>
        <family val="2"/>
        <charset val="238"/>
      </rPr>
      <t>(2)</t>
    </r>
  </si>
  <si>
    <r>
      <t xml:space="preserve">ostatní </t>
    </r>
    <r>
      <rPr>
        <sz val="8"/>
        <rFont val="Calibri"/>
        <family val="2"/>
        <charset val="238"/>
      </rPr>
      <t>(3)</t>
    </r>
  </si>
  <si>
    <r>
      <rPr>
        <sz val="8"/>
        <rFont val="Calibri"/>
        <family val="2"/>
        <charset val="238"/>
      </rPr>
      <t>(2)</t>
    </r>
    <r>
      <rPr>
        <sz val="10"/>
        <rFont val="Calibri"/>
        <family val="2"/>
        <charset val="238"/>
      </rPr>
      <t xml:space="preserve"> V případě, že výnosy od zaměstnnanců škola vede v doplňkové činnosti, zahrne tyto prostředky do sl. "j"a výši těchto výnosů konkrétně uvede v komentáři</t>
    </r>
  </si>
  <si>
    <r>
      <rPr>
        <sz val="8"/>
        <rFont val="Calibri"/>
        <family val="2"/>
        <charset val="238"/>
      </rPr>
      <t>(3)</t>
    </r>
    <r>
      <rPr>
        <sz val="10"/>
        <rFont val="Calibri"/>
        <family val="2"/>
        <charset val="238"/>
      </rPr>
      <t xml:space="preserve"> V případě získání prostředků na činnost v oblasti stravování z jiných veřejných zdrojů než prostředků kap. 333, VŠ uvede tuto skutečnost do sl "f" a pod tabulkou stručně upřesní, o co se jedná.</t>
    </r>
  </si>
  <si>
    <r>
      <rPr>
        <sz val="8"/>
        <rFont val="Calibri"/>
        <family val="2"/>
        <charset val="238"/>
      </rPr>
      <t>(1)</t>
    </r>
    <r>
      <rPr>
        <sz val="10"/>
        <rFont val="Calibri"/>
        <family val="2"/>
        <charset val="238"/>
      </rPr>
      <t xml:space="preserve"> Jedná se o poplatky definované v odst. 3 a 4 - § 58 zákona č. 111/1998 Sb.</t>
    </r>
  </si>
  <si>
    <r>
      <t xml:space="preserve">Úhrada za další činnosti poskytované vysokou školou </t>
    </r>
    <r>
      <rPr>
        <sz val="8"/>
        <rFont val="Calibri"/>
        <family val="2"/>
        <charset val="238"/>
      </rPr>
      <t>(4) (5)</t>
    </r>
  </si>
  <si>
    <t xml:space="preserve">          Příspěvek</t>
  </si>
  <si>
    <t xml:space="preserve">          Dotace</t>
  </si>
  <si>
    <t xml:space="preserve">          součtový řádek pro poskytovatele</t>
  </si>
  <si>
    <t xml:space="preserve">     Institucionální podpora (IP)</t>
  </si>
  <si>
    <t xml:space="preserve">     IP na mezinárodní spolupráci ČR ve VaV</t>
  </si>
  <si>
    <t xml:space="preserve">     Aplikovaný výzkum</t>
  </si>
  <si>
    <t xml:space="preserve">     NPV</t>
  </si>
  <si>
    <t xml:space="preserve">     Specifický vysokoškolský výzkum</t>
  </si>
  <si>
    <t xml:space="preserve">     Velké infrastruktury</t>
  </si>
  <si>
    <t xml:space="preserve">     GAČR</t>
  </si>
  <si>
    <t xml:space="preserve">     TAČR</t>
  </si>
  <si>
    <t xml:space="preserve">     IP na dlouh. koncepční rozvoj výzk. organizací</t>
  </si>
  <si>
    <t xml:space="preserve">     OP VK -Vzdělávání pro konkurenceschopnost</t>
  </si>
  <si>
    <t xml:space="preserve">     OP VaVpI - Výzkum a vývoj pro inovace</t>
  </si>
  <si>
    <r>
      <rPr>
        <sz val="8"/>
        <color indexed="8"/>
        <rFont val="Calibri"/>
        <family val="2"/>
        <charset val="238"/>
      </rPr>
      <t>(2)</t>
    </r>
    <r>
      <rPr>
        <sz val="10"/>
        <color indexed="8"/>
        <rFont val="Calibri"/>
        <family val="2"/>
        <charset val="238"/>
      </rPr>
      <t xml:space="preserve"> Obsahuje prostředky z GA ČR, TA ČR, ministerstev a dalších národních zdrojů (bez operačních programů EU).</t>
    </r>
  </si>
  <si>
    <t>3=sl.2/12/sl.1</t>
  </si>
  <si>
    <t>6=sl.5/12     /sl.4</t>
  </si>
  <si>
    <t>9=sl.8/12   /sl.7</t>
  </si>
  <si>
    <r>
      <rPr>
        <sz val="8"/>
        <rFont val="Calibri"/>
        <family val="2"/>
        <charset val="238"/>
      </rPr>
      <t>(1)</t>
    </r>
    <r>
      <rPr>
        <sz val="10"/>
        <rFont val="Calibri"/>
        <family val="2"/>
        <charset val="238"/>
      </rPr>
      <t xml:space="preserve"> Tato tabulka zahrnuje všechny veřejné zdroje vysoké školy, tedy včetně finančních prostředků souvisejících s hospodařením Kolejí a menz (KaM) a Vysokoškolských zemědělských a lesních statků (VZaLS).</t>
    </r>
  </si>
  <si>
    <t>j= f+i</t>
  </si>
  <si>
    <t>specifikace VŠ</t>
  </si>
  <si>
    <r>
      <rPr>
        <sz val="8"/>
        <rFont val="Calibri"/>
        <family val="2"/>
        <charset val="238"/>
      </rPr>
      <t>(2)</t>
    </r>
    <r>
      <rPr>
        <sz val="10"/>
        <rFont val="Calibri"/>
        <family val="2"/>
        <charset val="238"/>
      </rPr>
      <t xml:space="preserve"> Jedná se o finanční prostředky poskytnuté  vysoké škole rozhodnutím (sloupec 1, 3, 5) a použité na určitý účel v souladu s rozhodnutím (sloupec 2, 4, 6). 
</t>
    </r>
    <r>
      <rPr>
        <u/>
        <sz val="10"/>
        <rFont val="Calibri"/>
        <family val="2"/>
        <charset val="238"/>
      </rPr>
      <t>Poskytnuto</t>
    </r>
    <r>
      <rPr>
        <sz val="10"/>
        <rFont val="Calibri"/>
        <family val="2"/>
        <charset val="238"/>
      </rPr>
      <t xml:space="preserve">: jedná se o finanční prostředky, které vysoká škola v daném kalendářním roce získala na základě rozhodnutí. </t>
    </r>
    <r>
      <rPr>
        <u/>
        <sz val="10"/>
        <rFont val="Calibri"/>
        <family val="2"/>
        <charset val="238"/>
      </rPr>
      <t>Použito</t>
    </r>
    <r>
      <rPr>
        <sz val="10"/>
        <rFont val="Calibri"/>
        <family val="2"/>
        <charset val="238"/>
      </rPr>
      <t>: jedná se o finanční prostředky, které VŠ v daném kalendářním roce použila na účel v souladu s rozhodnutím.</t>
    </r>
  </si>
  <si>
    <r>
      <t xml:space="preserve">dotace na programy strukturálních fondů </t>
    </r>
    <r>
      <rPr>
        <sz val="8"/>
        <rFont val="Calibri"/>
        <family val="2"/>
        <charset val="238"/>
      </rPr>
      <t xml:space="preserve">(3) </t>
    </r>
    <r>
      <rPr>
        <sz val="8"/>
        <rFont val="Calibri"/>
        <family val="2"/>
        <charset val="238"/>
      </rPr>
      <t xml:space="preserve"> (ř.5+ř.6)</t>
    </r>
  </si>
  <si>
    <r>
      <t xml:space="preserve">dotace na programy strukturálních fondů </t>
    </r>
    <r>
      <rPr>
        <sz val="8"/>
        <rFont val="Calibri"/>
        <family val="2"/>
        <charset val="238"/>
      </rPr>
      <t>(ř.5+ř.15+ř.22)</t>
    </r>
  </si>
  <si>
    <r>
      <t>dotace na programy strukturálních fondů</t>
    </r>
    <r>
      <rPr>
        <sz val="8"/>
        <rFont val="Calibri"/>
        <family val="2"/>
        <charset val="238"/>
      </rPr>
      <t xml:space="preserve">  (ř.6+ř.16+ř.23)</t>
    </r>
  </si>
  <si>
    <r>
      <rPr>
        <sz val="8"/>
        <rFont val="Calibri"/>
        <family val="2"/>
        <charset val="238"/>
      </rPr>
      <t>(2)</t>
    </r>
    <r>
      <rPr>
        <sz val="10"/>
        <rFont val="Calibri"/>
        <family val="2"/>
        <charset val="238"/>
      </rPr>
      <t xml:space="preserve"> VŠ uvede počet studentů (resp. studií) nebo dalších účastníků vzdělávání, kteří poplatek/úhradu za další činosti zaplatili.</t>
    </r>
  </si>
  <si>
    <r>
      <rPr>
        <sz val="8"/>
        <rFont val="Calibri"/>
        <family val="2"/>
        <charset val="238"/>
      </rPr>
      <t>(1)</t>
    </r>
    <r>
      <rPr>
        <sz val="10"/>
        <rFont val="Calibri"/>
        <family val="2"/>
        <charset val="238"/>
      </rPr>
      <t xml:space="preserve"> VŠ uvede celkovou částku v tis. Kč, kterou na daném typu poplatku / úhradou za další činnosti poskytované veřejnou vysokou školou přijala od studentů/dalších účastníků vzdělávání v daném kalendářním roce.  </t>
    </r>
  </si>
  <si>
    <r>
      <t>z toho převody do FÚUP</t>
    </r>
    <r>
      <rPr>
        <sz val="8"/>
        <color indexed="8"/>
        <rFont val="Calibri"/>
        <family val="2"/>
        <charset val="238"/>
      </rPr>
      <t xml:space="preserve"> (6)</t>
    </r>
  </si>
  <si>
    <t xml:space="preserve">     Základní výzkum</t>
  </si>
  <si>
    <t xml:space="preserve">     IP na uskutečňování výzkumných záměrů</t>
  </si>
  <si>
    <r>
      <rPr>
        <sz val="8"/>
        <color indexed="8"/>
        <rFont val="Calibri"/>
        <family val="2"/>
        <charset val="238"/>
      </rPr>
      <t>(1)</t>
    </r>
    <r>
      <rPr>
        <sz val="10"/>
        <color indexed="8"/>
        <rFont val="Calibri"/>
        <family val="2"/>
        <charset val="238"/>
      </rPr>
      <t xml:space="preserve"> Součtové údaje řádků označených tmavě šedou barvou  se musí shodovat s údaji uvedenými v tabulce 5. Součtový údaj za MŠMT = Tab. 5, ř.12; za dotace ostatních kapitol státního rozpočtu = Tab. 5, ř.19; za územní rozpočty = Tab. 5, ř.26; za prostředky ze zahraničí = Tab. 5, ř.29. Tabulka je tříděna podle poskytovatele, dále podle institucionální a účelové podpory a dále podle jednotlivých programů (nejpodrobnější údaj bude na úrovni programu, není třeba vyplňovat tabulku na úroveň projektů). VŠ uvede pouze ty programy, ve kterých získává finanční prostředky. Za každého poskytovatele VŠ vždy uvede součtový údaj. Pokud škola realizuje výzkumný projekt/program financovaný pouze z neveřejných zdrojů, realizuje aktivity v rámci doplňkové činnosti za úplatu, spoluřeší projekty, apod., do této tabulky je uvádět v řádcích nebude.</t>
    </r>
  </si>
  <si>
    <r>
      <rPr>
        <sz val="8"/>
        <color indexed="8"/>
        <rFont val="Calibri"/>
        <family val="2"/>
        <charset val="238"/>
      </rPr>
      <t>(5)</t>
    </r>
    <r>
      <rPr>
        <sz val="10"/>
        <color indexed="8"/>
        <rFont val="Calibri"/>
        <family val="2"/>
        <charset val="238"/>
      </rPr>
      <t xml:space="preserve"> Uvedou se prostředky, které byly převedeny k řešení projektů/aktivit ostatním spoluřešitelům.</t>
    </r>
  </si>
  <si>
    <r>
      <rPr>
        <sz val="8"/>
        <color indexed="8"/>
        <rFont val="Calibri"/>
        <family val="2"/>
        <charset val="238"/>
      </rPr>
      <t>(6)</t>
    </r>
    <r>
      <rPr>
        <sz val="10"/>
        <color indexed="8"/>
        <rFont val="Calibri"/>
        <family val="2"/>
        <charset val="238"/>
      </rPr>
      <t xml:space="preserve"> Fond účelově určených prostředků (§ 18, odst. 6 zákona o VŠ). Jedná se o finanční prostředky, které nebyly v daném kalendářním roce použity, ale byly převedeny do FÚUP. Jsou součástí "použitých" prostředků uvedených v této tabulce.</t>
    </r>
  </si>
  <si>
    <r>
      <t xml:space="preserve">     součtový řádek pro poskytovatele </t>
    </r>
    <r>
      <rPr>
        <sz val="8"/>
        <color indexed="8"/>
        <rFont val="Calibri"/>
        <family val="2"/>
        <charset val="238"/>
      </rPr>
      <t>(8)</t>
    </r>
  </si>
  <si>
    <r>
      <rPr>
        <sz val="8"/>
        <color indexed="8"/>
        <rFont val="Calibri"/>
        <family val="2"/>
        <charset val="238"/>
      </rPr>
      <t>(8)</t>
    </r>
    <r>
      <rPr>
        <sz val="10"/>
        <color indexed="8"/>
        <rFont val="Calibri"/>
        <family val="2"/>
        <charset val="238"/>
      </rPr>
      <t xml:space="preserve"> VŠ uvede v členění dle povahy poskytovaných prostředků.</t>
    </r>
  </si>
  <si>
    <t xml:space="preserve">     Účelová podpora </t>
  </si>
  <si>
    <t xml:space="preserve">  (bez prostředků poskytovaných na programové financování, na operační programy a VaV)</t>
  </si>
  <si>
    <t xml:space="preserve">               (bez prostředků poskytovaných na operační programy EU) </t>
  </si>
  <si>
    <r>
      <t xml:space="preserve">dotace ostatní  </t>
    </r>
    <r>
      <rPr>
        <sz val="8"/>
        <rFont val="Calibri"/>
        <family val="2"/>
        <charset val="238"/>
      </rPr>
      <t>(ř.25+ř.26)</t>
    </r>
  </si>
  <si>
    <r>
      <t xml:space="preserve">Ostatní použité neveřejné zdroje </t>
    </r>
    <r>
      <rPr>
        <sz val="8"/>
        <color indexed="8"/>
        <rFont val="Calibri"/>
        <family val="2"/>
        <charset val="238"/>
      </rPr>
      <t>(7)</t>
    </r>
  </si>
  <si>
    <r>
      <rPr>
        <sz val="8"/>
        <color indexed="8"/>
        <rFont val="Calibri"/>
        <family val="2"/>
        <charset val="238"/>
      </rPr>
      <t>(2)</t>
    </r>
    <r>
      <rPr>
        <sz val="10"/>
        <color indexed="8"/>
        <rFont val="Calibri"/>
        <family val="2"/>
        <charset val="238"/>
      </rPr>
      <t xml:space="preserve"> Poskytnuto: jedná se o finanční prostředky, které byly vysoké škole poskytnuty v daném kalendářním roce na základě rozhodnutí (sloupec a, c, e). </t>
    </r>
  </si>
  <si>
    <r>
      <rPr>
        <sz val="8"/>
        <color indexed="8"/>
        <rFont val="Calibri"/>
        <family val="2"/>
        <charset val="238"/>
      </rPr>
      <t>(7)</t>
    </r>
    <r>
      <rPr>
        <sz val="10"/>
        <color indexed="8"/>
        <rFont val="Calibri"/>
        <family val="2"/>
        <charset val="238"/>
      </rPr>
      <t xml:space="preserve"> Sloupec "i" uvádí "ostatní použité neveřejné zdroje celkem" a obsahuje prostředky na dofinancování programů/aktivit uvedených v jednotlivých řádcích (a to z neveřejných zdrojů). </t>
    </r>
  </si>
  <si>
    <r>
      <t xml:space="preserve">Nevyčerp. z poskyt. veřejných prostředků v roce </t>
    </r>
    <r>
      <rPr>
        <sz val="8"/>
        <color indexed="8"/>
        <rFont val="Calibri"/>
        <family val="2"/>
        <charset val="238"/>
      </rPr>
      <t>(7)</t>
    </r>
  </si>
  <si>
    <r>
      <t xml:space="preserve">Vratka nevyčerp. prostředků  </t>
    </r>
    <r>
      <rPr>
        <sz val="8"/>
        <color indexed="8"/>
        <rFont val="Calibri"/>
        <family val="2"/>
        <charset val="238"/>
      </rPr>
      <t>(8)</t>
    </r>
  </si>
  <si>
    <r>
      <rPr>
        <sz val="8"/>
        <color indexed="8"/>
        <rFont val="Calibri"/>
        <family val="2"/>
        <charset val="238"/>
      </rPr>
      <t>(7)</t>
    </r>
    <r>
      <rPr>
        <sz val="10"/>
        <color indexed="8"/>
        <rFont val="Calibri"/>
        <family val="2"/>
        <charset val="238"/>
      </rPr>
      <t xml:space="preserve"> Lze vyplnit, pokud se nejedná o poslední rok projektu.</t>
    </r>
  </si>
  <si>
    <r>
      <rPr>
        <sz val="8"/>
        <rFont val="Calibri"/>
        <family val="2"/>
        <charset val="238"/>
      </rPr>
      <t>(8)</t>
    </r>
    <r>
      <rPr>
        <sz val="10"/>
        <rFont val="Calibri"/>
        <family val="2"/>
        <charset val="238"/>
      </rPr>
      <t xml:space="preserve"> Lze vyplnit pouze v posledním roce projektu nebo při předčasném ukončení projektu. Jedná se o souhrnný údaj za všechny roky trvání projektu.</t>
    </r>
  </si>
  <si>
    <r>
      <rPr>
        <sz val="8"/>
        <color indexed="8"/>
        <rFont val="Calibri"/>
        <family val="2"/>
        <charset val="238"/>
      </rPr>
      <t>(6)</t>
    </r>
    <r>
      <rPr>
        <sz val="10"/>
        <color indexed="8"/>
        <rFont val="Calibri"/>
        <family val="2"/>
        <charset val="238"/>
      </rPr>
      <t xml:space="preserve"> Uvedou se prostředky, které byly převedeny k řešení projektů/aktivit ostatním spoluřešitelům.</t>
    </r>
  </si>
  <si>
    <t xml:space="preserve">Struktura celkového CASH FLOW                      </t>
  </si>
  <si>
    <t>Minulé období</t>
  </si>
  <si>
    <t>Běžné období</t>
  </si>
  <si>
    <t>Rozdíl</t>
  </si>
  <si>
    <t>Vliv na CF</t>
  </si>
  <si>
    <t xml:space="preserve">Hospodářský výsledek bežného roku                  </t>
  </si>
  <si>
    <t>001</t>
  </si>
  <si>
    <t xml:space="preserve">Odpisy dlohodobého majetku                         </t>
  </si>
  <si>
    <t>002</t>
  </si>
  <si>
    <t xml:space="preserve">Rezervy řízené předpisy                            </t>
  </si>
  <si>
    <t>003</t>
  </si>
  <si>
    <t xml:space="preserve">Přechodné účty pasivní                             </t>
  </si>
  <si>
    <t>004</t>
  </si>
  <si>
    <t xml:space="preserve">     Výdaje příštích období                        </t>
  </si>
  <si>
    <t>005</t>
  </si>
  <si>
    <t xml:space="preserve">     Výnosy příštích období                        </t>
  </si>
  <si>
    <t>006</t>
  </si>
  <si>
    <t xml:space="preserve">     Kursové rozdíly pasivní                       </t>
  </si>
  <si>
    <t>007</t>
  </si>
  <si>
    <t xml:space="preserve">     Dohadné účty pasivní                          </t>
  </si>
  <si>
    <t>008</t>
  </si>
  <si>
    <t xml:space="preserve">Přechodné účty aktivní                             </t>
  </si>
  <si>
    <t>009</t>
  </si>
  <si>
    <t xml:space="preserve">     Náklady příštích období                       </t>
  </si>
  <si>
    <t>010</t>
  </si>
  <si>
    <t xml:space="preserve">     Příjmy příštích období                        </t>
  </si>
  <si>
    <t>011</t>
  </si>
  <si>
    <t xml:space="preserve">     Kursové rozdíly aktivní                       </t>
  </si>
  <si>
    <t xml:space="preserve">     Dohadné účty aktivní                          </t>
  </si>
  <si>
    <t xml:space="preserve">Pohledávky celkem                                  </t>
  </si>
  <si>
    <t xml:space="preserve">     Z obchodního styku                            </t>
  </si>
  <si>
    <t>015</t>
  </si>
  <si>
    <t xml:space="preserve">     K účastníkům sdružení                         </t>
  </si>
  <si>
    <t>016</t>
  </si>
  <si>
    <t xml:space="preserve">     Za institucemi soc. zabezp. a zdravot. pojištění </t>
  </si>
  <si>
    <t>017</t>
  </si>
  <si>
    <t xml:space="preserve">     Daň z příjmu                                  </t>
  </si>
  <si>
    <t xml:space="preserve">     Ostatní přímé daně                            </t>
  </si>
  <si>
    <t xml:space="preserve">     Daň z přidané hodnoty                         </t>
  </si>
  <si>
    <t>020</t>
  </si>
  <si>
    <t xml:space="preserve">     Ostatní daně a poplatky                       </t>
  </si>
  <si>
    <t xml:space="preserve">     Ze vztahu ke statnímu rozpočtu                </t>
  </si>
  <si>
    <t xml:space="preserve">     Ze vztahu k rozpočtu organů ÚSC               </t>
  </si>
  <si>
    <t>023</t>
  </si>
  <si>
    <t xml:space="preserve">     Za zaměstnanci                                </t>
  </si>
  <si>
    <t>024</t>
  </si>
  <si>
    <t xml:space="preserve">     Z emitovaných dluhopisů a jiné pohledávky    </t>
  </si>
  <si>
    <t xml:space="preserve">     Opravná položka k pohledávkám                 </t>
  </si>
  <si>
    <t xml:space="preserve">Ceniny                                            </t>
  </si>
  <si>
    <t>027</t>
  </si>
  <si>
    <t xml:space="preserve">Majetkové cenné papíry                             </t>
  </si>
  <si>
    <t xml:space="preserve">Dlužné cenné pap. a vlastní dluhopisy              </t>
  </si>
  <si>
    <t>Ostatní cenné papíry a pořízení krátkodob. finan. majetku</t>
  </si>
  <si>
    <t>030</t>
  </si>
  <si>
    <t xml:space="preserve">Zásoby celkem                                      </t>
  </si>
  <si>
    <t xml:space="preserve">     Materiál na skladě a na cestě                 </t>
  </si>
  <si>
    <t xml:space="preserve">     Nedokončená výroba a polotovary vlastní výroby     </t>
  </si>
  <si>
    <t>033</t>
  </si>
  <si>
    <t xml:space="preserve">     Výrobky                                       </t>
  </si>
  <si>
    <t>034</t>
  </si>
  <si>
    <t xml:space="preserve">     Zvířata                                       </t>
  </si>
  <si>
    <t>035</t>
  </si>
  <si>
    <t xml:space="preserve">     Zboží na skladě a na cestě                    </t>
  </si>
  <si>
    <t>036</t>
  </si>
  <si>
    <t xml:space="preserve">     Poskytnuté zálohy na zásoby                   </t>
  </si>
  <si>
    <t>037</t>
  </si>
  <si>
    <t xml:space="preserve">Krátkodobé závazky                                 </t>
  </si>
  <si>
    <t>038</t>
  </si>
  <si>
    <t xml:space="preserve">     Dodavatelé                                    </t>
  </si>
  <si>
    <t>039</t>
  </si>
  <si>
    <t xml:space="preserve">     Směnky k úhradě                               </t>
  </si>
  <si>
    <t>040</t>
  </si>
  <si>
    <t xml:space="preserve">     Přijaté zálohy                                </t>
  </si>
  <si>
    <t xml:space="preserve">     Ostatní závazky                               </t>
  </si>
  <si>
    <t xml:space="preserve">     Zaměstnanci                                   </t>
  </si>
  <si>
    <t xml:space="preserve">     Ostatní závazky vůči zaměstnancům             </t>
  </si>
  <si>
    <t>044</t>
  </si>
  <si>
    <t xml:space="preserve">     K institucím soc. zabezp. a zdravot. Pojištění</t>
  </si>
  <si>
    <t>045</t>
  </si>
  <si>
    <t>046</t>
  </si>
  <si>
    <t xml:space="preserve">     Ostatní přímé daně                       </t>
  </si>
  <si>
    <t>047</t>
  </si>
  <si>
    <t>048</t>
  </si>
  <si>
    <t>049</t>
  </si>
  <si>
    <t xml:space="preserve">     Ze vztahu ke státnímu rozpočtu                </t>
  </si>
  <si>
    <t>050</t>
  </si>
  <si>
    <t xml:space="preserve">     Ze vztahu k rozpočtu ÚSC                      </t>
  </si>
  <si>
    <t xml:space="preserve">     Jiné závazky                                  </t>
  </si>
  <si>
    <t>053</t>
  </si>
  <si>
    <t xml:space="preserve">Krátkodobé bankovní úvěry                          </t>
  </si>
  <si>
    <t>054</t>
  </si>
  <si>
    <t xml:space="preserve">Přijaté finanční výpomoci                          </t>
  </si>
  <si>
    <t>055</t>
  </si>
  <si>
    <t xml:space="preserve">Cash flow provozní                                 </t>
  </si>
  <si>
    <t>056</t>
  </si>
  <si>
    <t xml:space="preserve">Nehmotný dlouhodobý majetek                        </t>
  </si>
  <si>
    <t>057</t>
  </si>
  <si>
    <t xml:space="preserve">     Nehmotné výsledky výzkumu a vývoje            </t>
  </si>
  <si>
    <t>058</t>
  </si>
  <si>
    <t xml:space="preserve">     Software                                      </t>
  </si>
  <si>
    <t>059</t>
  </si>
  <si>
    <t xml:space="preserve">     Předměty ocenitelných práv                    </t>
  </si>
  <si>
    <t>060</t>
  </si>
  <si>
    <t xml:space="preserve">     Drobný  dlouhodobý nehmotný majetek           </t>
  </si>
  <si>
    <t xml:space="preserve">     Ostatní  dlouhodobý nehmotný majetek          </t>
  </si>
  <si>
    <t xml:space="preserve">     Nedokončené nehmotné investice                </t>
  </si>
  <si>
    <t xml:space="preserve">     Poskytnuté zálohy na nehmot. dlouhod. majetek      </t>
  </si>
  <si>
    <t>064</t>
  </si>
  <si>
    <t xml:space="preserve">Oprávky celkem                                     </t>
  </si>
  <si>
    <t>065</t>
  </si>
  <si>
    <t xml:space="preserve">     K nehmotným výsledkům výzkumné činnosti         </t>
  </si>
  <si>
    <t xml:space="preserve">     K softwaru                                    </t>
  </si>
  <si>
    <t xml:space="preserve">     K předmětům ocenitelných práv                 </t>
  </si>
  <si>
    <t>068</t>
  </si>
  <si>
    <t xml:space="preserve">     K drobnému nehmot. dlouhodobému majetku   </t>
  </si>
  <si>
    <t xml:space="preserve">     K ostatnímu nehmot. dlouhodobému majetku</t>
  </si>
  <si>
    <t>070</t>
  </si>
  <si>
    <t xml:space="preserve">Hmotný dlouhodobý majetek                          </t>
  </si>
  <si>
    <t>071</t>
  </si>
  <si>
    <t xml:space="preserve">     Pozemky                                       </t>
  </si>
  <si>
    <t xml:space="preserve">     Umělecká díla a sbírky                        </t>
  </si>
  <si>
    <t xml:space="preserve">     Stavby                                        </t>
  </si>
  <si>
    <t xml:space="preserve">     Samostatné movité věci a soubory movité věcí     </t>
  </si>
  <si>
    <t>075</t>
  </si>
  <si>
    <t xml:space="preserve">     Pěstitelské celky trvalých porostů            </t>
  </si>
  <si>
    <t>076</t>
  </si>
  <si>
    <t xml:space="preserve">     Základní stádo a tažná zvířata                </t>
  </si>
  <si>
    <t>077</t>
  </si>
  <si>
    <t xml:space="preserve">     Drobný hmotný dlouhodobý majetek              </t>
  </si>
  <si>
    <t xml:space="preserve">     Ostatní hmotný dlouhodobý majetek</t>
  </si>
  <si>
    <t xml:space="preserve">     Nedokončené hmotné investice                  </t>
  </si>
  <si>
    <t>080</t>
  </si>
  <si>
    <t xml:space="preserve">     Poskytnuté zálohy na hmotný dlouhodobý majetek</t>
  </si>
  <si>
    <t xml:space="preserve">     Ke stavbám                                    </t>
  </si>
  <si>
    <t>083</t>
  </si>
  <si>
    <t xml:space="preserve">     K movitým věcem a souborům movitých věcí           </t>
  </si>
  <si>
    <t>084</t>
  </si>
  <si>
    <t xml:space="preserve">     K pěstitelským celkům trvalých porostů        </t>
  </si>
  <si>
    <t xml:space="preserve">     K zakladnímu stádu a tažným zvířatům          </t>
  </si>
  <si>
    <t xml:space="preserve">     K drobnému hmotnému dlouhodobému majetku      </t>
  </si>
  <si>
    <t>087</t>
  </si>
  <si>
    <t xml:space="preserve">     K ostatnímu hmotnému dlouhodobému majetku     </t>
  </si>
  <si>
    <t xml:space="preserve">Korekce vyloučením odpisů                          </t>
  </si>
  <si>
    <t xml:space="preserve">Dlouhodobý finanční majetek                        </t>
  </si>
  <si>
    <t>090</t>
  </si>
  <si>
    <t xml:space="preserve">     Podíl. cennné papíry a vklady - rozhodný vliv        </t>
  </si>
  <si>
    <t>091</t>
  </si>
  <si>
    <t xml:space="preserve">     Podíl. cenné papíry a vklady - podstatný vliv      </t>
  </si>
  <si>
    <t>092</t>
  </si>
  <si>
    <t xml:space="preserve">     Ostatní dlouhodobé cenné papíry a vklady      </t>
  </si>
  <si>
    <t>093</t>
  </si>
  <si>
    <t xml:space="preserve">     Půjčky podnikům ve skupině                    </t>
  </si>
  <si>
    <t>094</t>
  </si>
  <si>
    <t xml:space="preserve">     Ostatní dlouhodobý finanční majetek           </t>
  </si>
  <si>
    <t>095</t>
  </si>
  <si>
    <t xml:space="preserve">Cash flow z investiční činnosti                    </t>
  </si>
  <si>
    <t>096</t>
  </si>
  <si>
    <t xml:space="preserve">Dlouhodobé závazky celkem                          </t>
  </si>
  <si>
    <t>097</t>
  </si>
  <si>
    <t xml:space="preserve">     Emitované dluhopisy                           </t>
  </si>
  <si>
    <t>098</t>
  </si>
  <si>
    <t xml:space="preserve">     Závazky z pronájmu                            </t>
  </si>
  <si>
    <t>099</t>
  </si>
  <si>
    <t xml:space="preserve">     Dlouhodobě přijaté zálohy                     </t>
  </si>
  <si>
    <t xml:space="preserve">     Dlouhodobě směnky k úhradě                    </t>
  </si>
  <si>
    <t xml:space="preserve">     Ostatní dlouhodobé závazky                    </t>
  </si>
  <si>
    <t xml:space="preserve">Dlouhodobé bankovní úvěry                          </t>
  </si>
  <si>
    <t xml:space="preserve">Vlastní jmění                                      </t>
  </si>
  <si>
    <t xml:space="preserve">Fondy                                              </t>
  </si>
  <si>
    <t xml:space="preserve">Oceňovací rozdíly z přecenění majetku a závazků    </t>
  </si>
  <si>
    <t xml:space="preserve">Nerozděl. zisk, neuhraz. ztráta minulých let            </t>
  </si>
  <si>
    <t xml:space="preserve">Hospodářský výsledek ve schvalovacím řízení        </t>
  </si>
  <si>
    <t xml:space="preserve">Korekce snížením disponibilního zisku běžného roku </t>
  </si>
  <si>
    <t xml:space="preserve">Cash flow z finanční činnosti                      </t>
  </si>
  <si>
    <t xml:space="preserve">Cash flow celkové                                  </t>
  </si>
  <si>
    <t xml:space="preserve">Stav peněžních prostředků                          </t>
  </si>
  <si>
    <r>
      <rPr>
        <sz val="8"/>
        <color indexed="8"/>
        <rFont val="Calibri"/>
        <family val="2"/>
        <charset val="238"/>
      </rPr>
      <t>(4)</t>
    </r>
    <r>
      <rPr>
        <sz val="10"/>
        <color indexed="8"/>
        <rFont val="Calibri"/>
        <family val="2"/>
        <charset val="238"/>
      </rPr>
      <t xml:space="preserve"> Fond reprodukce investičního majetku (FRIM), fond provozních prostředků (FPP), fond účelově určených prostředků(FÚUP), § 18, odst. 6 zákona o VŠ. Jedná se o finanční prostředky, které nebyly v daném kalendářním roce použity, ale byly převedeny do fondů - jsou součástí "použitých" prostředků uvedených v této tabulce (sl. b, d, f).</t>
    </r>
  </si>
  <si>
    <r>
      <t xml:space="preserve">Ostatní použité neveřej. zdroje </t>
    </r>
    <r>
      <rPr>
        <sz val="8"/>
        <color indexed="8"/>
        <rFont val="Calibri"/>
        <family val="2"/>
        <charset val="238"/>
      </rPr>
      <t>(5)</t>
    </r>
  </si>
  <si>
    <r>
      <rPr>
        <sz val="8"/>
        <color indexed="8"/>
        <rFont val="Calibri"/>
        <family val="2"/>
        <charset val="238"/>
      </rPr>
      <t xml:space="preserve">(5) </t>
    </r>
    <r>
      <rPr>
        <sz val="10"/>
        <color indexed="8"/>
        <rFont val="Calibri"/>
        <family val="2"/>
        <charset val="238"/>
      </rPr>
      <t xml:space="preserve">Sloupec "k" uvádí "ostatní použité neveřejné zdroje celkem" a obsahuje prostředky na dofinancování programů/aktivit uvedených v jednotlivých řádcích (a to pouze z neveřejných zdrojů). </t>
    </r>
  </si>
  <si>
    <r>
      <t xml:space="preserve">Převody do fondů </t>
    </r>
    <r>
      <rPr>
        <sz val="8"/>
        <color indexed="8"/>
        <rFont val="Calibri"/>
        <family val="2"/>
        <charset val="238"/>
      </rPr>
      <t>(4)</t>
    </r>
  </si>
  <si>
    <r>
      <t>z toho zajištěno spoluřešit.</t>
    </r>
    <r>
      <rPr>
        <sz val="8"/>
        <color indexed="8"/>
        <rFont val="Calibri"/>
        <family val="2"/>
        <charset val="238"/>
      </rPr>
      <t xml:space="preserve"> (5)</t>
    </r>
  </si>
  <si>
    <r>
      <t>z toho zajištěno spoluřešit.</t>
    </r>
    <r>
      <rPr>
        <sz val="8"/>
        <color indexed="8"/>
        <rFont val="Calibri"/>
        <family val="2"/>
        <charset val="238"/>
      </rPr>
      <t xml:space="preserve"> (6)</t>
    </r>
  </si>
  <si>
    <t>příjmy z prodeje nehm. a hmot.dlouhod.majetku</t>
  </si>
  <si>
    <r>
      <t>ostatní příjmy celkem</t>
    </r>
    <r>
      <rPr>
        <sz val="10"/>
        <rFont val="Calibri"/>
        <family val="2"/>
        <charset val="238"/>
      </rPr>
      <t xml:space="preserve"> </t>
    </r>
    <r>
      <rPr>
        <sz val="8"/>
        <rFont val="Calibri"/>
        <family val="2"/>
        <charset val="238"/>
      </rPr>
      <t>(1)</t>
    </r>
  </si>
  <si>
    <r>
      <t xml:space="preserve">            ostatní inv. užití </t>
    </r>
    <r>
      <rPr>
        <sz val="8"/>
        <rFont val="Calibri"/>
        <family val="2"/>
        <charset val="238"/>
      </rPr>
      <t>(1)</t>
    </r>
  </si>
  <si>
    <r>
      <t>Neinvestiční celkem</t>
    </r>
    <r>
      <rPr>
        <sz val="8"/>
        <rFont val="Calibri"/>
        <family val="2"/>
        <charset val="238"/>
      </rPr>
      <t xml:space="preserve"> (1)</t>
    </r>
  </si>
  <si>
    <r>
      <t xml:space="preserve">Transfer znalostí </t>
    </r>
    <r>
      <rPr>
        <sz val="8"/>
        <rFont val="Calibri"/>
        <family val="2"/>
        <charset val="238"/>
      </rPr>
      <t>(1)</t>
    </r>
  </si>
  <si>
    <r>
      <t xml:space="preserve">Příjmy z licenčních smluv </t>
    </r>
    <r>
      <rPr>
        <sz val="8"/>
        <rFont val="Calibri"/>
        <family val="2"/>
        <charset val="238"/>
      </rPr>
      <t>(2)</t>
    </r>
  </si>
  <si>
    <r>
      <t xml:space="preserve">Příjmy ze smluvního výzkumu </t>
    </r>
    <r>
      <rPr>
        <sz val="8"/>
        <rFont val="Calibri"/>
        <family val="2"/>
        <charset val="238"/>
      </rPr>
      <t>(3)</t>
    </r>
  </si>
  <si>
    <r>
      <t xml:space="preserve">Placené vzdělávací kurzy pro zaměstnance subjektů aplikační sféry </t>
    </r>
    <r>
      <rPr>
        <sz val="8"/>
        <rFont val="Calibri"/>
        <family val="2"/>
        <charset val="238"/>
      </rPr>
      <t>(4)</t>
    </r>
  </si>
  <si>
    <r>
      <t xml:space="preserve">Konzultace a poradenství </t>
    </r>
    <r>
      <rPr>
        <sz val="8"/>
        <rFont val="Calibri"/>
        <family val="2"/>
        <charset val="238"/>
      </rPr>
      <t>(5)</t>
    </r>
  </si>
  <si>
    <r>
      <rPr>
        <sz val="8"/>
        <color indexed="8"/>
        <rFont val="Calibri"/>
        <family val="2"/>
        <charset val="238"/>
      </rPr>
      <t>(2)</t>
    </r>
    <r>
      <rPr>
        <sz val="10"/>
        <color indexed="8"/>
        <rFont val="Calibri"/>
        <family val="2"/>
        <charset val="238"/>
      </rPr>
      <t xml:space="preserve"> </t>
    </r>
    <r>
      <rPr>
        <b/>
        <sz val="10"/>
        <color indexed="8"/>
        <rFont val="Calibri"/>
        <family val="2"/>
        <charset val="238"/>
      </rPr>
      <t>Licenční smlouva</t>
    </r>
    <r>
      <rPr>
        <sz val="10"/>
        <color indexed="8"/>
        <rFont val="Calibri"/>
        <family val="2"/>
        <charset val="238"/>
      </rPr>
      <t xml:space="preserve"> je</t>
    </r>
    <r>
      <rPr>
        <sz val="10"/>
        <color indexed="8"/>
        <rFont val="Calibri"/>
        <family val="2"/>
        <charset val="238"/>
      </rPr>
      <t xml:space="preserve"> definována jako poskytnutí práva ve sjednaném rozsahu a na sjednaném území na nabytí či poskytnutí licence na některou z ochran duševního a průmyslového vlastnictví. Licenční smlouvy se uzavírají k patentovaným vynálezům, resp. zapsaným užitným vzorům, průmyslovým vzorům, topografii polovodičových výrobků, novým odrůdám rostlin a plemenům zvířat či k ochranným známkám písemnou smlouvou. Poskytovatel opravňuje nabyvatele ve sjednaném rozsahu a na sjednaném území k výkonu práv z duševního a průmyslového vlastnictví a nabyvatel se zavazuje k poskytování určité úplaty (licenční poplatky) nebo jiné majetkové hodnoty. Nabyvateli přitom nehrozí obvinění z narušení duševního vlastnictví či autorského práva ze strany poskytovatele.</t>
    </r>
  </si>
  <si>
    <r>
      <rPr>
        <sz val="8"/>
        <rFont val="Calibri"/>
        <family val="2"/>
        <charset val="238"/>
      </rPr>
      <t>(4)</t>
    </r>
    <r>
      <rPr>
        <sz val="10"/>
        <rFont val="Calibri"/>
        <family val="2"/>
        <charset val="238"/>
      </rPr>
      <t xml:space="preserve"> Údaje se vyplňují  zaokrouhlené na celé tisíce bez desetinných míst.</t>
    </r>
  </si>
  <si>
    <r>
      <rPr>
        <sz val="8"/>
        <color indexed="8"/>
        <rFont val="Calibri"/>
        <family val="2"/>
        <charset val="238"/>
      </rPr>
      <t>(5)</t>
    </r>
    <r>
      <rPr>
        <b/>
        <sz val="10"/>
        <color indexed="8"/>
        <rFont val="Calibri"/>
        <family val="2"/>
        <charset val="238"/>
      </rPr>
      <t xml:space="preserve"> Konzultace a poradenství </t>
    </r>
    <r>
      <rPr>
        <sz val="10"/>
        <color indexed="8"/>
        <rFont val="Calibri"/>
        <family val="2"/>
        <charset val="238"/>
      </rPr>
      <t>je založeno na poskytnutí expertní rady, názoru či činnosti, jenž závisí na vysoké míře intelektuálních vstupních zdrojů od vysokoškolské instituce ke klientovi. Vysoká škola za úplatu a v souladu s tržními podmínkami poskytuje konzultační a poradenské služby subjektům aplikační sféry. Hlavním požadovaným výstupem konzultace není vytvoření nové znalosti (vědomosti), ale porozumění nebo pochopení určitého stavu.</t>
    </r>
  </si>
  <si>
    <r>
      <t xml:space="preserve">prostory </t>
    </r>
    <r>
      <rPr>
        <sz val="8"/>
        <rFont val="Calibri"/>
        <family val="2"/>
        <charset val="238"/>
      </rPr>
      <t>(7)</t>
    </r>
  </si>
  <si>
    <r>
      <rPr>
        <sz val="8"/>
        <color indexed="8"/>
        <rFont val="Calibri"/>
        <family val="2"/>
        <charset val="238"/>
      </rPr>
      <t>(7)</t>
    </r>
    <r>
      <rPr>
        <sz val="10"/>
        <color indexed="8"/>
        <rFont val="Calibri"/>
        <family val="2"/>
        <charset val="238"/>
      </rPr>
      <t xml:space="preserve"> Do řádku</t>
    </r>
    <r>
      <rPr>
        <b/>
        <sz val="10"/>
        <color indexed="8"/>
        <rFont val="Calibri"/>
        <family val="2"/>
        <charset val="238"/>
      </rPr>
      <t xml:space="preserve"> "Prostory" </t>
    </r>
    <r>
      <rPr>
        <sz val="10"/>
        <color indexed="8"/>
        <rFont val="Calibri"/>
        <family val="2"/>
        <charset val="238"/>
      </rPr>
      <t>se doplní výnosy z nájmů, pokud se nejedná o celé budovy, stavby nebo haly.</t>
    </r>
  </si>
  <si>
    <r>
      <rPr>
        <sz val="8"/>
        <color indexed="8"/>
        <rFont val="Calibri"/>
        <family val="2"/>
        <charset val="238"/>
      </rPr>
      <t>(1)</t>
    </r>
    <r>
      <rPr>
        <sz val="10"/>
        <color indexed="8"/>
        <rFont val="Calibri"/>
        <family val="2"/>
        <charset val="238"/>
      </rPr>
      <t xml:space="preserve"> Mzdy = plnění poskytované za vykonanou práci či v přímé souvislosti s prací poskytovanou na základě pracovního poměru, a to bez sociálního a zdravotního pojištění, které odvádí zaměstnavatel; OON obsahuje pouze platby za provedenou práci (DPP, DPČ), neobsahuje sociální a zdravotní pojištění, které odvádí zaměstnavatel.</t>
    </r>
  </si>
  <si>
    <t>A</t>
  </si>
  <si>
    <t>A.1</t>
  </si>
  <si>
    <t>A.2</t>
  </si>
  <si>
    <t>A.3</t>
  </si>
  <si>
    <t>A.4</t>
  </si>
  <si>
    <t>B</t>
  </si>
  <si>
    <t>C.1</t>
  </si>
  <si>
    <t>C.2</t>
  </si>
  <si>
    <t>C.3</t>
  </si>
  <si>
    <t>C.4</t>
  </si>
  <si>
    <t>D.3</t>
  </si>
  <si>
    <t>D.1</t>
  </si>
  <si>
    <t>D.2</t>
  </si>
  <si>
    <t>E</t>
  </si>
  <si>
    <r>
      <t xml:space="preserve">Tržby  za vlastní služby </t>
    </r>
    <r>
      <rPr>
        <sz val="8"/>
        <rFont val="Calibri"/>
        <family val="2"/>
        <charset val="238"/>
      </rPr>
      <t>(6)</t>
    </r>
  </si>
  <si>
    <r>
      <rPr>
        <sz val="8"/>
        <color indexed="8"/>
        <rFont val="Calibri"/>
        <family val="2"/>
        <charset val="238"/>
      </rPr>
      <t>(6)</t>
    </r>
    <r>
      <rPr>
        <sz val="10"/>
        <color indexed="8"/>
        <rFont val="Calibri"/>
        <family val="2"/>
        <charset val="238"/>
      </rPr>
      <t xml:space="preserve"> Do řádku "</t>
    </r>
    <r>
      <rPr>
        <b/>
        <sz val="10"/>
        <color indexed="8"/>
        <rFont val="Calibri"/>
        <family val="2"/>
        <charset val="238"/>
      </rPr>
      <t>Tržby za vlastní služby</t>
    </r>
    <r>
      <rPr>
        <sz val="10"/>
        <color indexed="8"/>
        <rFont val="Calibri"/>
        <family val="2"/>
        <charset val="238"/>
      </rPr>
      <t>" se doplní výnosy z hlavní a doplňkové činnosti uvedené ve výkazu zisku a ztráty na syntetickém účtu 602 "Tržby z prodeje služeb" bez zahrnutí výnosů z pronájmu. Současně v případě, že vysoká škola účtuje výnosy z pronájmu i na jiných syntetických účtech než na účtu 602 Tržby z prodeje služeb uvede tuto informaci do komentáře v textu výroční zprávy VŠ k tabulce č. 6.</t>
    </r>
  </si>
  <si>
    <t xml:space="preserve">Tabulka 8   Pracovníci a mzdové prostředky </t>
  </si>
  <si>
    <r>
      <t xml:space="preserve">Tab. 8.b:    Pracovníci a mzdové prostředky </t>
    </r>
    <r>
      <rPr>
        <sz val="11"/>
        <rFont val="Calibri"/>
        <family val="2"/>
        <charset val="238"/>
      </rPr>
      <t>(bez OON)</t>
    </r>
  </si>
  <si>
    <r>
      <t xml:space="preserve">Tabulka 5   Veřejné zdroje financování VVŠ: prostředky poskytnuté a prostředky použité </t>
    </r>
    <r>
      <rPr>
        <sz val="8"/>
        <rFont val="Calibri"/>
        <family val="2"/>
        <charset val="238"/>
      </rPr>
      <t>(1)</t>
    </r>
  </si>
  <si>
    <r>
      <rPr>
        <sz val="8"/>
        <rFont val="Calibri"/>
        <family val="2"/>
        <charset val="238"/>
      </rPr>
      <t>(1)</t>
    </r>
    <r>
      <rPr>
        <sz val="10"/>
        <rFont val="Calibri"/>
        <family val="2"/>
        <charset val="238"/>
      </rPr>
      <t xml:space="preserve"> Uvedou se prostředky, které škola v roce </t>
    </r>
    <r>
      <rPr>
        <sz val="10"/>
        <rFont val="Calibri"/>
        <family val="2"/>
        <charset val="238"/>
      </rPr>
      <t>přijala/použila v souladu s Rozhodnutím o poskytnutí dotace na přípravu a realizaci akcí programů reprodukce majetku. V případě, že uvedená hodnota zahrnuje i jiné veřejné prostředky než prostředky MŠMT, uvede se tato skutečnost spolu s výší této částky v připojeném komentáři.</t>
    </r>
  </si>
  <si>
    <r>
      <rPr>
        <sz val="8"/>
        <rFont val="Calibri"/>
        <family val="2"/>
        <charset val="238"/>
      </rPr>
      <t>(2)</t>
    </r>
    <r>
      <rPr>
        <sz val="10"/>
        <rFont val="Calibri"/>
        <family val="2"/>
        <charset val="238"/>
      </rPr>
      <t xml:space="preserve"> Uvedou se finanční prostředky ve výši dle vystavených limitek k 31. 12. </t>
    </r>
  </si>
  <si>
    <t>počáteční stav k 1. 1.</t>
  </si>
  <si>
    <r>
      <rPr>
        <sz val="8"/>
        <rFont val="Calibri"/>
        <family val="2"/>
        <charset val="238"/>
      </rPr>
      <t>(1)</t>
    </r>
    <r>
      <rPr>
        <sz val="10"/>
        <rFont val="Calibri"/>
        <family val="2"/>
        <charset val="238"/>
      </rPr>
      <t xml:space="preserve"> V případě použití tohoto řádku VVŠ blíže specifikuje.</t>
    </r>
  </si>
  <si>
    <t>ze zisku za předchozí rok</t>
  </si>
  <si>
    <t>ze  zisku za předchozí rok</t>
  </si>
  <si>
    <r>
      <t xml:space="preserve">mzdy </t>
    </r>
    <r>
      <rPr>
        <sz val="8"/>
        <rFont val="Calibri"/>
        <family val="2"/>
        <charset val="238"/>
      </rPr>
      <t>(7)</t>
    </r>
  </si>
  <si>
    <t xml:space="preserve">Tabulka 11   Fondy a návrh na příděly do fondů v následujícím roce </t>
  </si>
  <si>
    <t xml:space="preserve">z toho příděl ze zisku za předchozí r. </t>
  </si>
  <si>
    <r>
      <t xml:space="preserve">Návrh na příděl ze zisku do fondů v násled. roce </t>
    </r>
    <r>
      <rPr>
        <sz val="9"/>
        <rFont val="Calibri"/>
        <family val="2"/>
        <charset val="238"/>
      </rPr>
      <t>(1)</t>
    </r>
  </si>
  <si>
    <r>
      <t xml:space="preserve">Výnosy za rok </t>
    </r>
    <r>
      <rPr>
        <sz val="8"/>
        <rFont val="Calibri"/>
        <family val="2"/>
        <charset val="238"/>
      </rPr>
      <t xml:space="preserve"> (1)</t>
    </r>
  </si>
  <si>
    <r>
      <rPr>
        <sz val="8"/>
        <color indexed="8"/>
        <rFont val="Calibri"/>
        <family val="2"/>
        <charset val="238"/>
      </rPr>
      <t>(3)</t>
    </r>
    <r>
      <rPr>
        <sz val="10"/>
        <color indexed="8"/>
        <rFont val="Calibri"/>
        <family val="2"/>
        <charset val="238"/>
      </rPr>
      <t xml:space="preserve"> Uvedou se prostředky, které byly vysoké škole poskytnuty v daném roce na základě Rozhodnutí o poskytnutí dotace na přípravu a realizaci všech projektů uvedeného operačního programu a prioritní osy. </t>
    </r>
  </si>
  <si>
    <r>
      <rPr>
        <sz val="8"/>
        <rFont val="Calibri"/>
        <family val="2"/>
        <charset val="238"/>
      </rPr>
      <t>(4)</t>
    </r>
    <r>
      <rPr>
        <sz val="10"/>
        <rFont val="Calibri"/>
        <family val="2"/>
        <charset val="238"/>
      </rPr>
      <t xml:space="preserve"> Jedná se o činnosti související se studiem jiné než podle § 58 zák.111/1998 Sb.</t>
    </r>
  </si>
  <si>
    <r>
      <rPr>
        <sz val="8"/>
        <rFont val="Calibri"/>
        <family val="2"/>
        <charset val="238"/>
      </rPr>
      <t>(1)</t>
    </r>
    <r>
      <rPr>
        <sz val="10"/>
        <rFont val="Calibri"/>
        <family val="2"/>
        <charset val="238"/>
      </rPr>
      <t xml:space="preserve"> Zpracování "Výkazu zisku a ztráty" se řídí § 6 a §§ 26 až 28  Vyhlášky 504/2002 Sb.</t>
    </r>
  </si>
  <si>
    <r>
      <rPr>
        <sz val="8"/>
        <rFont val="Calibri"/>
        <family val="2"/>
        <charset val="238"/>
      </rPr>
      <t>(1)</t>
    </r>
    <r>
      <rPr>
        <sz val="10"/>
        <rFont val="Calibri"/>
        <family val="2"/>
        <charset val="238"/>
      </rPr>
      <t xml:space="preserve"> Údaje budou vyplněny v souladu s účetní evidencí vysoké školy.</t>
    </r>
  </si>
  <si>
    <r>
      <rPr>
        <sz val="8"/>
        <color indexed="8"/>
        <rFont val="Calibri"/>
        <family val="2"/>
        <charset val="238"/>
      </rPr>
      <t>(7)</t>
    </r>
    <r>
      <rPr>
        <sz val="10"/>
        <color indexed="8"/>
        <rFont val="Calibri"/>
        <family val="2"/>
        <charset val="238"/>
      </rPr>
      <t xml:space="preserve"> Hodnota mezd CELKEM v řádku 6 (CELKEM) tab. 8.a se rovná hodnotě mezd CELKEM ve sl. 8, ř. 11 tabulky 8.b.</t>
    </r>
  </si>
  <si>
    <r>
      <rPr>
        <sz val="8"/>
        <rFont val="Calibri"/>
        <family val="2"/>
        <charset val="238"/>
      </rPr>
      <t>(1)</t>
    </r>
    <r>
      <rPr>
        <sz val="10"/>
        <rFont val="Calibri"/>
        <family val="2"/>
        <charset val="238"/>
      </rPr>
      <t xml:space="preserve"> VVŠ uvede, jaké další zdroje použila k financování stipendií.</t>
    </r>
  </si>
  <si>
    <r>
      <rPr>
        <sz val="8"/>
        <rFont val="Calibri"/>
        <family val="2"/>
        <charset val="238"/>
      </rPr>
      <t>(2)</t>
    </r>
    <r>
      <rPr>
        <sz val="10"/>
        <rFont val="Calibri"/>
        <family val="2"/>
        <charset val="238"/>
      </rPr>
      <t xml:space="preserve"> VVŠ uvede celkovou částku, kterou vyplatila na stipendiích - odděleně pro studenty a pro ostatní účastníky vzdělávání.</t>
    </r>
  </si>
  <si>
    <r>
      <rPr>
        <sz val="8"/>
        <rFont val="Calibri"/>
        <family val="2"/>
        <charset val="238"/>
      </rPr>
      <t>(2)</t>
    </r>
    <r>
      <rPr>
        <sz val="10"/>
        <rFont val="Calibri"/>
        <family val="2"/>
        <charset val="238"/>
      </rPr>
      <t xml:space="preserve"> V případě, že výnosy od zaměstnnanců škola vede v doplňkové činnosti, zahrne tyto prostředky do sl. "j"a výši těchto výnosů konkrétně uvede v komentáři.</t>
    </r>
  </si>
  <si>
    <r>
      <rPr>
        <sz val="8"/>
        <rFont val="Calibri"/>
        <family val="2"/>
        <charset val="238"/>
      </rPr>
      <t>(1)</t>
    </r>
    <r>
      <rPr>
        <sz val="10"/>
        <rFont val="Calibri"/>
        <family val="2"/>
        <charset val="238"/>
      </rPr>
      <t xml:space="preserve"> Do projednání výroční zprávy o hospodaření s MŠMT se jedná o návrh.</t>
    </r>
  </si>
  <si>
    <r>
      <rPr>
        <sz val="8"/>
        <rFont val="Calibri"/>
        <family val="2"/>
        <charset val="238"/>
      </rPr>
      <t>(2)</t>
    </r>
    <r>
      <rPr>
        <sz val="10"/>
        <rFont val="Calibri"/>
        <family val="2"/>
        <charset val="238"/>
      </rPr>
      <t xml:space="preserve"> Údaje v podbarvených polích se načtou automaticky z vyplněných tabulek 11.a až 11.g.</t>
    </r>
  </si>
  <si>
    <t>Součet počátečních stavů fondů k 1. 1. roku (pole a1) se rovná  údaji z řádku 0089 sl. 1 tab. 1 - Rozvaha.</t>
  </si>
  <si>
    <t>Součet koncových stavů fondů k 31. 12. roku (pole e1) se rovná  údaji z řádku 0089 sl. 2 tab. 1 - Rozvaha.</t>
  </si>
  <si>
    <r>
      <rPr>
        <sz val="8"/>
        <rFont val="Calibri"/>
        <family val="2"/>
        <charset val="238"/>
      </rPr>
      <t>(1)</t>
    </r>
    <r>
      <rPr>
        <sz val="10"/>
        <rFont val="Calibri"/>
        <family val="2"/>
        <charset val="238"/>
      </rPr>
      <t xml:space="preserve"> V případě použití tohoto řádku, VVŠ blíže specifikuje.</t>
    </r>
  </si>
  <si>
    <r>
      <rPr>
        <sz val="8"/>
        <rFont val="Calibri"/>
        <family val="2"/>
        <charset val="238"/>
      </rPr>
      <t>(2)</t>
    </r>
    <r>
      <rPr>
        <sz val="10"/>
        <rFont val="Calibri"/>
        <family val="2"/>
        <charset val="238"/>
      </rPr>
      <t xml:space="preserve"> V případě použití tohoto řádku VVŠ blíže specifikuje.</t>
    </r>
  </si>
  <si>
    <r>
      <rPr>
        <sz val="8"/>
        <rFont val="Calibri"/>
        <family val="2"/>
        <charset val="238"/>
      </rPr>
      <t>(1)</t>
    </r>
    <r>
      <rPr>
        <sz val="10"/>
        <rFont val="Calibri"/>
        <family val="2"/>
        <charset val="238"/>
      </rPr>
      <t xml:space="preserve"> Uvést čerpání ve struktuře podle vnitřních předpisů VVŠ.</t>
    </r>
  </si>
  <si>
    <t>Součet hodnot sloupku "b", resp. "c"  za oblast stravování a sloupku "b", resp. "c" za oblast ubytování se rovná součtu hodnot z řádku 0042 sl. 1, resp. sl. 2 dílčího výkazu zisku a ztrát (Tab. 2) za součást školy KaM.</t>
  </si>
  <si>
    <t>Součet hodnot sloupků "h", resp. "k"  za oblast stravování a sloupků "h", resp. "k" za oblast ubytování se rovná součtu hodnot z řádku 0079 sl. 1, resp. sl. 2 dílčího výkazu zisku a ztrát (Tab. 2) za součást školy KaM.</t>
  </si>
  <si>
    <t>Podle potřeby vložit další řádky.</t>
  </si>
  <si>
    <r>
      <rPr>
        <sz val="8"/>
        <rFont val="Calibri"/>
        <family val="2"/>
        <charset val="238"/>
      </rPr>
      <t>(3)</t>
    </r>
    <r>
      <rPr>
        <sz val="10"/>
        <rFont val="Calibri"/>
        <family val="2"/>
        <charset val="238"/>
      </rPr>
      <t xml:space="preserve"> Jedná se o veřejné prostředky na financování projektů strukturálních fondů, zahrnuje všechny veřejné prostředky (jak evropskou, tak českou část spolufinancování).</t>
    </r>
  </si>
  <si>
    <r>
      <rPr>
        <sz val="8"/>
        <rFont val="Calibri"/>
        <family val="2"/>
        <charset val="238"/>
      </rPr>
      <t xml:space="preserve">(4) </t>
    </r>
    <r>
      <rPr>
        <sz val="10"/>
        <rFont val="Calibri"/>
        <family val="2"/>
        <charset val="238"/>
      </rPr>
      <t>Část tabulky Souhrn 1 a Souhrn 2 slouží k třídění údajů uvedených v předchozích řádcích tabulky 5.</t>
    </r>
  </si>
  <si>
    <r>
      <rPr>
        <sz val="8"/>
        <rFont val="Calibri"/>
        <family val="2"/>
        <charset val="238"/>
      </rPr>
      <t>(2)</t>
    </r>
    <r>
      <rPr>
        <sz val="10"/>
        <rFont val="Calibri"/>
        <family val="2"/>
        <charset val="238"/>
      </rPr>
      <t xml:space="preserve"> Vyhláškou je dáno pouze označení a členění textů; čísla příslušných účtů jsou doplněna pro lepší orientaci ve výkazu.</t>
    </r>
  </si>
  <si>
    <r>
      <rPr>
        <sz val="8"/>
        <color indexed="8"/>
        <rFont val="Calibri"/>
        <family val="2"/>
        <charset val="238"/>
      </rPr>
      <t>(4)</t>
    </r>
    <r>
      <rPr>
        <sz val="10"/>
        <color indexed="8"/>
        <rFont val="Calibri"/>
        <family val="2"/>
        <charset val="238"/>
      </rPr>
      <t xml:space="preserve"> </t>
    </r>
    <r>
      <rPr>
        <b/>
        <sz val="10"/>
        <color indexed="8"/>
        <rFont val="Calibri"/>
        <family val="2"/>
        <charset val="238"/>
      </rPr>
      <t>Placené vzdělávací kurzy</t>
    </r>
    <r>
      <rPr>
        <sz val="10"/>
        <color indexed="8"/>
        <rFont val="Calibri"/>
        <family val="2"/>
        <charset val="238"/>
      </rPr>
      <t xml:space="preserve"> prohlubující kvalifikaci zaměstnanců subjektů aplikační sféry (např. podnikové vzdělávací kurzy). Subjektem aplikační sféry se zde rozumí právnická osoba, jejíž hlavní činností není výzkum a vývoj. Může se jednat o podnikatelský subjekt, orgán veřejné správy, neziskovou organizaci, apod. - vždy s podmínkou, že hlavní činnost není výzkumná. Výnosy budou zahrnuty z těch vzdělávacích kurzů, které jsou "na zakázku", tzn. po dohodě s danou organizací pro její zaměstnance. Nejedná se zde o vyčíslení nákladů účastníků vzdělávacích kurzů, kteří jsou zaměstnaní ve společnosti, která splňuje výše uvedenou definici. Naopak, jedná se o kurzy, jež vznikly po dohodě s vybranou společností, neboť tato chtěla školit své zaměstnance.</t>
    </r>
  </si>
  <si>
    <r>
      <rPr>
        <sz val="8"/>
        <rFont val="Calibri"/>
        <family val="2"/>
        <charset val="238"/>
      </rPr>
      <t>(3)</t>
    </r>
    <r>
      <rPr>
        <sz val="10"/>
        <rFont val="Calibri"/>
        <family val="2"/>
        <charset val="238"/>
      </rPr>
      <t xml:space="preserve"> V případě získání prostředků na činnost v oblasti ubytování z jiných veřejných zdrojů než prostředků kap. 333, VŠ uvede tuto skutečnost do sl "f" a pod tabulkou stručně upřesní, o co se jedná.</t>
    </r>
  </si>
  <si>
    <r>
      <rPr>
        <sz val="8"/>
        <color indexed="8"/>
        <rFont val="Calibri"/>
        <family val="2"/>
        <charset val="238"/>
      </rPr>
      <t>(3)</t>
    </r>
    <r>
      <rPr>
        <sz val="10"/>
        <color indexed="8"/>
        <rFont val="Calibri"/>
        <family val="2"/>
        <charset val="238"/>
      </rPr>
      <t xml:space="preserve"> </t>
    </r>
    <r>
      <rPr>
        <b/>
        <sz val="10"/>
        <color indexed="8"/>
        <rFont val="Calibri"/>
        <family val="2"/>
        <charset val="238"/>
      </rPr>
      <t>Smluvní výzkum</t>
    </r>
    <r>
      <rPr>
        <sz val="10"/>
        <color indexed="8"/>
        <rFont val="Calibri"/>
        <family val="2"/>
        <charset val="238"/>
      </rPr>
      <t xml:space="preserve"> je výzkum na zakázku, který vychází ze spolupráce (interakce) specificky plnící především výzkumné potřeby subjektů aplikační sféry a vysokoškolská instituce je pro subjekt aplikační sféry realizuje dle jeho požadavků a potřeb. Za tento výzkum jsou jí tímto subjektem poskytovány finanční prostředky. Typicky zahrnuje rozsáhlejší projekty, originální výzkum a psaný report. Obvykle bývá výzkum na zakázku zadán jednou konkrétní externí organizací (pro její potřebu). Není rozhodující, zda finanční prostředky, které subjekt aplikační sféry na takový smluvní výzkum vynaložil, pochází z veřejných či soukromých zdrojů. Za smluvní výzkum nelze považovat případ, kdy je vysoká škola příjemcem účelové podpory na aplikovaný výzkum.</t>
    </r>
  </si>
  <si>
    <t>tis. Kč</t>
  </si>
  <si>
    <r>
      <rPr>
        <sz val="8"/>
        <color indexed="8"/>
        <rFont val="Calibri"/>
        <family val="2"/>
        <charset val="238"/>
      </rPr>
      <t>(6)</t>
    </r>
    <r>
      <rPr>
        <sz val="10"/>
        <color indexed="8"/>
        <rFont val="Calibri"/>
        <family val="2"/>
        <charset val="238"/>
      </rPr>
      <t xml:space="preserve"> Úvazky pracovníků, kteří se nevěnují ani pedagogické ani vědecké činnosti. Jde zejména o technicko- hospodářské pracovníky, provozní a obchodně provozní pracovníky, zdravotní a ostatní pracovníky, atp.</t>
    </r>
  </si>
  <si>
    <r>
      <rPr>
        <sz val="8"/>
        <color indexed="8"/>
        <rFont val="Calibri"/>
        <family val="2"/>
        <charset val="238"/>
      </rPr>
      <t>(4)</t>
    </r>
    <r>
      <rPr>
        <sz val="10"/>
        <color indexed="8"/>
        <rFont val="Calibri"/>
        <family val="2"/>
        <charset val="238"/>
      </rPr>
      <t xml:space="preserve"> Jedná se o pracovníky vysoké školy, kteří jsou vnitřním předpisem vysoké školy zařazeni mezi akademické pracovníky. Zároveň platí, že se v rámci svého úvazku věnují pedagogické nebo vědecké činnosti; není možné mezi akademické pracovníky zařadit vědecké pracovníky, kteří na vysoké škole pouze vědecky pracují a vůbec nevyučují. Vědečtí, výzkumní a vývojoví pracovníci podílející se na pedagogické činnosti budou započteni do vyznačených kategorií akademických pracovníků.
Pokud vysoká škola v rámci svých vnitřních předpisů eviduje i jiné kategorie akademických pracovníků, doplní řádek "ostatní" a v komentáři blíže vysvětlí, o jaké pracovníky se jedná. Výčet v jednotlivých kategoriích (řádcích) akademických pracovníků se nesmí překrývat, celkový součet musí odpovídat skutečným přepočteným "full-time" akademickým pracovníkům. Celkový součet za kategorii akademických pracovníků a vědeckých pracovníků musí souhlasit s údajem vykázaným ve výroční zprávě o činnosti, tabulka 7.1.</t>
    </r>
  </si>
  <si>
    <t>Výnosy (1)</t>
  </si>
  <si>
    <r>
      <rPr>
        <sz val="8"/>
        <rFont val="Calibri"/>
        <family val="2"/>
        <charset val="238"/>
      </rPr>
      <t>(3)</t>
    </r>
    <r>
      <rPr>
        <sz val="10"/>
        <rFont val="Calibri"/>
        <family val="2"/>
        <charset val="238"/>
      </rPr>
      <t xml:space="preserve"> Položku v každém řádku sloupce "a" vydělí VŠ počtem studentů /účastníků vzdělávání ve sloupci "c". Pokud existuje jednotková sazba, stačí zde uvést tuto. </t>
    </r>
  </si>
  <si>
    <t>sl. b" Celkem = vazba na stipendijní fond (Tab. 11.c)</t>
  </si>
  <si>
    <r>
      <t xml:space="preserve">Z toho stipendijní fond - tvorba </t>
    </r>
    <r>
      <rPr>
        <sz val="8"/>
        <rFont val="Calibri"/>
        <family val="2"/>
        <charset val="238"/>
      </rPr>
      <t>(1)</t>
    </r>
  </si>
  <si>
    <r>
      <rPr>
        <sz val="8"/>
        <rFont val="Calibri"/>
        <family val="2"/>
        <charset val="238"/>
      </rPr>
      <t xml:space="preserve">(5) </t>
    </r>
    <r>
      <rPr>
        <sz val="10"/>
        <rFont val="Calibri"/>
        <family val="2"/>
        <charset val="238"/>
      </rPr>
      <t>VŠ vloží řádky dle potřeby. Může se jednat např. o úhradu nákladů spojených se zakončením studia, cizojazyčné potvrzení o studiu, duplikát výkazu o studiu, dodatečný zápis, atp.</t>
    </r>
  </si>
  <si>
    <r>
      <rPr>
        <sz val="8"/>
        <color indexed="8"/>
        <rFont val="Calibri"/>
        <family val="2"/>
        <charset val="238"/>
      </rPr>
      <t xml:space="preserve">(2) </t>
    </r>
    <r>
      <rPr>
        <sz val="10"/>
        <color indexed="8"/>
        <rFont val="Calibri"/>
        <family val="2"/>
        <charset val="238"/>
      </rPr>
      <t xml:space="preserve">Vysoká škola uvede pro oblast podpory financovanou z prostředků VaV dle zákona č. 130/2002 Sb. o podpoře výzkumu a vývoje zkratku: VaV. </t>
    </r>
  </si>
  <si>
    <r>
      <rPr>
        <sz val="8"/>
        <color indexed="8"/>
        <rFont val="Calibri"/>
        <family val="2"/>
        <charset val="238"/>
      </rPr>
      <t>(4)</t>
    </r>
    <r>
      <rPr>
        <sz val="10"/>
        <color indexed="8"/>
        <rFont val="Calibri"/>
        <family val="2"/>
        <charset val="238"/>
      </rPr>
      <t xml:space="preserve"> Uvedou se prostředky použité daném roce na přípravu a realizaci projektů v souladu s Rozhodnutím.</t>
    </r>
  </si>
  <si>
    <t>Fakulta stavební</t>
  </si>
  <si>
    <t>Fakulta strojní</t>
  </si>
  <si>
    <t>Fakulta elektrotechnická</t>
  </si>
  <si>
    <t>Fakulta jaderná a fyzikálně inženýrská</t>
  </si>
  <si>
    <t>Fakulta architektury</t>
  </si>
  <si>
    <t>Fakulta dopravní</t>
  </si>
  <si>
    <t>Fakulta biomedicínského inženýrství</t>
  </si>
  <si>
    <t>Fakulta informačních technologií</t>
  </si>
  <si>
    <t>Kloknerův ústav</t>
  </si>
  <si>
    <t>Masarykův ústav vyšších studií</t>
  </si>
  <si>
    <t>Ústav tělesné výchovy a sportu</t>
  </si>
  <si>
    <t>Ústav technické a experimentální fyziky</t>
  </si>
  <si>
    <t>Univerzitní centrum energeticky efektivních budov</t>
  </si>
  <si>
    <t>Český institut informatiky, robotiky a kybernetiky</t>
  </si>
  <si>
    <t>Rektorát ČVUT</t>
  </si>
  <si>
    <t>Škola</t>
  </si>
  <si>
    <t>Výpočetní a informační centrum</t>
  </si>
  <si>
    <t>Česká technika - nakladatelství ČVUT</t>
  </si>
  <si>
    <t>Ústřední knihovna ČVUT</t>
  </si>
  <si>
    <t>Inovacentrum</t>
  </si>
  <si>
    <t>Správa účelových zařízení</t>
  </si>
  <si>
    <t>Komentář:</t>
  </si>
  <si>
    <t>2. 2. 3.  Hospodářský výsledek</t>
  </si>
  <si>
    <t>Tabulka 3  Hospodářský výsledek za rok 2015</t>
  </si>
  <si>
    <t>České vysoké učení technické v Praze</t>
  </si>
  <si>
    <t>VÝROČNÍ ZPRÁVA O HOSPODAŘENÍ</t>
  </si>
  <si>
    <t>ZA ROK 2015</t>
  </si>
  <si>
    <t>Osnova</t>
  </si>
  <si>
    <r>
      <t>1.</t>
    </r>
    <r>
      <rPr>
        <b/>
        <sz val="11"/>
        <color indexed="8"/>
        <rFont val="Times New Roman"/>
        <family val="1"/>
        <charset val="238"/>
      </rPr>
      <t xml:space="preserve">      </t>
    </r>
    <r>
      <rPr>
        <b/>
        <sz val="11"/>
        <color indexed="8"/>
        <rFont val="Calibri"/>
        <family val="2"/>
        <charset val="238"/>
      </rPr>
      <t>Úvod………………………………………………………………………………………………………………………...……………………..</t>
    </r>
  </si>
  <si>
    <r>
      <t>2.</t>
    </r>
    <r>
      <rPr>
        <b/>
        <sz val="11"/>
        <color indexed="8"/>
        <rFont val="Times New Roman"/>
        <family val="1"/>
        <charset val="238"/>
      </rPr>
      <t xml:space="preserve">      </t>
    </r>
    <r>
      <rPr>
        <b/>
        <sz val="11"/>
        <color indexed="8"/>
        <rFont val="Calibri"/>
        <family val="2"/>
        <charset val="238"/>
      </rPr>
      <t>Roční účetní závěrka…………………………………………………………………...………………………………………………………..</t>
    </r>
  </si>
  <si>
    <r>
      <t>2. 1.</t>
    </r>
    <r>
      <rPr>
        <sz val="11"/>
        <color indexed="8"/>
        <rFont val="Times New Roman"/>
        <family val="1"/>
        <charset val="238"/>
      </rPr>
      <t xml:space="preserve"> </t>
    </r>
    <r>
      <rPr>
        <sz val="11"/>
        <color indexed="8"/>
        <rFont val="Calibri"/>
        <family val="2"/>
        <charset val="238"/>
      </rPr>
      <t>Rozvaha (bilance)……………………………………………………...……………………………………………………………………</t>
    </r>
  </si>
  <si>
    <r>
      <t>2. 2.</t>
    </r>
    <r>
      <rPr>
        <sz val="11"/>
        <color indexed="8"/>
        <rFont val="Times New Roman"/>
        <family val="1"/>
        <charset val="238"/>
      </rPr>
      <t xml:space="preserve"> </t>
    </r>
    <r>
      <rPr>
        <sz val="11"/>
        <color indexed="8"/>
        <rFont val="Calibri"/>
        <family val="2"/>
        <charset val="238"/>
      </rPr>
      <t>Výkaz zisku a ztráty – Sumář ČVUT……………………………………….………………………………………………………….</t>
    </r>
  </si>
  <si>
    <r>
      <t>2. 2. 1.</t>
    </r>
    <r>
      <rPr>
        <sz val="11"/>
        <color indexed="8"/>
        <rFont val="Times New Roman"/>
        <family val="1"/>
        <charset val="238"/>
      </rPr>
      <t xml:space="preserve">     </t>
    </r>
    <r>
      <rPr>
        <sz val="11"/>
        <color indexed="8"/>
        <rFont val="Calibri"/>
        <family val="2"/>
        <charset val="238"/>
      </rPr>
      <t>Výkaz zisku a ztráty – Škola…………………………………………………………...…………………………………………..</t>
    </r>
  </si>
  <si>
    <r>
      <t>2. 2. 2.</t>
    </r>
    <r>
      <rPr>
        <sz val="11"/>
        <color indexed="8"/>
        <rFont val="Times New Roman"/>
        <family val="1"/>
        <charset val="238"/>
      </rPr>
      <t xml:space="preserve">     </t>
    </r>
    <r>
      <rPr>
        <sz val="11"/>
        <color indexed="8"/>
        <rFont val="Calibri"/>
        <family val="2"/>
        <charset val="238"/>
      </rPr>
      <t>Výkaz zisku a ztráty - Koleje a menzy…………………………………………..……………………………………………….</t>
    </r>
  </si>
  <si>
    <r>
      <t>2. 2. 3.</t>
    </r>
    <r>
      <rPr>
        <sz val="11"/>
        <color indexed="8"/>
        <rFont val="Times New Roman"/>
        <family val="1"/>
        <charset val="238"/>
      </rPr>
      <t xml:space="preserve">     </t>
    </r>
    <r>
      <rPr>
        <sz val="11"/>
        <color indexed="8"/>
        <rFont val="Calibri"/>
        <family val="2"/>
        <charset val="238"/>
      </rPr>
      <t>Hospodářský výsledek……………………………………………………………………...………………………………..</t>
    </r>
  </si>
  <si>
    <r>
      <t>2. 3.</t>
    </r>
    <r>
      <rPr>
        <sz val="11"/>
        <color indexed="8"/>
        <rFont val="Times New Roman"/>
        <family val="1"/>
        <charset val="238"/>
      </rPr>
      <t xml:space="preserve"> </t>
    </r>
    <r>
      <rPr>
        <sz val="11"/>
        <color indexed="8"/>
        <rFont val="Calibri"/>
        <family val="2"/>
        <charset val="238"/>
      </rPr>
      <t>Přehled o peněžních tocích………………………………………………………….…………………………………………………….</t>
    </r>
  </si>
  <si>
    <r>
      <t>3.</t>
    </r>
    <r>
      <rPr>
        <b/>
        <sz val="11"/>
        <color indexed="8"/>
        <rFont val="Times New Roman"/>
        <family val="1"/>
        <charset val="238"/>
      </rPr>
      <t xml:space="preserve">      </t>
    </r>
    <r>
      <rPr>
        <b/>
        <sz val="11"/>
        <color indexed="8"/>
        <rFont val="Calibri"/>
        <family val="2"/>
        <charset val="238"/>
      </rPr>
      <t>Analýza výnosů a nákladů……………………………………………...…………………………………………………………………………</t>
    </r>
  </si>
  <si>
    <r>
      <t>3. 1.</t>
    </r>
    <r>
      <rPr>
        <sz val="11"/>
        <color indexed="8"/>
        <rFont val="Times New Roman"/>
        <family val="1"/>
        <charset val="238"/>
      </rPr>
      <t xml:space="preserve"> </t>
    </r>
    <r>
      <rPr>
        <sz val="11"/>
        <color indexed="8"/>
        <rFont val="Calibri"/>
        <family val="2"/>
        <charset val="238"/>
      </rPr>
      <t>Příspěvek a dotace z veřejných zdrojů……………………………………………..………………………………………………….</t>
    </r>
  </si>
  <si>
    <r>
      <t>3. 1. 1.</t>
    </r>
    <r>
      <rPr>
        <sz val="11"/>
        <color indexed="8"/>
        <rFont val="Times New Roman"/>
        <family val="1"/>
        <charset val="238"/>
      </rPr>
      <t xml:space="preserve">     </t>
    </r>
    <r>
      <rPr>
        <sz val="11"/>
        <color indexed="8"/>
        <rFont val="Calibri"/>
        <family val="2"/>
        <charset val="238"/>
      </rPr>
      <t>Financování vzdělávací a vědecké, výzkumné, vývojové a inovační,</t>
    </r>
  </si>
  <si>
    <t xml:space="preserve">                  umělecké a další tvůrčí činnosti…………………………………………………………...…………………………………………….</t>
  </si>
  <si>
    <r>
      <t>3. 1. 2.</t>
    </r>
    <r>
      <rPr>
        <sz val="11"/>
        <color indexed="8"/>
        <rFont val="Times New Roman"/>
        <family val="1"/>
        <charset val="238"/>
      </rPr>
      <t xml:space="preserve">     </t>
    </r>
    <r>
      <rPr>
        <sz val="11"/>
        <color indexed="8"/>
        <rFont val="Calibri"/>
        <family val="2"/>
        <charset val="238"/>
      </rPr>
      <t>Financování výzkumu a vývoje……………………………………….………………………………………………………….</t>
    </r>
  </si>
  <si>
    <r>
      <t>3. 1. 3.</t>
    </r>
    <r>
      <rPr>
        <sz val="11"/>
        <color indexed="8"/>
        <rFont val="Times New Roman"/>
        <family val="1"/>
        <charset val="238"/>
      </rPr>
      <t xml:space="preserve">     </t>
    </r>
    <r>
      <rPr>
        <sz val="11"/>
        <color indexed="8"/>
        <rFont val="Calibri"/>
        <family val="2"/>
        <charset val="238"/>
      </rPr>
      <t>Financování programů reprodukce majetku………………………...…………………………………………………</t>
    </r>
  </si>
  <si>
    <r>
      <t>3. 1. 4.</t>
    </r>
    <r>
      <rPr>
        <sz val="11"/>
        <color indexed="8"/>
        <rFont val="Times New Roman"/>
        <family val="1"/>
        <charset val="238"/>
      </rPr>
      <t xml:space="preserve">     </t>
    </r>
    <r>
      <rPr>
        <sz val="11"/>
        <color indexed="8"/>
        <rFont val="Calibri"/>
        <family val="2"/>
        <charset val="238"/>
      </rPr>
      <t>Financování programů strukturálních fondů………………..………………………………………………</t>
    </r>
  </si>
  <si>
    <r>
      <t>3. 2.</t>
    </r>
    <r>
      <rPr>
        <sz val="11"/>
        <color indexed="8"/>
        <rFont val="Times New Roman"/>
        <family val="1"/>
        <charset val="238"/>
      </rPr>
      <t xml:space="preserve"> </t>
    </r>
    <r>
      <rPr>
        <sz val="11"/>
        <color indexed="8"/>
        <rFont val="Calibri"/>
        <family val="2"/>
        <charset val="238"/>
      </rPr>
      <t>Vlastní výnosy v hlavní a doplňkové činnosti………………………...………………………………………………………..</t>
    </r>
  </si>
  <si>
    <r>
      <t>3. 2. 1.</t>
    </r>
    <r>
      <rPr>
        <sz val="11"/>
        <color indexed="8"/>
        <rFont val="Times New Roman"/>
        <family val="1"/>
        <charset val="238"/>
      </rPr>
      <t xml:space="preserve">     </t>
    </r>
    <r>
      <rPr>
        <sz val="11"/>
        <color indexed="8"/>
        <rFont val="Calibri"/>
        <family val="2"/>
        <charset val="238"/>
      </rPr>
      <t>Přehled vybraných výnosů…………………………………………...…………………………………………………..</t>
    </r>
  </si>
  <si>
    <r>
      <t>3. 2. 2.</t>
    </r>
    <r>
      <rPr>
        <sz val="11"/>
        <color indexed="8"/>
        <rFont val="Times New Roman"/>
        <family val="1"/>
        <charset val="238"/>
      </rPr>
      <t xml:space="preserve">     </t>
    </r>
    <r>
      <rPr>
        <sz val="11"/>
        <color indexed="8"/>
        <rFont val="Calibri"/>
        <family val="2"/>
        <charset val="238"/>
      </rPr>
      <t>Příjmy z poplatků a úhrad za další činnosti poskytované veřejnou</t>
    </r>
  </si>
  <si>
    <t xml:space="preserve">                  vysokou školou…………………………………………………………………..……………………………………………….</t>
  </si>
  <si>
    <r>
      <t>3. 3.</t>
    </r>
    <r>
      <rPr>
        <sz val="11"/>
        <color indexed="8"/>
        <rFont val="Times New Roman"/>
        <family val="1"/>
        <charset val="238"/>
      </rPr>
      <t xml:space="preserve"> </t>
    </r>
    <r>
      <rPr>
        <sz val="11"/>
        <color indexed="8"/>
        <rFont val="Calibri"/>
        <family val="2"/>
        <charset val="238"/>
      </rPr>
      <t>Náklady - ČVUT……………………………………………………..……………………………………………………………………….</t>
    </r>
  </si>
  <si>
    <r>
      <t>3. 3. 1.</t>
    </r>
    <r>
      <rPr>
        <sz val="11"/>
        <color indexed="8"/>
        <rFont val="Times New Roman"/>
        <family val="1"/>
        <charset val="238"/>
      </rPr>
      <t xml:space="preserve">     </t>
    </r>
    <r>
      <rPr>
        <sz val="11"/>
        <color indexed="8"/>
        <rFont val="Calibri"/>
        <family val="2"/>
        <charset val="238"/>
      </rPr>
      <t>Pracovníci a mzdové prostředky……………………………………………………………..…………………….</t>
    </r>
  </si>
  <si>
    <r>
      <t>3. 3. 2.</t>
    </r>
    <r>
      <rPr>
        <sz val="11"/>
        <color indexed="8"/>
        <rFont val="Times New Roman"/>
        <family val="1"/>
        <charset val="238"/>
      </rPr>
      <t xml:space="preserve">     </t>
    </r>
    <r>
      <rPr>
        <sz val="11"/>
        <color indexed="8"/>
        <rFont val="Calibri"/>
        <family val="2"/>
        <charset val="238"/>
      </rPr>
      <t>Stipendia…………………………………………………………………….………………………………………………….</t>
    </r>
  </si>
  <si>
    <r>
      <t>3. 4.</t>
    </r>
    <r>
      <rPr>
        <sz val="11"/>
        <color indexed="8"/>
        <rFont val="Times New Roman"/>
        <family val="1"/>
        <charset val="238"/>
      </rPr>
      <t xml:space="preserve"> </t>
    </r>
    <r>
      <rPr>
        <sz val="11"/>
        <color indexed="8"/>
        <rFont val="Calibri"/>
        <family val="2"/>
        <charset val="238"/>
      </rPr>
      <t>Výnosy a náklady – Koleje a menzy………………………………………………….………………………………………………</t>
    </r>
  </si>
  <si>
    <r>
      <t>4.</t>
    </r>
    <r>
      <rPr>
        <b/>
        <sz val="11"/>
        <color indexed="8"/>
        <rFont val="Times New Roman"/>
        <family val="1"/>
        <charset val="238"/>
      </rPr>
      <t xml:space="preserve">      </t>
    </r>
    <r>
      <rPr>
        <b/>
        <sz val="11"/>
        <color indexed="8"/>
        <rFont val="Calibri"/>
        <family val="2"/>
        <charset val="238"/>
      </rPr>
      <t>Vývoj a konečný stav fondů ČVUT……………………………………………...………………………………………………..</t>
    </r>
  </si>
  <si>
    <r>
      <t>4. 1.</t>
    </r>
    <r>
      <rPr>
        <sz val="11"/>
        <color indexed="8"/>
        <rFont val="Times New Roman"/>
        <family val="1"/>
        <charset val="238"/>
      </rPr>
      <t xml:space="preserve"> </t>
    </r>
    <r>
      <rPr>
        <sz val="11"/>
        <color indexed="8"/>
        <rFont val="Calibri"/>
        <family val="2"/>
        <charset val="238"/>
      </rPr>
      <t>Fondy………………………………………………………………………………….…………………………………………………………………</t>
    </r>
  </si>
  <si>
    <r>
      <t>4. 2.</t>
    </r>
    <r>
      <rPr>
        <sz val="11"/>
        <color indexed="8"/>
        <rFont val="Times New Roman"/>
        <family val="1"/>
        <charset val="238"/>
      </rPr>
      <t xml:space="preserve"> </t>
    </r>
    <r>
      <rPr>
        <sz val="11"/>
        <color indexed="8"/>
        <rFont val="Calibri"/>
        <family val="2"/>
        <charset val="238"/>
      </rPr>
      <t>Rezervní fond……………………………………………………………………….……………………………………………………….</t>
    </r>
  </si>
  <si>
    <r>
      <t>4. 3.</t>
    </r>
    <r>
      <rPr>
        <sz val="11"/>
        <color indexed="8"/>
        <rFont val="Times New Roman"/>
        <family val="1"/>
        <charset val="238"/>
      </rPr>
      <t xml:space="preserve"> </t>
    </r>
    <r>
      <rPr>
        <sz val="11"/>
        <color indexed="8"/>
        <rFont val="Calibri"/>
        <family val="2"/>
        <charset val="238"/>
      </rPr>
      <t>Fond reprodukce investičního majetku……………………………………….………………………………………………….</t>
    </r>
  </si>
  <si>
    <r>
      <t>4. 4.</t>
    </r>
    <r>
      <rPr>
        <sz val="11"/>
        <color indexed="8"/>
        <rFont val="Times New Roman"/>
        <family val="1"/>
        <charset val="238"/>
      </rPr>
      <t xml:space="preserve"> </t>
    </r>
    <r>
      <rPr>
        <sz val="11"/>
        <color indexed="8"/>
        <rFont val="Calibri"/>
        <family val="2"/>
        <charset val="238"/>
      </rPr>
      <t>Stipendijní fond……………………………………………………………….…………………………………………………………….</t>
    </r>
  </si>
  <si>
    <r>
      <t>4. 5.</t>
    </r>
    <r>
      <rPr>
        <sz val="11"/>
        <color indexed="8"/>
        <rFont val="Times New Roman"/>
        <family val="1"/>
        <charset val="238"/>
      </rPr>
      <t xml:space="preserve"> </t>
    </r>
    <r>
      <rPr>
        <sz val="11"/>
        <color indexed="8"/>
        <rFont val="Calibri"/>
        <family val="2"/>
        <charset val="238"/>
      </rPr>
      <t>Fond odměn…………………………………………………………………...………………………………………………………………..</t>
    </r>
  </si>
  <si>
    <r>
      <t>4. 6.</t>
    </r>
    <r>
      <rPr>
        <sz val="11"/>
        <color indexed="8"/>
        <rFont val="Times New Roman"/>
        <family val="1"/>
        <charset val="238"/>
      </rPr>
      <t xml:space="preserve"> </t>
    </r>
    <r>
      <rPr>
        <sz val="11"/>
        <color indexed="8"/>
        <rFont val="Calibri"/>
        <family val="2"/>
        <charset val="238"/>
      </rPr>
      <t>Fond účelově určených prostředků……………………………………….……………………………………………………….</t>
    </r>
  </si>
  <si>
    <r>
      <t>4. 7.</t>
    </r>
    <r>
      <rPr>
        <sz val="11"/>
        <color indexed="8"/>
        <rFont val="Times New Roman"/>
        <family val="1"/>
        <charset val="238"/>
      </rPr>
      <t xml:space="preserve"> </t>
    </r>
    <r>
      <rPr>
        <sz val="11"/>
        <color indexed="8"/>
        <rFont val="Calibri"/>
        <family val="2"/>
        <charset val="238"/>
      </rPr>
      <t>Fond sociální…………………………………………………………………………………...………………………………………………</t>
    </r>
  </si>
  <si>
    <r>
      <t>4. 8.</t>
    </r>
    <r>
      <rPr>
        <sz val="11"/>
        <color indexed="8"/>
        <rFont val="Times New Roman"/>
        <family val="1"/>
        <charset val="238"/>
      </rPr>
      <t xml:space="preserve"> </t>
    </r>
    <r>
      <rPr>
        <sz val="11"/>
        <color indexed="8"/>
        <rFont val="Calibri"/>
        <family val="2"/>
        <charset val="238"/>
      </rPr>
      <t>Fond provozních prostředků…………………………………………….…………………………………………………………………</t>
    </r>
  </si>
  <si>
    <r>
      <t>5.</t>
    </r>
    <r>
      <rPr>
        <b/>
        <sz val="11"/>
        <color indexed="8"/>
        <rFont val="Times New Roman"/>
        <family val="1"/>
        <charset val="238"/>
      </rPr>
      <t xml:space="preserve">      </t>
    </r>
    <r>
      <rPr>
        <b/>
        <sz val="11"/>
        <color indexed="8"/>
        <rFont val="Calibri"/>
        <family val="2"/>
        <charset val="238"/>
      </rPr>
      <t>Stav a pohyb majetku a závazků………………………………………………………………………………………………………….....</t>
    </r>
  </si>
  <si>
    <r>
      <t>5. 1.</t>
    </r>
    <r>
      <rPr>
        <sz val="11"/>
        <color indexed="8"/>
        <rFont val="Times New Roman"/>
        <family val="1"/>
        <charset val="238"/>
      </rPr>
      <t xml:space="preserve"> </t>
    </r>
    <r>
      <rPr>
        <sz val="11"/>
        <color indexed="8"/>
        <rFont val="Calibri"/>
        <family val="2"/>
        <charset val="238"/>
      </rPr>
      <t>Přehled o majetku a jeho vývoj……………………………….………………………………………………………………………</t>
    </r>
  </si>
  <si>
    <r>
      <t>5. 2.</t>
    </r>
    <r>
      <rPr>
        <sz val="11"/>
        <color indexed="8"/>
        <rFont val="Times New Roman"/>
        <family val="1"/>
        <charset val="238"/>
      </rPr>
      <t xml:space="preserve"> </t>
    </r>
    <r>
      <rPr>
        <sz val="11"/>
        <color indexed="8"/>
        <rFont val="Calibri"/>
        <family val="2"/>
        <charset val="238"/>
      </rPr>
      <t>Finanční majetek………………………………………………………………………………….…………………………………………….</t>
    </r>
  </si>
  <si>
    <r>
      <t>5. 3.</t>
    </r>
    <r>
      <rPr>
        <sz val="11"/>
        <color indexed="8"/>
        <rFont val="Times New Roman"/>
        <family val="1"/>
        <charset val="238"/>
      </rPr>
      <t xml:space="preserve"> </t>
    </r>
    <r>
      <rPr>
        <sz val="11"/>
        <color indexed="8"/>
        <rFont val="Calibri"/>
        <family val="2"/>
        <charset val="238"/>
      </rPr>
      <t>Pohledávky, závazky, bankovní výpomoci a půjčky………………………….……………………………………………..</t>
    </r>
  </si>
  <si>
    <r>
      <t>6.</t>
    </r>
    <r>
      <rPr>
        <b/>
        <sz val="11"/>
        <color indexed="8"/>
        <rFont val="Times New Roman"/>
        <family val="1"/>
        <charset val="238"/>
      </rPr>
      <t xml:space="preserve">      </t>
    </r>
    <r>
      <rPr>
        <b/>
        <sz val="11"/>
        <color indexed="8"/>
        <rFont val="Calibri"/>
        <family val="2"/>
        <charset val="238"/>
      </rPr>
      <t>Závěr…………………………………………………………………………………….……………………………………………………………..</t>
    </r>
  </si>
  <si>
    <t>1. Úvod</t>
  </si>
  <si>
    <t>Výroční zpráva o hospodaření Českého vysokého učení technického v Praze (dále jen ČVUT) za rok 2015 byla zpracována na základě doporučení Ministerstva školství, mládeže a tělovýchovy ČR (dále jen MŠMT) dle § 21 odst. 1 písm. a) zákona č. 111/1998 Sb., o vysokých školách a o změně a doplnění dalších zákonů (zákon o vysokých školách), ve znění pozdějších předpisů.</t>
  </si>
  <si>
    <t>ČVUT v roce 2015 hospodařilo dle rozpočtu, který byl schválen Akademickým senátem ČVUT. Výnosovou část rozpočtu tvoří zejména prostředky poskytnuté státem prostřednictvím MŠMT na vzdělávací činnost, specifický výzkum, ubytování a stravování studentů. Významné jsou rovněž prostředky z grantových agentur a ze zisku z doplňkové činnosti. ČVUT hospodařilo v roce 2015 s kladným hospodářským výsledkem 97 834 tis. Kč, který bude v souladu s Dlouhodobým záměrem použit k posílení fondů.</t>
  </si>
  <si>
    <t>2. Roční účetní závěrka</t>
  </si>
  <si>
    <t>2. 1.  Rozvaha (bilance)</t>
  </si>
  <si>
    <t>Tabulka 1  Rozvaha - Sumář ČVUT, rok 2015</t>
  </si>
  <si>
    <t>2. 2.  Výkaz zisku a ztráty – Sumář ČVUT</t>
  </si>
  <si>
    <t>Tabulka 2  Výkaz zisku a ztráty - Sumář ČVUT, rok 2015</t>
  </si>
  <si>
    <t>2. 2. 1.  Výkaz zisku a ztráty – Škola</t>
  </si>
  <si>
    <t>Tabulka 2. a  Výkaz zisku a ztráty - Škola, rok 2015</t>
  </si>
  <si>
    <t>2. 2. 2.  Výkaz zisku a ztráty - Koleje a menzy</t>
  </si>
  <si>
    <t>Tabulka 2. b   Výkaz zisku a ztráty - Koleje a menzy, rok 2015</t>
  </si>
  <si>
    <t>2. 3.  Přehled o peněžních tocích</t>
  </si>
  <si>
    <t>3. Analýza výnosů a nákladů</t>
  </si>
  <si>
    <t>3. 1.  Příspěvek a dotace z veřejných zdrojů</t>
  </si>
  <si>
    <t xml:space="preserve">                  10.Poskytnuté zálohy na dlouhodobý hmotný majetek</t>
  </si>
  <si>
    <t xml:space="preserve">V roce 2015 se ČVUT v Praze členilo na 21 účetních středisek, tvořených fakultami a dalšími součástmi. ČVUT dosáhlo kladného hospodářského výsledku 97 834 tis. Kč, z toho připadá 20 030 tis. Kč hlavní činnosti a 77 804 tis. Kč doplňkové činnosti. </t>
  </si>
  <si>
    <t>133D21D003817</t>
  </si>
  <si>
    <t>ČVUT - Reko 5 posluch. Thákurova 7, objekt C SEVER</t>
  </si>
  <si>
    <t>133D21D003819</t>
  </si>
  <si>
    <t>ČVUT - Rekonstrukce LOP Monoblok Dejvice 3. a 4. etapa</t>
  </si>
  <si>
    <t>133D21D003820</t>
  </si>
  <si>
    <t>ČVUT - Rekonstrukce posluchárny 103, Břehová</t>
  </si>
  <si>
    <t>133D21D003822</t>
  </si>
  <si>
    <t>ČVUT - Rekonstrukce obkladu venkovní stěny terasy</t>
  </si>
  <si>
    <t>133D21D003823</t>
  </si>
  <si>
    <t>ČVUT - Rekonstrukce venkovního schodiště budovy FBMI KOKOS</t>
  </si>
  <si>
    <t>133D21D003824</t>
  </si>
  <si>
    <t>ČVUT - 4. NP, Monoblok Dejvice, sekce A3</t>
  </si>
  <si>
    <t>133D21D003825</t>
  </si>
  <si>
    <t>ČVUT - Výměna výtahu objekt E KN</t>
  </si>
  <si>
    <t>133D21D003826</t>
  </si>
  <si>
    <t>ČVUT - CIIRC</t>
  </si>
  <si>
    <t>133D21D003827</t>
  </si>
  <si>
    <t>ČVUT - Rekonstrukce střechy Betlémské kaple</t>
  </si>
  <si>
    <t>133D21D003828</t>
  </si>
  <si>
    <t>ČVUT - KN - ostranění havarijního stavu komína</t>
  </si>
  <si>
    <t>3.1.3.  Financování programů reprodukce majetku</t>
  </si>
  <si>
    <t>Tabulka 5.c  Financování programů reprodukce majetku v roce 2015</t>
  </si>
  <si>
    <t>3. 2. Vlastní výnosy v hlavní a doplňkové činnosti</t>
  </si>
  <si>
    <t>Významnou složkou vlastních výnosů jsou především v doplňkové činnosti tržby z prodeje služeb. Fakulty a ústavy mají v této kategorii podíl zejména na pronájmech prostor, dále jsou to výnosy spojené s vědeckovýzkumnou, expertní a poradenskou činností. SÚZ, která zahrnuje KaM, tvoří největší složku tržeb z prodeje služeb, a to za ubytování a stravování.</t>
  </si>
  <si>
    <t>Na vlastních výnosech  hlavní činnosti se nejvíce podílejí provozní dotace a jiné ostatní výnosy. Provozní dotace zahrnuje příspěvky a dotace z MŠMT, dotace z grantových agentur, ministerstev, prostředky ze strukturálních fondů, aj. Jiné ostatní výnosy tvoří zejména účetní odpisy a prostředky získané od spoluřešitelů mimo ČVUT.</t>
  </si>
  <si>
    <t>Další vybrané výnosy jsou blíže specifikované v tabulkách 6 a 7.</t>
  </si>
  <si>
    <t>V ostatních službách jsou účtované prostředky převáděné spoluřešitelům mimo ČVUT, náklady spojené s  úklidovými službami, poradenskou a odbornou činností, licenčními poplatky, ubytováním, stravováním aj.</t>
  </si>
  <si>
    <t>Jiné ostatní náklady zahrnují stipendia, poplatky za vložné, režie grantů, bankovní poplatky, pojištění aj. Náklady na finanční podporu při studiu, kterou ČVUT poskytuje studentům, jsou blíže specifikované v tabulce 9.</t>
  </si>
  <si>
    <t>Z celkových nákladů ČVUT tvoří největší položku osobní náklady, které jsou blíže specifikované v tabulce 8. V hlavní činnosti tvoří další významné nákladové položky jiné ostatní náklady a ostatní služby.</t>
  </si>
  <si>
    <t>3. 3.  Náklady - ČVUT</t>
  </si>
  <si>
    <t>5. Stav a pohyb majetku a závazků</t>
  </si>
  <si>
    <t>5. 1.  Přehled o majetku a jeho vývoj</t>
  </si>
  <si>
    <t>Tabulka 12  Přehled o majetku a jeho vývoj</t>
  </si>
  <si>
    <t>Druhy majetku</t>
  </si>
  <si>
    <t>Stav k 31. 12. 2014</t>
  </si>
  <si>
    <t>pořizovací cena</t>
  </si>
  <si>
    <t>oprávky (-)</t>
  </si>
  <si>
    <t>zůstatková cena</t>
  </si>
  <si>
    <t>Dlouhodobý nehmotný majetek</t>
  </si>
  <si>
    <t>software</t>
  </si>
  <si>
    <t>drobný dlouhodobý nehmotný majetek</t>
  </si>
  <si>
    <t>nedokončený dlouhodobý nehmotný majetek</t>
  </si>
  <si>
    <t>poskytnuté zálohy na dlouhodobý nehmotný majetek</t>
  </si>
  <si>
    <t>Dlouhodobý hmotný majetek</t>
  </si>
  <si>
    <t>umělecká díla</t>
  </si>
  <si>
    <t>budovy, haly, stavby</t>
  </si>
  <si>
    <t>samostatné movité věci a soubory movitých věcí</t>
  </si>
  <si>
    <t>pěstitelské celky trvalých porostů</t>
  </si>
  <si>
    <t>základní stádo a  tažná  zvířata</t>
  </si>
  <si>
    <t>drobný dlouhodobý hmotný majetek</t>
  </si>
  <si>
    <t>ostatní dlouhodobý hmotný majetek</t>
  </si>
  <si>
    <t>nedokončený dlouhodobý hmotný majetek</t>
  </si>
  <si>
    <t>poskytnuté zálohy na dlouhodobý hmotný majetek</t>
  </si>
  <si>
    <t>5. 2.  Finanční majetek</t>
  </si>
  <si>
    <t>Tabulka 13  Finanční majetek</t>
  </si>
  <si>
    <t>Finanční majetek dlouhodobý</t>
  </si>
  <si>
    <t>podíly v ovládaných a řízených osobách</t>
  </si>
  <si>
    <t>Finanční majetek krátkodobý</t>
  </si>
  <si>
    <t>pokladna</t>
  </si>
  <si>
    <t>ceniny</t>
  </si>
  <si>
    <t>účty v bankách</t>
  </si>
  <si>
    <t>5. 3.  Pohledávky, závazky, bankovní výpomoci a půjčky</t>
  </si>
  <si>
    <t>Tabulka 14  Pohledávky, závazky, bankovní výpomoci a půjčky</t>
  </si>
  <si>
    <t>Stav                        k  31. 12. 2014</t>
  </si>
  <si>
    <t>Pohledávky celkem</t>
  </si>
  <si>
    <t>odběratelé</t>
  </si>
  <si>
    <t>poskytnuté provozní zálohy</t>
  </si>
  <si>
    <t>za institucemi sociálního zabezpečení 
a věřejného zdravotního pojištění</t>
  </si>
  <si>
    <t>za zaměstnanci</t>
  </si>
  <si>
    <t>Závazky celkem</t>
  </si>
  <si>
    <t>dodavatelé</t>
  </si>
  <si>
    <t>přijaté zálohy</t>
  </si>
  <si>
    <t>k zaměstnancům</t>
  </si>
  <si>
    <t>k institucím sociálního zabezpečení 
a veřejného zdravotního pojištění</t>
  </si>
  <si>
    <t>daňové závazky</t>
  </si>
  <si>
    <t>Bankovní výp. a půjčky</t>
  </si>
  <si>
    <t>úvěry</t>
  </si>
  <si>
    <t>V tabulce 14  jsou zahrnuty pouze krátkodobé závazky, dlouhodobé závazky ČVUT nemá.</t>
  </si>
  <si>
    <t>Inventarizace majetku</t>
  </si>
  <si>
    <t>V souladu se zákonem o účetnictví č. 563/1991 Sb., v platném znění a podle platné směrnice kvestora o inventarizaci je na ČVUT prováděna inventarizace majetku a zásob 1x ročně.</t>
  </si>
  <si>
    <t>Majetek, který nelze upotřebit, nebo je již morálně zastaralý, je odprodáván v souladu s platnou řídící dokumentací ČVUT. Pokud jej nelze prodat, je ekologicky likvidován.</t>
  </si>
  <si>
    <t>6. Závěr</t>
  </si>
  <si>
    <t>Stav k 31. 12. 2014 pořizovací cena</t>
  </si>
  <si>
    <t>Stav k 31. 12. 2015</t>
  </si>
  <si>
    <t>Rozdíl oproti roku 2014</t>
  </si>
  <si>
    <t>Stav                        k  31. 12. 2015</t>
  </si>
  <si>
    <t>Skutečný stav hospodářských prostředků je zajišťován fyzickou a dokladovou inventurou. Rozdíly mezi fyzickým a účetním stavem majetku (manka) jsou řešeny škodní komisí. Krádeže jsou oznamovány Policii ČR. Prokázané zavinění konkrétním zaměstnancem je řešeno dle zákoníku práce. V roce 2015 činila manka celkem 780 tis. Kč.</t>
  </si>
  <si>
    <t>Pohledávky po době splatnosti se zvýšily z 55 980 tis. Kč na 62 137 tis. Kč, tj. o 6 157 tis. Kč. Pohledávky po splatnosti jsou písemně upomínány a po druhé upomínce jsou vymáhány právní cestou.</t>
  </si>
  <si>
    <t>3.3.2.  Stipendia</t>
  </si>
  <si>
    <t>TA ČR</t>
  </si>
  <si>
    <t>MPO</t>
  </si>
  <si>
    <t>Mz</t>
  </si>
  <si>
    <t>MK</t>
  </si>
  <si>
    <t>Magistrát hl.m.Prahy</t>
  </si>
  <si>
    <t>DČ</t>
  </si>
  <si>
    <t>Zahr.gr.</t>
  </si>
  <si>
    <t>GA ČR</t>
  </si>
  <si>
    <t>ch</t>
  </si>
  <si>
    <t>l</t>
  </si>
  <si>
    <t>m(součet)</t>
  </si>
  <si>
    <t>n</t>
  </si>
  <si>
    <t>o</t>
  </si>
  <si>
    <t>DZS</t>
  </si>
  <si>
    <t>Na podporu výzkumné činnosti studentů doktor.studia</t>
  </si>
  <si>
    <t>mimořádná cena</t>
  </si>
  <si>
    <r>
      <t>Tabulka 9  Stipendia za rok</t>
    </r>
    <r>
      <rPr>
        <b/>
        <sz val="12"/>
        <rFont val="Calibri"/>
        <family val="2"/>
        <charset val="238"/>
      </rPr>
      <t xml:space="preserve"> 2015</t>
    </r>
  </si>
  <si>
    <t xml:space="preserve">Převody do: </t>
  </si>
  <si>
    <t>Vykazovaná stipendia DZS obsahují i částku 47,5 tis. Kč stipendia Aktion poskytnutá prostřednictvím DZS.</t>
  </si>
  <si>
    <t>FÚUP 892 tis. Kč (647 tis. Kč doktorandi + 133 tis. Kč soc. stip. + 112 tis. Kč ubyt. stip)</t>
  </si>
  <si>
    <t>FPP 6 699 tis. Kč (741 tis. Kč doktorandi + 5 958 tis. Kč Erasmus)</t>
  </si>
  <si>
    <t>4. 6.  Fond účelově určených prostředků</t>
  </si>
  <si>
    <t>Tabulka 11.e   Fond účelově určených prostředků za rok 2015</t>
  </si>
  <si>
    <t>4. Vývoj a konečný stav fondů ČVUT</t>
  </si>
  <si>
    <t>4. 1.  Fondy</t>
  </si>
  <si>
    <t>4. 2. Rezervní fond</t>
  </si>
  <si>
    <t>Tabulka 11.a   Rezervní fond za rok 2015</t>
  </si>
  <si>
    <t>4. 3.  Fond reprodukce investičního majetku</t>
  </si>
  <si>
    <t>Tabulka 11.b   Fond reprodukce investičního majetku za rok 2015</t>
  </si>
  <si>
    <t>(1) ostatní příjmy celkem - dary</t>
  </si>
  <si>
    <t xml:space="preserve">      ostatní inv. užití -  nehmotný majetek, oceň. pozemků</t>
  </si>
  <si>
    <t xml:space="preserve">      neinvestiční celkem - financování oprav</t>
  </si>
  <si>
    <t>4. 4.  Stipendijní fond</t>
  </si>
  <si>
    <t>Tabulka 11.c   Stipendijní fond za rok 2015</t>
  </si>
  <si>
    <t>4. 5.  Fond odměn</t>
  </si>
  <si>
    <t>Tabulka 11.d   Fond odměn za rok 2015</t>
  </si>
  <si>
    <t>4. 7.  Fond sociální</t>
  </si>
  <si>
    <t>Tabulka 11.f   Fond sociální za rok 2015</t>
  </si>
  <si>
    <t>4. 8.  Fond provozních prostředků</t>
  </si>
  <si>
    <t>Tabulka 11.g   Fond provozních prostředků za rok 2015</t>
  </si>
  <si>
    <t>3.1.1.  Financování vzdělávací a vědecké, výzkumné, vývojové a inovační, umělecké a další tvůrčí činnosti</t>
  </si>
  <si>
    <t xml:space="preserve">         Ministerstvo kultury</t>
  </si>
  <si>
    <t xml:space="preserve">    </t>
  </si>
  <si>
    <t xml:space="preserve">        Erasmus</t>
  </si>
  <si>
    <t xml:space="preserve">        Leonardo</t>
  </si>
  <si>
    <t xml:space="preserve">        Atlantis</t>
  </si>
  <si>
    <t xml:space="preserve">        ostatní zahraniční dotace</t>
  </si>
  <si>
    <t>v tom: OMG</t>
  </si>
  <si>
    <t xml:space="preserve">         Ministerstvo průmyslu a obchodu</t>
  </si>
  <si>
    <t>v tom: EFEKT - A - Specifické a pilotní projekty</t>
  </si>
  <si>
    <t xml:space="preserve">        Ministerstvo zdravotnictví</t>
  </si>
  <si>
    <r>
      <t xml:space="preserve">               </t>
    </r>
    <r>
      <rPr>
        <i/>
        <sz val="10"/>
        <color indexed="8"/>
        <rFont val="Calibri"/>
        <family val="2"/>
        <charset val="238"/>
      </rPr>
      <t>v tom: Národní akční plány a koncepce</t>
    </r>
  </si>
  <si>
    <t>3.1.2.  Financování výzkumu a vývoje</t>
  </si>
  <si>
    <t xml:space="preserve">          v tom: rámcové programy</t>
  </si>
  <si>
    <t xml:space="preserve">                     mobilita výzkumných pracovníků</t>
  </si>
  <si>
    <t xml:space="preserve">                     norské fondy</t>
  </si>
  <si>
    <t xml:space="preserve">        v tom: LO Národní program udržitelnosti I</t>
  </si>
  <si>
    <t xml:space="preserve">                   LE EURPO II</t>
  </si>
  <si>
    <t xml:space="preserve">                   LG INGO II</t>
  </si>
  <si>
    <t xml:space="preserve">                   LD COST CZ</t>
  </si>
  <si>
    <t xml:space="preserve">                   LH KONTAKT II</t>
  </si>
  <si>
    <t xml:space="preserve">                   LR Informace - základ výzkumu</t>
  </si>
  <si>
    <t xml:space="preserve">                   LK NÁVRAT</t>
  </si>
  <si>
    <t xml:space="preserve">                   LL ERC CZ</t>
  </si>
  <si>
    <t xml:space="preserve">                   LM PROJEKTY VELKÝCH INFRASTRUKTUR</t>
  </si>
  <si>
    <t xml:space="preserve">       v tom: GA Standardní projekty</t>
  </si>
  <si>
    <t xml:space="preserve">                  GC Mezinárodní projekty</t>
  </si>
  <si>
    <t xml:space="preserve">                  GD Doktorské granty</t>
  </si>
  <si>
    <t xml:space="preserve">                  GP Postdoktorandské granty</t>
  </si>
  <si>
    <t xml:space="preserve">                  GB Projekty na podporu excelence v zákl. výzkumu</t>
  </si>
  <si>
    <t xml:space="preserve">       v tom: TA Program ALFA</t>
  </si>
  <si>
    <t xml:space="preserve">                  TB Program BETA</t>
  </si>
  <si>
    <t xml:space="preserve">                  TD Program OMEGA</t>
  </si>
  <si>
    <t xml:space="preserve">                  TE Centra kompetence</t>
  </si>
  <si>
    <t xml:space="preserve">     Ministerstvo kultury</t>
  </si>
  <si>
    <t xml:space="preserve">       v tom: DF Program NAKI </t>
  </si>
  <si>
    <t xml:space="preserve">     Ministerstvo průmyslu a obchodu</t>
  </si>
  <si>
    <t xml:space="preserve">        v tom: FR TIP</t>
  </si>
  <si>
    <t xml:space="preserve">     Ministerstvo vnitra</t>
  </si>
  <si>
    <r>
      <t xml:space="preserve">    </t>
    </r>
    <r>
      <rPr>
        <i/>
        <sz val="10"/>
        <color theme="1"/>
        <rFont val="Calibri"/>
        <family val="2"/>
        <charset val="238"/>
        <scheme val="minor"/>
      </rPr>
      <t xml:space="preserve">    v tom: VF Bezpečnostní výzkum pro potřeby státu</t>
    </r>
  </si>
  <si>
    <t xml:space="preserve">     Ministerstvo zdravotnictví</t>
  </si>
  <si>
    <t xml:space="preserve">     Ministerstvo zemědělství</t>
  </si>
  <si>
    <t xml:space="preserve">     MHMP</t>
  </si>
  <si>
    <t xml:space="preserve">          Inovace metodiky a metodologie zadávání územních plánů</t>
  </si>
  <si>
    <t xml:space="preserve">     Ústecký kraj</t>
  </si>
  <si>
    <t xml:space="preserve">    7. RP</t>
  </si>
  <si>
    <t xml:space="preserve">    US NAVY, US EOARD, US ARMY</t>
  </si>
  <si>
    <t xml:space="preserve">    IAEA</t>
  </si>
  <si>
    <t xml:space="preserve">    ostatní zahraniční dotace</t>
  </si>
  <si>
    <t>Tabulka 5.a   Financování vzdělávací a vědecké, výzkumné, vývojové a inovační, umělecké a další tvůrčí činnosti v roce 2015</t>
  </si>
  <si>
    <t>Tabulka 5.b   Financování výzkumu a vývoje  v roce 2015</t>
  </si>
  <si>
    <t xml:space="preserve">                  GJ Juniorské granty</t>
  </si>
  <si>
    <t xml:space="preserve">                  TH Epsilon</t>
  </si>
  <si>
    <t xml:space="preserve">                   VG Program Bezpečnostního výzkum ČR</t>
  </si>
  <si>
    <t xml:space="preserve">                   VI Bezpečnostní výzkum ČR</t>
  </si>
  <si>
    <t xml:space="preserve">       v tom: NT Resortní program VaV Min. zdravot. III</t>
  </si>
  <si>
    <t xml:space="preserve">                  NT Program na podporu zdravotnického aplikovaného výzkumu a vývoje</t>
  </si>
  <si>
    <t xml:space="preserve">                   QJ Komplexní udržitelné systémy v zemědělství 2012-2018 "KUS"</t>
  </si>
  <si>
    <t xml:space="preserve">    Norské fondy</t>
  </si>
  <si>
    <t xml:space="preserve">    Švýcarské fondy</t>
  </si>
  <si>
    <t>3.1.4.  Financování programů strukturálních fondů</t>
  </si>
  <si>
    <t>PO 1 - Počáteční vzdělávání</t>
  </si>
  <si>
    <t>1.3 Další vzdělávání pracovníků škol a školských zařízení</t>
  </si>
  <si>
    <t>3.1 Komercializace a popularizace VaV</t>
  </si>
  <si>
    <t>MHMP</t>
  </si>
  <si>
    <t>OP PA - Praha Adaptibilita</t>
  </si>
  <si>
    <t>PO 1 - Podpora rozvoje znalostní ekonomiky</t>
  </si>
  <si>
    <t>PO 2 - Podpora vstupu na trh práce</t>
  </si>
  <si>
    <t>PO 3 - Modernizace počátečního vzdělávání</t>
  </si>
  <si>
    <t>OP PK - Praha Konkurenceschopnost</t>
  </si>
  <si>
    <t>Středočeský kraj</t>
  </si>
  <si>
    <t>OP VK - Vzdělávání pro konkurenceschopnost</t>
  </si>
  <si>
    <t>Ústecký kraj</t>
  </si>
  <si>
    <t>PO 3 - Další vzdělávání</t>
  </si>
  <si>
    <t>3.2 Podpora nabídky dalšího vzdělávání</t>
  </si>
  <si>
    <t>Tabulka 5.d   Financování programů strukturálních fondů v roce 2015</t>
  </si>
  <si>
    <t xml:space="preserve">     Ministerstvo životního prostředí</t>
  </si>
  <si>
    <t>PO 3 - Udržitelné využívání zdrojů energie</t>
  </si>
  <si>
    <t>A+K</t>
  </si>
  <si>
    <t>Studijní programy a s nimi spojená tvůrčí činnost</t>
  </si>
  <si>
    <t>3.2. Realizace úspor energie a využití odpadního tepla u nepodikatelské sféry</t>
  </si>
  <si>
    <t>3. 4.  Výnosy a náklady - Koleje a menzy</t>
  </si>
  <si>
    <t>Technická menza</t>
  </si>
  <si>
    <t>Studentský dům</t>
  </si>
  <si>
    <t>Masarykova kolej</t>
  </si>
  <si>
    <t>Menza Podolí</t>
  </si>
  <si>
    <t>Výdejna Karlovo nám.</t>
  </si>
  <si>
    <t>Menza Strahov</t>
  </si>
  <si>
    <t>Výdejna Horská</t>
  </si>
  <si>
    <t>Menza Restaurace Kokos Kladno</t>
  </si>
  <si>
    <t>Bufet - Stavební fakulta</t>
  </si>
  <si>
    <t>ArchiCafe</t>
  </si>
  <si>
    <t>Masarykova kolej - gastro</t>
  </si>
  <si>
    <t>Výdejny</t>
  </si>
  <si>
    <t>Kolej Bubeneč</t>
  </si>
  <si>
    <t>Kolej Dejvická</t>
  </si>
  <si>
    <t>Kolej Orlík</t>
  </si>
  <si>
    <t>Kolej Sinkuleho</t>
  </si>
  <si>
    <t>Hlávkova kolej</t>
  </si>
  <si>
    <t>Kolej Podolí</t>
  </si>
  <si>
    <t>Koleje Strahov</t>
  </si>
  <si>
    <t>Novoměstský hotel</t>
  </si>
  <si>
    <t>Výnosy ze stravování zaměstnanců v roce 2015 v tis. Kč</t>
  </si>
  <si>
    <r>
      <t xml:space="preserve">Tab. 8.a:    Pracovníci a mzdové prostředky za rok 2015 </t>
    </r>
    <r>
      <rPr>
        <sz val="11"/>
        <rFont val="Calibri"/>
        <family val="2"/>
        <charset val="238"/>
      </rPr>
      <t>(dle zdroje financování mzdy a OON)</t>
    </r>
    <r>
      <rPr>
        <sz val="8"/>
        <rFont val="Calibri"/>
        <family val="2"/>
        <charset val="238"/>
      </rPr>
      <t xml:space="preserve"> (1)</t>
    </r>
  </si>
  <si>
    <t>výzkumní a vývojoví</t>
  </si>
  <si>
    <t>Celková výše neinvestičního příspěvku MŠMT za rok  2015 činí 1 660 373 tis. Kč. Oproti roku 2014 byl zaznamenán nárůst o 7,5 %. Navýšení příspěvku u ukazatele D způsobila změna v programu Erasmus, který byl v předchozích letech poskytován jako dotace. Investiční příspěvek byl poskynut pouze u rozvojových programů a činil 32 750 tis. Kč, což znamená pokles o 5,77 %. Neinvestiční dotace MŠMT poklesla o 12,24 %, což bylo způsobeno především výše uvedeou změnou v programu Erasmus. Investiční dotace u rozvojových progamů činila 4 886 tis. Kč, v porovnání s předchozím rokem poklesla o 28,04 %.
Ostatní kapitoly státního rozpočtu zahrnují prostředky na nevědecké projekty Ministerstva kultury, Ministerstva průmyslu a obchodu a Ministerstva zdravotnictví. Prostředky ze zahraničí zahrnují především výměnné pobyty studentů a zaměstnanců.</t>
  </si>
  <si>
    <t>Dotace poskytnutá v roce 2015 od MŠMT na  financování výzkumu a vývoje činila 813 020 tis. Kč. V porovnání s předcházejícím rokem byl zaznamenán pokles o 2,41 %. Pokles prostředků byl zaznamenán také u  ostatních kapitol státního rozpočtu, kde výraznou položku tvoří prostředky z Grantové agentury ČR a Technologické agenury ČR. Prostředky získané ze zahraničí zahrnují především prostředky Evropské komise.</t>
  </si>
  <si>
    <t>3.2.1.  Přehled vybraných výnosů</t>
  </si>
  <si>
    <t>Tabulka 6  Přehled vybraných výnosů za rok 2015</t>
  </si>
  <si>
    <t>3.2.2.  Příjmy z poplatků a úhrad za další činnosti poskytované veřejnou vysokou školou</t>
  </si>
  <si>
    <t>stravné</t>
  </si>
  <si>
    <t>jubilea</t>
  </si>
  <si>
    <t>tíživá soc. situace</t>
  </si>
  <si>
    <t>vydání a výměna průkazů ČVUT a ISIC (čl. 11a, odst. 1 Statutu ČVUT)</t>
  </si>
  <si>
    <t>vydání duplikátu diplomu, dodatku k diplomu (čl. 11a, odst. 1 Statutu ČVUT)</t>
  </si>
  <si>
    <t>vydání diplomu v druhém jazyce (čl. 11a, odst. 1 Statutu ČVUT)</t>
  </si>
  <si>
    <t>studijní program fakulty - Bílá kniha (čl. 11a, odst. 1 Statutu ČVUT)</t>
  </si>
  <si>
    <t>dodatečný zápis do semestru (čl. 11a, odst. 1 Statutu ČVUT)</t>
  </si>
  <si>
    <t>3.3.1.  Pracovníci a mzdové prostředky</t>
  </si>
  <si>
    <t xml:space="preserve">Na základě diskusí ohledně schválení Metodiky rozpisu příspěvků a dotací přidělených ČVUT pro rok 2016 vzešel, vzhledem k vývoji v oblasti přístupu poskytovatele, požadavek na širší diskusi ohledně nové Metodiky rozpisu příspěvků a dotací na následující období s cílem nalézt dlouhodobě udržitelný a jednotný přístup vedoucí ke stabilizaci a zjednodušení rozdělování příspěvků a dotací mezi fakulty a součásti. </t>
  </si>
  <si>
    <t>investiční zdroje</t>
  </si>
  <si>
    <t>neinvestiční zdroje</t>
  </si>
  <si>
    <t>(3) Vlastní použité zdroje v tis. Kč:</t>
  </si>
  <si>
    <t>Celkový objem prostředků financování programů strukturálních fondů činil z veřejných zdrojů 285 360 tis. Kč.</t>
  </si>
  <si>
    <t xml:space="preserve">Pro společný postup v oblasti podávání celoškolských projektů se bude pracovat na Metodickém pokynu kvestora pro alokaci způsobilých nepřímých nákladů pro oblast vědy a výzkumu roku 2016. Pro metodiku alokace způsobilých nepřímých nákladů bude použita nákladová metoda, která stanoví obecný podíl nepřímých nákladů na nákladech přímých. Při stanovení metodiky se bude vycházet ze skutečných údajů roku 2015. </t>
  </si>
  <si>
    <t>Procesem změn bude postupně procházet Rektorát ČVUT. Po seznámení se s postupy a procesy bude navržena organizační změna s cílem zefektivnit činnosti a nastavit pravomoci a odpovědnosti. Následovat bude také postupné mapování procesů. I nadále se bude usilovat o vytvoření oddělení pro metodickou podporu veřejných zakázek a bude spuštěn dynamický nákupní systém v oblasti IT.</t>
  </si>
  <si>
    <t>V souvislosti se schvalováním rozpočtu ČVUT na rok 2016 se bude iniciovat diskuse ohledně použití finančních zdrojů k zajištění spolufinancování nově vznikající budovy ČVUT – CIIRC.</t>
  </si>
  <si>
    <t>I nadále pokračuje rozšiřování elektronizace dat, aby byla zajistěna plná příprava pro Informační systém registru smluv a elektronickou evidenci tržeb.</t>
  </si>
  <si>
    <t>Výnosy z ubytování zaměstnanců v roce 2015 v tis. Kč</t>
  </si>
  <si>
    <t>Tvorba FÚUP u investičních prostředků byla z nedočerpaného příspěvku z Institucionálních plánů.</t>
  </si>
  <si>
    <t>Výše uvedené tabulky zahrnují data pouze za oblast ubytování a stravování. Součást školy SÚZ zahrnuje nejen nákladová střediska kolejí a menz, ale jsou zde i střediska, která zajišťují administrativní a hospodářská správu. Z tohoto důvodu nelze použít kontrolní vazbu na dílčí výkaz zisku a ztrát (Tab. 2.b), který zahrnuje všechna nákladová střediska SÚZ.</t>
  </si>
  <si>
    <t>z fondu reprodukce inv. majetku *)</t>
  </si>
  <si>
    <t>*) Jedná se o převod z FPP do FRIM. Pro převod byl místo analytického účtu čerpání použit účet, který se používá pro tvorbu.</t>
  </si>
  <si>
    <t>Schválená AS ČVUT na řádném zasedání dne 29. 6. 2016</t>
  </si>
  <si>
    <t xml:space="preserve">Rok 2015 skončil pro ČVUT z pohledu hospodaření uspokojivým výsledkem. Škola téměř zdvojnásobila svůj hospodářský výsledek ve srovnání s předchozím rokem na částku 97 834 tis. Kč, přičemž tohoto výsledku  bylo  dosaženo  za  meziročního  nárůstu  výnosů  o 63 mil. Kč (cca 1,5 %), přičemž  náklady  se  zvýšily  jen  o 0,3 %. Tyto údaje ukazují, že snaha o efektivnější fungování univerzity na všech úrovních a ve všech oblastech činnosti je úspěšná a pomáhá udržovat stabilitu a zdravou finanční pozici, kterou vykazuje ČVUT již po několik let. </t>
  </si>
  <si>
    <t>Metodické řízení součástí školy bylo zajišťováno prostřednictvím vydání nových interních norem,  směrnic  a metodických pokynů v ekonomické oblasti. Jako integrující součást fungovaly, stejně jako v předchozích letech, informační systémy Elanor Global a iFIS a jejich nadstavby. V roce 2015 bylo zároveň dosaženo výrazného pokroku v elektronizaci oběhu některých účetních dokladů i celých agend. Tento pokrok je výsledkem dlouhodobé snahy rozpracovat podrobné procesní modely některých administrativních činností, která je motivována úsilím o sjednocení těchto činností napříč školou. Vedení školy vnímá tyto jednotící tendence jako významný krok k hospodárnějšímu fungování školy a současně také ke snižování provozních rizik.</t>
  </si>
  <si>
    <t xml:space="preserve">V rámci neustávajících snah o zlepšení ekonomického řízení školy byl rok 2015 pro ČVUT významný tím, že proces rozdělování příspěvku a dotací v rámci ČVUT byl obohacen o transparentnější a ekonomicky smysluplnější způsob stanovení rozpočtu celoškolských pracovišť a činností,  který bude více  reflektovat  změny  ve  financování  i  ve struktuře  činností  univerzity  v  posledních  letech.   Na  tyto  snahy  navazuje  i v podmínkách ČVUT poprvé v praxi úspěšně aplikovaný proces rozpuštění celouniverzitních nepřímých nákladů s přihlédnutím k principům metodiky Full Cost, který do budoucna přinese významné zpřesnění pohledu na ekonomické fungování jednotlivých organizačních jednotek nebo jednotlivých procesů. Kromě tohoto přínosu nově použitý přístup k rozpouštění režií umožní ČVUT do  budoucna  získávat  prostředky  od nového okruhu poskytovatelů. </t>
  </si>
  <si>
    <t xml:space="preserve">V roce 2015 vstoupil projekt  Univerzitního centra energeticky efektivních budov  do  fáze  udržitelnosti.   Po   určitém   zpoždění   se   rovněž   naplno   rozběhla   stavba   Českého  institutu   informatiky,  robotiky   a  kybernetiky, který s rozpočtem 1,3 mld. Kč představuje největší investiční akci ČVUT za posledních 5 let. Budova ČVUT - CIIRC bude současně sloužit i jako nové sídlo Rektorátu ČVUT. </t>
  </si>
  <si>
    <t xml:space="preserve">K 1. 1. 2016  nastoupil  do  pozice  kvestor  ČVUT pan Ing. Tomáš Pelikán.  Navrhovaná  opatření  vycházejí  z Dlouhodobého záměru vzdělávací a vědecké, výzkumné, vývojové, umělecké a další tvůrčí činnosti ČVUT  a z dostupných materiálů z oblasti ekonomického řízení. </t>
  </si>
  <si>
    <t>V tomto  roce  dojde  i jako v přechozích letech k vyhodnocení plnění rozpočtu  a porovnání mezi fakultami a součástmi ČVUT, dojde ke sjednocení zpráv o hospodaření nefakultních součástí v rozsahu, který vychází ze spolupráce akademického senátu ČVUT a vedení ČVUT.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</si>
</sst>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_ ;[Red]\-#,##0\ ;\–\ "/>
    <numFmt numFmtId="165" formatCode="#,##0_ ;[Red]\-#,##0\ "/>
  </numFmts>
  <fonts count="76" x14ac:knownFonts="1">
    <font>
      <sz val="11"/>
      <color theme="1"/>
      <name val="Calibri"/>
      <family val="2"/>
      <charset val="238"/>
      <scheme val="minor"/>
    </font>
    <font>
      <sz val="11"/>
      <color indexed="8"/>
      <name val="Calibri"/>
      <family val="2"/>
      <charset val="238"/>
    </font>
    <font>
      <sz val="10"/>
      <name val="Arial CE"/>
      <charset val="238"/>
    </font>
    <font>
      <sz val="8"/>
      <name val="Arial CE"/>
      <charset val="238"/>
    </font>
    <font>
      <sz val="10"/>
      <name val="Arial"/>
      <family val="2"/>
      <charset val="238"/>
    </font>
    <font>
      <sz val="10"/>
      <name val="Times New Roman"/>
      <family val="1"/>
      <charset val="238"/>
    </font>
    <font>
      <sz val="10"/>
      <name val="Calibri"/>
      <family val="2"/>
      <charset val="238"/>
    </font>
    <font>
      <b/>
      <sz val="12"/>
      <name val="Calibri"/>
      <family val="2"/>
      <charset val="238"/>
    </font>
    <font>
      <b/>
      <sz val="10"/>
      <name val="Calibri"/>
      <family val="2"/>
      <charset val="238"/>
    </font>
    <font>
      <i/>
      <sz val="10"/>
      <name val="Calibri"/>
      <family val="2"/>
      <charset val="238"/>
    </font>
    <font>
      <sz val="9"/>
      <name val="Calibri"/>
      <family val="2"/>
      <charset val="238"/>
    </font>
    <font>
      <b/>
      <sz val="9"/>
      <name val="Calibri"/>
      <family val="2"/>
      <charset val="238"/>
    </font>
    <font>
      <sz val="10"/>
      <color indexed="8"/>
      <name val="Calibri"/>
      <family val="2"/>
      <charset val="238"/>
    </font>
    <font>
      <b/>
      <sz val="10"/>
      <color indexed="8"/>
      <name val="Calibri"/>
      <family val="2"/>
      <charset val="238"/>
    </font>
    <font>
      <sz val="11"/>
      <name val="Calibri"/>
      <family val="2"/>
      <charset val="238"/>
    </font>
    <font>
      <sz val="8"/>
      <name val="Calibri"/>
      <family val="2"/>
      <charset val="238"/>
    </font>
    <font>
      <sz val="8"/>
      <color indexed="8"/>
      <name val="Calibri"/>
      <family val="2"/>
      <charset val="238"/>
    </font>
    <font>
      <b/>
      <sz val="8"/>
      <name val="Calibri"/>
      <family val="2"/>
      <charset val="238"/>
    </font>
    <font>
      <u/>
      <sz val="10"/>
      <name val="Calibri"/>
      <family val="2"/>
      <charset val="238"/>
    </font>
    <font>
      <sz val="12"/>
      <name val="Calibri"/>
      <family val="2"/>
      <charset val="238"/>
    </font>
    <font>
      <sz val="10"/>
      <color indexed="10"/>
      <name val="Calibri"/>
      <family val="2"/>
      <charset val="238"/>
    </font>
    <font>
      <b/>
      <sz val="11"/>
      <color indexed="8"/>
      <name val="Calibri"/>
      <family val="2"/>
      <charset val="238"/>
    </font>
    <font>
      <b/>
      <sz val="11"/>
      <name val="Calibri"/>
      <family val="2"/>
      <charset val="238"/>
    </font>
    <font>
      <b/>
      <sz val="12"/>
      <color indexed="8"/>
      <name val="Calibri"/>
      <family val="2"/>
      <charset val="238"/>
    </font>
    <font>
      <i/>
      <sz val="10"/>
      <color indexed="8"/>
      <name val="Calibri"/>
      <family val="2"/>
      <charset val="238"/>
    </font>
    <font>
      <u/>
      <sz val="10"/>
      <color indexed="8"/>
      <name val="Calibri"/>
      <family val="2"/>
      <charset val="238"/>
    </font>
    <font>
      <b/>
      <sz val="11"/>
      <color theme="1"/>
      <name val="Calibri"/>
      <family val="2"/>
      <charset val="238"/>
      <scheme val="minor"/>
    </font>
    <font>
      <b/>
      <sz val="12"/>
      <name val="Calibri"/>
      <family val="2"/>
      <charset val="238"/>
      <scheme val="minor"/>
    </font>
    <font>
      <sz val="10"/>
      <name val="Calibri"/>
      <family val="2"/>
      <charset val="238"/>
      <scheme val="minor"/>
    </font>
    <font>
      <b/>
      <sz val="10"/>
      <name val="Calibri"/>
      <family val="2"/>
      <charset val="238"/>
      <scheme val="minor"/>
    </font>
    <font>
      <i/>
      <sz val="10"/>
      <name val="Calibri"/>
      <family val="2"/>
      <charset val="238"/>
      <scheme val="minor"/>
    </font>
    <font>
      <b/>
      <sz val="9"/>
      <name val="Calibri"/>
      <family val="2"/>
      <charset val="238"/>
      <scheme val="minor"/>
    </font>
    <font>
      <sz val="9"/>
      <name val="Calibri"/>
      <family val="2"/>
      <charset val="238"/>
      <scheme val="minor"/>
    </font>
    <font>
      <sz val="10"/>
      <color indexed="10"/>
      <name val="Calibri"/>
      <family val="2"/>
      <charset val="238"/>
      <scheme val="minor"/>
    </font>
    <font>
      <sz val="10"/>
      <color indexed="12"/>
      <name val="Calibri"/>
      <family val="2"/>
      <charset val="238"/>
      <scheme val="minor"/>
    </font>
    <font>
      <sz val="12"/>
      <name val="Calibri"/>
      <family val="2"/>
      <charset val="238"/>
      <scheme val="minor"/>
    </font>
    <font>
      <sz val="10"/>
      <color indexed="8"/>
      <name val="Calibri"/>
      <family val="2"/>
      <charset val="238"/>
      <scheme val="minor"/>
    </font>
    <font>
      <sz val="12"/>
      <color indexed="8"/>
      <name val="Calibri"/>
      <family val="2"/>
      <charset val="238"/>
      <scheme val="minor"/>
    </font>
    <font>
      <sz val="10"/>
      <color rgb="FFFF0000"/>
      <name val="Calibri"/>
      <family val="2"/>
      <charset val="238"/>
      <scheme val="minor"/>
    </font>
    <font>
      <sz val="10"/>
      <color rgb="FF0070C0"/>
      <name val="Calibri"/>
      <family val="2"/>
      <charset val="238"/>
      <scheme val="minor"/>
    </font>
    <font>
      <sz val="10"/>
      <color theme="1"/>
      <name val="Calibri"/>
      <family val="2"/>
      <charset val="238"/>
      <scheme val="minor"/>
    </font>
    <font>
      <b/>
      <sz val="11"/>
      <name val="Calibri"/>
      <family val="2"/>
      <charset val="238"/>
      <scheme val="minor"/>
    </font>
    <font>
      <b/>
      <sz val="12"/>
      <color theme="1"/>
      <name val="Calibri"/>
      <family val="2"/>
      <charset val="238"/>
      <scheme val="minor"/>
    </font>
    <font>
      <b/>
      <sz val="10"/>
      <color theme="1"/>
      <name val="Calibri"/>
      <family val="2"/>
      <charset val="238"/>
      <scheme val="minor"/>
    </font>
    <font>
      <sz val="10"/>
      <color indexed="48"/>
      <name val="Calibri"/>
      <family val="2"/>
      <charset val="238"/>
      <scheme val="minor"/>
    </font>
    <font>
      <sz val="8"/>
      <name val="Calibri"/>
      <family val="2"/>
      <charset val="238"/>
      <scheme val="minor"/>
    </font>
    <font>
      <sz val="12"/>
      <color theme="1"/>
      <name val="Calibri"/>
      <family val="2"/>
      <charset val="238"/>
      <scheme val="minor"/>
    </font>
    <font>
      <i/>
      <sz val="11"/>
      <color theme="1"/>
      <name val="Calibri"/>
      <family val="2"/>
      <charset val="238"/>
      <scheme val="minor"/>
    </font>
    <font>
      <i/>
      <sz val="10"/>
      <color theme="1"/>
      <name val="Calibri"/>
      <family val="2"/>
      <charset val="238"/>
      <scheme val="minor"/>
    </font>
    <font>
      <b/>
      <i/>
      <sz val="10"/>
      <color theme="1"/>
      <name val="Calibri"/>
      <family val="2"/>
      <charset val="238"/>
      <scheme val="minor"/>
    </font>
    <font>
      <sz val="10"/>
      <color theme="1"/>
      <name val="Calibri"/>
      <family val="2"/>
      <charset val="238"/>
    </font>
    <font>
      <b/>
      <sz val="10"/>
      <color theme="1"/>
      <name val="Calibri"/>
      <family val="2"/>
      <charset val="238"/>
    </font>
    <font>
      <b/>
      <i/>
      <sz val="10"/>
      <name val="Calibri"/>
      <family val="2"/>
      <charset val="238"/>
      <scheme val="minor"/>
    </font>
    <font>
      <b/>
      <sz val="10"/>
      <color indexed="8"/>
      <name val="Calibri"/>
      <family val="2"/>
      <charset val="238"/>
      <scheme val="minor"/>
    </font>
    <font>
      <vertAlign val="superscript"/>
      <sz val="10"/>
      <color theme="1"/>
      <name val="Calibri"/>
      <family val="2"/>
      <charset val="238"/>
    </font>
    <font>
      <sz val="11"/>
      <color theme="1"/>
      <name val="Calibri"/>
      <family val="2"/>
      <charset val="238"/>
    </font>
    <font>
      <b/>
      <sz val="11"/>
      <color theme="1"/>
      <name val="Calibri"/>
      <family val="2"/>
      <charset val="238"/>
    </font>
    <font>
      <b/>
      <sz val="13"/>
      <name val="Calibri"/>
      <family val="2"/>
      <charset val="238"/>
      <scheme val="minor"/>
    </font>
    <font>
      <b/>
      <sz val="22"/>
      <color theme="1"/>
      <name val="Times New Roman"/>
      <family val="1"/>
      <charset val="238"/>
    </font>
    <font>
      <b/>
      <sz val="22"/>
      <color theme="1"/>
      <name val="Calibri"/>
      <family val="2"/>
      <charset val="238"/>
    </font>
    <font>
      <b/>
      <sz val="18"/>
      <color theme="1"/>
      <name val="Calibri"/>
      <family val="2"/>
      <charset val="238"/>
    </font>
    <font>
      <b/>
      <sz val="24"/>
      <color theme="1"/>
      <name val="Calibri"/>
      <family val="2"/>
      <charset val="238"/>
    </font>
    <font>
      <b/>
      <sz val="16"/>
      <color theme="1"/>
      <name val="Calibri"/>
      <family val="2"/>
      <charset val="238"/>
    </font>
    <font>
      <b/>
      <sz val="16"/>
      <color theme="1"/>
      <name val="Calibri"/>
      <family val="2"/>
      <charset val="238"/>
      <scheme val="minor"/>
    </font>
    <font>
      <b/>
      <sz val="11"/>
      <color indexed="8"/>
      <name val="Times New Roman"/>
      <family val="1"/>
      <charset val="238"/>
    </font>
    <font>
      <sz val="11"/>
      <color indexed="8"/>
      <name val="Times New Roman"/>
      <family val="1"/>
      <charset val="238"/>
    </font>
    <font>
      <b/>
      <sz val="16"/>
      <name val="Calibri"/>
      <family val="2"/>
      <charset val="238"/>
    </font>
    <font>
      <b/>
      <sz val="14"/>
      <name val="Calibri"/>
      <family val="2"/>
      <charset val="238"/>
    </font>
    <font>
      <b/>
      <sz val="14"/>
      <name val="Calibri"/>
      <family val="2"/>
      <charset val="238"/>
      <scheme val="minor"/>
    </font>
    <font>
      <b/>
      <sz val="14"/>
      <color theme="1"/>
      <name val="Calibri"/>
      <family val="2"/>
      <charset val="238"/>
      <scheme val="minor"/>
    </font>
    <font>
      <sz val="10"/>
      <color rgb="FF000000"/>
      <name val="Calibri"/>
      <family val="2"/>
      <charset val="238"/>
    </font>
    <font>
      <sz val="10"/>
      <color rgb="FFFF0000"/>
      <name val="Calibri"/>
      <family val="2"/>
      <charset val="238"/>
    </font>
    <font>
      <sz val="10"/>
      <name val="Arial CE"/>
      <family val="2"/>
      <charset val="238"/>
    </font>
    <font>
      <b/>
      <sz val="11"/>
      <color rgb="FF000000"/>
      <name val="Calibri"/>
      <family val="2"/>
      <charset val="238"/>
    </font>
    <font>
      <b/>
      <sz val="13"/>
      <name val="Calibri"/>
      <family val="2"/>
      <charset val="238"/>
    </font>
    <font>
      <i/>
      <sz val="10"/>
      <color indexed="8"/>
      <name val="Calibri"/>
      <family val="2"/>
      <charset val="238"/>
      <scheme val="minor"/>
    </font>
  </fonts>
  <fills count="16">
    <fill>
      <patternFill patternType="none"/>
    </fill>
    <fill>
      <patternFill patternType="gray125"/>
    </fill>
    <fill>
      <patternFill patternType="solid">
        <fgColor indexed="9"/>
        <bgColor indexed="64"/>
      </patternFill>
    </fill>
    <fill>
      <patternFill patternType="solid">
        <fgColor rgb="FFDBDBDB"/>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EAEAEA"/>
        <bgColor indexed="64"/>
      </patternFill>
    </fill>
    <fill>
      <patternFill patternType="solid">
        <fgColor theme="9"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rgb="FFFFFF00"/>
        <bgColor indexed="64"/>
      </patternFill>
    </fill>
    <fill>
      <patternFill patternType="solid">
        <fgColor theme="3" tint="0.39997558519241921"/>
        <bgColor indexed="64"/>
      </patternFill>
    </fill>
    <fill>
      <patternFill patternType="solid">
        <fgColor rgb="FF92D050"/>
        <bgColor indexed="64"/>
      </patternFill>
    </fill>
    <fill>
      <patternFill patternType="solid">
        <fgColor rgb="FFF2F2F2"/>
        <bgColor indexed="64"/>
      </patternFill>
    </fill>
  </fills>
  <borders count="237">
    <border>
      <left/>
      <right/>
      <top/>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55"/>
      </bottom>
      <diagonal/>
    </border>
    <border>
      <left style="thin">
        <color indexed="55"/>
      </left>
      <right style="thin">
        <color indexed="55"/>
      </right>
      <top style="thin">
        <color indexed="55"/>
      </top>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medium">
        <color indexed="64"/>
      </top>
      <bottom style="thin">
        <color indexed="64"/>
      </bottom>
      <diagonal/>
    </border>
    <border>
      <left style="thin">
        <color indexed="64"/>
      </left>
      <right style="medium">
        <color indexed="64"/>
      </right>
      <top/>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thin">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55"/>
      </right>
      <top style="thin">
        <color indexed="55"/>
      </top>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style="thin">
        <color indexed="64"/>
      </left>
      <right/>
      <top/>
      <bottom style="hair">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top style="thin">
        <color indexed="22"/>
      </top>
      <bottom style="thin">
        <color indexed="22"/>
      </bottom>
      <diagonal/>
    </border>
    <border>
      <left/>
      <right/>
      <top style="thin">
        <color indexed="22"/>
      </top>
      <bottom style="thin">
        <color indexed="22"/>
      </bottom>
      <diagonal/>
    </border>
    <border>
      <left/>
      <right style="medium">
        <color indexed="64"/>
      </right>
      <top style="thin">
        <color indexed="22"/>
      </top>
      <bottom style="thin">
        <color indexed="22"/>
      </bottom>
      <diagonal/>
    </border>
    <border>
      <left style="medium">
        <color indexed="64"/>
      </left>
      <right/>
      <top style="thin">
        <color indexed="55"/>
      </top>
      <bottom style="thin">
        <color indexed="55"/>
      </bottom>
      <diagonal/>
    </border>
    <border>
      <left style="medium">
        <color indexed="64"/>
      </left>
      <right/>
      <top style="thin">
        <color indexed="22"/>
      </top>
      <bottom style="medium">
        <color indexed="64"/>
      </bottom>
      <diagonal/>
    </border>
    <border>
      <left/>
      <right/>
      <top style="thin">
        <color indexed="22"/>
      </top>
      <bottom style="medium">
        <color indexed="64"/>
      </bottom>
      <diagonal/>
    </border>
    <border>
      <left/>
      <right style="medium">
        <color indexed="64"/>
      </right>
      <top style="thin">
        <color indexed="22"/>
      </top>
      <bottom style="medium">
        <color indexed="64"/>
      </bottom>
      <diagonal/>
    </border>
    <border>
      <left style="medium">
        <color indexed="64"/>
      </left>
      <right/>
      <top style="thin">
        <color indexed="55"/>
      </top>
      <bottom style="medium">
        <color indexed="64"/>
      </bottom>
      <diagonal/>
    </border>
    <border>
      <left style="thin">
        <color indexed="64"/>
      </left>
      <right/>
      <top style="thin">
        <color indexed="64"/>
      </top>
      <bottom style="medium">
        <color indexed="64"/>
      </bottom>
      <diagonal/>
    </border>
    <border>
      <left/>
      <right style="medium">
        <color indexed="64"/>
      </right>
      <top/>
      <bottom/>
      <diagonal/>
    </border>
    <border>
      <left/>
      <right/>
      <top style="thin">
        <color indexed="64"/>
      </top>
      <bottom/>
      <diagonal/>
    </border>
    <border>
      <left/>
      <right/>
      <top/>
      <bottom style="medium">
        <color indexed="64"/>
      </bottom>
      <diagonal/>
    </border>
    <border>
      <left/>
      <right style="medium">
        <color indexed="64"/>
      </right>
      <top style="thin">
        <color indexed="64"/>
      </top>
      <bottom style="medium">
        <color indexed="64"/>
      </bottom>
      <diagonal/>
    </border>
    <border>
      <left/>
      <right/>
      <top/>
      <bottom style="thin">
        <color indexed="64"/>
      </bottom>
      <diagonal/>
    </border>
    <border>
      <left/>
      <right/>
      <top style="thin">
        <color indexed="64"/>
      </top>
      <bottom style="medium">
        <color indexed="64"/>
      </bottom>
      <diagonal/>
    </border>
    <border>
      <left style="medium">
        <color indexed="64"/>
      </left>
      <right/>
      <top/>
      <bottom style="thin">
        <color indexed="55"/>
      </bottom>
      <diagonal/>
    </border>
    <border>
      <left style="medium">
        <color indexed="64"/>
      </left>
      <right/>
      <top style="medium">
        <color indexed="64"/>
      </top>
      <bottom style="thin">
        <color indexed="55"/>
      </bottom>
      <diagonal/>
    </border>
    <border>
      <left/>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medium">
        <color indexed="64"/>
      </right>
      <top/>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bottom style="thin">
        <color indexed="64"/>
      </bottom>
      <diagonal/>
    </border>
    <border>
      <left style="hair">
        <color indexed="64"/>
      </left>
      <right style="medium">
        <color indexed="64"/>
      </right>
      <top style="medium">
        <color indexed="64"/>
      </top>
      <bottom style="medium">
        <color indexed="64"/>
      </bottom>
      <diagonal/>
    </border>
    <border>
      <left style="hair">
        <color indexed="64"/>
      </left>
      <right style="hair">
        <color indexed="64"/>
      </right>
      <top style="thin">
        <color indexed="64"/>
      </top>
      <bottom style="medium">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top style="medium">
        <color indexed="64"/>
      </top>
      <bottom style="thin">
        <color indexed="55"/>
      </bottom>
      <diagonal/>
    </border>
    <border>
      <left style="thin">
        <color indexed="64"/>
      </left>
      <right style="medium">
        <color indexed="64"/>
      </right>
      <top style="medium">
        <color indexed="64"/>
      </top>
      <bottom style="thin">
        <color indexed="55"/>
      </bottom>
      <diagonal/>
    </border>
    <border>
      <left style="thin">
        <color indexed="64"/>
      </left>
      <right/>
      <top style="thin">
        <color indexed="55"/>
      </top>
      <bottom style="thin">
        <color indexed="55"/>
      </bottom>
      <diagonal/>
    </border>
    <border>
      <left style="thin">
        <color indexed="64"/>
      </left>
      <right style="medium">
        <color indexed="64"/>
      </right>
      <top style="thin">
        <color indexed="55"/>
      </top>
      <bottom style="thin">
        <color indexed="55"/>
      </bottom>
      <diagonal/>
    </border>
    <border>
      <left style="thin">
        <color indexed="64"/>
      </left>
      <right/>
      <top style="thin">
        <color indexed="55"/>
      </top>
      <bottom style="medium">
        <color indexed="64"/>
      </bottom>
      <diagonal/>
    </border>
    <border>
      <left style="thin">
        <color indexed="64"/>
      </left>
      <right style="medium">
        <color indexed="64"/>
      </right>
      <top style="thin">
        <color indexed="55"/>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hair">
        <color indexed="64"/>
      </right>
      <top style="medium">
        <color indexed="64"/>
      </top>
      <bottom/>
      <diagonal/>
    </border>
    <border>
      <left style="hair">
        <color indexed="64"/>
      </left>
      <right style="hair">
        <color indexed="64"/>
      </right>
      <top style="medium">
        <color indexed="64"/>
      </top>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thin">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thin">
        <color indexed="64"/>
      </left>
      <right style="hair">
        <color indexed="64"/>
      </right>
      <top style="thin">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right style="thin">
        <color indexed="64"/>
      </right>
      <top/>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style="thin">
        <color indexed="64"/>
      </right>
      <top style="hair">
        <color indexed="64"/>
      </top>
      <bottom/>
      <diagonal/>
    </border>
    <border>
      <left style="medium">
        <color indexed="64"/>
      </left>
      <right style="thin">
        <color indexed="64"/>
      </right>
      <top/>
      <bottom/>
      <diagonal/>
    </border>
    <border>
      <left/>
      <right/>
      <top style="medium">
        <color indexed="64"/>
      </top>
      <bottom style="thin">
        <color indexed="64"/>
      </bottom>
      <diagonal/>
    </border>
    <border>
      <left style="thin">
        <color indexed="64"/>
      </left>
      <right/>
      <top style="medium">
        <color indexed="64"/>
      </top>
      <bottom/>
      <diagonal/>
    </border>
    <border>
      <left style="thin">
        <color indexed="64"/>
      </left>
      <right/>
      <top/>
      <bottom style="thin">
        <color indexed="55"/>
      </bottom>
      <diagonal/>
    </border>
    <border>
      <left style="thin">
        <color indexed="55"/>
      </left>
      <right/>
      <top style="thin">
        <color indexed="55"/>
      </top>
      <bottom/>
      <diagonal/>
    </border>
    <border>
      <left style="medium">
        <color indexed="64"/>
      </left>
      <right/>
      <top/>
      <bottom style="thin">
        <color indexed="22"/>
      </bottom>
      <diagonal/>
    </border>
    <border>
      <left/>
      <right/>
      <top/>
      <bottom style="thin">
        <color indexed="22"/>
      </bottom>
      <diagonal/>
    </border>
    <border>
      <left/>
      <right style="medium">
        <color indexed="64"/>
      </right>
      <top/>
      <bottom style="thin">
        <color indexed="22"/>
      </bottom>
      <diagonal/>
    </border>
    <border>
      <left style="medium">
        <color indexed="64"/>
      </left>
      <right/>
      <top style="medium">
        <color indexed="64"/>
      </top>
      <bottom style="thin">
        <color indexed="22"/>
      </bottom>
      <diagonal/>
    </border>
    <border>
      <left/>
      <right/>
      <top style="medium">
        <color indexed="64"/>
      </top>
      <bottom style="thin">
        <color indexed="22"/>
      </bottom>
      <diagonal/>
    </border>
    <border>
      <left/>
      <right style="medium">
        <color indexed="64"/>
      </right>
      <top style="medium">
        <color indexed="64"/>
      </top>
      <bottom style="thin">
        <color indexed="22"/>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style="hair">
        <color indexed="64"/>
      </left>
      <right style="hair">
        <color indexed="64"/>
      </right>
      <top/>
      <bottom style="thin">
        <color indexed="64"/>
      </bottom>
      <diagonal/>
    </border>
    <border>
      <left/>
      <right style="hair">
        <color indexed="64"/>
      </right>
      <top style="medium">
        <color indexed="64"/>
      </top>
      <bottom style="thin">
        <color indexed="64"/>
      </bottom>
      <diagonal/>
    </border>
    <border>
      <left/>
      <right style="hair">
        <color indexed="64"/>
      </right>
      <top style="medium">
        <color indexed="64"/>
      </top>
      <bottom/>
      <diagonal/>
    </border>
    <border>
      <left/>
      <right style="hair">
        <color indexed="64"/>
      </right>
      <top/>
      <bottom style="thin">
        <color indexed="64"/>
      </bottom>
      <diagonal/>
    </border>
    <border>
      <left style="hair">
        <color indexed="64"/>
      </left>
      <right style="medium">
        <color indexed="64"/>
      </right>
      <top style="medium">
        <color indexed="64"/>
      </top>
      <bottom/>
      <diagonal/>
    </border>
    <border>
      <left style="hair">
        <color indexed="64"/>
      </left>
      <right style="medium">
        <color indexed="64"/>
      </right>
      <top/>
      <bottom style="medium">
        <color indexed="64"/>
      </bottom>
      <diagonal/>
    </border>
    <border>
      <left style="thin">
        <color indexed="64"/>
      </left>
      <right style="hair">
        <color indexed="64"/>
      </right>
      <top style="medium">
        <color indexed="64"/>
      </top>
      <bottom style="thin">
        <color indexed="64"/>
      </bottom>
      <diagonal/>
    </border>
    <border>
      <left style="medium">
        <color indexed="64"/>
      </left>
      <right/>
      <top style="thin">
        <color indexed="64"/>
      </top>
      <bottom style="hair">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medium">
        <color rgb="FF000000"/>
      </right>
      <top style="medium">
        <color rgb="FF000000"/>
      </top>
      <bottom/>
      <diagonal/>
    </border>
    <border>
      <left style="medium">
        <color rgb="FF000000"/>
      </left>
      <right style="thin">
        <color rgb="FF000000"/>
      </right>
      <top style="medium">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indexed="64"/>
      </left>
      <right style="medium">
        <color rgb="FF000000"/>
      </right>
      <top style="medium">
        <color indexed="64"/>
      </top>
      <bottom style="medium">
        <color indexed="64"/>
      </bottom>
      <diagonal/>
    </border>
    <border>
      <left style="medium">
        <color rgb="FF000000"/>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medium">
        <color indexed="64"/>
      </left>
      <right style="thin">
        <color rgb="FF000000"/>
      </right>
      <top style="medium">
        <color indexed="64"/>
      </top>
      <bottom/>
      <diagonal/>
    </border>
    <border>
      <left/>
      <right/>
      <top/>
      <bottom style="thin">
        <color rgb="FF000000"/>
      </bottom>
      <diagonal/>
    </border>
    <border>
      <left style="medium">
        <color indexed="64"/>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style="thin">
        <color rgb="FF000000"/>
      </right>
      <top/>
      <bottom/>
      <diagonal/>
    </border>
    <border>
      <left/>
      <right/>
      <top style="thin">
        <color rgb="FF000000"/>
      </top>
      <bottom/>
      <diagonal/>
    </border>
    <border>
      <left style="medium">
        <color indexed="64"/>
      </left>
      <right style="thin">
        <color rgb="FF000000"/>
      </right>
      <top style="thin">
        <color rgb="FF000000"/>
      </top>
      <bottom/>
      <diagonal/>
    </border>
    <border>
      <left style="thin">
        <color rgb="FF000000"/>
      </left>
      <right style="medium">
        <color indexed="64"/>
      </right>
      <top style="thin">
        <color rgb="FF000000"/>
      </top>
      <bottom/>
      <diagonal/>
    </border>
    <border>
      <left style="medium">
        <color rgb="FF000000"/>
      </left>
      <right style="thin">
        <color rgb="FF000000"/>
      </right>
      <top/>
      <bottom/>
      <diagonal/>
    </border>
    <border>
      <left/>
      <right style="medium">
        <color rgb="FF000000"/>
      </right>
      <top/>
      <bottom style="thin">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medium">
        <color rgb="FF000000"/>
      </right>
      <top style="thin">
        <color rgb="FF000000"/>
      </top>
      <bottom style="medium">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style="medium">
        <color indexed="64"/>
      </top>
      <bottom style="medium">
        <color indexed="64"/>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rgb="FF000000"/>
      </right>
      <top style="medium">
        <color indexed="64"/>
      </top>
      <bottom style="medium">
        <color indexed="64"/>
      </bottom>
      <diagonal/>
    </border>
    <border>
      <left/>
      <right style="thin">
        <color rgb="FF000000"/>
      </right>
      <top style="medium">
        <color indexed="64"/>
      </top>
      <bottom style="medium">
        <color indexed="64"/>
      </bottom>
      <diagonal/>
    </border>
    <border>
      <left style="thin">
        <color rgb="FF000000"/>
      </left>
      <right/>
      <top/>
      <bottom/>
      <diagonal/>
    </border>
    <border>
      <left style="thin">
        <color rgb="FF000000"/>
      </left>
      <right style="medium">
        <color indexed="64"/>
      </right>
      <top/>
      <bottom/>
      <diagonal/>
    </border>
    <border>
      <left style="thin">
        <color rgb="FF000000"/>
      </left>
      <right/>
      <top/>
      <bottom style="thin">
        <color rgb="FF000000"/>
      </bottom>
      <diagonal/>
    </border>
    <border>
      <left style="medium">
        <color indexed="64"/>
      </left>
      <right style="thin">
        <color rgb="FF000000"/>
      </right>
      <top/>
      <bottom style="thin">
        <color rgb="FF000000"/>
      </bottom>
      <diagonal/>
    </border>
    <border>
      <left style="thin">
        <color rgb="FF000000"/>
      </left>
      <right style="medium">
        <color indexed="64"/>
      </right>
      <top/>
      <bottom style="thin">
        <color rgb="FF000000"/>
      </bottom>
      <diagonal/>
    </border>
    <border>
      <left style="thin">
        <color rgb="FF000000"/>
      </left>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thin">
        <color rgb="FF000000"/>
      </left>
      <right/>
      <top style="thin">
        <color rgb="FF000000"/>
      </top>
      <bottom style="medium">
        <color rgb="FF000000"/>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style="medium">
        <color rgb="FF000000"/>
      </bottom>
      <diagonal/>
    </border>
    <border>
      <left style="thin">
        <color rgb="FF000000"/>
      </left>
      <right style="thin">
        <color rgb="FF000000"/>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rgb="FF000000"/>
      </left>
      <right/>
      <top style="medium">
        <color rgb="FF000000"/>
      </top>
      <bottom/>
      <diagonal/>
    </border>
    <border>
      <left style="medium">
        <color indexed="64"/>
      </left>
      <right/>
      <top style="medium">
        <color rgb="FF000000"/>
      </top>
      <bottom/>
      <diagonal/>
    </border>
    <border>
      <left style="thin">
        <color rgb="FF000000"/>
      </left>
      <right style="thin">
        <color rgb="FF000000"/>
      </right>
      <top style="medium">
        <color rgb="FF000000"/>
      </top>
      <bottom/>
      <diagonal/>
    </border>
    <border>
      <left/>
      <right style="medium">
        <color indexed="64"/>
      </right>
      <top style="medium">
        <color rgb="FF000000"/>
      </top>
      <bottom/>
      <diagonal/>
    </border>
    <border>
      <left style="thin">
        <color rgb="FF000000"/>
      </left>
      <right/>
      <top style="medium">
        <color indexed="64"/>
      </top>
      <bottom style="thin">
        <color rgb="FF000000"/>
      </bottom>
      <diagonal/>
    </border>
    <border>
      <left style="medium">
        <color indexed="64"/>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top/>
      <bottom style="thin">
        <color rgb="FF000000"/>
      </bottom>
      <diagonal/>
    </border>
    <border>
      <left/>
      <right style="medium">
        <color indexed="64"/>
      </right>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style="medium">
        <color indexed="64"/>
      </left>
      <right style="thin">
        <color rgb="FF000000"/>
      </right>
      <top/>
      <bottom style="medium">
        <color rgb="FF000000"/>
      </bottom>
      <diagonal/>
    </border>
    <border>
      <left style="medium">
        <color indexed="64"/>
      </left>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right style="medium">
        <color indexed="64"/>
      </right>
      <top style="medium">
        <color rgb="FF000000"/>
      </top>
      <bottom style="medium">
        <color rgb="FF000000"/>
      </bottom>
      <diagonal/>
    </border>
    <border>
      <left style="thin">
        <color rgb="FF000000"/>
      </left>
      <right/>
      <top/>
      <bottom style="medium">
        <color rgb="FF000000"/>
      </bottom>
      <diagonal/>
    </border>
    <border>
      <left style="thin">
        <color rgb="FF000000"/>
      </left>
      <right style="thin">
        <color rgb="FF000000"/>
      </right>
      <top/>
      <bottom style="medium">
        <color indexed="64"/>
      </bottom>
      <diagonal/>
    </border>
    <border>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top style="hair">
        <color indexed="64"/>
      </top>
      <bottom/>
      <diagonal/>
    </border>
    <border>
      <left/>
      <right style="hair">
        <color indexed="64"/>
      </right>
      <top style="medium">
        <color indexed="64"/>
      </top>
      <bottom style="medium">
        <color indexed="64"/>
      </bottom>
      <diagonal/>
    </border>
    <border>
      <left style="hair">
        <color indexed="64"/>
      </left>
      <right/>
      <top style="medium">
        <color indexed="64"/>
      </top>
      <bottom style="thin">
        <color indexed="64"/>
      </bottom>
      <diagonal/>
    </border>
    <border>
      <left style="hair">
        <color indexed="64"/>
      </left>
      <right/>
      <top/>
      <bottom/>
      <diagonal/>
    </border>
    <border>
      <left style="hair">
        <color indexed="64"/>
      </left>
      <right/>
      <top style="thin">
        <color indexed="64"/>
      </top>
      <bottom style="thin">
        <color indexed="64"/>
      </bottom>
      <diagonal/>
    </border>
    <border>
      <left style="hair">
        <color indexed="64"/>
      </left>
      <right/>
      <top/>
      <bottom style="thin">
        <color indexed="64"/>
      </bottom>
      <diagonal/>
    </border>
    <border>
      <left style="thin">
        <color indexed="64"/>
      </left>
      <right style="hair">
        <color indexed="64"/>
      </right>
      <top/>
      <bottom style="medium">
        <color indexed="64"/>
      </bottom>
      <diagonal/>
    </border>
    <border>
      <left/>
      <right style="medium">
        <color indexed="64"/>
      </right>
      <top style="thin">
        <color indexed="64"/>
      </top>
      <bottom style="hair">
        <color indexed="64"/>
      </bottom>
      <diagonal/>
    </border>
  </borders>
  <cellStyleXfs count="10">
    <xf numFmtId="0" fontId="0" fillId="0" borderId="0"/>
    <xf numFmtId="0" fontId="4" fillId="0" borderId="0"/>
    <xf numFmtId="0" fontId="2" fillId="0" borderId="0"/>
    <xf numFmtId="0" fontId="3" fillId="0" borderId="0"/>
    <xf numFmtId="0" fontId="2" fillId="0" borderId="0"/>
    <xf numFmtId="0" fontId="4" fillId="0" borderId="0"/>
    <xf numFmtId="0" fontId="4" fillId="0" borderId="0"/>
    <xf numFmtId="0" fontId="4" fillId="0" borderId="0"/>
    <xf numFmtId="0" fontId="72" fillId="0" borderId="0"/>
    <xf numFmtId="0" fontId="4" fillId="0" borderId="0"/>
  </cellStyleXfs>
  <cellXfs count="1702">
    <xf numFmtId="0" fontId="0" fillId="0" borderId="0" xfId="0"/>
    <xf numFmtId="0" fontId="4" fillId="0" borderId="0" xfId="1"/>
    <xf numFmtId="0" fontId="4" fillId="0" borderId="0" xfId="1" applyAlignment="1" applyProtection="1">
      <alignment vertical="center"/>
      <protection locked="0"/>
    </xf>
    <xf numFmtId="0" fontId="4" fillId="0" borderId="0" xfId="1" applyAlignment="1">
      <alignment vertical="center"/>
    </xf>
    <xf numFmtId="0" fontId="4" fillId="0" borderId="0" xfId="1" applyProtection="1">
      <protection locked="0"/>
    </xf>
    <xf numFmtId="0" fontId="5" fillId="0" borderId="0" xfId="1" applyFont="1" applyAlignment="1" applyProtection="1">
      <alignment vertical="center"/>
      <protection locked="0"/>
    </xf>
    <xf numFmtId="0" fontId="5" fillId="0" borderId="0" xfId="1" applyFont="1" applyAlignment="1">
      <alignment vertical="center"/>
    </xf>
    <xf numFmtId="0" fontId="5" fillId="0" borderId="0" xfId="1" applyFont="1" applyAlignment="1">
      <alignment horizontal="center" vertical="center"/>
    </xf>
    <xf numFmtId="0" fontId="5" fillId="0" borderId="0" xfId="1" applyFont="1" applyBorder="1" applyAlignment="1" applyProtection="1">
      <alignment vertical="center"/>
      <protection locked="0"/>
    </xf>
    <xf numFmtId="49" fontId="5" fillId="0" borderId="0" xfId="1" applyNumberFormat="1" applyFont="1" applyAlignment="1" applyProtection="1">
      <alignment vertical="center"/>
      <protection locked="0"/>
    </xf>
    <xf numFmtId="49" fontId="5" fillId="0" borderId="0" xfId="1" applyNumberFormat="1" applyFont="1" applyAlignment="1">
      <alignment vertical="center"/>
    </xf>
    <xf numFmtId="0" fontId="27" fillId="0" borderId="0" xfId="1" applyFont="1" applyAlignment="1" applyProtection="1">
      <alignment vertical="center"/>
      <protection locked="0"/>
    </xf>
    <xf numFmtId="0" fontId="28" fillId="0" borderId="0" xfId="1" applyFont="1" applyAlignment="1" applyProtection="1">
      <alignment vertical="center"/>
      <protection locked="0"/>
    </xf>
    <xf numFmtId="0" fontId="28" fillId="0" borderId="0" xfId="1" applyFont="1" applyAlignment="1" applyProtection="1">
      <alignment horizontal="right" vertical="center"/>
      <protection locked="0"/>
    </xf>
    <xf numFmtId="0" fontId="28" fillId="0" borderId="1" xfId="1" applyFont="1" applyBorder="1" applyAlignment="1" applyProtection="1">
      <alignment horizontal="center" vertical="center" wrapText="1"/>
      <protection locked="0"/>
    </xf>
    <xf numFmtId="49" fontId="28" fillId="0" borderId="0" xfId="1" applyNumberFormat="1" applyFont="1" applyAlignment="1" applyProtection="1">
      <alignment vertical="center"/>
      <protection locked="0"/>
    </xf>
    <xf numFmtId="0" fontId="28" fillId="0" borderId="0" xfId="1" applyFont="1" applyAlignment="1">
      <alignment vertical="center"/>
    </xf>
    <xf numFmtId="0" fontId="6" fillId="0" borderId="0" xfId="1" applyFont="1" applyAlignment="1" applyProtection="1">
      <alignment vertical="center"/>
      <protection locked="0"/>
    </xf>
    <xf numFmtId="0" fontId="6" fillId="0" borderId="0" xfId="1" applyFont="1" applyAlignment="1">
      <alignment vertical="center"/>
    </xf>
    <xf numFmtId="0" fontId="6" fillId="0" borderId="0" xfId="1" applyFont="1" applyAlignment="1">
      <alignment horizontal="center" vertical="center"/>
    </xf>
    <xf numFmtId="49" fontId="6" fillId="0" borderId="0" xfId="1" applyNumberFormat="1" applyFont="1" applyAlignment="1" applyProtection="1">
      <alignment vertical="center"/>
      <protection locked="0"/>
    </xf>
    <xf numFmtId="49" fontId="6" fillId="0" borderId="0" xfId="1" applyNumberFormat="1" applyFont="1" applyAlignment="1">
      <alignment vertical="center"/>
    </xf>
    <xf numFmtId="0" fontId="7" fillId="0" borderId="0" xfId="1" applyFont="1" applyAlignment="1" applyProtection="1">
      <alignment vertical="center"/>
      <protection locked="0"/>
    </xf>
    <xf numFmtId="0" fontId="6" fillId="0" borderId="0" xfId="1" applyFont="1" applyAlignment="1" applyProtection="1">
      <alignment horizontal="right" vertical="center"/>
      <protection locked="0"/>
    </xf>
    <xf numFmtId="0" fontId="9" fillId="0" borderId="0" xfId="1" applyFont="1" applyAlignment="1" applyProtection="1">
      <alignment vertical="center"/>
      <protection locked="0"/>
    </xf>
    <xf numFmtId="0" fontId="29" fillId="0" borderId="0" xfId="1" applyFont="1" applyAlignment="1" applyProtection="1">
      <alignment vertical="center"/>
      <protection locked="0"/>
    </xf>
    <xf numFmtId="0" fontId="30" fillId="0" borderId="0" xfId="1" applyFont="1" applyAlignment="1" applyProtection="1">
      <alignment vertical="center"/>
      <protection locked="0"/>
    </xf>
    <xf numFmtId="0" fontId="30" fillId="0" borderId="0" xfId="1" applyFont="1" applyAlignment="1">
      <alignment vertical="center"/>
    </xf>
    <xf numFmtId="0" fontId="28" fillId="0" borderId="0" xfId="1" applyFont="1" applyAlignment="1" applyProtection="1">
      <alignment horizontal="center" vertical="center"/>
      <protection locked="0"/>
    </xf>
    <xf numFmtId="0" fontId="28" fillId="0" borderId="0" xfId="1" applyFont="1" applyAlignment="1">
      <alignment horizontal="center" vertical="center"/>
    </xf>
    <xf numFmtId="0" fontId="28" fillId="0" borderId="0" xfId="1" applyFont="1" applyBorder="1" applyAlignment="1" applyProtection="1">
      <alignment vertical="center" wrapText="1"/>
      <protection locked="0"/>
    </xf>
    <xf numFmtId="0" fontId="28" fillId="0" borderId="0" xfId="1" applyFont="1" applyBorder="1" applyAlignment="1">
      <alignment vertical="center" wrapText="1"/>
    </xf>
    <xf numFmtId="0" fontId="28" fillId="0" borderId="0" xfId="1" applyFont="1" applyBorder="1" applyAlignment="1" applyProtection="1">
      <alignment vertical="center"/>
      <protection locked="0"/>
    </xf>
    <xf numFmtId="0" fontId="28" fillId="0" borderId="0" xfId="2" applyFont="1" applyBorder="1" applyAlignment="1">
      <alignment vertical="center"/>
    </xf>
    <xf numFmtId="49" fontId="28" fillId="0" borderId="0" xfId="2" applyNumberFormat="1" applyFont="1" applyBorder="1" applyAlignment="1">
      <alignment vertical="center"/>
    </xf>
    <xf numFmtId="0" fontId="29" fillId="0" borderId="2" xfId="2" applyFont="1" applyBorder="1" applyAlignment="1">
      <alignment vertical="center"/>
    </xf>
    <xf numFmtId="49" fontId="31" fillId="0" borderId="3" xfId="2" applyNumberFormat="1" applyFont="1" applyBorder="1" applyAlignment="1">
      <alignment horizontal="center" vertical="center" wrapText="1"/>
    </xf>
    <xf numFmtId="49" fontId="31" fillId="0" borderId="4" xfId="2" applyNumberFormat="1" applyFont="1" applyBorder="1" applyAlignment="1">
      <alignment horizontal="center" vertical="center" wrapText="1"/>
    </xf>
    <xf numFmtId="0" fontId="29" fillId="0" borderId="5" xfId="2" applyFont="1" applyBorder="1" applyAlignment="1">
      <alignment vertical="center" wrapText="1"/>
    </xf>
    <xf numFmtId="49" fontId="28" fillId="0" borderId="6" xfId="2" applyNumberFormat="1" applyFont="1" applyBorder="1" applyAlignment="1">
      <alignment horizontal="center" vertical="center" wrapText="1"/>
    </xf>
    <xf numFmtId="49" fontId="28" fillId="0" borderId="7" xfId="2" applyNumberFormat="1" applyFont="1" applyBorder="1" applyAlignment="1">
      <alignment horizontal="center" vertical="center" wrapText="1"/>
    </xf>
    <xf numFmtId="0" fontId="28" fillId="0" borderId="8" xfId="2" applyFont="1" applyBorder="1" applyAlignment="1">
      <alignment vertical="center" wrapText="1"/>
    </xf>
    <xf numFmtId="49" fontId="28" fillId="0" borderId="9" xfId="2" applyNumberFormat="1" applyFont="1" applyBorder="1" applyAlignment="1">
      <alignment horizontal="center" vertical="center" wrapText="1"/>
    </xf>
    <xf numFmtId="49" fontId="28" fillId="0" borderId="10" xfId="2" applyNumberFormat="1" applyFont="1" applyBorder="1" applyAlignment="1">
      <alignment horizontal="center" vertical="center" wrapText="1"/>
    </xf>
    <xf numFmtId="0" fontId="28" fillId="0" borderId="8" xfId="2" applyFont="1" applyBorder="1" applyAlignment="1">
      <alignment horizontal="left" vertical="center" wrapText="1"/>
    </xf>
    <xf numFmtId="0" fontId="28" fillId="0" borderId="11" xfId="2" applyFont="1" applyBorder="1" applyAlignment="1">
      <alignment vertical="center" wrapText="1"/>
    </xf>
    <xf numFmtId="49" fontId="28" fillId="0" borderId="12" xfId="2" applyNumberFormat="1" applyFont="1" applyBorder="1" applyAlignment="1">
      <alignment horizontal="center" vertical="center" wrapText="1"/>
    </xf>
    <xf numFmtId="49" fontId="28" fillId="0" borderId="13" xfId="2" applyNumberFormat="1" applyFont="1" applyBorder="1" applyAlignment="1">
      <alignment horizontal="center" vertical="center" wrapText="1"/>
    </xf>
    <xf numFmtId="0" fontId="28" fillId="0" borderId="14" xfId="2" applyFont="1" applyBorder="1" applyAlignment="1">
      <alignment horizontal="left" vertical="center" wrapText="1"/>
    </xf>
    <xf numFmtId="49" fontId="28" fillId="0" borderId="15" xfId="2" applyNumberFormat="1" applyFont="1" applyBorder="1" applyAlignment="1">
      <alignment horizontal="center" vertical="center" wrapText="1"/>
    </xf>
    <xf numFmtId="49" fontId="28" fillId="0" borderId="16" xfId="2" applyNumberFormat="1" applyFont="1" applyBorder="1" applyAlignment="1">
      <alignment horizontal="center" vertical="center" wrapText="1"/>
    </xf>
    <xf numFmtId="0" fontId="29" fillId="0" borderId="17" xfId="2" applyFont="1" applyBorder="1" applyAlignment="1">
      <alignment vertical="center" wrapText="1"/>
    </xf>
    <xf numFmtId="0" fontId="28" fillId="0" borderId="5" xfId="2" applyFont="1" applyBorder="1" applyAlignment="1">
      <alignment vertical="center" wrapText="1"/>
    </xf>
    <xf numFmtId="49" fontId="32" fillId="0" borderId="9" xfId="2" applyNumberFormat="1" applyFont="1" applyBorder="1" applyAlignment="1">
      <alignment horizontal="center" vertical="center"/>
    </xf>
    <xf numFmtId="49" fontId="28" fillId="0" borderId="18" xfId="2" applyNumberFormat="1" applyFont="1" applyBorder="1" applyAlignment="1">
      <alignment horizontal="center" vertical="center" wrapText="1"/>
    </xf>
    <xf numFmtId="0" fontId="28" fillId="0" borderId="0" xfId="2" applyFont="1" applyBorder="1" applyAlignment="1">
      <alignment vertical="center" wrapText="1"/>
    </xf>
    <xf numFmtId="49" fontId="28" fillId="0" borderId="0" xfId="2" applyNumberFormat="1" applyFont="1" applyBorder="1" applyAlignment="1">
      <alignment horizontal="center" vertical="center" wrapText="1"/>
    </xf>
    <xf numFmtId="0" fontId="30" fillId="0" borderId="0" xfId="2" applyFont="1" applyBorder="1" applyAlignment="1">
      <alignment vertical="center"/>
    </xf>
    <xf numFmtId="49" fontId="28" fillId="0" borderId="0" xfId="2" applyNumberFormat="1" applyFont="1" applyBorder="1" applyAlignment="1">
      <alignment vertical="center" wrapText="1"/>
    </xf>
    <xf numFmtId="0" fontId="29" fillId="0" borderId="2" xfId="2" applyFont="1" applyFill="1" applyBorder="1" applyAlignment="1">
      <alignment horizontal="left" vertical="center"/>
    </xf>
    <xf numFmtId="49" fontId="29" fillId="0" borderId="3" xfId="2" applyNumberFormat="1" applyFont="1" applyFill="1" applyBorder="1" applyAlignment="1">
      <alignment horizontal="center" vertical="center" wrapText="1"/>
    </xf>
    <xf numFmtId="49" fontId="29" fillId="0" borderId="4" xfId="2" applyNumberFormat="1" applyFont="1" applyFill="1" applyBorder="1" applyAlignment="1">
      <alignment horizontal="center" vertical="center" wrapText="1"/>
    </xf>
    <xf numFmtId="0" fontId="28" fillId="0" borderId="0" xfId="1" applyFont="1"/>
    <xf numFmtId="0" fontId="29" fillId="0" borderId="0" xfId="1" applyFont="1"/>
    <xf numFmtId="0" fontId="28" fillId="0" borderId="0" xfId="1" applyFont="1" applyProtection="1">
      <protection locked="0"/>
    </xf>
    <xf numFmtId="0" fontId="33" fillId="0" borderId="0" xfId="1" applyFont="1" applyAlignment="1" applyProtection="1">
      <alignment vertical="center"/>
      <protection locked="0"/>
    </xf>
    <xf numFmtId="0" fontId="29" fillId="0" borderId="0" xfId="1" applyFont="1" applyAlignment="1" applyProtection="1">
      <alignment horizontal="justify" vertical="center"/>
      <protection locked="0"/>
    </xf>
    <xf numFmtId="0" fontId="28" fillId="0" borderId="18" xfId="1" applyFont="1" applyFill="1" applyBorder="1" applyAlignment="1" applyProtection="1">
      <alignment horizontal="center" vertical="center" wrapText="1"/>
      <protection locked="0"/>
    </xf>
    <xf numFmtId="0" fontId="29" fillId="0" borderId="0" xfId="1" applyFont="1" applyAlignment="1">
      <alignment vertical="center"/>
    </xf>
    <xf numFmtId="0" fontId="28" fillId="0" borderId="0" xfId="1" applyFont="1" applyFill="1" applyAlignment="1" applyProtection="1">
      <alignment vertical="center"/>
      <protection locked="0"/>
    </xf>
    <xf numFmtId="0" fontId="27" fillId="0" borderId="0" xfId="1" applyFont="1" applyFill="1" applyAlignment="1" applyProtection="1">
      <alignment vertical="center"/>
      <protection locked="0"/>
    </xf>
    <xf numFmtId="0" fontId="35" fillId="0" borderId="0" xfId="1" applyFont="1" applyAlignment="1" applyProtection="1">
      <alignment horizontal="right" vertical="center"/>
      <protection locked="0"/>
    </xf>
    <xf numFmtId="3" fontId="28" fillId="0" borderId="10" xfId="1" applyNumberFormat="1" applyFont="1" applyFill="1" applyBorder="1" applyAlignment="1" applyProtection="1">
      <alignment horizontal="right" vertical="center" wrapText="1"/>
      <protection locked="0"/>
    </xf>
    <xf numFmtId="3" fontId="28" fillId="0" borderId="22" xfId="1" applyNumberFormat="1" applyFont="1" applyBorder="1" applyAlignment="1" applyProtection="1">
      <alignment horizontal="right" vertical="center" wrapText="1"/>
      <protection hidden="1"/>
    </xf>
    <xf numFmtId="0" fontId="28" fillId="0" borderId="0" xfId="1" applyFont="1" applyBorder="1" applyProtection="1">
      <protection locked="0"/>
    </xf>
    <xf numFmtId="0" fontId="28" fillId="0" borderId="0" xfId="1" applyFont="1" applyBorder="1" applyAlignment="1" applyProtection="1">
      <alignment horizontal="justify" vertical="center" wrapText="1"/>
      <protection locked="0"/>
    </xf>
    <xf numFmtId="0" fontId="28" fillId="0" borderId="0" xfId="1" applyFont="1" applyFill="1" applyAlignment="1" applyProtection="1">
      <alignment horizontal="left" vertical="center"/>
      <protection locked="0"/>
    </xf>
    <xf numFmtId="0" fontId="28" fillId="0" borderId="8" xfId="1" applyFont="1" applyBorder="1" applyAlignment="1" applyProtection="1">
      <alignment horizontal="center" vertical="center" wrapText="1"/>
      <protection locked="0"/>
    </xf>
    <xf numFmtId="0" fontId="28" fillId="0" borderId="0" xfId="1" applyFont="1" applyBorder="1" applyAlignment="1" applyProtection="1">
      <alignment horizontal="left" vertical="center" wrapText="1"/>
      <protection locked="0"/>
    </xf>
    <xf numFmtId="0" fontId="27" fillId="0" borderId="0" xfId="1" applyFont="1" applyBorder="1" applyAlignment="1" applyProtection="1">
      <alignment horizontal="justify" vertical="center"/>
      <protection locked="0"/>
    </xf>
    <xf numFmtId="0" fontId="28" fillId="0" borderId="0" xfId="1" applyFont="1" applyBorder="1" applyAlignment="1" applyProtection="1">
      <alignment horizontal="left" vertical="center"/>
      <protection locked="0"/>
    </xf>
    <xf numFmtId="0" fontId="28" fillId="0" borderId="0" xfId="1" applyFont="1" applyBorder="1" applyAlignment="1">
      <alignment vertical="center"/>
    </xf>
    <xf numFmtId="0" fontId="28" fillId="0" borderId="0" xfId="1" applyFont="1" applyBorder="1" applyAlignment="1">
      <alignment horizontal="left" vertical="center"/>
    </xf>
    <xf numFmtId="0" fontId="28" fillId="0" borderId="0" xfId="1" applyFont="1" applyAlignment="1">
      <alignment horizontal="left" vertical="center"/>
    </xf>
    <xf numFmtId="4" fontId="28" fillId="0" borderId="0" xfId="1" applyNumberFormat="1" applyFont="1" applyAlignment="1" applyProtection="1">
      <alignment vertical="center"/>
      <protection locked="0"/>
    </xf>
    <xf numFmtId="4" fontId="28" fillId="0" borderId="0" xfId="1" applyNumberFormat="1" applyFont="1" applyAlignment="1">
      <alignment vertical="center"/>
    </xf>
    <xf numFmtId="4" fontId="28" fillId="0" borderId="0" xfId="1" applyNumberFormat="1" applyFont="1" applyAlignment="1" applyProtection="1">
      <alignment horizontal="right" vertical="center"/>
      <protection locked="0"/>
    </xf>
    <xf numFmtId="0" fontId="27" fillId="0" borderId="0" xfId="1" applyFont="1" applyAlignment="1" applyProtection="1">
      <protection locked="0"/>
    </xf>
    <xf numFmtId="4" fontId="28" fillId="0" borderId="0" xfId="1" applyNumberFormat="1" applyFont="1" applyProtection="1">
      <protection locked="0"/>
    </xf>
    <xf numFmtId="4" fontId="28" fillId="0" borderId="0" xfId="1" applyNumberFormat="1" applyFont="1" applyAlignment="1" applyProtection="1">
      <alignment horizontal="right"/>
      <protection locked="0"/>
    </xf>
    <xf numFmtId="4" fontId="28" fillId="0" borderId="0" xfId="1" applyNumberFormat="1" applyFont="1"/>
    <xf numFmtId="4" fontId="36" fillId="0" borderId="0" xfId="1" applyNumberFormat="1" applyFont="1" applyBorder="1" applyAlignment="1" applyProtection="1">
      <alignment horizontal="right" vertical="top" wrapText="1"/>
      <protection locked="0"/>
    </xf>
    <xf numFmtId="0" fontId="36" fillId="0" borderId="0" xfId="1" applyFont="1" applyAlignment="1">
      <alignment horizontal="right" vertical="top" wrapText="1"/>
    </xf>
    <xf numFmtId="0" fontId="36" fillId="0" borderId="0" xfId="1" applyFont="1" applyBorder="1" applyAlignment="1">
      <alignment horizontal="right" vertical="top" wrapText="1"/>
    </xf>
    <xf numFmtId="0" fontId="36" fillId="0" borderId="0" xfId="1" applyFont="1" applyBorder="1" applyAlignment="1">
      <alignment vertical="top" wrapText="1"/>
    </xf>
    <xf numFmtId="0" fontId="37" fillId="0" borderId="24" xfId="1" applyFont="1" applyBorder="1" applyAlignment="1" applyProtection="1">
      <alignment horizontal="left" vertical="center" wrapText="1"/>
      <protection locked="0"/>
    </xf>
    <xf numFmtId="0" fontId="36" fillId="0" borderId="0" xfId="1" applyFont="1" applyAlignment="1">
      <alignment vertical="top" wrapText="1"/>
    </xf>
    <xf numFmtId="0" fontId="28" fillId="0" borderId="0" xfId="1" applyFont="1" applyFill="1" applyBorder="1" applyProtection="1">
      <protection locked="0"/>
    </xf>
    <xf numFmtId="4" fontId="28" fillId="0" borderId="0" xfId="1" applyNumberFormat="1" applyFont="1" applyFill="1" applyBorder="1" applyProtection="1">
      <protection locked="0"/>
    </xf>
    <xf numFmtId="0" fontId="28" fillId="0" borderId="0" xfId="1" applyFont="1" applyFill="1" applyBorder="1"/>
    <xf numFmtId="0" fontId="34" fillId="0" borderId="0" xfId="1" applyFont="1" applyFill="1" applyBorder="1" applyAlignment="1">
      <alignment vertical="top" wrapText="1"/>
    </xf>
    <xf numFmtId="0" fontId="34" fillId="0" borderId="0" xfId="1" applyFont="1" applyFill="1" applyBorder="1" applyAlignment="1">
      <alignment horizontal="center" vertical="top" wrapText="1"/>
    </xf>
    <xf numFmtId="0" fontId="34" fillId="0" borderId="0" xfId="1" applyFont="1" applyFill="1" applyBorder="1" applyAlignment="1">
      <alignment horizontal="justify" vertical="top" wrapText="1"/>
    </xf>
    <xf numFmtId="4" fontId="28" fillId="0" borderId="0" xfId="1" applyNumberFormat="1" applyFont="1" applyFill="1" applyBorder="1"/>
    <xf numFmtId="4" fontId="36" fillId="0" borderId="0" xfId="1" applyNumberFormat="1" applyFont="1" applyBorder="1" applyAlignment="1" applyProtection="1">
      <alignment horizontal="right" vertical="center" wrapText="1"/>
      <protection locked="0"/>
    </xf>
    <xf numFmtId="0" fontId="28" fillId="0" borderId="3" xfId="1" applyFont="1" applyBorder="1" applyAlignment="1" applyProtection="1">
      <alignment horizontal="center" vertical="center"/>
      <protection locked="0"/>
    </xf>
    <xf numFmtId="0" fontId="28" fillId="0" borderId="25" xfId="1" applyFont="1" applyBorder="1" applyAlignment="1" applyProtection="1">
      <alignment horizontal="center" vertical="center"/>
      <protection locked="0"/>
    </xf>
    <xf numFmtId="0" fontId="28" fillId="0" borderId="26" xfId="1" applyFont="1" applyBorder="1" applyAlignment="1" applyProtection="1">
      <alignment horizontal="center" vertical="center"/>
      <protection locked="0"/>
    </xf>
    <xf numFmtId="4" fontId="28" fillId="0" borderId="4" xfId="1" applyNumberFormat="1" applyFont="1" applyBorder="1" applyAlignment="1" applyProtection="1">
      <alignment horizontal="center" vertical="center"/>
      <protection locked="0"/>
    </xf>
    <xf numFmtId="4" fontId="28" fillId="0" borderId="19" xfId="1" applyNumberFormat="1" applyFont="1" applyBorder="1" applyAlignment="1" applyProtection="1">
      <alignment horizontal="center" vertical="center"/>
      <protection locked="0"/>
    </xf>
    <xf numFmtId="0" fontId="36" fillId="0" borderId="0" xfId="1" applyFont="1" applyBorder="1" applyAlignment="1" applyProtection="1">
      <alignment vertical="center" wrapText="1"/>
      <protection locked="0"/>
    </xf>
    <xf numFmtId="0" fontId="36" fillId="0" borderId="0" xfId="1" applyFont="1" applyBorder="1" applyAlignment="1" applyProtection="1">
      <alignment horizontal="right" vertical="center" wrapText="1"/>
      <protection locked="0"/>
    </xf>
    <xf numFmtId="0" fontId="28" fillId="0" borderId="0" xfId="1" applyFont="1" applyFill="1" applyBorder="1" applyAlignment="1" applyProtection="1">
      <alignment vertical="center"/>
      <protection locked="0"/>
    </xf>
    <xf numFmtId="0" fontId="38" fillId="0" borderId="0" xfId="1" applyFont="1" applyAlignment="1">
      <alignment vertical="center"/>
    </xf>
    <xf numFmtId="4" fontId="39" fillId="0" borderId="0" xfId="1" applyNumberFormat="1" applyFont="1" applyAlignment="1">
      <alignment vertical="center"/>
    </xf>
    <xf numFmtId="0" fontId="28" fillId="0" borderId="0" xfId="1" applyFont="1" applyProtection="1"/>
    <xf numFmtId="4" fontId="28" fillId="0" borderId="0" xfId="1" applyNumberFormat="1" applyFont="1" applyProtection="1"/>
    <xf numFmtId="4" fontId="36" fillId="0" borderId="0" xfId="1" applyNumberFormat="1" applyFont="1" applyBorder="1" applyAlignment="1" applyProtection="1">
      <alignment horizontal="right" vertical="top" wrapText="1"/>
    </xf>
    <xf numFmtId="0" fontId="36" fillId="0" borderId="0" xfId="1" applyFont="1" applyBorder="1" applyAlignment="1" applyProtection="1">
      <alignment vertical="top" wrapText="1"/>
    </xf>
    <xf numFmtId="0" fontId="36" fillId="0" borderId="0" xfId="1" applyFont="1" applyBorder="1" applyAlignment="1" applyProtection="1">
      <alignment horizontal="right" vertical="top" wrapText="1"/>
    </xf>
    <xf numFmtId="0" fontId="28" fillId="0" borderId="0" xfId="1" applyFont="1" applyFill="1" applyBorder="1" applyProtection="1"/>
    <xf numFmtId="0" fontId="34" fillId="0" borderId="0" xfId="1" applyFont="1" applyFill="1" applyBorder="1" applyAlignment="1" applyProtection="1">
      <alignment vertical="top" wrapText="1"/>
    </xf>
    <xf numFmtId="0" fontId="34" fillId="0" borderId="0" xfId="1" applyFont="1" applyFill="1" applyBorder="1" applyAlignment="1" applyProtection="1">
      <alignment horizontal="center" vertical="top" wrapText="1"/>
    </xf>
    <xf numFmtId="0" fontId="34" fillId="0" borderId="0" xfId="1" applyFont="1" applyFill="1" applyBorder="1" applyAlignment="1" applyProtection="1">
      <alignment horizontal="justify" vertical="top" wrapText="1"/>
    </xf>
    <xf numFmtId="4" fontId="28" fillId="0" borderId="0" xfId="1" applyNumberFormat="1" applyFont="1" applyFill="1" applyBorder="1" applyProtection="1"/>
    <xf numFmtId="0" fontId="38" fillId="0" borderId="0" xfId="1" applyFont="1" applyFill="1" applyBorder="1" applyProtection="1"/>
    <xf numFmtId="0" fontId="39" fillId="0" borderId="0" xfId="1" applyFont="1" applyFill="1" applyBorder="1" applyProtection="1"/>
    <xf numFmtId="4" fontId="36" fillId="0" borderId="0" xfId="1" applyNumberFormat="1" applyFont="1" applyBorder="1" applyAlignment="1">
      <alignment horizontal="right" vertical="top" wrapText="1"/>
    </xf>
    <xf numFmtId="0" fontId="0" fillId="0" borderId="0" xfId="0"/>
    <xf numFmtId="0" fontId="38" fillId="0" borderId="0" xfId="2" applyFont="1" applyBorder="1" applyAlignment="1">
      <alignment vertical="center"/>
    </xf>
    <xf numFmtId="0" fontId="38" fillId="0" borderId="0" xfId="1" applyFont="1" applyAlignment="1" applyProtection="1">
      <alignment vertical="center"/>
      <protection locked="0"/>
    </xf>
    <xf numFmtId="0" fontId="28" fillId="0" borderId="27" xfId="1" applyFont="1" applyFill="1" applyBorder="1" applyAlignment="1" applyProtection="1">
      <alignment horizontal="left" vertical="center"/>
      <protection locked="0"/>
    </xf>
    <xf numFmtId="0" fontId="28" fillId="0" borderId="10" xfId="1" applyFont="1" applyFill="1" applyBorder="1" applyAlignment="1" applyProtection="1">
      <alignment vertical="center" wrapText="1"/>
      <protection locked="0"/>
    </xf>
    <xf numFmtId="0" fontId="40" fillId="0" borderId="0" xfId="1" applyFont="1" applyAlignment="1" applyProtection="1">
      <alignment horizontal="left" vertical="center"/>
      <protection locked="0"/>
    </xf>
    <xf numFmtId="0" fontId="28" fillId="0" borderId="5" xfId="1" applyFont="1" applyBorder="1" applyAlignment="1" applyProtection="1">
      <alignment horizontal="center" vertical="center" wrapText="1"/>
      <protection locked="0"/>
    </xf>
    <xf numFmtId="0" fontId="29" fillId="0" borderId="0" xfId="1" applyFont="1" applyBorder="1" applyAlignment="1" applyProtection="1">
      <alignment vertical="center"/>
      <protection locked="0"/>
    </xf>
    <xf numFmtId="49" fontId="29" fillId="0" borderId="0" xfId="2" applyNumberFormat="1" applyFont="1" applyBorder="1" applyAlignment="1">
      <alignment horizontal="center" vertical="center" wrapText="1"/>
    </xf>
    <xf numFmtId="0" fontId="29" fillId="0" borderId="0" xfId="2" applyFont="1" applyBorder="1" applyAlignment="1">
      <alignment vertical="center"/>
    </xf>
    <xf numFmtId="0" fontId="28" fillId="0" borderId="0" xfId="2" applyFont="1" applyBorder="1" applyAlignment="1">
      <alignment horizontal="center" vertical="center"/>
    </xf>
    <xf numFmtId="49" fontId="38" fillId="0" borderId="0" xfId="2" applyNumberFormat="1" applyFont="1" applyBorder="1" applyAlignment="1">
      <alignment horizontal="left" vertical="center"/>
    </xf>
    <xf numFmtId="0" fontId="28" fillId="0" borderId="6" xfId="2" applyFont="1" applyBorder="1" applyAlignment="1">
      <alignment horizontal="center" vertical="center"/>
    </xf>
    <xf numFmtId="49" fontId="28" fillId="0" borderId="7" xfId="2" applyNumberFormat="1" applyFont="1" applyBorder="1" applyAlignment="1">
      <alignment horizontal="center" vertical="center"/>
    </xf>
    <xf numFmtId="49" fontId="28" fillId="0" borderId="0" xfId="2" applyNumberFormat="1" applyFont="1" applyBorder="1" applyAlignment="1">
      <alignment horizontal="center" vertical="center"/>
    </xf>
    <xf numFmtId="0" fontId="28" fillId="0" borderId="9" xfId="2" applyFont="1" applyBorder="1" applyAlignment="1">
      <alignment horizontal="center" vertical="center"/>
    </xf>
    <xf numFmtId="49" fontId="28" fillId="0" borderId="10" xfId="2" applyNumberFormat="1" applyFont="1" applyBorder="1" applyAlignment="1">
      <alignment horizontal="center" vertical="center"/>
    </xf>
    <xf numFmtId="0" fontId="28" fillId="0" borderId="18" xfId="2" applyFont="1" applyBorder="1" applyAlignment="1">
      <alignment horizontal="center" vertical="center" wrapText="1"/>
    </xf>
    <xf numFmtId="49" fontId="28" fillId="0" borderId="13" xfId="2" applyNumberFormat="1" applyFont="1" applyBorder="1" applyAlignment="1">
      <alignment horizontal="center" vertical="center"/>
    </xf>
    <xf numFmtId="0" fontId="28" fillId="0" borderId="33" xfId="2" applyFont="1" applyBorder="1" applyAlignment="1">
      <alignment horizontal="center" vertical="center"/>
    </xf>
    <xf numFmtId="0" fontId="28" fillId="0" borderId="30" xfId="2" applyFont="1" applyBorder="1" applyAlignment="1">
      <alignment horizontal="center" vertical="center"/>
    </xf>
    <xf numFmtId="0" fontId="28" fillId="0" borderId="30" xfId="2" applyFont="1" applyBorder="1" applyAlignment="1">
      <alignment horizontal="center" vertical="center" wrapText="1"/>
    </xf>
    <xf numFmtId="0" fontId="29" fillId="0" borderId="8" xfId="2" applyFont="1" applyBorder="1" applyAlignment="1">
      <alignment vertical="center" wrapText="1"/>
    </xf>
    <xf numFmtId="0" fontId="29" fillId="0" borderId="0" xfId="2" applyFont="1" applyBorder="1" applyAlignment="1">
      <alignment vertical="center" wrapText="1"/>
    </xf>
    <xf numFmtId="0" fontId="28" fillId="0" borderId="28" xfId="1" applyFont="1" applyFill="1" applyBorder="1" applyAlignment="1" applyProtection="1">
      <alignment vertical="center"/>
      <protection locked="0"/>
    </xf>
    <xf numFmtId="0" fontId="28" fillId="0" borderId="30" xfId="1" applyFont="1" applyFill="1" applyBorder="1" applyAlignment="1" applyProtection="1">
      <alignment vertical="center" wrapText="1"/>
      <protection locked="0"/>
    </xf>
    <xf numFmtId="0" fontId="28" fillId="0" borderId="9" xfId="1" applyFont="1" applyFill="1" applyBorder="1" applyAlignment="1" applyProtection="1">
      <alignment vertical="center" wrapText="1"/>
      <protection locked="0"/>
    </xf>
    <xf numFmtId="0" fontId="28" fillId="0" borderId="22" xfId="1" applyFont="1" applyFill="1" applyBorder="1" applyAlignment="1" applyProtection="1">
      <alignment vertical="center" wrapText="1"/>
      <protection locked="0"/>
    </xf>
    <xf numFmtId="0" fontId="28" fillId="0" borderId="13" xfId="1" applyFont="1" applyFill="1" applyBorder="1" applyAlignment="1" applyProtection="1">
      <alignment horizontal="center" vertical="center" wrapText="1"/>
      <protection locked="0"/>
    </xf>
    <xf numFmtId="0" fontId="28" fillId="0" borderId="13" xfId="1" applyFont="1" applyBorder="1" applyAlignment="1">
      <alignment horizontal="center" vertical="center"/>
    </xf>
    <xf numFmtId="0" fontId="28" fillId="0" borderId="1" xfId="1" applyFont="1" applyFill="1" applyBorder="1" applyAlignment="1" applyProtection="1">
      <alignment horizontal="center" vertical="center" wrapText="1"/>
      <protection locked="0"/>
    </xf>
    <xf numFmtId="0" fontId="29" fillId="0" borderId="36" xfId="1" applyFont="1" applyBorder="1" applyAlignment="1" applyProtection="1">
      <alignment horizontal="center" vertical="center" wrapText="1"/>
      <protection locked="0"/>
    </xf>
    <xf numFmtId="0" fontId="28" fillId="0" borderId="11" xfId="1" applyFont="1" applyBorder="1" applyAlignment="1" applyProtection="1">
      <alignment horizontal="center" vertical="center" wrapText="1"/>
      <protection locked="0"/>
    </xf>
    <xf numFmtId="0" fontId="28" fillId="0" borderId="12" xfId="1" applyFont="1" applyFill="1" applyBorder="1" applyAlignment="1" applyProtection="1">
      <alignment horizontal="center" vertical="center" wrapText="1"/>
      <protection locked="0"/>
    </xf>
    <xf numFmtId="0" fontId="28" fillId="0" borderId="0" xfId="1" applyFont="1" applyFill="1" applyBorder="1" applyAlignment="1">
      <alignment vertical="center"/>
    </xf>
    <xf numFmtId="0" fontId="0" fillId="0" borderId="0" xfId="0" applyAlignment="1">
      <alignment vertical="center"/>
    </xf>
    <xf numFmtId="0" fontId="41" fillId="0" borderId="0" xfId="1" applyFont="1" applyAlignment="1" applyProtection="1">
      <alignment vertical="center"/>
      <protection locked="0"/>
    </xf>
    <xf numFmtId="0" fontId="26" fillId="0" borderId="0" xfId="0" applyFont="1" applyAlignment="1">
      <alignment vertical="center"/>
    </xf>
    <xf numFmtId="0" fontId="0" fillId="0" borderId="0" xfId="0" applyAlignment="1">
      <alignment horizontal="center" vertical="center"/>
    </xf>
    <xf numFmtId="0" fontId="40" fillId="0" borderId="0" xfId="0" applyFont="1" applyAlignment="1">
      <alignment vertical="center"/>
    </xf>
    <xf numFmtId="0" fontId="42" fillId="0" borderId="0" xfId="0" applyFont="1" applyAlignment="1">
      <alignment vertical="center"/>
    </xf>
    <xf numFmtId="0" fontId="43" fillId="0" borderId="0" xfId="0" applyFont="1" applyAlignment="1">
      <alignment vertical="center"/>
    </xf>
    <xf numFmtId="0" fontId="38" fillId="0" borderId="0" xfId="1" applyFont="1" applyAlignment="1">
      <alignment horizontal="center" vertical="center"/>
    </xf>
    <xf numFmtId="0" fontId="43" fillId="0" borderId="0" xfId="0" applyFont="1" applyFill="1" applyAlignment="1">
      <alignment vertical="center"/>
    </xf>
    <xf numFmtId="4" fontId="28" fillId="0" borderId="0" xfId="1" applyNumberFormat="1" applyFont="1" applyAlignment="1" applyProtection="1">
      <alignment horizontal="center" vertical="center"/>
      <protection locked="0"/>
    </xf>
    <xf numFmtId="0" fontId="34" fillId="0" borderId="0" xfId="1" applyFont="1" applyFill="1" applyBorder="1" applyAlignment="1" applyProtection="1">
      <alignment horizontal="center" vertical="center" wrapText="1"/>
      <protection locked="0"/>
    </xf>
    <xf numFmtId="4" fontId="28" fillId="0" borderId="0" xfId="1" applyNumberFormat="1" applyFont="1" applyFill="1" applyBorder="1" applyAlignment="1">
      <alignment vertical="center"/>
    </xf>
    <xf numFmtId="0" fontId="28" fillId="0" borderId="27" xfId="1" applyFont="1" applyFill="1" applyBorder="1" applyAlignment="1" applyProtection="1">
      <alignment horizontal="left" vertical="center"/>
      <protection locked="0"/>
    </xf>
    <xf numFmtId="0" fontId="28" fillId="0" borderId="5" xfId="1" applyFont="1" applyBorder="1" applyAlignment="1" applyProtection="1">
      <alignment horizontal="center" vertical="center"/>
      <protection locked="0"/>
    </xf>
    <xf numFmtId="0" fontId="6" fillId="0" borderId="0" xfId="2" applyFont="1" applyFill="1" applyBorder="1" applyAlignment="1">
      <alignment vertical="center"/>
    </xf>
    <xf numFmtId="0" fontId="29" fillId="0" borderId="14" xfId="2" applyFont="1" applyBorder="1" applyAlignment="1">
      <alignment vertical="center" wrapText="1"/>
    </xf>
    <xf numFmtId="0" fontId="6" fillId="0" borderId="0" xfId="2" applyFont="1" applyBorder="1" applyAlignment="1">
      <alignment vertical="center"/>
    </xf>
    <xf numFmtId="3" fontId="28" fillId="0" borderId="7" xfId="1" applyNumberFormat="1" applyFont="1" applyBorder="1" applyAlignment="1" applyProtection="1">
      <alignment vertical="center"/>
      <protection locked="0"/>
    </xf>
    <xf numFmtId="3" fontId="28" fillId="0" borderId="21" xfId="1" applyNumberFormat="1" applyFont="1" applyBorder="1" applyAlignment="1" applyProtection="1">
      <alignment vertical="center"/>
      <protection locked="0"/>
    </xf>
    <xf numFmtId="3" fontId="28" fillId="0" borderId="10" xfId="1" applyNumberFormat="1" applyFont="1" applyBorder="1" applyAlignment="1" applyProtection="1">
      <alignment vertical="center"/>
      <protection locked="0"/>
    </xf>
    <xf numFmtId="3" fontId="28" fillId="0" borderId="22" xfId="1" applyNumberFormat="1" applyFont="1" applyBorder="1" applyAlignment="1" applyProtection="1">
      <alignment vertical="center"/>
      <protection locked="0"/>
    </xf>
    <xf numFmtId="3" fontId="28" fillId="0" borderId="29" xfId="1" applyNumberFormat="1" applyFont="1" applyBorder="1" applyAlignment="1" applyProtection="1">
      <alignment vertical="center"/>
      <protection locked="0"/>
    </xf>
    <xf numFmtId="3" fontId="28" fillId="0" borderId="35" xfId="1" applyNumberFormat="1" applyFont="1" applyBorder="1" applyAlignment="1" applyProtection="1">
      <alignment vertical="center"/>
      <protection locked="0"/>
    </xf>
    <xf numFmtId="3" fontId="29" fillId="0" borderId="4" xfId="2" applyNumberFormat="1" applyFont="1" applyBorder="1" applyAlignment="1">
      <alignment horizontal="center" vertical="center" wrapText="1"/>
    </xf>
    <xf numFmtId="3" fontId="29" fillId="0" borderId="19" xfId="2" applyNumberFormat="1" applyFont="1" applyBorder="1" applyAlignment="1">
      <alignment horizontal="center" vertical="center" wrapText="1"/>
    </xf>
    <xf numFmtId="3" fontId="29" fillId="0" borderId="16" xfId="2" applyNumberFormat="1" applyFont="1" applyBorder="1" applyAlignment="1">
      <alignment horizontal="center" vertical="center" wrapText="1"/>
    </xf>
    <xf numFmtId="3" fontId="29" fillId="0" borderId="40" xfId="2" applyNumberFormat="1" applyFont="1" applyBorder="1" applyAlignment="1">
      <alignment horizontal="center" vertical="center" wrapText="1"/>
    </xf>
    <xf numFmtId="3" fontId="28" fillId="0" borderId="0" xfId="2" applyNumberFormat="1" applyFont="1" applyBorder="1" applyAlignment="1">
      <alignment vertical="center"/>
    </xf>
    <xf numFmtId="3" fontId="29" fillId="0" borderId="4" xfId="2" applyNumberFormat="1" applyFont="1" applyFill="1" applyBorder="1" applyAlignment="1">
      <alignment horizontal="center" vertical="center" wrapText="1"/>
    </xf>
    <xf numFmtId="3" fontId="29" fillId="0" borderId="19" xfId="2" applyNumberFormat="1" applyFont="1" applyFill="1" applyBorder="1" applyAlignment="1">
      <alignment horizontal="center" vertical="center" wrapText="1"/>
    </xf>
    <xf numFmtId="3" fontId="29" fillId="0" borderId="16" xfId="2" applyNumberFormat="1" applyFont="1" applyFill="1" applyBorder="1" applyAlignment="1">
      <alignment horizontal="center" vertical="center" wrapText="1"/>
    </xf>
    <xf numFmtId="3" fontId="29" fillId="0" borderId="40" xfId="2" applyNumberFormat="1" applyFont="1" applyFill="1" applyBorder="1" applyAlignment="1">
      <alignment horizontal="center" vertical="center" wrapText="1"/>
    </xf>
    <xf numFmtId="0" fontId="28" fillId="0" borderId="0" xfId="1" applyFont="1" applyAlignment="1">
      <alignment horizontal="right" vertical="center"/>
    </xf>
    <xf numFmtId="3" fontId="29" fillId="0" borderId="4" xfId="1" applyNumberFormat="1" applyFont="1" applyFill="1" applyBorder="1" applyAlignment="1" applyProtection="1">
      <alignment vertical="center"/>
      <protection hidden="1"/>
    </xf>
    <xf numFmtId="3" fontId="28" fillId="0" borderId="0" xfId="1" applyNumberFormat="1" applyFont="1" applyFill="1" applyBorder="1" applyAlignment="1" applyProtection="1">
      <alignment vertical="center"/>
      <protection hidden="1"/>
    </xf>
    <xf numFmtId="3" fontId="28" fillId="0" borderId="0" xfId="1" applyNumberFormat="1" applyFont="1" applyBorder="1" applyAlignment="1" applyProtection="1">
      <alignment vertical="center"/>
      <protection hidden="1"/>
    </xf>
    <xf numFmtId="0" fontId="39" fillId="0" borderId="0" xfId="1" applyFont="1" applyAlignment="1" applyProtection="1">
      <alignment vertical="center"/>
      <protection locked="0"/>
    </xf>
    <xf numFmtId="3" fontId="28" fillId="0" borderId="30" xfId="1" applyNumberFormat="1" applyFont="1" applyBorder="1" applyAlignment="1" applyProtection="1">
      <alignment horizontal="center" vertical="center"/>
      <protection locked="0"/>
    </xf>
    <xf numFmtId="3" fontId="28" fillId="0" borderId="31" xfId="1" applyNumberFormat="1" applyFont="1" applyBorder="1" applyAlignment="1" applyProtection="1">
      <alignment horizontal="center" vertical="center"/>
      <protection locked="0"/>
    </xf>
    <xf numFmtId="0" fontId="28" fillId="0" borderId="42" xfId="1" applyFont="1" applyBorder="1" applyAlignment="1" applyProtection="1">
      <alignment horizontal="center" vertical="center" wrapText="1"/>
      <protection locked="0"/>
    </xf>
    <xf numFmtId="0" fontId="6" fillId="0" borderId="0" xfId="4" applyFont="1" applyFill="1" applyAlignment="1" applyProtection="1">
      <alignment vertical="center"/>
      <protection locked="0"/>
    </xf>
    <xf numFmtId="0" fontId="28" fillId="0" borderId="43" xfId="1" applyFont="1" applyFill="1" applyBorder="1" applyAlignment="1">
      <alignment horizontal="center" vertical="center"/>
    </xf>
    <xf numFmtId="0" fontId="28" fillId="0" borderId="44" xfId="1" applyFont="1" applyFill="1" applyBorder="1" applyAlignment="1">
      <alignment horizontal="center" vertical="center"/>
    </xf>
    <xf numFmtId="0" fontId="28" fillId="4" borderId="45" xfId="1" applyFont="1" applyFill="1" applyBorder="1" applyAlignment="1">
      <alignment vertical="center"/>
    </xf>
    <xf numFmtId="0" fontId="28" fillId="0" borderId="46" xfId="1" applyFont="1" applyBorder="1" applyAlignment="1">
      <alignment vertical="center"/>
    </xf>
    <xf numFmtId="0" fontId="28" fillId="2" borderId="46" xfId="1" applyFont="1" applyFill="1" applyBorder="1" applyAlignment="1">
      <alignment vertical="center"/>
    </xf>
    <xf numFmtId="0" fontId="28" fillId="0" borderId="47" xfId="1" applyFont="1" applyBorder="1" applyAlignment="1">
      <alignment vertical="center"/>
    </xf>
    <xf numFmtId="0" fontId="28" fillId="2" borderId="47" xfId="1" applyFont="1" applyFill="1" applyBorder="1" applyAlignment="1">
      <alignment vertical="center"/>
    </xf>
    <xf numFmtId="0" fontId="28" fillId="0" borderId="48" xfId="1" applyFont="1" applyBorder="1" applyAlignment="1">
      <alignment vertical="center"/>
    </xf>
    <xf numFmtId="0" fontId="28" fillId="2" borderId="48" xfId="1" applyFont="1" applyFill="1" applyBorder="1" applyAlignment="1">
      <alignment vertical="center"/>
    </xf>
    <xf numFmtId="4" fontId="30" fillId="0" borderId="0" xfId="1" applyNumberFormat="1" applyFont="1" applyAlignment="1">
      <alignment vertical="center"/>
    </xf>
    <xf numFmtId="3" fontId="6" fillId="0" borderId="33" xfId="1" applyNumberFormat="1" applyFont="1" applyBorder="1" applyAlignment="1" applyProtection="1">
      <alignment horizontal="right" vertical="center" wrapText="1" indent="1"/>
      <protection locked="0"/>
    </xf>
    <xf numFmtId="3" fontId="6" fillId="0" borderId="49" xfId="1" applyNumberFormat="1" applyFont="1" applyBorder="1" applyAlignment="1" applyProtection="1">
      <alignment horizontal="right" vertical="center" wrapText="1" indent="1"/>
      <protection locked="0"/>
    </xf>
    <xf numFmtId="3" fontId="28" fillId="0" borderId="33" xfId="1" applyNumberFormat="1" applyFont="1" applyBorder="1" applyAlignment="1" applyProtection="1">
      <alignment horizontal="right" vertical="center" wrapText="1" indent="1"/>
      <protection locked="0"/>
    </xf>
    <xf numFmtId="3" fontId="28" fillId="0" borderId="7" xfId="1" applyNumberFormat="1" applyFont="1" applyBorder="1" applyAlignment="1" applyProtection="1">
      <alignment horizontal="right" vertical="center" wrapText="1" indent="1"/>
      <protection locked="0"/>
    </xf>
    <xf numFmtId="3" fontId="28" fillId="0" borderId="28" xfId="1" applyNumberFormat="1" applyFont="1" applyBorder="1" applyAlignment="1" applyProtection="1">
      <alignment horizontal="right" vertical="center" wrapText="1" indent="1"/>
      <protection locked="0"/>
    </xf>
    <xf numFmtId="3" fontId="28" fillId="0" borderId="21" xfId="1" applyNumberFormat="1" applyFont="1" applyBorder="1" applyAlignment="1" applyProtection="1">
      <alignment horizontal="right" vertical="center" wrapText="1" indent="1"/>
      <protection locked="0"/>
    </xf>
    <xf numFmtId="3" fontId="6" fillId="0" borderId="30" xfId="1" applyNumberFormat="1" applyFont="1" applyBorder="1" applyAlignment="1" applyProtection="1">
      <alignment horizontal="right" vertical="center" wrapText="1" indent="1"/>
      <protection locked="0"/>
    </xf>
    <xf numFmtId="3" fontId="6" fillId="0" borderId="50" xfId="1" applyNumberFormat="1" applyFont="1" applyBorder="1" applyAlignment="1" applyProtection="1">
      <alignment horizontal="right" vertical="center" wrapText="1" indent="1"/>
      <protection locked="0"/>
    </xf>
    <xf numFmtId="3" fontId="28" fillId="0" borderId="30" xfId="1" applyNumberFormat="1" applyFont="1" applyBorder="1" applyAlignment="1" applyProtection="1">
      <alignment horizontal="right" vertical="center" wrapText="1" indent="1"/>
      <protection locked="0"/>
    </xf>
    <xf numFmtId="3" fontId="28" fillId="0" borderId="10" xfId="1" applyNumberFormat="1" applyFont="1" applyBorder="1" applyAlignment="1" applyProtection="1">
      <alignment horizontal="right" vertical="center" wrapText="1" indent="1"/>
      <protection locked="0"/>
    </xf>
    <xf numFmtId="3" fontId="28" fillId="0" borderId="27" xfId="1" applyNumberFormat="1" applyFont="1" applyBorder="1" applyAlignment="1" applyProtection="1">
      <alignment horizontal="right" vertical="center" wrapText="1" indent="1"/>
      <protection locked="0"/>
    </xf>
    <xf numFmtId="3" fontId="8" fillId="0" borderId="3" xfId="1" applyNumberFormat="1" applyFont="1" applyBorder="1" applyAlignment="1" applyProtection="1">
      <alignment horizontal="right" vertical="center" wrapText="1" indent="1"/>
      <protection hidden="1"/>
    </xf>
    <xf numFmtId="3" fontId="8" fillId="0" borderId="26" xfId="1" applyNumberFormat="1" applyFont="1" applyBorder="1" applyAlignment="1" applyProtection="1">
      <alignment horizontal="right" vertical="center" wrapText="1" indent="1"/>
      <protection hidden="1"/>
    </xf>
    <xf numFmtId="3" fontId="29" fillId="0" borderId="3" xfId="1" applyNumberFormat="1" applyFont="1" applyBorder="1" applyAlignment="1" applyProtection="1">
      <alignment horizontal="right" vertical="center" wrapText="1" indent="1"/>
      <protection hidden="1"/>
    </xf>
    <xf numFmtId="3" fontId="29" fillId="0" borderId="4" xfId="1" applyNumberFormat="1" applyFont="1" applyBorder="1" applyAlignment="1" applyProtection="1">
      <alignment horizontal="right" vertical="center" wrapText="1" indent="1"/>
      <protection hidden="1"/>
    </xf>
    <xf numFmtId="3" fontId="8" fillId="0" borderId="23" xfId="1" applyNumberFormat="1" applyFont="1" applyBorder="1" applyAlignment="1" applyProtection="1">
      <alignment horizontal="right" vertical="center" wrapText="1" indent="1"/>
      <protection hidden="1"/>
    </xf>
    <xf numFmtId="3" fontId="29" fillId="4" borderId="45" xfId="1" applyNumberFormat="1" applyFont="1" applyFill="1" applyBorder="1" applyAlignment="1">
      <alignment vertical="center"/>
    </xf>
    <xf numFmtId="3" fontId="29" fillId="4" borderId="10" xfId="1" applyNumberFormat="1" applyFont="1" applyFill="1" applyBorder="1" applyAlignment="1">
      <alignment vertical="center"/>
    </xf>
    <xf numFmtId="3" fontId="28" fillId="0" borderId="40" xfId="1" applyNumberFormat="1" applyFont="1" applyBorder="1" applyAlignment="1" applyProtection="1">
      <alignment vertical="center"/>
      <protection locked="0"/>
    </xf>
    <xf numFmtId="3" fontId="28" fillId="0" borderId="19" xfId="1" applyNumberFormat="1" applyFont="1" applyBorder="1" applyAlignment="1" applyProtection="1">
      <alignment vertical="center"/>
      <protection hidden="1"/>
    </xf>
    <xf numFmtId="3" fontId="28" fillId="0" borderId="52" xfId="1" applyNumberFormat="1" applyFont="1" applyBorder="1" applyAlignment="1" applyProtection="1">
      <alignment vertical="center"/>
      <protection locked="0"/>
    </xf>
    <xf numFmtId="3" fontId="28" fillId="0" borderId="50" xfId="1" applyNumberFormat="1" applyFont="1" applyBorder="1" applyAlignment="1" applyProtection="1">
      <alignment horizontal="right" vertical="center"/>
      <protection locked="0"/>
    </xf>
    <xf numFmtId="3" fontId="28" fillId="0" borderId="50" xfId="1" applyNumberFormat="1" applyFont="1" applyBorder="1" applyAlignment="1" applyProtection="1">
      <alignment horizontal="right"/>
      <protection locked="0"/>
    </xf>
    <xf numFmtId="3" fontId="29" fillId="0" borderId="50" xfId="1" applyNumberFormat="1" applyFont="1" applyBorder="1" applyAlignment="1" applyProtection="1">
      <alignment horizontal="right" vertical="center"/>
      <protection locked="0"/>
    </xf>
    <xf numFmtId="3" fontId="28" fillId="0" borderId="51" xfId="1" applyNumberFormat="1" applyFont="1" applyBorder="1" applyAlignment="1" applyProtection="1">
      <alignment horizontal="right" vertical="center"/>
      <protection locked="0"/>
    </xf>
    <xf numFmtId="3" fontId="28" fillId="0" borderId="23" xfId="1" applyNumberFormat="1" applyFont="1" applyBorder="1" applyAlignment="1" applyProtection="1">
      <alignment horizontal="right" vertical="center"/>
      <protection hidden="1"/>
    </xf>
    <xf numFmtId="3" fontId="29" fillId="0" borderId="49" xfId="1" applyNumberFormat="1" applyFont="1" applyBorder="1" applyAlignment="1" applyProtection="1">
      <alignment horizontal="right" vertical="top" wrapText="1"/>
      <protection locked="0"/>
    </xf>
    <xf numFmtId="3" fontId="28" fillId="0" borderId="49" xfId="1" applyNumberFormat="1" applyFont="1" applyBorder="1" applyAlignment="1" applyProtection="1">
      <alignment horizontal="right" vertical="top" wrapText="1"/>
      <protection locked="0"/>
    </xf>
    <xf numFmtId="3" fontId="28" fillId="0" borderId="50" xfId="1" applyNumberFormat="1" applyFont="1" applyBorder="1" applyAlignment="1" applyProtection="1">
      <alignment horizontal="right" vertical="top" wrapText="1"/>
      <protection locked="0"/>
    </xf>
    <xf numFmtId="3" fontId="29" fillId="0" borderId="50" xfId="1" applyNumberFormat="1" applyFont="1" applyBorder="1" applyAlignment="1" applyProtection="1">
      <alignment horizontal="right" vertical="top" wrapText="1"/>
      <protection locked="0"/>
    </xf>
    <xf numFmtId="3" fontId="29" fillId="0" borderId="51" xfId="1" applyNumberFormat="1" applyFont="1" applyBorder="1" applyAlignment="1" applyProtection="1">
      <alignment horizontal="right" vertical="top" wrapText="1"/>
      <protection locked="0"/>
    </xf>
    <xf numFmtId="3" fontId="28" fillId="0" borderId="23" xfId="1" applyNumberFormat="1" applyFont="1" applyBorder="1" applyAlignment="1" applyProtection="1">
      <alignment vertical="center"/>
      <protection hidden="1"/>
    </xf>
    <xf numFmtId="0" fontId="36" fillId="0" borderId="0" xfId="1" applyFont="1" applyAlignment="1">
      <alignment horizontal="right" vertical="center" wrapText="1"/>
    </xf>
    <xf numFmtId="0" fontId="36" fillId="0" borderId="0" xfId="1" applyFont="1" applyBorder="1" applyAlignment="1">
      <alignment horizontal="right" vertical="center" wrapText="1"/>
    </xf>
    <xf numFmtId="0" fontId="36" fillId="0" borderId="0" xfId="1" applyFont="1" applyBorder="1" applyAlignment="1">
      <alignment vertical="center" wrapText="1"/>
    </xf>
    <xf numFmtId="4" fontId="28" fillId="0" borderId="0" xfId="1" applyNumberFormat="1" applyFont="1" applyBorder="1" applyAlignment="1" applyProtection="1">
      <alignment vertical="center"/>
      <protection hidden="1"/>
    </xf>
    <xf numFmtId="0" fontId="36" fillId="0" borderId="0" xfId="1" applyFont="1" applyAlignment="1" applyProtection="1">
      <alignment vertical="center" wrapText="1"/>
      <protection locked="0"/>
    </xf>
    <xf numFmtId="4" fontId="36" fillId="0" borderId="0" xfId="1" applyNumberFormat="1" applyFont="1" applyAlignment="1" applyProtection="1">
      <alignment vertical="center" wrapText="1"/>
      <protection locked="0"/>
    </xf>
    <xf numFmtId="0" fontId="36" fillId="0" borderId="0" xfId="1" applyFont="1" applyAlignment="1">
      <alignment vertical="center" wrapText="1"/>
    </xf>
    <xf numFmtId="4" fontId="38" fillId="0" borderId="0" xfId="1" applyNumberFormat="1" applyFont="1" applyAlignment="1" applyProtection="1">
      <alignment vertical="center" wrapText="1"/>
      <protection locked="0"/>
    </xf>
    <xf numFmtId="4" fontId="28" fillId="0" borderId="0" xfId="1" applyNumberFormat="1" applyFont="1" applyFill="1" applyBorder="1" applyAlignment="1" applyProtection="1">
      <alignment vertical="center"/>
      <protection locked="0"/>
    </xf>
    <xf numFmtId="4" fontId="34" fillId="0" borderId="0" xfId="1" applyNumberFormat="1" applyFont="1" applyFill="1" applyBorder="1" applyAlignment="1" applyProtection="1">
      <alignment vertical="center" wrapText="1"/>
      <protection locked="0"/>
    </xf>
    <xf numFmtId="0" fontId="34" fillId="0" borderId="0" xfId="1" applyFont="1" applyFill="1" applyBorder="1" applyAlignment="1" applyProtection="1">
      <alignment vertical="center" wrapText="1"/>
      <protection locked="0"/>
    </xf>
    <xf numFmtId="0" fontId="34" fillId="0" borderId="0" xfId="1" applyFont="1" applyFill="1" applyBorder="1" applyAlignment="1">
      <alignment vertical="center" wrapText="1"/>
    </xf>
    <xf numFmtId="0" fontId="34" fillId="0" borderId="0" xfId="1" applyFont="1" applyFill="1" applyBorder="1" applyAlignment="1">
      <alignment horizontal="center" vertical="center" wrapText="1"/>
    </xf>
    <xf numFmtId="4" fontId="34" fillId="0" borderId="0" xfId="1" applyNumberFormat="1" applyFont="1" applyFill="1" applyBorder="1" applyAlignment="1" applyProtection="1">
      <alignment horizontal="center" vertical="center" wrapText="1"/>
      <protection locked="0"/>
    </xf>
    <xf numFmtId="0" fontId="28" fillId="0" borderId="0" xfId="1" applyFont="1" applyFill="1" applyBorder="1" applyAlignment="1">
      <alignment vertical="center" wrapText="1"/>
    </xf>
    <xf numFmtId="4" fontId="34" fillId="0" borderId="0" xfId="1" applyNumberFormat="1" applyFont="1" applyFill="1" applyBorder="1" applyAlignment="1">
      <alignment horizontal="center" vertical="center" wrapText="1"/>
    </xf>
    <xf numFmtId="0" fontId="34" fillId="0" borderId="0" xfId="1" applyFont="1" applyFill="1" applyBorder="1" applyAlignment="1">
      <alignment horizontal="justify" vertical="center" wrapText="1"/>
    </xf>
    <xf numFmtId="4" fontId="34" fillId="0" borderId="0" xfId="1" applyNumberFormat="1" applyFont="1" applyFill="1" applyBorder="1" applyAlignment="1">
      <alignment horizontal="justify" vertical="center" wrapText="1"/>
    </xf>
    <xf numFmtId="3" fontId="36" fillId="0" borderId="21" xfId="1" applyNumberFormat="1" applyFont="1" applyBorder="1" applyAlignment="1" applyProtection="1">
      <alignment horizontal="right" vertical="center" wrapText="1"/>
      <protection locked="0"/>
    </xf>
    <xf numFmtId="3" fontId="36" fillId="0" borderId="53" xfId="1" applyNumberFormat="1" applyFont="1" applyBorder="1" applyAlignment="1" applyProtection="1">
      <alignment horizontal="right" vertical="center" wrapText="1"/>
      <protection locked="0"/>
    </xf>
    <xf numFmtId="3" fontId="36" fillId="0" borderId="19" xfId="1" applyNumberFormat="1" applyFont="1" applyBorder="1" applyAlignment="1" applyProtection="1">
      <alignment horizontal="right" vertical="center" wrapText="1"/>
      <protection hidden="1"/>
    </xf>
    <xf numFmtId="3" fontId="36" fillId="0" borderId="40" xfId="1" applyNumberFormat="1" applyFont="1" applyBorder="1" applyAlignment="1" applyProtection="1">
      <alignment horizontal="right" vertical="center" wrapText="1"/>
      <protection locked="0"/>
    </xf>
    <xf numFmtId="3" fontId="28" fillId="0" borderId="19" xfId="1" applyNumberFormat="1" applyFont="1" applyBorder="1" applyAlignment="1" applyProtection="1">
      <alignment vertical="center"/>
    </xf>
    <xf numFmtId="3" fontId="28" fillId="0" borderId="21" xfId="1" applyNumberFormat="1" applyFont="1" applyBorder="1" applyAlignment="1" applyProtection="1">
      <alignment vertical="center"/>
    </xf>
    <xf numFmtId="3" fontId="28" fillId="0" borderId="22" xfId="1" applyNumberFormat="1" applyFont="1" applyBorder="1" applyAlignment="1" applyProtection="1">
      <alignment vertical="center"/>
    </xf>
    <xf numFmtId="3" fontId="28" fillId="0" borderId="10" xfId="1" applyNumberFormat="1" applyFont="1" applyBorder="1" applyAlignment="1" applyProtection="1">
      <alignment horizontal="right" vertical="center" wrapText="1"/>
      <protection locked="0"/>
    </xf>
    <xf numFmtId="3" fontId="28" fillId="0" borderId="22" xfId="1" applyNumberFormat="1" applyFont="1" applyBorder="1" applyAlignment="1" applyProtection="1">
      <alignment horizontal="right" vertical="center" wrapText="1"/>
    </xf>
    <xf numFmtId="3" fontId="28" fillId="0" borderId="29" xfId="1" applyNumberFormat="1" applyFont="1" applyBorder="1" applyAlignment="1" applyProtection="1">
      <alignment horizontal="right" vertical="center" wrapText="1"/>
      <protection locked="0"/>
    </xf>
    <xf numFmtId="3" fontId="28" fillId="0" borderId="35" xfId="1" applyNumberFormat="1" applyFont="1" applyBorder="1" applyAlignment="1" applyProtection="1">
      <alignment horizontal="right" vertical="center" wrapText="1"/>
    </xf>
    <xf numFmtId="3" fontId="28" fillId="0" borderId="4" xfId="1" applyNumberFormat="1" applyFont="1" applyBorder="1" applyAlignment="1" applyProtection="1">
      <alignment horizontal="right" vertical="center" wrapText="1"/>
      <protection locked="0"/>
    </xf>
    <xf numFmtId="3" fontId="28" fillId="0" borderId="23" xfId="1" applyNumberFormat="1" applyFont="1" applyBorder="1" applyAlignment="1" applyProtection="1">
      <alignment horizontal="right" vertical="center" wrapText="1"/>
    </xf>
    <xf numFmtId="3" fontId="28" fillId="0" borderId="16" xfId="1" applyNumberFormat="1" applyFont="1" applyBorder="1" applyAlignment="1" applyProtection="1">
      <alignment vertical="center"/>
      <protection locked="0"/>
    </xf>
    <xf numFmtId="3" fontId="28" fillId="0" borderId="52" xfId="1" applyNumberFormat="1" applyFont="1" applyBorder="1" applyAlignment="1" applyProtection="1">
      <alignment vertical="center"/>
    </xf>
    <xf numFmtId="3" fontId="28" fillId="0" borderId="49" xfId="1" applyNumberFormat="1" applyFont="1" applyBorder="1" applyAlignment="1" applyProtection="1">
      <alignment vertical="center"/>
    </xf>
    <xf numFmtId="3" fontId="28" fillId="0" borderId="4" xfId="1" applyNumberFormat="1" applyFont="1" applyBorder="1" applyAlignment="1" applyProtection="1">
      <alignment vertical="center"/>
    </xf>
    <xf numFmtId="3" fontId="28" fillId="0" borderId="7" xfId="1" applyNumberFormat="1" applyFont="1" applyBorder="1" applyAlignment="1" applyProtection="1">
      <alignment vertical="center"/>
      <protection hidden="1"/>
    </xf>
    <xf numFmtId="3" fontId="28" fillId="0" borderId="19" xfId="1" applyNumberFormat="1" applyFont="1" applyBorder="1" applyAlignment="1" applyProtection="1">
      <alignment vertical="center"/>
      <protection locked="0"/>
    </xf>
    <xf numFmtId="3" fontId="28" fillId="0" borderId="19" xfId="1" applyNumberFormat="1" applyFont="1" applyBorder="1" applyAlignment="1">
      <alignment vertical="center"/>
    </xf>
    <xf numFmtId="3" fontId="28" fillId="0" borderId="23" xfId="1" applyNumberFormat="1" applyFont="1" applyBorder="1" applyAlignment="1">
      <alignment vertical="center"/>
    </xf>
    <xf numFmtId="0" fontId="36" fillId="0" borderId="0" xfId="1" applyFont="1" applyFill="1" applyAlignment="1" applyProtection="1">
      <alignment vertical="center" wrapText="1"/>
      <protection locked="0"/>
    </xf>
    <xf numFmtId="0" fontId="6" fillId="0" borderId="0" xfId="1" applyFont="1" applyFill="1" applyAlignment="1" applyProtection="1">
      <alignment vertical="center"/>
      <protection locked="0"/>
    </xf>
    <xf numFmtId="3" fontId="28" fillId="0" borderId="3" xfId="1" applyNumberFormat="1" applyFont="1" applyFill="1" applyBorder="1" applyAlignment="1" applyProtection="1">
      <alignment horizontal="center" vertical="center"/>
      <protection locked="0"/>
    </xf>
    <xf numFmtId="0" fontId="6" fillId="0" borderId="0" xfId="1" applyFont="1" applyAlignment="1" applyProtection="1">
      <alignment horizontal="left" vertical="center"/>
      <protection locked="0"/>
    </xf>
    <xf numFmtId="0" fontId="28" fillId="0" borderId="16" xfId="1" applyFont="1" applyFill="1" applyBorder="1" applyAlignment="1" applyProtection="1">
      <alignment vertical="center" wrapText="1"/>
      <protection locked="0"/>
    </xf>
    <xf numFmtId="0" fontId="28" fillId="0" borderId="40" xfId="1" applyFont="1" applyBorder="1" applyAlignment="1" applyProtection="1">
      <alignment vertical="center" wrapText="1"/>
      <protection locked="0"/>
    </xf>
    <xf numFmtId="0" fontId="28" fillId="0" borderId="54" xfId="1" applyFont="1" applyBorder="1" applyAlignment="1" applyProtection="1">
      <alignment horizontal="center" vertical="center"/>
      <protection locked="0"/>
    </xf>
    <xf numFmtId="0" fontId="28" fillId="5" borderId="14" xfId="1" applyFont="1" applyFill="1" applyBorder="1" applyAlignment="1" applyProtection="1">
      <alignment horizontal="center" vertical="center"/>
      <protection locked="0"/>
    </xf>
    <xf numFmtId="0" fontId="28" fillId="7" borderId="0" xfId="1" applyFont="1" applyFill="1" applyAlignment="1">
      <alignment vertical="center"/>
    </xf>
    <xf numFmtId="3" fontId="28" fillId="7" borderId="46" xfId="1" applyNumberFormat="1" applyFont="1" applyFill="1" applyBorder="1" applyAlignment="1">
      <alignment vertical="center"/>
    </xf>
    <xf numFmtId="3" fontId="28" fillId="7" borderId="57" xfId="1" applyNumberFormat="1" applyFont="1" applyFill="1" applyBorder="1" applyAlignment="1">
      <alignment vertical="center"/>
    </xf>
    <xf numFmtId="3" fontId="28" fillId="7" borderId="47" xfId="1" applyNumberFormat="1" applyFont="1" applyFill="1" applyBorder="1" applyAlignment="1">
      <alignment vertical="center"/>
    </xf>
    <xf numFmtId="3" fontId="28" fillId="7" borderId="58" xfId="1" applyNumberFormat="1" applyFont="1" applyFill="1" applyBorder="1" applyAlignment="1">
      <alignment vertical="center"/>
    </xf>
    <xf numFmtId="3" fontId="28" fillId="7" borderId="48" xfId="1" applyNumberFormat="1" applyFont="1" applyFill="1" applyBorder="1" applyAlignment="1">
      <alignment vertical="center"/>
    </xf>
    <xf numFmtId="3" fontId="28" fillId="7" borderId="59" xfId="1" applyNumberFormat="1" applyFont="1" applyFill="1" applyBorder="1" applyAlignment="1">
      <alignment vertical="center"/>
    </xf>
    <xf numFmtId="4" fontId="30" fillId="7" borderId="0" xfId="1" applyNumberFormat="1" applyFont="1" applyFill="1" applyAlignment="1">
      <alignment vertical="center"/>
    </xf>
    <xf numFmtId="0" fontId="30" fillId="7" borderId="0" xfId="1" applyFont="1" applyFill="1" applyAlignment="1">
      <alignment vertical="center"/>
    </xf>
    <xf numFmtId="0" fontId="6" fillId="7" borderId="0" xfId="1" applyFont="1" applyFill="1" applyAlignment="1" applyProtection="1">
      <alignment vertical="center"/>
      <protection locked="0"/>
    </xf>
    <xf numFmtId="3" fontId="28" fillId="7" borderId="60" xfId="1" applyNumberFormat="1" applyFont="1" applyFill="1" applyBorder="1" applyAlignment="1">
      <alignment vertical="center"/>
    </xf>
    <xf numFmtId="164" fontId="28" fillId="2" borderId="58" xfId="1" applyNumberFormat="1" applyFont="1" applyFill="1" applyBorder="1" applyAlignment="1">
      <alignment horizontal="center" vertical="center"/>
    </xf>
    <xf numFmtId="0" fontId="28" fillId="0" borderId="8" xfId="2" applyFont="1" applyFill="1" applyBorder="1" applyAlignment="1">
      <alignment vertical="center" wrapText="1"/>
    </xf>
    <xf numFmtId="0" fontId="29" fillId="0" borderId="11" xfId="2" applyFont="1" applyBorder="1" applyAlignment="1">
      <alignment vertical="center" wrapText="1"/>
    </xf>
    <xf numFmtId="0" fontId="29" fillId="0" borderId="37" xfId="2" applyFont="1" applyBorder="1" applyAlignment="1">
      <alignment vertical="center" wrapText="1"/>
    </xf>
    <xf numFmtId="49" fontId="28" fillId="0" borderId="33" xfId="2" applyNumberFormat="1" applyFont="1" applyBorder="1" applyAlignment="1">
      <alignment horizontal="center" vertical="center" wrapText="1"/>
    </xf>
    <xf numFmtId="0" fontId="0" fillId="0" borderId="0" xfId="0" applyFill="1"/>
    <xf numFmtId="0" fontId="32" fillId="0" borderId="61" xfId="1" applyFont="1" applyBorder="1" applyAlignment="1" applyProtection="1">
      <alignment horizontal="center" vertical="center" wrapText="1"/>
      <protection locked="0"/>
    </xf>
    <xf numFmtId="0" fontId="32" fillId="0" borderId="61" xfId="1" applyFont="1" applyBorder="1" applyAlignment="1" applyProtection="1">
      <alignment horizontal="center" vertical="center"/>
      <protection locked="0"/>
    </xf>
    <xf numFmtId="0" fontId="32" fillId="0" borderId="62" xfId="1" applyFont="1" applyBorder="1" applyAlignment="1" applyProtection="1">
      <alignment horizontal="center" vertical="center"/>
      <protection locked="0"/>
    </xf>
    <xf numFmtId="0" fontId="32" fillId="0" borderId="0" xfId="1" applyFont="1" applyAlignment="1">
      <alignment vertical="center"/>
    </xf>
    <xf numFmtId="0" fontId="28" fillId="8" borderId="63" xfId="1" applyFont="1" applyFill="1" applyBorder="1" applyAlignment="1">
      <alignment horizontal="center" vertical="center"/>
    </xf>
    <xf numFmtId="0" fontId="28" fillId="8" borderId="43" xfId="1" applyFont="1" applyFill="1" applyBorder="1" applyAlignment="1">
      <alignment horizontal="center" vertical="center"/>
    </xf>
    <xf numFmtId="0" fontId="40" fillId="0" borderId="45" xfId="0" applyFont="1" applyBorder="1" applyAlignment="1">
      <alignment horizontal="center" vertical="center"/>
    </xf>
    <xf numFmtId="0" fontId="27" fillId="0" borderId="0" xfId="1" applyFont="1" applyAlignment="1" applyProtection="1">
      <alignment horizontal="left" vertical="center"/>
      <protection locked="0"/>
    </xf>
    <xf numFmtId="0" fontId="29" fillId="0" borderId="0" xfId="1" applyFont="1" applyBorder="1" applyAlignment="1" applyProtection="1">
      <alignment horizontal="left" vertical="center"/>
      <protection locked="0"/>
    </xf>
    <xf numFmtId="3" fontId="28" fillId="0" borderId="0" xfId="1" applyNumberFormat="1" applyFont="1" applyFill="1" applyBorder="1" applyAlignment="1" applyProtection="1">
      <alignment horizontal="left" vertical="center"/>
      <protection hidden="1"/>
    </xf>
    <xf numFmtId="3" fontId="28" fillId="0" borderId="0" xfId="1" applyNumberFormat="1" applyFont="1" applyBorder="1" applyAlignment="1" applyProtection="1">
      <alignment horizontal="left" vertical="center"/>
      <protection hidden="1"/>
    </xf>
    <xf numFmtId="0" fontId="28" fillId="0" borderId="0" xfId="1" applyFont="1" applyAlignment="1" applyProtection="1">
      <alignment horizontal="left" vertical="center"/>
      <protection locked="0"/>
    </xf>
    <xf numFmtId="0" fontId="38" fillId="0" borderId="0" xfId="1" applyFont="1" applyAlignment="1" applyProtection="1">
      <alignment horizontal="left" vertical="center"/>
      <protection locked="0"/>
    </xf>
    <xf numFmtId="3" fontId="29" fillId="9" borderId="16" xfId="1" applyNumberFormat="1" applyFont="1" applyFill="1" applyBorder="1" applyAlignment="1" applyProtection="1">
      <alignment vertical="center" wrapText="1"/>
      <protection locked="0"/>
    </xf>
    <xf numFmtId="3" fontId="29" fillId="9" borderId="7" xfId="1" applyNumberFormat="1" applyFont="1" applyFill="1" applyBorder="1" applyAlignment="1" applyProtection="1">
      <alignment vertical="center" wrapText="1"/>
      <protection locked="0"/>
    </xf>
    <xf numFmtId="0" fontId="28" fillId="0" borderId="10" xfId="1" applyFont="1" applyBorder="1" applyAlignment="1" applyProtection="1">
      <alignment horizontal="center" vertical="center" wrapText="1"/>
      <protection locked="0"/>
    </xf>
    <xf numFmtId="0" fontId="28" fillId="9" borderId="30" xfId="1" applyFont="1" applyFill="1" applyBorder="1" applyAlignment="1" applyProtection="1">
      <alignment horizontal="center" vertical="center"/>
      <protection locked="0"/>
    </xf>
    <xf numFmtId="3" fontId="28" fillId="9" borderId="10" xfId="1" applyNumberFormat="1" applyFont="1" applyFill="1" applyBorder="1" applyAlignment="1" applyProtection="1">
      <alignment horizontal="right" vertical="center" wrapText="1"/>
      <protection locked="0"/>
    </xf>
    <xf numFmtId="3" fontId="28" fillId="9" borderId="22" xfId="1" applyNumberFormat="1" applyFont="1" applyFill="1" applyBorder="1" applyAlignment="1" applyProtection="1">
      <alignment horizontal="right" vertical="center" wrapText="1"/>
      <protection hidden="1"/>
    </xf>
    <xf numFmtId="0" fontId="28" fillId="9" borderId="18" xfId="1" applyFont="1" applyFill="1" applyBorder="1" applyAlignment="1" applyProtection="1">
      <alignment horizontal="center" vertical="center"/>
      <protection locked="0"/>
    </xf>
    <xf numFmtId="3" fontId="28" fillId="9" borderId="13" xfId="1" applyNumberFormat="1" applyFont="1" applyFill="1" applyBorder="1" applyAlignment="1" applyProtection="1">
      <alignment horizontal="right" vertical="center"/>
      <protection locked="0"/>
    </xf>
    <xf numFmtId="3" fontId="28" fillId="9" borderId="1" xfId="1" applyNumberFormat="1" applyFont="1" applyFill="1" applyBorder="1" applyAlignment="1" applyProtection="1">
      <alignment horizontal="right" vertical="center" wrapText="1"/>
      <protection hidden="1"/>
    </xf>
    <xf numFmtId="0" fontId="28" fillId="9" borderId="33" xfId="1" applyFont="1" applyFill="1" applyBorder="1" applyAlignment="1" applyProtection="1">
      <alignment horizontal="center" vertical="center"/>
      <protection locked="0"/>
    </xf>
    <xf numFmtId="3" fontId="28" fillId="0" borderId="16" xfId="1" applyNumberFormat="1" applyFont="1" applyBorder="1" applyAlignment="1" applyProtection="1">
      <alignment horizontal="right" vertical="center" wrapText="1" indent="1"/>
      <protection locked="0"/>
    </xf>
    <xf numFmtId="3" fontId="28" fillId="0" borderId="9" xfId="1" applyNumberFormat="1" applyFont="1" applyBorder="1" applyAlignment="1" applyProtection="1">
      <alignment horizontal="right" vertical="center" wrapText="1" indent="1"/>
      <protection locked="0"/>
    </xf>
    <xf numFmtId="0" fontId="28" fillId="0" borderId="30" xfId="1" applyFont="1" applyBorder="1" applyAlignment="1" applyProtection="1">
      <alignment horizontal="center" vertical="center" wrapText="1"/>
      <protection locked="0"/>
    </xf>
    <xf numFmtId="0" fontId="28" fillId="0" borderId="66" xfId="1" applyFont="1" applyFill="1" applyBorder="1" applyAlignment="1">
      <alignment horizontal="center" vertical="center" wrapText="1"/>
    </xf>
    <xf numFmtId="0" fontId="29" fillId="4" borderId="27" xfId="3" applyFont="1" applyFill="1" applyBorder="1" applyAlignment="1">
      <alignment horizontal="left" vertical="center"/>
    </xf>
    <xf numFmtId="0" fontId="29" fillId="2" borderId="67" xfId="3" applyFont="1" applyFill="1" applyBorder="1" applyAlignment="1">
      <alignment horizontal="left" vertical="center"/>
    </xf>
    <xf numFmtId="0" fontId="29" fillId="2" borderId="68" xfId="3" applyFont="1" applyFill="1" applyBorder="1" applyAlignment="1">
      <alignment horizontal="left" vertical="center"/>
    </xf>
    <xf numFmtId="0" fontId="28" fillId="4" borderId="9" xfId="1" applyFont="1" applyFill="1" applyBorder="1" applyAlignment="1">
      <alignment vertical="center"/>
    </xf>
    <xf numFmtId="0" fontId="28" fillId="2" borderId="69" xfId="1" applyFont="1" applyFill="1" applyBorder="1" applyAlignment="1">
      <alignment vertical="center"/>
    </xf>
    <xf numFmtId="0" fontId="28" fillId="2" borderId="70" xfId="1" applyFont="1" applyFill="1" applyBorder="1" applyAlignment="1">
      <alignment vertical="center"/>
    </xf>
    <xf numFmtId="0" fontId="28" fillId="2" borderId="71" xfId="1" applyFont="1" applyFill="1" applyBorder="1" applyAlignment="1">
      <alignment vertical="center"/>
    </xf>
    <xf numFmtId="0" fontId="28" fillId="2" borderId="72" xfId="3" applyFont="1" applyFill="1" applyBorder="1" applyAlignment="1">
      <alignment horizontal="left" vertical="center"/>
    </xf>
    <xf numFmtId="0" fontId="28" fillId="0" borderId="49" xfId="1" applyFont="1" applyBorder="1" applyAlignment="1" applyProtection="1">
      <alignment vertical="center"/>
      <protection locked="0"/>
    </xf>
    <xf numFmtId="0" fontId="28" fillId="0" borderId="50" xfId="1" applyFont="1" applyBorder="1" applyAlignment="1" applyProtection="1">
      <alignment vertical="center"/>
      <protection locked="0"/>
    </xf>
    <xf numFmtId="0" fontId="29" fillId="0" borderId="23" xfId="1" applyFont="1" applyFill="1" applyBorder="1" applyAlignment="1" applyProtection="1">
      <alignment vertical="center"/>
      <protection locked="0"/>
    </xf>
    <xf numFmtId="0" fontId="6" fillId="0" borderId="30" xfId="1" applyFont="1" applyBorder="1" applyAlignment="1">
      <alignment horizontal="center" vertical="center"/>
    </xf>
    <xf numFmtId="0" fontId="6" fillId="0" borderId="33" xfId="1" applyFont="1" applyBorder="1" applyAlignment="1">
      <alignment horizontal="center" vertical="center"/>
    </xf>
    <xf numFmtId="0" fontId="6" fillId="0" borderId="73" xfId="1" applyFont="1" applyBorder="1" applyAlignment="1" applyProtection="1">
      <alignment horizontal="center" vertical="center" wrapText="1"/>
      <protection locked="0"/>
    </xf>
    <xf numFmtId="0" fontId="6" fillId="0" borderId="65" xfId="1" applyFont="1" applyBorder="1" applyAlignment="1" applyProtection="1">
      <alignment horizontal="center" vertical="center" wrapText="1"/>
      <protection locked="0"/>
    </xf>
    <xf numFmtId="0" fontId="6" fillId="0" borderId="41" xfId="1" applyFont="1" applyBorder="1" applyAlignment="1" applyProtection="1">
      <alignment horizontal="center" vertical="center" wrapText="1"/>
      <protection locked="0"/>
    </xf>
    <xf numFmtId="0" fontId="6" fillId="0" borderId="74" xfId="1" applyFont="1" applyBorder="1" applyAlignment="1" applyProtection="1">
      <alignment horizontal="center" vertical="center" wrapText="1"/>
      <protection locked="0"/>
    </xf>
    <xf numFmtId="0" fontId="6" fillId="0" borderId="42" xfId="1" applyFont="1" applyBorder="1" applyAlignment="1" applyProtection="1">
      <alignment horizontal="center" vertical="center" wrapText="1"/>
      <protection locked="0"/>
    </xf>
    <xf numFmtId="0" fontId="6" fillId="0" borderId="30" xfId="1" applyFont="1" applyBorder="1" applyAlignment="1" applyProtection="1">
      <alignment horizontal="center" vertical="center" wrapText="1"/>
      <protection locked="0"/>
    </xf>
    <xf numFmtId="0" fontId="6" fillId="0" borderId="10" xfId="1" applyFont="1" applyBorder="1" applyAlignment="1" applyProtection="1">
      <alignment horizontal="center" vertical="center" wrapText="1"/>
      <protection locked="0"/>
    </xf>
    <xf numFmtId="0" fontId="6" fillId="0" borderId="27" xfId="1" applyFont="1" applyBorder="1" applyAlignment="1" applyProtection="1">
      <alignment horizontal="center" vertical="center" wrapText="1"/>
      <protection locked="0"/>
    </xf>
    <xf numFmtId="0" fontId="6" fillId="0" borderId="22" xfId="1" applyFont="1" applyBorder="1" applyAlignment="1" applyProtection="1">
      <alignment horizontal="center" vertical="center" wrapText="1"/>
      <protection locked="0"/>
    </xf>
    <xf numFmtId="0" fontId="28" fillId="0" borderId="73" xfId="1" applyFont="1" applyBorder="1" applyAlignment="1" applyProtection="1">
      <alignment horizontal="center" vertical="center" wrapText="1"/>
      <protection locked="0"/>
    </xf>
    <xf numFmtId="0" fontId="28" fillId="0" borderId="74" xfId="1" applyFont="1" applyBorder="1" applyAlignment="1" applyProtection="1">
      <alignment horizontal="center" vertical="center" wrapText="1"/>
      <protection locked="0"/>
    </xf>
    <xf numFmtId="0" fontId="28" fillId="0" borderId="22" xfId="1" applyFont="1" applyBorder="1" applyAlignment="1" applyProtection="1">
      <alignment horizontal="center" vertical="center" wrapText="1"/>
      <protection locked="0"/>
    </xf>
    <xf numFmtId="0" fontId="28" fillId="0" borderId="0" xfId="1" applyFont="1" applyBorder="1" applyAlignment="1" applyProtection="1">
      <alignment horizontal="center" vertical="center"/>
      <protection locked="0"/>
    </xf>
    <xf numFmtId="0" fontId="12" fillId="0" borderId="10" xfId="0" applyFont="1" applyBorder="1" applyAlignment="1">
      <alignment horizontal="center" vertical="center"/>
    </xf>
    <xf numFmtId="0" fontId="12" fillId="0" borderId="12" xfId="0" applyFont="1" applyBorder="1" applyAlignment="1">
      <alignment horizontal="center" vertical="center" wrapText="1" shrinkToFit="1"/>
    </xf>
    <xf numFmtId="0" fontId="12" fillId="0" borderId="13" xfId="0" applyFont="1" applyBorder="1" applyAlignment="1">
      <alignment horizontal="center" vertical="center" wrapText="1" shrinkToFit="1"/>
    </xf>
    <xf numFmtId="0" fontId="12" fillId="0" borderId="13" xfId="0" applyFont="1" applyFill="1" applyBorder="1" applyAlignment="1">
      <alignment horizontal="center" vertical="center" wrapText="1" shrinkToFit="1"/>
    </xf>
    <xf numFmtId="0" fontId="12" fillId="0" borderId="1" xfId="0" applyFont="1" applyFill="1" applyBorder="1" applyAlignment="1">
      <alignment horizontal="center" vertical="center" wrapText="1" shrinkToFit="1"/>
    </xf>
    <xf numFmtId="0" fontId="36" fillId="0" borderId="62" xfId="0" applyFont="1" applyFill="1" applyBorder="1" applyAlignment="1">
      <alignment horizontal="center" vertical="center" wrapText="1" shrinkToFit="1"/>
    </xf>
    <xf numFmtId="0" fontId="36" fillId="0" borderId="9" xfId="0" applyFont="1" applyBorder="1" applyAlignment="1">
      <alignment horizontal="center" vertical="center"/>
    </xf>
    <xf numFmtId="0" fontId="36" fillId="0" borderId="10" xfId="0" applyFont="1" applyBorder="1" applyAlignment="1">
      <alignment horizontal="center" vertical="center"/>
    </xf>
    <xf numFmtId="0" fontId="36" fillId="0" borderId="12" xfId="0" applyFont="1" applyBorder="1" applyAlignment="1">
      <alignment horizontal="center" vertical="center" wrapText="1" shrinkToFit="1"/>
    </xf>
    <xf numFmtId="0" fontId="36" fillId="0" borderId="13" xfId="0" applyFont="1" applyBorder="1" applyAlignment="1">
      <alignment horizontal="center" vertical="center" wrapText="1" shrinkToFit="1"/>
    </xf>
    <xf numFmtId="0" fontId="36" fillId="0" borderId="1" xfId="0" applyFont="1" applyFill="1" applyBorder="1" applyAlignment="1">
      <alignment horizontal="center" vertical="center" wrapText="1" shrinkToFit="1"/>
    </xf>
    <xf numFmtId="0" fontId="27" fillId="8" borderId="0" xfId="1" applyFont="1" applyFill="1" applyAlignment="1" applyProtection="1">
      <alignment vertical="center"/>
      <protection locked="0"/>
    </xf>
    <xf numFmtId="0" fontId="28" fillId="8" borderId="0" xfId="1" applyFont="1" applyFill="1" applyAlignment="1">
      <alignment vertical="center"/>
    </xf>
    <xf numFmtId="0" fontId="38" fillId="8" borderId="0" xfId="1" applyFont="1" applyFill="1" applyAlignment="1">
      <alignment vertical="center"/>
    </xf>
    <xf numFmtId="0" fontId="28" fillId="8" borderId="0" xfId="1" applyFont="1" applyFill="1" applyAlignment="1">
      <alignment horizontal="center" vertical="center"/>
    </xf>
    <xf numFmtId="0" fontId="28" fillId="8" borderId="0" xfId="1" applyFont="1" applyFill="1" applyBorder="1" applyAlignment="1">
      <alignment vertical="center"/>
    </xf>
    <xf numFmtId="0" fontId="28" fillId="8" borderId="0" xfId="1" applyFont="1" applyFill="1" applyBorder="1" applyAlignment="1">
      <alignment horizontal="right" vertical="center"/>
    </xf>
    <xf numFmtId="0" fontId="29" fillId="8" borderId="0" xfId="1" applyFont="1" applyFill="1" applyBorder="1" applyAlignment="1">
      <alignment horizontal="center" vertical="center"/>
    </xf>
    <xf numFmtId="0" fontId="28" fillId="8" borderId="0" xfId="1" applyFont="1" applyFill="1" applyBorder="1" applyAlignment="1">
      <alignment horizontal="center" vertical="center"/>
    </xf>
    <xf numFmtId="0" fontId="45" fillId="8" borderId="0" xfId="1" applyFont="1" applyFill="1" applyBorder="1" applyAlignment="1">
      <alignment horizontal="center" vertical="center"/>
    </xf>
    <xf numFmtId="0" fontId="28" fillId="5" borderId="75" xfId="1" applyFont="1" applyFill="1" applyBorder="1" applyAlignment="1">
      <alignment vertical="center"/>
    </xf>
    <xf numFmtId="0" fontId="28" fillId="7" borderId="75" xfId="1" applyFont="1" applyFill="1" applyBorder="1" applyAlignment="1">
      <alignment vertical="center"/>
    </xf>
    <xf numFmtId="0" fontId="28" fillId="7" borderId="76" xfId="1" applyFont="1" applyFill="1" applyBorder="1" applyAlignment="1">
      <alignment vertical="center"/>
    </xf>
    <xf numFmtId="0" fontId="28" fillId="7" borderId="76" xfId="3" applyFont="1" applyFill="1" applyBorder="1" applyAlignment="1">
      <alignment horizontal="right" vertical="center"/>
    </xf>
    <xf numFmtId="0" fontId="28" fillId="7" borderId="76" xfId="3" applyFont="1" applyFill="1" applyBorder="1" applyAlignment="1">
      <alignment horizontal="left" vertical="center"/>
    </xf>
    <xf numFmtId="0" fontId="28" fillId="7" borderId="77" xfId="1" applyFont="1" applyFill="1" applyBorder="1" applyAlignment="1">
      <alignment vertical="center"/>
    </xf>
    <xf numFmtId="0" fontId="28" fillId="6" borderId="75" xfId="1" applyFont="1" applyFill="1" applyBorder="1" applyAlignment="1">
      <alignment vertical="center"/>
    </xf>
    <xf numFmtId="0" fontId="28" fillId="6" borderId="76" xfId="1" applyFont="1" applyFill="1" applyBorder="1" applyAlignment="1">
      <alignment vertical="center"/>
    </xf>
    <xf numFmtId="0" fontId="28" fillId="6" borderId="77" xfId="1" applyFont="1" applyFill="1" applyBorder="1" applyAlignment="1">
      <alignment vertical="center"/>
    </xf>
    <xf numFmtId="0" fontId="28" fillId="0" borderId="0" xfId="1" applyFont="1" applyFill="1" applyAlignment="1">
      <alignment vertical="center"/>
    </xf>
    <xf numFmtId="0" fontId="28" fillId="2" borderId="75" xfId="1" applyFont="1" applyFill="1" applyBorder="1" applyAlignment="1">
      <alignment vertical="center"/>
    </xf>
    <xf numFmtId="0" fontId="28" fillId="2" borderId="76" xfId="1" applyFont="1" applyFill="1" applyBorder="1" applyAlignment="1">
      <alignment vertical="center"/>
    </xf>
    <xf numFmtId="0" fontId="28" fillId="0" borderId="76" xfId="1" applyFont="1" applyFill="1" applyBorder="1" applyAlignment="1">
      <alignment vertical="center"/>
    </xf>
    <xf numFmtId="0" fontId="28" fillId="0" borderId="77" xfId="1" applyFont="1" applyFill="1" applyBorder="1" applyAlignment="1">
      <alignment vertical="center"/>
    </xf>
    <xf numFmtId="0" fontId="28" fillId="0" borderId="78" xfId="1" applyFont="1" applyFill="1" applyBorder="1" applyAlignment="1">
      <alignment horizontal="center" vertical="center"/>
    </xf>
    <xf numFmtId="164" fontId="28" fillId="8" borderId="0" xfId="1" applyNumberFormat="1" applyFont="1" applyFill="1" applyBorder="1" applyAlignment="1">
      <alignment horizontal="center" vertical="center"/>
    </xf>
    <xf numFmtId="0" fontId="28" fillId="8" borderId="76" xfId="1" applyFont="1" applyFill="1" applyBorder="1" applyAlignment="1">
      <alignment vertical="center"/>
    </xf>
    <xf numFmtId="0" fontId="0" fillId="8" borderId="0" xfId="0" applyFill="1"/>
    <xf numFmtId="0" fontId="0" fillId="8" borderId="0" xfId="0" applyFill="1" applyBorder="1"/>
    <xf numFmtId="0" fontId="28" fillId="6" borderId="76" xfId="3" applyFont="1" applyFill="1" applyBorder="1" applyAlignment="1">
      <alignment horizontal="right" vertical="center"/>
    </xf>
    <xf numFmtId="0" fontId="28" fillId="6" borderId="76" xfId="3" applyFont="1" applyFill="1" applyBorder="1" applyAlignment="1">
      <alignment horizontal="left" vertical="center"/>
    </xf>
    <xf numFmtId="0" fontId="28" fillId="8" borderId="75" xfId="1" applyFont="1" applyFill="1" applyBorder="1" applyAlignment="1">
      <alignment vertical="center"/>
    </xf>
    <xf numFmtId="0" fontId="28" fillId="8" borderId="76" xfId="3" applyFont="1" applyFill="1" applyBorder="1" applyAlignment="1">
      <alignment horizontal="left" vertical="center"/>
    </xf>
    <xf numFmtId="0" fontId="28" fillId="8" borderId="77" xfId="1" applyFont="1" applyFill="1" applyBorder="1" applyAlignment="1">
      <alignment vertical="center"/>
    </xf>
    <xf numFmtId="0" fontId="28" fillId="0" borderId="0" xfId="1" applyFont="1" applyFill="1" applyBorder="1" applyAlignment="1">
      <alignment horizontal="center" vertical="center"/>
    </xf>
    <xf numFmtId="0" fontId="28" fillId="2" borderId="76" xfId="1" applyFont="1" applyFill="1" applyBorder="1" applyAlignment="1">
      <alignment horizontal="right" vertical="center"/>
    </xf>
    <xf numFmtId="0" fontId="28" fillId="2" borderId="77" xfId="1" applyFont="1" applyFill="1" applyBorder="1" applyAlignment="1">
      <alignment vertical="center"/>
    </xf>
    <xf numFmtId="164" fontId="28" fillId="0" borderId="0" xfId="1" applyNumberFormat="1" applyFont="1" applyFill="1" applyBorder="1" applyAlignment="1">
      <alignment horizontal="center" vertical="center"/>
    </xf>
    <xf numFmtId="0" fontId="28" fillId="2" borderId="79" xfId="1" applyFont="1" applyFill="1" applyBorder="1" applyAlignment="1">
      <alignment vertical="center"/>
    </xf>
    <xf numFmtId="0" fontId="28" fillId="2" borderId="80" xfId="1" applyFont="1" applyFill="1" applyBorder="1" applyAlignment="1">
      <alignment vertical="center"/>
    </xf>
    <xf numFmtId="0" fontId="28" fillId="8" borderId="80" xfId="1" applyFont="1" applyFill="1" applyBorder="1" applyAlignment="1">
      <alignment vertical="center"/>
    </xf>
    <xf numFmtId="0" fontId="28" fillId="2" borderId="81" xfId="1" applyFont="1" applyFill="1" applyBorder="1" applyAlignment="1">
      <alignment vertical="center"/>
    </xf>
    <xf numFmtId="0" fontId="28" fillId="0" borderId="82" xfId="1" applyFont="1" applyFill="1" applyBorder="1" applyAlignment="1">
      <alignment horizontal="center" vertical="center"/>
    </xf>
    <xf numFmtId="0" fontId="7" fillId="0" borderId="0" xfId="4" applyFont="1" applyAlignment="1" applyProtection="1">
      <alignment vertical="center"/>
      <protection locked="0"/>
    </xf>
    <xf numFmtId="0" fontId="20" fillId="0" borderId="0" xfId="1" applyFont="1" applyAlignment="1" applyProtection="1">
      <alignment vertical="center"/>
      <protection locked="0"/>
    </xf>
    <xf numFmtId="0" fontId="12" fillId="0" borderId="0" xfId="4" applyFont="1" applyAlignment="1">
      <alignment vertical="center"/>
    </xf>
    <xf numFmtId="0" fontId="6" fillId="0" borderId="0" xfId="4" applyFont="1" applyAlignment="1">
      <alignment vertical="center"/>
    </xf>
    <xf numFmtId="0" fontId="6" fillId="0" borderId="0" xfId="4" applyFont="1" applyAlignment="1" applyProtection="1">
      <alignment vertical="center"/>
      <protection locked="0"/>
    </xf>
    <xf numFmtId="0" fontId="20" fillId="0" borderId="0" xfId="4" applyFont="1" applyAlignment="1" applyProtection="1">
      <alignment vertical="center"/>
      <protection locked="0"/>
    </xf>
    <xf numFmtId="0" fontId="6" fillId="0" borderId="0" xfId="4" applyFont="1" applyFill="1" applyAlignment="1" applyProtection="1">
      <alignment horizontal="right" vertical="center"/>
      <protection locked="0"/>
    </xf>
    <xf numFmtId="0" fontId="12" fillId="0" borderId="9" xfId="0" applyFont="1" applyBorder="1" applyAlignment="1">
      <alignment horizontal="center" vertical="center"/>
    </xf>
    <xf numFmtId="0" fontId="12" fillId="0" borderId="18" xfId="0" applyFont="1" applyFill="1" applyBorder="1" applyAlignment="1">
      <alignment horizontal="center" vertical="center" wrapText="1" shrinkToFit="1"/>
    </xf>
    <xf numFmtId="0" fontId="12" fillId="4" borderId="1" xfId="0" applyFont="1" applyFill="1" applyBorder="1" applyAlignment="1">
      <alignment horizontal="center" vertical="center" wrapText="1" shrinkToFit="1"/>
    </xf>
    <xf numFmtId="0" fontId="12" fillId="0" borderId="15" xfId="4" applyFont="1" applyBorder="1" applyAlignment="1">
      <alignment horizontal="center" vertical="center"/>
    </xf>
    <xf numFmtId="0" fontId="6" fillId="0" borderId="30" xfId="4" applyFont="1" applyBorder="1" applyAlignment="1">
      <alignment horizontal="center" vertical="center"/>
    </xf>
    <xf numFmtId="0" fontId="14" fillId="9" borderId="3" xfId="4" applyFont="1" applyFill="1" applyBorder="1" applyAlignment="1">
      <alignment horizontal="center" vertical="center"/>
    </xf>
    <xf numFmtId="0" fontId="8" fillId="0" borderId="0" xfId="4" applyFont="1" applyAlignment="1">
      <alignment vertical="center"/>
    </xf>
    <xf numFmtId="0" fontId="23" fillId="0" borderId="0" xfId="0" applyFont="1" applyAlignment="1">
      <alignment vertical="center"/>
    </xf>
    <xf numFmtId="0" fontId="12" fillId="0" borderId="30" xfId="0" applyFont="1" applyBorder="1" applyAlignment="1">
      <alignment horizontal="center" vertical="center"/>
    </xf>
    <xf numFmtId="0" fontId="12" fillId="0" borderId="10" xfId="0" applyFont="1" applyBorder="1" applyAlignment="1">
      <alignment horizontal="center" vertical="center" wrapText="1" shrinkToFit="1"/>
    </xf>
    <xf numFmtId="0" fontId="12" fillId="0" borderId="18" xfId="0" applyFont="1" applyBorder="1" applyAlignment="1">
      <alignment horizontal="center" vertical="center" wrapText="1" shrinkToFit="1"/>
    </xf>
    <xf numFmtId="0" fontId="12" fillId="0" borderId="83" xfId="0" applyFont="1" applyFill="1" applyBorder="1" applyAlignment="1">
      <alignment horizontal="center" vertical="center" wrapText="1" shrinkToFit="1"/>
    </xf>
    <xf numFmtId="0" fontId="12" fillId="0" borderId="45" xfId="0" applyFont="1" applyFill="1" applyBorder="1" applyAlignment="1">
      <alignment horizontal="center" vertical="center"/>
    </xf>
    <xf numFmtId="0" fontId="12" fillId="0" borderId="50" xfId="0" applyFont="1" applyFill="1" applyBorder="1" applyAlignment="1">
      <alignment vertical="center"/>
    </xf>
    <xf numFmtId="0" fontId="12" fillId="0" borderId="84" xfId="0" applyFont="1" applyFill="1" applyBorder="1" applyAlignment="1">
      <alignment vertical="center"/>
    </xf>
    <xf numFmtId="0" fontId="12" fillId="0" borderId="85" xfId="0" applyFont="1" applyFill="1" applyBorder="1" applyAlignment="1">
      <alignment horizontal="center" vertical="center"/>
    </xf>
    <xf numFmtId="0" fontId="12" fillId="0" borderId="51" xfId="0" applyFont="1" applyFill="1" applyBorder="1" applyAlignment="1">
      <alignment vertical="center"/>
    </xf>
    <xf numFmtId="0" fontId="24" fillId="0" borderId="50" xfId="0" applyFont="1" applyFill="1" applyBorder="1" applyAlignment="1">
      <alignment horizontal="right" vertical="center"/>
    </xf>
    <xf numFmtId="0" fontId="0" fillId="0" borderId="0" xfId="0" applyAlignment="1">
      <alignment horizontal="right" vertical="center"/>
    </xf>
    <xf numFmtId="0" fontId="0" fillId="0" borderId="0" xfId="0" applyFont="1" applyAlignment="1">
      <alignment vertical="center"/>
    </xf>
    <xf numFmtId="0" fontId="40" fillId="4" borderId="30" xfId="0" applyFont="1" applyFill="1" applyBorder="1" applyAlignment="1">
      <alignment horizontal="center" vertical="center"/>
    </xf>
    <xf numFmtId="0" fontId="43" fillId="9" borderId="0" xfId="0" applyFont="1" applyFill="1" applyBorder="1" applyAlignment="1">
      <alignment horizontal="center" vertical="center"/>
    </xf>
    <xf numFmtId="0" fontId="0" fillId="0" borderId="0" xfId="0" applyFont="1" applyFill="1" applyBorder="1" applyAlignment="1">
      <alignment vertical="center"/>
    </xf>
    <xf numFmtId="0" fontId="43" fillId="9" borderId="30" xfId="0" applyFont="1" applyFill="1" applyBorder="1" applyAlignment="1">
      <alignment horizontal="center" vertical="center"/>
    </xf>
    <xf numFmtId="0" fontId="43" fillId="9" borderId="84" xfId="0" applyFont="1" applyFill="1" applyBorder="1" applyAlignment="1">
      <alignment horizontal="center" vertical="center"/>
    </xf>
    <xf numFmtId="0" fontId="40" fillId="0" borderId="30" xfId="0" applyFont="1" applyBorder="1" applyAlignment="1">
      <alignment horizontal="center" vertical="center"/>
    </xf>
    <xf numFmtId="0" fontId="40" fillId="9" borderId="3" xfId="0" applyFont="1" applyFill="1" applyBorder="1" applyAlignment="1">
      <alignment horizontal="center" vertical="center"/>
    </xf>
    <xf numFmtId="0" fontId="13" fillId="0" borderId="45" xfId="0" applyFont="1" applyFill="1" applyBorder="1" applyAlignment="1">
      <alignment horizontal="left" vertical="center"/>
    </xf>
    <xf numFmtId="0" fontId="40" fillId="0" borderId="45" xfId="0" applyFont="1" applyBorder="1" applyAlignment="1">
      <alignment vertical="center"/>
    </xf>
    <xf numFmtId="0" fontId="40" fillId="0" borderId="88" xfId="0" applyFont="1" applyBorder="1" applyAlignment="1">
      <alignment vertical="center"/>
    </xf>
    <xf numFmtId="0" fontId="47" fillId="0" borderId="0" xfId="0" applyFont="1" applyAlignment="1">
      <alignment vertical="center"/>
    </xf>
    <xf numFmtId="0" fontId="40" fillId="0" borderId="27" xfId="0" applyFont="1" applyBorder="1" applyAlignment="1">
      <alignment vertical="center"/>
    </xf>
    <xf numFmtId="0" fontId="28" fillId="6" borderId="78" xfId="1" applyFont="1" applyFill="1" applyBorder="1" applyAlignment="1">
      <alignment horizontal="center" vertical="center"/>
    </xf>
    <xf numFmtId="0" fontId="28" fillId="10" borderId="90" xfId="1" applyFont="1" applyFill="1" applyBorder="1" applyAlignment="1">
      <alignment horizontal="center" vertical="center"/>
    </xf>
    <xf numFmtId="0" fontId="28" fillId="10" borderId="91" xfId="1" applyFont="1" applyFill="1" applyBorder="1" applyAlignment="1">
      <alignment horizontal="center" vertical="center"/>
    </xf>
    <xf numFmtId="0" fontId="28" fillId="8" borderId="78" xfId="1" applyFont="1" applyFill="1" applyBorder="1" applyAlignment="1">
      <alignment horizontal="center" vertical="center"/>
    </xf>
    <xf numFmtId="0" fontId="28" fillId="5" borderId="78" xfId="1" applyFont="1" applyFill="1" applyBorder="1" applyAlignment="1">
      <alignment horizontal="center" vertical="center"/>
    </xf>
    <xf numFmtId="0" fontId="28" fillId="7" borderId="78" xfId="1" applyFont="1" applyFill="1" applyBorder="1" applyAlignment="1">
      <alignment horizontal="center" vertical="center"/>
    </xf>
    <xf numFmtId="0" fontId="40" fillId="0" borderId="0" xfId="1" applyFont="1" applyAlignment="1" applyProtection="1">
      <alignment horizontal="right" vertical="center"/>
      <protection locked="0"/>
    </xf>
    <xf numFmtId="0" fontId="40" fillId="0" borderId="0" xfId="0" applyFont="1" applyAlignment="1">
      <alignment horizontal="right" vertical="center"/>
    </xf>
    <xf numFmtId="0" fontId="0" fillId="0" borderId="0" xfId="0" applyFont="1" applyFill="1" applyBorder="1" applyAlignment="1">
      <alignment horizontal="center" vertical="center"/>
    </xf>
    <xf numFmtId="0" fontId="26" fillId="0" borderId="0" xfId="0" applyFont="1" applyFill="1" applyBorder="1" applyAlignment="1">
      <alignment vertical="center"/>
    </xf>
    <xf numFmtId="0" fontId="0" fillId="0" borderId="0" xfId="0" applyFont="1" applyFill="1" applyAlignment="1">
      <alignment vertical="center"/>
    </xf>
    <xf numFmtId="0" fontId="40" fillId="0" borderId="0" xfId="0" applyFont="1" applyFill="1" applyBorder="1" applyAlignment="1">
      <alignment vertical="center"/>
    </xf>
    <xf numFmtId="0" fontId="40" fillId="5" borderId="3" xfId="0" applyFont="1" applyFill="1" applyBorder="1" applyAlignment="1">
      <alignment horizontal="center" vertical="center"/>
    </xf>
    <xf numFmtId="0" fontId="40" fillId="0" borderId="0" xfId="0" applyFont="1" applyBorder="1" applyAlignment="1">
      <alignment vertical="center"/>
    </xf>
    <xf numFmtId="0" fontId="43" fillId="9" borderId="92" xfId="0" applyFont="1" applyFill="1" applyBorder="1" applyAlignment="1">
      <alignment vertical="center"/>
    </xf>
    <xf numFmtId="0" fontId="36" fillId="0" borderId="12" xfId="0" applyFont="1" applyFill="1" applyBorder="1" applyAlignment="1">
      <alignment horizontal="center" vertical="center" wrapText="1" shrinkToFit="1"/>
    </xf>
    <xf numFmtId="0" fontId="36" fillId="0" borderId="93" xfId="0" applyFont="1" applyBorder="1" applyAlignment="1">
      <alignment horizontal="center" vertical="center"/>
    </xf>
    <xf numFmtId="0" fontId="36" fillId="0" borderId="94" xfId="0" applyFont="1" applyBorder="1" applyAlignment="1">
      <alignment horizontal="center" vertical="center" wrapText="1" shrinkToFit="1"/>
    </xf>
    <xf numFmtId="0" fontId="43" fillId="6" borderId="22" xfId="0" applyFont="1" applyFill="1" applyBorder="1" applyAlignment="1">
      <alignment horizontal="left" vertical="center"/>
    </xf>
    <xf numFmtId="0" fontId="40" fillId="0" borderId="22" xfId="0" applyFont="1" applyBorder="1" applyAlignment="1">
      <alignment horizontal="left" vertical="center"/>
    </xf>
    <xf numFmtId="0" fontId="48" fillId="0" borderId="22" xfId="0" applyFont="1" applyBorder="1" applyAlignment="1">
      <alignment horizontal="right" vertical="center"/>
    </xf>
    <xf numFmtId="0" fontId="43" fillId="9" borderId="22" xfId="0" applyFont="1" applyFill="1" applyBorder="1" applyAlignment="1">
      <alignment horizontal="left" vertical="center"/>
    </xf>
    <xf numFmtId="0" fontId="43" fillId="0" borderId="22" xfId="0" applyFont="1" applyBorder="1" applyAlignment="1">
      <alignment horizontal="left" vertical="center"/>
    </xf>
    <xf numFmtId="0" fontId="43" fillId="0" borderId="35" xfId="0" applyFont="1" applyBorder="1" applyAlignment="1">
      <alignment horizontal="left" vertical="center"/>
    </xf>
    <xf numFmtId="0" fontId="43" fillId="5" borderId="19" xfId="0" applyFont="1" applyFill="1" applyBorder="1" applyAlignment="1">
      <alignment vertical="center"/>
    </xf>
    <xf numFmtId="0" fontId="12" fillId="0" borderId="93" xfId="0" applyFont="1" applyBorder="1" applyAlignment="1">
      <alignment horizontal="center" vertical="center"/>
    </xf>
    <xf numFmtId="0" fontId="28" fillId="0" borderId="80" xfId="1" applyFont="1" applyFill="1" applyBorder="1" applyAlignment="1">
      <alignment vertical="center"/>
    </xf>
    <xf numFmtId="0" fontId="28" fillId="0" borderId="81" xfId="1" applyFont="1" applyFill="1" applyBorder="1" applyAlignment="1">
      <alignment vertical="center"/>
    </xf>
    <xf numFmtId="0" fontId="28" fillId="8" borderId="82" xfId="1" applyFont="1" applyFill="1" applyBorder="1" applyAlignment="1">
      <alignment horizontal="center" vertical="center"/>
    </xf>
    <xf numFmtId="0" fontId="40" fillId="0" borderId="0" xfId="0" applyFont="1" applyFill="1" applyAlignment="1">
      <alignment vertical="center"/>
    </xf>
    <xf numFmtId="0" fontId="43" fillId="4" borderId="22" xfId="0" applyFont="1" applyFill="1" applyBorder="1" applyAlignment="1">
      <alignment horizontal="left" vertical="center"/>
    </xf>
    <xf numFmtId="0" fontId="36" fillId="0" borderId="18" xfId="0" applyFont="1" applyFill="1" applyBorder="1" applyAlignment="1">
      <alignment horizontal="center" vertical="center" wrapText="1" shrinkToFit="1"/>
    </xf>
    <xf numFmtId="0" fontId="36" fillId="0" borderId="99" xfId="0" applyFont="1" applyFill="1" applyBorder="1" applyAlignment="1">
      <alignment horizontal="center" vertical="center" wrapText="1" shrinkToFit="1"/>
    </xf>
    <xf numFmtId="0" fontId="40" fillId="0" borderId="0" xfId="0" applyFont="1" applyFill="1" applyBorder="1" applyAlignment="1">
      <alignment horizontal="center" vertical="center"/>
    </xf>
    <xf numFmtId="0" fontId="43" fillId="0" borderId="0" xfId="0" applyFont="1" applyFill="1" applyBorder="1" applyAlignment="1">
      <alignment vertical="center"/>
    </xf>
    <xf numFmtId="0" fontId="14" fillId="0" borderId="0" xfId="4" applyFont="1" applyFill="1" applyBorder="1" applyAlignment="1">
      <alignment horizontal="center" vertical="center"/>
    </xf>
    <xf numFmtId="0" fontId="22" fillId="0" borderId="0" xfId="1" applyFont="1" applyFill="1" applyBorder="1" applyAlignment="1" applyProtection="1">
      <alignment vertical="center"/>
      <protection locked="0"/>
    </xf>
    <xf numFmtId="0" fontId="22" fillId="0" borderId="0" xfId="4" applyFont="1" applyFill="1" applyBorder="1" applyAlignment="1">
      <alignment vertical="center"/>
    </xf>
    <xf numFmtId="0" fontId="22" fillId="0" borderId="0" xfId="4" applyFont="1" applyFill="1" applyAlignment="1">
      <alignment vertical="center"/>
    </xf>
    <xf numFmtId="0" fontId="8" fillId="0" borderId="0" xfId="4" applyFont="1" applyFill="1" applyAlignment="1">
      <alignment vertical="center"/>
    </xf>
    <xf numFmtId="0" fontId="43" fillId="4" borderId="30" xfId="0" applyFont="1" applyFill="1" applyBorder="1" applyAlignment="1">
      <alignment horizontal="center" vertical="center"/>
    </xf>
    <xf numFmtId="0" fontId="43" fillId="4" borderId="21" xfId="0" applyFont="1" applyFill="1" applyBorder="1" applyAlignment="1">
      <alignment horizontal="left" vertical="center"/>
    </xf>
    <xf numFmtId="0" fontId="43" fillId="6" borderId="30" xfId="0" applyFont="1" applyFill="1" applyBorder="1" applyAlignment="1">
      <alignment horizontal="center" vertical="center"/>
    </xf>
    <xf numFmtId="0" fontId="43" fillId="9" borderId="15" xfId="0" applyFont="1" applyFill="1" applyBorder="1" applyAlignment="1">
      <alignment horizontal="center" vertical="center"/>
    </xf>
    <xf numFmtId="0" fontId="43" fillId="4" borderId="33" xfId="0" applyFont="1" applyFill="1" applyBorder="1" applyAlignment="1">
      <alignment horizontal="center" vertical="center"/>
    </xf>
    <xf numFmtId="0" fontId="6" fillId="8" borderId="0" xfId="1" applyFont="1" applyFill="1" applyAlignment="1">
      <alignment vertical="center"/>
    </xf>
    <xf numFmtId="0" fontId="6" fillId="0" borderId="0" xfId="1" applyFont="1" applyFill="1" applyAlignment="1" applyProtection="1">
      <alignment horizontal="left" vertical="center"/>
      <protection locked="0"/>
    </xf>
    <xf numFmtId="0" fontId="6" fillId="0" borderId="45" xfId="0" applyFont="1" applyFill="1" applyBorder="1" applyAlignment="1">
      <alignment horizontal="center" vertical="center"/>
    </xf>
    <xf numFmtId="0" fontId="6" fillId="0" borderId="50" xfId="0" applyFont="1" applyFill="1" applyBorder="1" applyAlignment="1">
      <alignment vertical="center"/>
    </xf>
    <xf numFmtId="0" fontId="45" fillId="0" borderId="18" xfId="1" applyFont="1" applyFill="1" applyBorder="1" applyAlignment="1">
      <alignment horizontal="center" vertical="center"/>
    </xf>
    <xf numFmtId="0" fontId="45" fillId="0" borderId="13" xfId="1" applyFont="1" applyFill="1" applyBorder="1" applyAlignment="1">
      <alignment horizontal="center" vertical="center"/>
    </xf>
    <xf numFmtId="0" fontId="45" fillId="0" borderId="1" xfId="1" applyFont="1" applyFill="1" applyBorder="1" applyAlignment="1">
      <alignment horizontal="center" vertical="center"/>
    </xf>
    <xf numFmtId="0" fontId="28" fillId="0" borderId="10" xfId="1" applyFont="1" applyFill="1" applyBorder="1" applyAlignment="1">
      <alignment horizontal="center" vertical="center"/>
    </xf>
    <xf numFmtId="0" fontId="28" fillId="0" borderId="22" xfId="1" applyFont="1" applyFill="1" applyBorder="1" applyAlignment="1">
      <alignment horizontal="center" vertical="center"/>
    </xf>
    <xf numFmtId="0" fontId="28" fillId="0" borderId="30" xfId="1" applyFont="1" applyFill="1" applyBorder="1" applyAlignment="1">
      <alignment horizontal="center" vertical="center"/>
    </xf>
    <xf numFmtId="0" fontId="28" fillId="11" borderId="75" xfId="1" applyFont="1" applyFill="1" applyBorder="1" applyAlignment="1">
      <alignment vertical="center"/>
    </xf>
    <xf numFmtId="0" fontId="28" fillId="12" borderId="75" xfId="1" applyFont="1" applyFill="1" applyBorder="1" applyAlignment="1">
      <alignment vertical="center"/>
    </xf>
    <xf numFmtId="0" fontId="28" fillId="13" borderId="75" xfId="1" applyFont="1" applyFill="1" applyBorder="1" applyAlignment="1">
      <alignment vertical="center"/>
    </xf>
    <xf numFmtId="0" fontId="28" fillId="14" borderId="75" xfId="1" applyFont="1" applyFill="1" applyBorder="1" applyAlignment="1">
      <alignment vertical="center"/>
    </xf>
    <xf numFmtId="0" fontId="28" fillId="14" borderId="79" xfId="1" applyFont="1" applyFill="1" applyBorder="1" applyAlignment="1">
      <alignment vertical="center"/>
    </xf>
    <xf numFmtId="0" fontId="6" fillId="0" borderId="31" xfId="4" applyFont="1" applyBorder="1" applyAlignment="1">
      <alignment horizontal="center" vertical="center"/>
    </xf>
    <xf numFmtId="0" fontId="32" fillId="0" borderId="84" xfId="1" applyFont="1" applyBorder="1" applyAlignment="1" applyProtection="1">
      <alignment horizontal="center" vertical="center" wrapText="1"/>
      <protection locked="0"/>
    </xf>
    <xf numFmtId="0" fontId="27" fillId="0" borderId="0" xfId="0" applyFont="1" applyAlignment="1">
      <alignment vertical="center"/>
    </xf>
    <xf numFmtId="0" fontId="28" fillId="0" borderId="30" xfId="0" applyFont="1" applyBorder="1" applyAlignment="1">
      <alignment horizontal="center" vertical="center"/>
    </xf>
    <xf numFmtId="3" fontId="29" fillId="0" borderId="41" xfId="1" applyNumberFormat="1" applyFont="1" applyFill="1" applyBorder="1" applyAlignment="1" applyProtection="1">
      <alignment horizontal="right" vertical="center" wrapText="1"/>
      <protection locked="0"/>
    </xf>
    <xf numFmtId="3" fontId="29" fillId="0" borderId="42" xfId="1" applyNumberFormat="1" applyFont="1" applyFill="1" applyBorder="1" applyAlignment="1" applyProtection="1">
      <alignment horizontal="right" vertical="center" wrapText="1"/>
      <protection locked="0"/>
    </xf>
    <xf numFmtId="3" fontId="29" fillId="0" borderId="65" xfId="1" applyNumberFormat="1" applyFont="1" applyFill="1" applyBorder="1" applyAlignment="1" applyProtection="1">
      <alignment horizontal="right" vertical="center" wrapText="1"/>
      <protection locked="0"/>
    </xf>
    <xf numFmtId="3" fontId="29" fillId="0" borderId="100" xfId="1" applyNumberFormat="1" applyFont="1" applyFill="1" applyBorder="1" applyAlignment="1" applyProtection="1">
      <alignment horizontal="right" vertical="center" wrapText="1"/>
      <protection locked="0"/>
    </xf>
    <xf numFmtId="165" fontId="28" fillId="5" borderId="101" xfId="1" applyNumberFormat="1" applyFont="1" applyFill="1" applyBorder="1" applyAlignment="1">
      <alignment horizontal="right" vertical="center"/>
    </xf>
    <xf numFmtId="3" fontId="28" fillId="0" borderId="0" xfId="1" applyNumberFormat="1" applyFont="1" applyBorder="1" applyAlignment="1" applyProtection="1">
      <alignment horizontal="right" vertical="center"/>
      <protection locked="0"/>
    </xf>
    <xf numFmtId="3" fontId="28" fillId="10" borderId="91" xfId="1" applyNumberFormat="1" applyFont="1" applyFill="1" applyBorder="1" applyAlignment="1">
      <alignment horizontal="right" vertical="center"/>
    </xf>
    <xf numFmtId="3" fontId="28" fillId="10" borderId="106" xfId="1" applyNumberFormat="1" applyFont="1" applyFill="1" applyBorder="1" applyAlignment="1">
      <alignment horizontal="right" vertical="center"/>
    </xf>
    <xf numFmtId="3" fontId="28" fillId="10" borderId="107" xfId="1" applyNumberFormat="1" applyFont="1" applyFill="1" applyBorder="1" applyAlignment="1">
      <alignment horizontal="right" vertical="center"/>
    </xf>
    <xf numFmtId="3" fontId="28" fillId="5" borderId="78" xfId="1" applyNumberFormat="1" applyFont="1" applyFill="1" applyBorder="1" applyAlignment="1">
      <alignment horizontal="right" vertical="center"/>
    </xf>
    <xf numFmtId="3" fontId="28" fillId="5" borderId="108" xfId="1" applyNumberFormat="1" applyFont="1" applyFill="1" applyBorder="1" applyAlignment="1">
      <alignment horizontal="right" vertical="center"/>
    </xf>
    <xf numFmtId="3" fontId="28" fillId="5" borderId="109" xfId="1" applyNumberFormat="1" applyFont="1" applyFill="1" applyBorder="1" applyAlignment="1">
      <alignment horizontal="right" vertical="center"/>
    </xf>
    <xf numFmtId="3" fontId="28" fillId="7" borderId="78" xfId="1" applyNumberFormat="1" applyFont="1" applyFill="1" applyBorder="1" applyAlignment="1">
      <alignment horizontal="right" vertical="center"/>
    </xf>
    <xf numFmtId="3" fontId="28" fillId="7" borderId="108" xfId="1" applyNumberFormat="1" applyFont="1" applyFill="1" applyBorder="1" applyAlignment="1">
      <alignment horizontal="right" vertical="center"/>
    </xf>
    <xf numFmtId="3" fontId="28" fillId="7" borderId="109" xfId="1" applyNumberFormat="1" applyFont="1" applyFill="1" applyBorder="1" applyAlignment="1">
      <alignment horizontal="right" vertical="center"/>
    </xf>
    <xf numFmtId="3" fontId="28" fillId="6" borderId="78" xfId="1" applyNumberFormat="1" applyFont="1" applyFill="1" applyBorder="1" applyAlignment="1">
      <alignment horizontal="right" vertical="center"/>
    </xf>
    <xf numFmtId="3" fontId="28" fillId="6" borderId="108" xfId="1" applyNumberFormat="1" applyFont="1" applyFill="1" applyBorder="1" applyAlignment="1">
      <alignment horizontal="right" vertical="center"/>
    </xf>
    <xf numFmtId="3" fontId="28" fillId="6" borderId="109" xfId="1" applyNumberFormat="1" applyFont="1" applyFill="1" applyBorder="1" applyAlignment="1">
      <alignment horizontal="right" vertical="center"/>
    </xf>
    <xf numFmtId="3" fontId="28" fillId="0" borderId="78" xfId="1" applyNumberFormat="1" applyFont="1" applyFill="1" applyBorder="1" applyAlignment="1">
      <alignment horizontal="right" vertical="center"/>
    </xf>
    <xf numFmtId="3" fontId="28" fillId="0" borderId="108" xfId="1" applyNumberFormat="1" applyFont="1" applyFill="1" applyBorder="1" applyAlignment="1">
      <alignment horizontal="right" vertical="center"/>
    </xf>
    <xf numFmtId="3" fontId="28" fillId="0" borderId="109" xfId="1" applyNumberFormat="1" applyFont="1" applyFill="1" applyBorder="1" applyAlignment="1">
      <alignment horizontal="right" vertical="center"/>
    </xf>
    <xf numFmtId="3" fontId="28" fillId="0" borderId="82" xfId="1" applyNumberFormat="1" applyFont="1" applyFill="1" applyBorder="1" applyAlignment="1">
      <alignment horizontal="right" vertical="center"/>
    </xf>
    <xf numFmtId="3" fontId="28" fillId="0" borderId="110" xfId="1" applyNumberFormat="1" applyFont="1" applyFill="1" applyBorder="1" applyAlignment="1">
      <alignment horizontal="right" vertical="center"/>
    </xf>
    <xf numFmtId="3" fontId="28" fillId="0" borderId="111" xfId="1" applyNumberFormat="1" applyFont="1" applyFill="1" applyBorder="1" applyAlignment="1">
      <alignment horizontal="right" vertical="center"/>
    </xf>
    <xf numFmtId="3" fontId="0" fillId="8" borderId="0" xfId="0" applyNumberFormat="1" applyFill="1" applyAlignment="1">
      <alignment horizontal="right"/>
    </xf>
    <xf numFmtId="3" fontId="28" fillId="10" borderId="78" xfId="1" applyNumberFormat="1" applyFont="1" applyFill="1" applyBorder="1" applyAlignment="1">
      <alignment horizontal="right" vertical="center"/>
    </xf>
    <xf numFmtId="3" fontId="28" fillId="10" borderId="108" xfId="1" applyNumberFormat="1" applyFont="1" applyFill="1" applyBorder="1" applyAlignment="1">
      <alignment horizontal="right" vertical="center"/>
    </xf>
    <xf numFmtId="3" fontId="28" fillId="10" borderId="109" xfId="1" applyNumberFormat="1" applyFont="1" applyFill="1" applyBorder="1" applyAlignment="1">
      <alignment horizontal="right" vertical="center"/>
    </xf>
    <xf numFmtId="3" fontId="28" fillId="0" borderId="10" xfId="1" applyNumberFormat="1" applyFont="1" applyFill="1" applyBorder="1" applyAlignment="1">
      <alignment horizontal="right" vertical="center"/>
    </xf>
    <xf numFmtId="3" fontId="28" fillId="0" borderId="22" xfId="1" applyNumberFormat="1" applyFont="1" applyFill="1" applyBorder="1" applyAlignment="1">
      <alignment horizontal="right" vertical="center"/>
    </xf>
    <xf numFmtId="3" fontId="28" fillId="9" borderId="4" xfId="1" applyNumberFormat="1" applyFont="1" applyFill="1" applyBorder="1" applyAlignment="1">
      <alignment horizontal="right" vertical="center"/>
    </xf>
    <xf numFmtId="3" fontId="28" fillId="9" borderId="19" xfId="1" applyNumberFormat="1" applyFont="1" applyFill="1" applyBorder="1" applyAlignment="1">
      <alignment horizontal="right" vertical="center"/>
    </xf>
    <xf numFmtId="3" fontId="28" fillId="9" borderId="3" xfId="1" applyNumberFormat="1" applyFont="1" applyFill="1" applyBorder="1" applyAlignment="1">
      <alignment horizontal="right" vertical="center"/>
    </xf>
    <xf numFmtId="3" fontId="28" fillId="0" borderId="29" xfId="1" applyNumberFormat="1" applyFont="1" applyFill="1" applyBorder="1" applyAlignment="1">
      <alignment horizontal="right" vertical="center"/>
    </xf>
    <xf numFmtId="3" fontId="28" fillId="0" borderId="35" xfId="1" applyNumberFormat="1" applyFont="1" applyFill="1" applyBorder="1" applyAlignment="1">
      <alignment horizontal="right" vertical="center"/>
    </xf>
    <xf numFmtId="3" fontId="12" fillId="0" borderId="101" xfId="4" applyNumberFormat="1" applyFont="1" applyBorder="1" applyAlignment="1" applyProtection="1">
      <alignment horizontal="right" vertical="center"/>
      <protection locked="0"/>
    </xf>
    <xf numFmtId="3" fontId="12" fillId="0" borderId="15" xfId="4" applyNumberFormat="1" applyFont="1" applyBorder="1" applyAlignment="1">
      <alignment horizontal="right" vertical="center"/>
    </xf>
    <xf numFmtId="3" fontId="12" fillId="0" borderId="16" xfId="4" applyNumberFormat="1" applyFont="1" applyBorder="1" applyAlignment="1">
      <alignment horizontal="right" vertical="center"/>
    </xf>
    <xf numFmtId="3" fontId="28" fillId="0" borderId="16" xfId="1" applyNumberFormat="1" applyFont="1" applyFill="1" applyBorder="1" applyAlignment="1">
      <alignment horizontal="right" vertical="center"/>
    </xf>
    <xf numFmtId="3" fontId="28" fillId="0" borderId="40" xfId="1" applyNumberFormat="1" applyFont="1" applyFill="1" applyBorder="1" applyAlignment="1">
      <alignment horizontal="right" vertical="center"/>
    </xf>
    <xf numFmtId="3" fontId="12" fillId="0" borderId="0" xfId="4" applyNumberFormat="1" applyFont="1" applyAlignment="1">
      <alignment horizontal="right" vertical="center"/>
    </xf>
    <xf numFmtId="3" fontId="12" fillId="0" borderId="33" xfId="4" applyNumberFormat="1" applyFont="1" applyBorder="1" applyAlignment="1">
      <alignment horizontal="right" vertical="center"/>
    </xf>
    <xf numFmtId="3" fontId="12" fillId="0" borderId="7" xfId="4" applyNumberFormat="1" applyFont="1" applyBorder="1" applyAlignment="1">
      <alignment horizontal="right" vertical="center"/>
    </xf>
    <xf numFmtId="3" fontId="6" fillId="0" borderId="6" xfId="4" applyNumberFormat="1" applyFont="1" applyBorder="1" applyAlignment="1" applyProtection="1">
      <alignment horizontal="right" vertical="center"/>
      <protection locked="0"/>
    </xf>
    <xf numFmtId="3" fontId="6" fillId="0" borderId="30" xfId="4" applyNumberFormat="1" applyFont="1" applyBorder="1" applyAlignment="1">
      <alignment horizontal="right" vertical="center"/>
    </xf>
    <xf numFmtId="3" fontId="6" fillId="0" borderId="10" xfId="4" applyNumberFormat="1" applyFont="1" applyBorder="1" applyAlignment="1">
      <alignment horizontal="right" vertical="center"/>
    </xf>
    <xf numFmtId="3" fontId="6" fillId="0" borderId="0" xfId="4" applyNumberFormat="1" applyFont="1" applyAlignment="1">
      <alignment horizontal="right" vertical="center"/>
    </xf>
    <xf numFmtId="3" fontId="6" fillId="0" borderId="9" xfId="4" applyNumberFormat="1" applyFont="1" applyBorder="1" applyAlignment="1" applyProtection="1">
      <alignment horizontal="right" vertical="center"/>
      <protection locked="0"/>
    </xf>
    <xf numFmtId="3" fontId="6" fillId="0" borderId="34" xfId="4" applyNumberFormat="1" applyFont="1" applyBorder="1" applyAlignment="1" applyProtection="1">
      <alignment horizontal="right" vertical="center"/>
      <protection locked="0"/>
    </xf>
    <xf numFmtId="3" fontId="6" fillId="0" borderId="31" xfId="4" applyNumberFormat="1" applyFont="1" applyBorder="1" applyAlignment="1">
      <alignment horizontal="right" vertical="center"/>
    </xf>
    <xf numFmtId="3" fontId="6" fillId="0" borderId="29" xfId="4" applyNumberFormat="1" applyFont="1" applyBorder="1" applyAlignment="1">
      <alignment horizontal="right" vertical="center"/>
    </xf>
    <xf numFmtId="3" fontId="6" fillId="0" borderId="18" xfId="4" applyNumberFormat="1" applyFont="1" applyBorder="1" applyAlignment="1">
      <alignment horizontal="right" vertical="center"/>
    </xf>
    <xf numFmtId="3" fontId="6" fillId="0" borderId="13" xfId="4" applyNumberFormat="1" applyFont="1" applyBorder="1" applyAlignment="1">
      <alignment horizontal="right" vertical="center"/>
    </xf>
    <xf numFmtId="3" fontId="22" fillId="9" borderId="23" xfId="1" applyNumberFormat="1" applyFont="1" applyFill="1" applyBorder="1" applyAlignment="1" applyProtection="1">
      <alignment horizontal="right" vertical="center"/>
      <protection locked="0"/>
    </xf>
    <xf numFmtId="3" fontId="22" fillId="0" borderId="0" xfId="4" applyNumberFormat="1" applyFont="1" applyAlignment="1">
      <alignment horizontal="right" vertical="center"/>
    </xf>
    <xf numFmtId="0" fontId="50" fillId="0" borderId="17" xfId="0" applyFont="1" applyBorder="1" applyAlignment="1">
      <alignment vertical="center"/>
    </xf>
    <xf numFmtId="0" fontId="40" fillId="0" borderId="17" xfId="0" applyFont="1" applyBorder="1" applyAlignment="1">
      <alignment horizontal="center" vertical="center"/>
    </xf>
    <xf numFmtId="0" fontId="50" fillId="0" borderId="17" xfId="0" applyFont="1" applyBorder="1" applyAlignment="1">
      <alignment horizontal="center" vertical="center"/>
    </xf>
    <xf numFmtId="0" fontId="51" fillId="9" borderId="17" xfId="0" applyFont="1" applyFill="1" applyBorder="1" applyAlignment="1">
      <alignment vertical="center"/>
    </xf>
    <xf numFmtId="49" fontId="43" fillId="9" borderId="17" xfId="0" applyNumberFormat="1" applyFont="1" applyFill="1" applyBorder="1" applyAlignment="1">
      <alignment horizontal="right" vertical="center"/>
    </xf>
    <xf numFmtId="0" fontId="50" fillId="0" borderId="5" xfId="0" applyFont="1" applyBorder="1" applyAlignment="1">
      <alignment vertical="center"/>
    </xf>
    <xf numFmtId="49" fontId="40" fillId="0" borderId="5" xfId="0" applyNumberFormat="1" applyFont="1" applyBorder="1" applyAlignment="1">
      <alignment horizontal="right" vertical="center"/>
    </xf>
    <xf numFmtId="0" fontId="50" fillId="0" borderId="8" xfId="0" applyFont="1" applyBorder="1" applyAlignment="1">
      <alignment vertical="center"/>
    </xf>
    <xf numFmtId="49" fontId="40" fillId="0" borderId="8" xfId="0" applyNumberFormat="1" applyFont="1" applyBorder="1" applyAlignment="1">
      <alignment horizontal="right" vertical="center"/>
    </xf>
    <xf numFmtId="0" fontId="50" fillId="0" borderId="56" xfId="0" applyFont="1" applyBorder="1" applyAlignment="1">
      <alignment vertical="center"/>
    </xf>
    <xf numFmtId="49" fontId="40" fillId="0" borderId="56" xfId="0" applyNumberFormat="1" applyFont="1" applyBorder="1" applyAlignment="1">
      <alignment horizontal="right" vertical="center"/>
    </xf>
    <xf numFmtId="0" fontId="50" fillId="0" borderId="122" xfId="0" applyFont="1" applyBorder="1" applyAlignment="1">
      <alignment vertical="center"/>
    </xf>
    <xf numFmtId="49" fontId="40" fillId="0" borderId="122" xfId="0" applyNumberFormat="1" applyFont="1" applyBorder="1" applyAlignment="1">
      <alignment horizontal="right" vertical="center"/>
    </xf>
    <xf numFmtId="49" fontId="40" fillId="9" borderId="17" xfId="0" applyNumberFormat="1" applyFont="1" applyFill="1" applyBorder="1" applyAlignment="1">
      <alignment horizontal="right" vertical="center"/>
    </xf>
    <xf numFmtId="0" fontId="51" fillId="0" borderId="5" xfId="0" applyFont="1" applyBorder="1" applyAlignment="1">
      <alignment vertical="center"/>
    </xf>
    <xf numFmtId="0" fontId="51" fillId="0" borderId="36" xfId="0" applyFont="1" applyBorder="1" applyAlignment="1">
      <alignment vertical="center"/>
    </xf>
    <xf numFmtId="49" fontId="40" fillId="0" borderId="36" xfId="0" applyNumberFormat="1" applyFont="1" applyBorder="1" applyAlignment="1">
      <alignment horizontal="right" vertical="center"/>
    </xf>
    <xf numFmtId="3" fontId="22" fillId="9" borderId="92" xfId="1" applyNumberFormat="1" applyFont="1" applyFill="1" applyBorder="1" applyAlignment="1" applyProtection="1">
      <alignment horizontal="left" vertical="center"/>
      <protection locked="0"/>
    </xf>
    <xf numFmtId="0" fontId="28" fillId="8" borderId="123" xfId="1" applyFont="1" applyFill="1" applyBorder="1" applyAlignment="1">
      <alignment horizontal="center" vertical="center" wrapText="1"/>
    </xf>
    <xf numFmtId="0" fontId="28" fillId="4" borderId="38" xfId="1" applyFont="1" applyFill="1" applyBorder="1" applyAlignment="1">
      <alignment horizontal="center" vertical="center"/>
    </xf>
    <xf numFmtId="0" fontId="28" fillId="0" borderId="124" xfId="1" applyFont="1" applyBorder="1" applyAlignment="1">
      <alignment horizontal="center" vertical="center"/>
    </xf>
    <xf numFmtId="0" fontId="28" fillId="0" borderId="125" xfId="1" applyFont="1" applyBorder="1" applyAlignment="1">
      <alignment horizontal="center" vertical="center"/>
    </xf>
    <xf numFmtId="0" fontId="28" fillId="0" borderId="126" xfId="1" applyFont="1" applyBorder="1" applyAlignment="1">
      <alignment horizontal="center" vertical="center"/>
    </xf>
    <xf numFmtId="0" fontId="28" fillId="0" borderId="13" xfId="1" applyFont="1" applyBorder="1" applyAlignment="1" applyProtection="1">
      <alignment horizontal="center" vertical="center" wrapText="1"/>
      <protection locked="0"/>
    </xf>
    <xf numFmtId="0" fontId="28" fillId="0" borderId="30" xfId="1" applyFont="1" applyBorder="1" applyAlignment="1" applyProtection="1">
      <alignment horizontal="center" vertical="center"/>
      <protection locked="0"/>
    </xf>
    <xf numFmtId="0" fontId="6" fillId="0" borderId="127" xfId="1" applyFont="1" applyBorder="1" applyAlignment="1">
      <alignment vertical="center"/>
    </xf>
    <xf numFmtId="0" fontId="36" fillId="0" borderId="29" xfId="1" applyFont="1" applyFill="1" applyBorder="1" applyAlignment="1" applyProtection="1">
      <alignment horizontal="left" vertical="center" wrapText="1" indent="1"/>
      <protection locked="0"/>
    </xf>
    <xf numFmtId="0" fontId="36" fillId="0" borderId="10" xfId="1" applyFont="1" applyFill="1" applyBorder="1" applyAlignment="1" applyProtection="1">
      <alignment horizontal="left" vertical="center" wrapText="1" indent="1"/>
      <protection locked="0"/>
    </xf>
    <xf numFmtId="0" fontId="36" fillId="0" borderId="29" xfId="1" applyFont="1" applyBorder="1" applyAlignment="1" applyProtection="1">
      <alignment horizontal="left" vertical="center" wrapText="1" indent="1"/>
      <protection locked="0"/>
    </xf>
    <xf numFmtId="0" fontId="36" fillId="0" borderId="4" xfId="1" applyFont="1" applyBorder="1" applyAlignment="1" applyProtection="1">
      <alignment horizontal="left" vertical="center" wrapText="1" indent="1"/>
      <protection locked="0"/>
    </xf>
    <xf numFmtId="0" fontId="28" fillId="0" borderId="113" xfId="1" applyFont="1" applyFill="1" applyBorder="1" applyAlignment="1" applyProtection="1">
      <alignment horizontal="left" vertical="center" indent="1"/>
      <protection locked="0"/>
    </xf>
    <xf numFmtId="0" fontId="36" fillId="0" borderId="13" xfId="1" applyFont="1" applyBorder="1" applyAlignment="1" applyProtection="1">
      <alignment horizontal="left" vertical="center" wrapText="1" indent="1"/>
      <protection locked="0"/>
    </xf>
    <xf numFmtId="0" fontId="28" fillId="0" borderId="14" xfId="1" applyFont="1" applyBorder="1" applyAlignment="1" applyProtection="1">
      <alignment horizontal="left" vertical="center" indent="1"/>
      <protection locked="0"/>
    </xf>
    <xf numFmtId="0" fontId="28" fillId="0" borderId="8" xfId="1" applyFont="1" applyBorder="1" applyAlignment="1" applyProtection="1">
      <alignment horizontal="left" vertical="center" indent="1"/>
      <protection locked="0"/>
    </xf>
    <xf numFmtId="0" fontId="6" fillId="0" borderId="8" xfId="1" applyFont="1" applyBorder="1" applyAlignment="1" applyProtection="1">
      <alignment horizontal="left" vertical="center" indent="1"/>
      <protection locked="0"/>
    </xf>
    <xf numFmtId="0" fontId="29" fillId="0" borderId="8" xfId="1" applyFont="1" applyBorder="1" applyAlignment="1" applyProtection="1">
      <alignment horizontal="left" indent="1"/>
      <protection locked="0"/>
    </xf>
    <xf numFmtId="0" fontId="28" fillId="0" borderId="56" xfId="1" applyFont="1" applyBorder="1" applyAlignment="1" applyProtection="1">
      <alignment horizontal="left" vertical="center" indent="1"/>
      <protection locked="0"/>
    </xf>
    <xf numFmtId="0" fontId="28" fillId="0" borderId="17" xfId="1" applyFont="1" applyBorder="1" applyAlignment="1" applyProtection="1">
      <alignment horizontal="left" vertical="center" indent="1"/>
      <protection locked="0"/>
    </xf>
    <xf numFmtId="0" fontId="29" fillId="0" borderId="5" xfId="1" applyFont="1" applyBorder="1" applyAlignment="1" applyProtection="1">
      <alignment horizontal="left" vertical="top" wrapText="1" indent="1"/>
      <protection locked="0"/>
    </xf>
    <xf numFmtId="0" fontId="28" fillId="0" borderId="5" xfId="1" applyFont="1" applyBorder="1" applyAlignment="1" applyProtection="1">
      <alignment horizontal="left" vertical="top" wrapText="1" indent="1"/>
      <protection locked="0"/>
    </xf>
    <xf numFmtId="0" fontId="28" fillId="0" borderId="8" xfId="1" applyFont="1" applyBorder="1" applyAlignment="1" applyProtection="1">
      <alignment horizontal="left" vertical="top" wrapText="1" indent="1"/>
      <protection locked="0"/>
    </xf>
    <xf numFmtId="0" fontId="29" fillId="0" borderId="8" xfId="1" applyFont="1" applyBorder="1" applyAlignment="1" applyProtection="1">
      <alignment horizontal="left" vertical="top" wrapText="1" indent="1"/>
      <protection locked="0"/>
    </xf>
    <xf numFmtId="0" fontId="29" fillId="0" borderId="56" xfId="1" applyFont="1" applyBorder="1" applyAlignment="1" applyProtection="1">
      <alignment horizontal="left" vertical="top" wrapText="1" indent="1"/>
      <protection locked="0"/>
    </xf>
    <xf numFmtId="0" fontId="28" fillId="0" borderId="16" xfId="1" applyFont="1" applyBorder="1" applyAlignment="1" applyProtection="1">
      <alignment horizontal="left" vertical="center" indent="1"/>
      <protection locked="0"/>
    </xf>
    <xf numFmtId="0" fontId="28" fillId="0" borderId="10" xfId="1" applyFont="1" applyBorder="1" applyAlignment="1" applyProtection="1">
      <alignment horizontal="left" vertical="center" indent="1"/>
      <protection locked="0"/>
    </xf>
    <xf numFmtId="0" fontId="28" fillId="0" borderId="4" xfId="1" applyFont="1" applyBorder="1" applyAlignment="1" applyProtection="1">
      <alignment horizontal="left" vertical="center" indent="1"/>
      <protection locked="0"/>
    </xf>
    <xf numFmtId="0" fontId="28" fillId="0" borderId="29" xfId="1" applyFont="1" applyFill="1" applyBorder="1" applyAlignment="1" applyProtection="1">
      <alignment horizontal="left" vertical="center" indent="1"/>
      <protection locked="0"/>
    </xf>
    <xf numFmtId="0" fontId="52" fillId="0" borderId="0" xfId="1" applyFont="1" applyAlignment="1">
      <alignment vertical="center"/>
    </xf>
    <xf numFmtId="0" fontId="28" fillId="0" borderId="29" xfId="1" applyFont="1" applyBorder="1" applyAlignment="1" applyProtection="1">
      <alignment horizontal="left" vertical="center" indent="1"/>
      <protection locked="0"/>
    </xf>
    <xf numFmtId="0" fontId="28" fillId="0" borderId="7" xfId="1" applyFont="1" applyBorder="1" applyAlignment="1" applyProtection="1">
      <alignment horizontal="left" vertical="center" indent="1"/>
      <protection locked="0"/>
    </xf>
    <xf numFmtId="0" fontId="28" fillId="0" borderId="61" xfId="1" applyFont="1" applyBorder="1" applyAlignment="1" applyProtection="1">
      <alignment horizontal="left" vertical="center" indent="1"/>
      <protection locked="0"/>
    </xf>
    <xf numFmtId="0" fontId="28" fillId="0" borderId="25" xfId="1" applyFont="1" applyBorder="1" applyAlignment="1" applyProtection="1">
      <alignment horizontal="left" vertical="center" indent="1"/>
      <protection locked="0"/>
    </xf>
    <xf numFmtId="0" fontId="28" fillId="0" borderId="128" xfId="1" applyFont="1" applyBorder="1" applyAlignment="1" applyProtection="1">
      <alignment horizontal="left" vertical="center" indent="1"/>
      <protection locked="0"/>
    </xf>
    <xf numFmtId="0" fontId="28" fillId="0" borderId="27" xfId="1" applyFont="1" applyBorder="1" applyAlignment="1" applyProtection="1">
      <alignment horizontal="left" vertical="center" indent="1"/>
      <protection locked="0"/>
    </xf>
    <xf numFmtId="0" fontId="28" fillId="0" borderId="92" xfId="1" applyFont="1" applyBorder="1" applyAlignment="1" applyProtection="1">
      <alignment horizontal="left" vertical="center" indent="1"/>
      <protection locked="0"/>
    </xf>
    <xf numFmtId="0" fontId="28" fillId="0" borderId="28" xfId="1" applyFont="1" applyBorder="1" applyAlignment="1" applyProtection="1">
      <alignment horizontal="left" vertical="center" indent="1"/>
      <protection locked="0"/>
    </xf>
    <xf numFmtId="0" fontId="28" fillId="0" borderId="129" xfId="1" applyFont="1" applyBorder="1" applyAlignment="1" applyProtection="1">
      <alignment horizontal="left" vertical="center" indent="1"/>
      <protection locked="0"/>
    </xf>
    <xf numFmtId="0" fontId="28" fillId="0" borderId="15" xfId="1" applyFont="1" applyBorder="1" applyAlignment="1" applyProtection="1">
      <alignment horizontal="left" vertical="center" indent="1"/>
      <protection locked="0"/>
    </xf>
    <xf numFmtId="0" fontId="28" fillId="0" borderId="38" xfId="1" applyFont="1" applyBorder="1" applyAlignment="1" applyProtection="1">
      <alignment horizontal="left" vertical="center" indent="1"/>
      <protection locked="0"/>
    </xf>
    <xf numFmtId="0" fontId="28" fillId="0" borderId="130" xfId="1" applyFont="1" applyBorder="1" applyAlignment="1" applyProtection="1">
      <alignment horizontal="left" indent="1"/>
      <protection locked="0"/>
    </xf>
    <xf numFmtId="0" fontId="28" fillId="0" borderId="2" xfId="1" applyFont="1" applyBorder="1" applyAlignment="1" applyProtection="1">
      <alignment horizontal="left" vertical="center" indent="1"/>
      <protection locked="0"/>
    </xf>
    <xf numFmtId="0" fontId="28" fillId="0" borderId="30" xfId="1" applyFont="1" applyBorder="1" applyAlignment="1" applyProtection="1">
      <alignment horizontal="left" vertical="center" indent="1"/>
      <protection locked="0"/>
    </xf>
    <xf numFmtId="0" fontId="28" fillId="0" borderId="3" xfId="1" applyFont="1" applyBorder="1" applyAlignment="1" applyProtection="1">
      <alignment horizontal="left" vertical="center" indent="1"/>
      <protection locked="0"/>
    </xf>
    <xf numFmtId="0" fontId="28" fillId="0" borderId="31" xfId="1" applyFont="1" applyBorder="1" applyAlignment="1" applyProtection="1">
      <alignment horizontal="left" vertical="center" indent="1"/>
      <protection locked="0"/>
    </xf>
    <xf numFmtId="0" fontId="29" fillId="9" borderId="134" xfId="1" applyFont="1" applyFill="1" applyBorder="1" applyAlignment="1" applyProtection="1">
      <alignment horizontal="left" vertical="center" wrapText="1" indent="1"/>
      <protection locked="0"/>
    </xf>
    <xf numFmtId="3" fontId="29" fillId="9" borderId="45" xfId="1" applyNumberFormat="1" applyFont="1" applyFill="1" applyBorder="1" applyAlignment="1" applyProtection="1">
      <alignment horizontal="left" vertical="center" wrapText="1" indent="1"/>
      <protection locked="0"/>
    </xf>
    <xf numFmtId="3" fontId="29" fillId="0" borderId="92" xfId="1" applyNumberFormat="1" applyFont="1" applyFill="1" applyBorder="1" applyAlignment="1" applyProtection="1">
      <alignment horizontal="left" vertical="center" indent="1"/>
      <protection locked="0"/>
    </xf>
    <xf numFmtId="0" fontId="28" fillId="0" borderId="27" xfId="1" applyFont="1" applyBorder="1" applyAlignment="1" applyProtection="1">
      <alignment horizontal="left" vertical="center" wrapText="1" indent="1"/>
      <protection locked="0"/>
    </xf>
    <xf numFmtId="0" fontId="28" fillId="0" borderId="10" xfId="1" applyFont="1" applyBorder="1" applyAlignment="1" applyProtection="1">
      <alignment horizontal="left" vertical="center" wrapText="1" indent="1"/>
      <protection locked="0"/>
    </xf>
    <xf numFmtId="0" fontId="28" fillId="9" borderId="10" xfId="1" applyFont="1" applyFill="1" applyBorder="1" applyAlignment="1" applyProtection="1">
      <alignment horizontal="left" vertical="center" indent="1"/>
      <protection locked="0"/>
    </xf>
    <xf numFmtId="0" fontId="28" fillId="9" borderId="10" xfId="1" applyFont="1" applyFill="1" applyBorder="1" applyAlignment="1" applyProtection="1">
      <alignment horizontal="left" vertical="center" wrapText="1" indent="1"/>
      <protection locked="0"/>
    </xf>
    <xf numFmtId="0" fontId="28" fillId="0" borderId="9" xfId="1" applyFont="1" applyBorder="1" applyAlignment="1" applyProtection="1">
      <alignment horizontal="left" vertical="center" wrapText="1" indent="1"/>
      <protection locked="0"/>
    </xf>
    <xf numFmtId="0" fontId="28" fillId="0" borderId="8" xfId="1" applyFont="1" applyBorder="1" applyAlignment="1" applyProtection="1">
      <alignment horizontal="left" vertical="center" wrapText="1" indent="1"/>
      <protection locked="0"/>
    </xf>
    <xf numFmtId="0" fontId="28" fillId="0" borderId="30" xfId="1" applyFont="1" applyBorder="1" applyAlignment="1" applyProtection="1">
      <alignment horizontal="left" vertical="center" indent="1"/>
      <protection locked="0"/>
    </xf>
    <xf numFmtId="0" fontId="28" fillId="8" borderId="135" xfId="1" applyFont="1" applyFill="1" applyBorder="1" applyAlignment="1">
      <alignment horizontal="center" vertical="center"/>
    </xf>
    <xf numFmtId="0" fontId="28" fillId="8" borderId="136" xfId="1" applyFont="1" applyFill="1" applyBorder="1" applyAlignment="1">
      <alignment horizontal="center" vertical="center" wrapText="1"/>
    </xf>
    <xf numFmtId="0" fontId="28" fillId="0" borderId="137" xfId="1" applyFont="1" applyFill="1" applyBorder="1" applyAlignment="1">
      <alignment horizontal="center" vertical="center" wrapText="1"/>
    </xf>
    <xf numFmtId="3" fontId="28" fillId="4" borderId="45" xfId="1" applyNumberFormat="1" applyFont="1" applyFill="1" applyBorder="1" applyAlignment="1">
      <alignment vertical="center"/>
    </xf>
    <xf numFmtId="3" fontId="28" fillId="4" borderId="46" xfId="1" applyNumberFormat="1" applyFont="1" applyFill="1" applyBorder="1" applyAlignment="1">
      <alignment vertical="center"/>
    </xf>
    <xf numFmtId="3" fontId="28" fillId="4" borderId="47" xfId="1" applyNumberFormat="1" applyFont="1" applyFill="1" applyBorder="1" applyAlignment="1">
      <alignment vertical="center"/>
    </xf>
    <xf numFmtId="3" fontId="28" fillId="4" borderId="48" xfId="1" applyNumberFormat="1" applyFont="1" applyFill="1" applyBorder="1" applyAlignment="1">
      <alignment vertical="center"/>
    </xf>
    <xf numFmtId="0" fontId="32" fillId="0" borderId="43" xfId="1" applyFont="1" applyFill="1" applyBorder="1" applyAlignment="1">
      <alignment horizontal="center" vertical="center" wrapText="1"/>
    </xf>
    <xf numFmtId="3" fontId="46" fillId="0" borderId="0" xfId="0" applyNumberFormat="1" applyFont="1"/>
    <xf numFmtId="0" fontId="29" fillId="0" borderId="20" xfId="1" applyFont="1" applyBorder="1" applyAlignment="1" applyProtection="1">
      <alignment horizontal="center" vertical="center" wrapText="1"/>
      <protection locked="0"/>
    </xf>
    <xf numFmtId="0" fontId="29" fillId="0" borderId="63" xfId="1" applyFont="1" applyBorder="1" applyAlignment="1" applyProtection="1">
      <alignment horizontal="center" vertical="center" wrapText="1"/>
      <protection locked="0"/>
    </xf>
    <xf numFmtId="0" fontId="57" fillId="0" borderId="0" xfId="0" applyFont="1"/>
    <xf numFmtId="0" fontId="29" fillId="0" borderId="112" xfId="1" applyFont="1" applyBorder="1" applyAlignment="1" applyProtection="1">
      <alignment horizontal="center" vertical="center" wrapText="1"/>
      <protection locked="0"/>
    </xf>
    <xf numFmtId="0" fontId="29" fillId="0" borderId="36" xfId="1" applyFont="1" applyBorder="1" applyAlignment="1" applyProtection="1">
      <alignment horizontal="left" vertical="center" wrapText="1" indent="1"/>
      <protection locked="0"/>
    </xf>
    <xf numFmtId="3" fontId="28" fillId="0" borderId="100" xfId="1" applyNumberFormat="1" applyFont="1" applyBorder="1" applyAlignment="1" applyProtection="1">
      <alignment horizontal="right" vertical="center" wrapText="1" indent="1"/>
      <protection hidden="1"/>
    </xf>
    <xf numFmtId="3" fontId="28" fillId="0" borderId="73" xfId="1" applyNumberFormat="1" applyFont="1" applyBorder="1" applyAlignment="1" applyProtection="1">
      <alignment horizontal="right" vertical="center" wrapText="1" indent="1"/>
      <protection hidden="1"/>
    </xf>
    <xf numFmtId="3" fontId="28" fillId="0" borderId="40" xfId="1" applyNumberFormat="1" applyFont="1" applyBorder="1" applyAlignment="1" applyProtection="1">
      <alignment horizontal="right" vertical="center" wrapText="1" indent="1"/>
      <protection hidden="1"/>
    </xf>
    <xf numFmtId="3" fontId="28" fillId="0" borderId="22" xfId="1" applyNumberFormat="1" applyFont="1" applyBorder="1" applyAlignment="1" applyProtection="1">
      <alignment horizontal="right" vertical="center" wrapText="1" indent="1"/>
      <protection hidden="1"/>
    </xf>
    <xf numFmtId="3" fontId="28" fillId="0" borderId="13" xfId="1" applyNumberFormat="1" applyFont="1" applyBorder="1" applyAlignment="1" applyProtection="1">
      <alignment horizontal="right" vertical="center" wrapText="1" indent="1"/>
      <protection locked="0"/>
    </xf>
    <xf numFmtId="3" fontId="28" fillId="0" borderId="1" xfId="1" applyNumberFormat="1" applyFont="1" applyBorder="1" applyAlignment="1" applyProtection="1">
      <alignment horizontal="right" vertical="center" wrapText="1" indent="1"/>
      <protection hidden="1"/>
    </xf>
    <xf numFmtId="0" fontId="29" fillId="0" borderId="64" xfId="1" applyFont="1" applyBorder="1" applyAlignment="1" applyProtection="1">
      <alignment horizontal="center" vertical="center" wrapText="1"/>
      <protection locked="0"/>
    </xf>
    <xf numFmtId="3" fontId="28" fillId="0" borderId="101" xfId="1" applyNumberFormat="1" applyFont="1" applyBorder="1" applyAlignment="1" applyProtection="1">
      <alignment horizontal="right" vertical="center" wrapText="1" indent="1"/>
      <protection locked="0"/>
    </xf>
    <xf numFmtId="3" fontId="28" fillId="0" borderId="12" xfId="1" applyNumberFormat="1" applyFont="1" applyBorder="1" applyAlignment="1" applyProtection="1">
      <alignment horizontal="right" vertical="center" wrapText="1" indent="1"/>
      <protection locked="0"/>
    </xf>
    <xf numFmtId="0" fontId="28" fillId="0" borderId="14" xfId="1" applyFont="1" applyBorder="1" applyAlignment="1" applyProtection="1">
      <alignment horizontal="left" vertical="center" wrapText="1" indent="1"/>
      <protection locked="0"/>
    </xf>
    <xf numFmtId="0" fontId="28" fillId="0" borderId="11" xfId="1" applyFont="1" applyBorder="1" applyAlignment="1" applyProtection="1">
      <alignment horizontal="left" vertical="center" wrapText="1" indent="1"/>
      <protection locked="0"/>
    </xf>
    <xf numFmtId="0" fontId="4" fillId="0" borderId="0" xfId="5"/>
    <xf numFmtId="0" fontId="58" fillId="0" borderId="0" xfId="0" applyFont="1" applyAlignment="1">
      <alignment horizontal="center" vertical="center"/>
    </xf>
    <xf numFmtId="0" fontId="59" fillId="0" borderId="0" xfId="0" applyFont="1" applyAlignment="1">
      <alignment horizontal="center" vertical="center"/>
    </xf>
    <xf numFmtId="0" fontId="60" fillId="0" borderId="0" xfId="0" applyFont="1" applyAlignment="1">
      <alignment vertical="center"/>
    </xf>
    <xf numFmtId="0" fontId="61" fillId="0" borderId="0" xfId="0" applyFont="1" applyAlignment="1">
      <alignment horizontal="center" vertical="center"/>
    </xf>
    <xf numFmtId="0" fontId="62" fillId="0" borderId="0" xfId="0" applyFont="1" applyAlignment="1">
      <alignment vertical="center"/>
    </xf>
    <xf numFmtId="0" fontId="62" fillId="0" borderId="0" xfId="0" applyFont="1" applyAlignment="1">
      <alignment horizontal="center" vertical="center"/>
    </xf>
    <xf numFmtId="0" fontId="63" fillId="0" borderId="0" xfId="0" applyFont="1"/>
    <xf numFmtId="0" fontId="0" fillId="0" borderId="0" xfId="0" applyFont="1" applyAlignment="1">
      <alignment horizontal="right"/>
    </xf>
    <xf numFmtId="0" fontId="0" fillId="0" borderId="0" xfId="0" applyFont="1"/>
    <xf numFmtId="0" fontId="56" fillId="0" borderId="0" xfId="0" applyFont="1" applyAlignment="1">
      <alignment horizontal="left" vertical="center" indent="2"/>
    </xf>
    <xf numFmtId="0" fontId="56" fillId="0" borderId="0" xfId="0" applyFont="1" applyAlignment="1">
      <alignment horizontal="right" vertical="center"/>
    </xf>
    <xf numFmtId="0" fontId="56" fillId="0" borderId="0" xfId="0" applyFont="1" applyBorder="1" applyAlignment="1">
      <alignment horizontal="left" vertical="center" indent="2"/>
    </xf>
    <xf numFmtId="0" fontId="55" fillId="0" borderId="0" xfId="0" applyFont="1" applyAlignment="1">
      <alignment horizontal="left" vertical="center" indent="5"/>
    </xf>
    <xf numFmtId="0" fontId="55" fillId="0" borderId="0" xfId="0" applyNumberFormat="1" applyFont="1" applyAlignment="1">
      <alignment horizontal="right" vertical="center"/>
    </xf>
    <xf numFmtId="0" fontId="55" fillId="0" borderId="0" xfId="0" applyFont="1" applyAlignment="1">
      <alignment horizontal="right" vertical="center"/>
    </xf>
    <xf numFmtId="0" fontId="55" fillId="0" borderId="0" xfId="0" applyFont="1" applyAlignment="1">
      <alignment horizontal="left" vertical="center" indent="9"/>
    </xf>
    <xf numFmtId="0" fontId="0" fillId="0" borderId="0" xfId="0" applyFont="1" applyAlignment="1">
      <alignment horizontal="justify" wrapText="1"/>
    </xf>
    <xf numFmtId="0" fontId="66" fillId="0" borderId="0" xfId="2" applyFont="1" applyFill="1" applyBorder="1" applyAlignment="1">
      <alignment vertical="center" wrapText="1"/>
    </xf>
    <xf numFmtId="0" fontId="67" fillId="0" borderId="0" xfId="2" applyFont="1" applyFill="1" applyBorder="1" applyAlignment="1">
      <alignment vertical="center" wrapText="1"/>
    </xf>
    <xf numFmtId="0" fontId="7" fillId="0" borderId="0" xfId="1" applyFont="1" applyFill="1" applyBorder="1" applyAlignment="1" applyProtection="1">
      <alignment vertical="center"/>
      <protection locked="0"/>
    </xf>
    <xf numFmtId="0" fontId="27" fillId="0" borderId="0" xfId="2" applyFont="1" applyBorder="1" applyAlignment="1">
      <alignment vertical="center" wrapText="1"/>
    </xf>
    <xf numFmtId="0" fontId="68" fillId="0" borderId="0" xfId="0" applyFont="1"/>
    <xf numFmtId="0" fontId="69" fillId="0" borderId="0" xfId="0" applyFont="1" applyFill="1" applyAlignment="1">
      <alignment vertical="center"/>
    </xf>
    <xf numFmtId="0" fontId="0" fillId="0" borderId="0" xfId="0" applyFill="1" applyAlignment="1">
      <alignment vertical="center"/>
    </xf>
    <xf numFmtId="0" fontId="66" fillId="0" borderId="0" xfId="1" applyFont="1" applyFill="1" applyBorder="1" applyAlignment="1">
      <alignment vertical="center"/>
    </xf>
    <xf numFmtId="0" fontId="6" fillId="0" borderId="0" xfId="1" applyFont="1" applyFill="1" applyBorder="1" applyAlignment="1">
      <alignment vertical="center"/>
    </xf>
    <xf numFmtId="0" fontId="67" fillId="0" borderId="0" xfId="1" applyFont="1" applyFill="1" applyBorder="1" applyAlignment="1">
      <alignment vertical="center"/>
    </xf>
    <xf numFmtId="0" fontId="28" fillId="0" borderId="5" xfId="2" applyFont="1" applyFill="1" applyBorder="1" applyAlignment="1">
      <alignment vertical="center" wrapText="1"/>
    </xf>
    <xf numFmtId="0" fontId="28" fillId="0" borderId="6" xfId="2" applyFont="1" applyFill="1" applyBorder="1" applyAlignment="1">
      <alignment horizontal="center" vertical="center"/>
    </xf>
    <xf numFmtId="49" fontId="28" fillId="0" borderId="7" xfId="2" applyNumberFormat="1" applyFont="1" applyFill="1" applyBorder="1" applyAlignment="1">
      <alignment horizontal="center" vertical="center"/>
    </xf>
    <xf numFmtId="0" fontId="28" fillId="0" borderId="9" xfId="2" applyFont="1" applyFill="1" applyBorder="1" applyAlignment="1">
      <alignment horizontal="center" vertical="center"/>
    </xf>
    <xf numFmtId="49" fontId="28" fillId="0" borderId="10" xfId="2" applyNumberFormat="1" applyFont="1" applyFill="1" applyBorder="1" applyAlignment="1">
      <alignment horizontal="center" vertical="center"/>
    </xf>
    <xf numFmtId="0" fontId="28" fillId="0" borderId="11" xfId="2" applyFont="1" applyFill="1" applyBorder="1" applyAlignment="1">
      <alignment vertical="center" wrapText="1"/>
    </xf>
    <xf numFmtId="0" fontId="28" fillId="0" borderId="18" xfId="2" applyFont="1" applyFill="1" applyBorder="1" applyAlignment="1">
      <alignment horizontal="center" vertical="center" wrapText="1"/>
    </xf>
    <xf numFmtId="49" fontId="28" fillId="0" borderId="13" xfId="2" applyNumberFormat="1" applyFont="1" applyFill="1" applyBorder="1" applyAlignment="1">
      <alignment horizontal="center" vertical="center"/>
    </xf>
    <xf numFmtId="0" fontId="28" fillId="0" borderId="33" xfId="2" applyFont="1" applyFill="1" applyBorder="1" applyAlignment="1">
      <alignment horizontal="center" vertical="center"/>
    </xf>
    <xf numFmtId="0" fontId="28" fillId="0" borderId="30" xfId="2" applyFont="1" applyFill="1" applyBorder="1" applyAlignment="1">
      <alignment horizontal="center" vertical="center"/>
    </xf>
    <xf numFmtId="0" fontId="28" fillId="0" borderId="30" xfId="2" applyFont="1" applyFill="1" applyBorder="1" applyAlignment="1">
      <alignment horizontal="center" vertical="center" wrapText="1"/>
    </xf>
    <xf numFmtId="0" fontId="29" fillId="0" borderId="8" xfId="2" applyFont="1" applyFill="1" applyBorder="1" applyAlignment="1">
      <alignment vertical="center" wrapText="1"/>
    </xf>
    <xf numFmtId="3" fontId="12" fillId="0" borderId="40" xfId="4" applyNumberFormat="1" applyFont="1" applyBorder="1" applyAlignment="1" applyProtection="1">
      <alignment horizontal="left" vertical="center"/>
      <protection locked="0"/>
    </xf>
    <xf numFmtId="3" fontId="6" fillId="0" borderId="21" xfId="4" applyNumberFormat="1" applyFont="1" applyBorder="1" applyAlignment="1" applyProtection="1">
      <alignment horizontal="left" vertical="center"/>
      <protection locked="0"/>
    </xf>
    <xf numFmtId="3" fontId="6" fillId="0" borderId="22" xfId="4" applyNumberFormat="1" applyFont="1" applyBorder="1" applyAlignment="1" applyProtection="1">
      <alignment horizontal="left" vertical="center"/>
      <protection locked="0"/>
    </xf>
    <xf numFmtId="3" fontId="6" fillId="0" borderId="35" xfId="4" applyNumberFormat="1" applyFont="1" applyBorder="1" applyAlignment="1" applyProtection="1">
      <alignment horizontal="left" vertical="center"/>
      <protection locked="0"/>
    </xf>
    <xf numFmtId="14" fontId="57" fillId="0" borderId="0" xfId="0" applyNumberFormat="1" applyFont="1"/>
    <xf numFmtId="0" fontId="8" fillId="0" borderId="0" xfId="1" applyFont="1" applyAlignment="1" applyProtection="1">
      <alignment vertical="center"/>
      <protection locked="0"/>
    </xf>
    <xf numFmtId="0" fontId="8" fillId="0" borderId="88" xfId="4" applyFont="1" applyBorder="1" applyAlignment="1">
      <alignment vertical="center"/>
    </xf>
    <xf numFmtId="0" fontId="0" fillId="0" borderId="0" xfId="0" applyFont="1" applyAlignment="1">
      <alignment horizontal="justify"/>
    </xf>
    <xf numFmtId="3" fontId="8" fillId="0" borderId="0" xfId="4" applyNumberFormat="1" applyFont="1" applyAlignment="1">
      <alignment vertical="center"/>
    </xf>
    <xf numFmtId="49" fontId="28" fillId="0" borderId="0" xfId="2" applyNumberFormat="1" applyFont="1" applyFill="1" applyBorder="1" applyAlignment="1">
      <alignment horizontal="center" vertical="center"/>
    </xf>
    <xf numFmtId="0" fontId="28" fillId="0" borderId="0" xfId="2" applyFont="1" applyFill="1" applyBorder="1" applyAlignment="1">
      <alignment vertical="center"/>
    </xf>
    <xf numFmtId="4" fontId="0" fillId="0" borderId="0" xfId="0" applyNumberFormat="1" applyAlignment="1">
      <alignment vertical="center"/>
    </xf>
    <xf numFmtId="0" fontId="69" fillId="0" borderId="0" xfId="0" applyFont="1"/>
    <xf numFmtId="0" fontId="66" fillId="0" borderId="0" xfId="6" applyFont="1" applyFill="1" applyBorder="1"/>
    <xf numFmtId="0" fontId="6" fillId="0" borderId="0" xfId="7" applyFont="1" applyFill="1" applyBorder="1"/>
    <xf numFmtId="0" fontId="67" fillId="0" borderId="0" xfId="6" applyFont="1" applyFill="1" applyBorder="1"/>
    <xf numFmtId="0" fontId="7" fillId="0" borderId="0" xfId="7" applyFont="1" applyFill="1" applyBorder="1" applyAlignment="1"/>
    <xf numFmtId="0" fontId="7" fillId="0" borderId="0" xfId="7" applyFont="1" applyFill="1" applyBorder="1" applyAlignment="1">
      <alignment horizontal="justify"/>
    </xf>
    <xf numFmtId="0" fontId="6" fillId="0" borderId="0" xfId="7" applyFont="1" applyFill="1" applyBorder="1" applyAlignment="1">
      <alignment horizontal="right"/>
    </xf>
    <xf numFmtId="0" fontId="8" fillId="0" borderId="0" xfId="7" applyFont="1" applyFill="1" applyBorder="1" applyAlignment="1">
      <alignment horizontal="justify"/>
    </xf>
    <xf numFmtId="0" fontId="70" fillId="0" borderId="0" xfId="7" applyFont="1" applyFill="1" applyBorder="1" applyAlignment="1">
      <alignment horizontal="right" vertical="top" wrapText="1"/>
    </xf>
    <xf numFmtId="0" fontId="70" fillId="0" borderId="0" xfId="7" applyFont="1" applyFill="1" applyBorder="1" applyAlignment="1">
      <alignment horizontal="center" vertical="top" wrapText="1"/>
    </xf>
    <xf numFmtId="0" fontId="6" fillId="0" borderId="0" xfId="7" applyFont="1" applyFill="1" applyBorder="1" applyAlignment="1">
      <alignment horizontal="center"/>
    </xf>
    <xf numFmtId="49" fontId="8" fillId="0" borderId="159" xfId="7" applyNumberFormat="1" applyFont="1" applyFill="1" applyBorder="1" applyAlignment="1">
      <alignment horizontal="center" vertical="center" wrapText="1"/>
    </xf>
    <xf numFmtId="0" fontId="8" fillId="0" borderId="159" xfId="7" applyFont="1" applyFill="1" applyBorder="1" applyAlignment="1">
      <alignment horizontal="center" vertical="center" wrapText="1"/>
    </xf>
    <xf numFmtId="0" fontId="8" fillId="0" borderId="160" xfId="7" applyFont="1" applyFill="1" applyBorder="1" applyAlignment="1">
      <alignment horizontal="left" vertical="center"/>
    </xf>
    <xf numFmtId="0" fontId="8" fillId="0" borderId="2" xfId="7" applyFont="1" applyFill="1" applyBorder="1" applyAlignment="1">
      <alignment vertical="top"/>
    </xf>
    <xf numFmtId="0" fontId="8" fillId="0" borderId="161" xfId="7" applyFont="1" applyFill="1" applyBorder="1" applyAlignment="1">
      <alignment horizontal="justify" vertical="top" wrapText="1"/>
    </xf>
    <xf numFmtId="3" fontId="8" fillId="0" borderId="162" xfId="7" applyNumberFormat="1" applyFont="1" applyFill="1" applyBorder="1" applyAlignment="1">
      <alignment vertical="top" wrapText="1"/>
    </xf>
    <xf numFmtId="3" fontId="8" fillId="0" borderId="163" xfId="7" applyNumberFormat="1" applyFont="1" applyFill="1" applyBorder="1" applyAlignment="1">
      <alignment vertical="top" wrapText="1"/>
    </xf>
    <xf numFmtId="3" fontId="8" fillId="0" borderId="164" xfId="7" applyNumberFormat="1" applyFont="1" applyFill="1" applyBorder="1" applyAlignment="1">
      <alignment vertical="top" wrapText="1"/>
    </xf>
    <xf numFmtId="3" fontId="70" fillId="0" borderId="0" xfId="7" applyNumberFormat="1" applyFont="1" applyFill="1" applyBorder="1" applyAlignment="1">
      <alignment vertical="top" wrapText="1"/>
    </xf>
    <xf numFmtId="4" fontId="71" fillId="0" borderId="0" xfId="7" applyNumberFormat="1" applyFont="1" applyFill="1" applyBorder="1" applyAlignment="1">
      <alignment horizontal="right" vertical="top" wrapText="1"/>
    </xf>
    <xf numFmtId="0" fontId="6" fillId="0" borderId="165" xfId="7" applyFont="1" applyFill="1" applyBorder="1"/>
    <xf numFmtId="0" fontId="6" fillId="0" borderId="166" xfId="7" applyFont="1" applyFill="1" applyBorder="1" applyAlignment="1">
      <alignment vertical="top"/>
    </xf>
    <xf numFmtId="3" fontId="6" fillId="0" borderId="167" xfId="7" applyNumberFormat="1" applyFont="1" applyFill="1" applyBorder="1" applyAlignment="1">
      <alignment vertical="top" wrapText="1"/>
    </xf>
    <xf numFmtId="3" fontId="6" fillId="0" borderId="168" xfId="7" applyNumberFormat="1" applyFont="1" applyFill="1" applyBorder="1" applyAlignment="1">
      <alignment vertical="top" wrapText="1"/>
    </xf>
    <xf numFmtId="3" fontId="6" fillId="0" borderId="169" xfId="7" applyNumberFormat="1" applyFont="1" applyFill="1" applyBorder="1" applyAlignment="1">
      <alignment vertical="top" wrapText="1"/>
    </xf>
    <xf numFmtId="0" fontId="70" fillId="0" borderId="0" xfId="7" applyFont="1" applyFill="1" applyBorder="1" applyAlignment="1">
      <alignment vertical="top" wrapText="1"/>
    </xf>
    <xf numFmtId="0" fontId="6" fillId="0" borderId="170" xfId="7" applyFont="1" applyFill="1" applyBorder="1"/>
    <xf numFmtId="0" fontId="6" fillId="0" borderId="171" xfId="7" applyFont="1" applyFill="1" applyBorder="1" applyAlignment="1">
      <alignment vertical="top" wrapText="1"/>
    </xf>
    <xf numFmtId="3" fontId="6" fillId="0" borderId="172" xfId="7" applyNumberFormat="1" applyFont="1" applyFill="1" applyBorder="1" applyAlignment="1">
      <alignment vertical="center" wrapText="1"/>
    </xf>
    <xf numFmtId="3" fontId="6" fillId="0" borderId="159" xfId="7" applyNumberFormat="1" applyFont="1" applyFill="1" applyBorder="1" applyAlignment="1">
      <alignment vertical="center" wrapText="1"/>
    </xf>
    <xf numFmtId="3" fontId="6" fillId="0" borderId="173" xfId="7" applyNumberFormat="1" applyFont="1" applyFill="1" applyBorder="1" applyAlignment="1">
      <alignment vertical="center" wrapText="1"/>
    </xf>
    <xf numFmtId="0" fontId="71" fillId="0" borderId="123" xfId="7" applyFont="1" applyFill="1" applyBorder="1" applyAlignment="1">
      <alignment vertical="top"/>
    </xf>
    <xf numFmtId="0" fontId="6" fillId="0" borderId="27" xfId="7" applyFont="1" applyFill="1" applyBorder="1" applyAlignment="1">
      <alignment horizontal="left" vertical="top" wrapText="1"/>
    </xf>
    <xf numFmtId="3" fontId="6" fillId="0" borderId="30" xfId="7" applyNumberFormat="1" applyFont="1" applyFill="1" applyBorder="1" applyAlignment="1">
      <alignment horizontal="right" vertical="center" wrapText="1"/>
    </xf>
    <xf numFmtId="3" fontId="6" fillId="0" borderId="10" xfId="7" applyNumberFormat="1" applyFont="1" applyFill="1" applyBorder="1" applyAlignment="1">
      <alignment horizontal="right" vertical="center" wrapText="1"/>
    </xf>
    <xf numFmtId="3" fontId="6" fillId="0" borderId="22" xfId="7" applyNumberFormat="1" applyFont="1" applyFill="1" applyBorder="1" applyAlignment="1">
      <alignment horizontal="right" vertical="center" wrapText="1"/>
    </xf>
    <xf numFmtId="0" fontId="71" fillId="0" borderId="130" xfId="7" applyFont="1" applyFill="1" applyBorder="1" applyAlignment="1">
      <alignment vertical="top"/>
    </xf>
    <xf numFmtId="0" fontId="6" fillId="0" borderId="27" xfId="7" applyFont="1" applyFill="1" applyBorder="1" applyAlignment="1">
      <alignment horizontal="left" vertical="center" wrapText="1"/>
    </xf>
    <xf numFmtId="3" fontId="6" fillId="0" borderId="31" xfId="7" applyNumberFormat="1" applyFont="1" applyFill="1" applyBorder="1" applyAlignment="1">
      <alignment vertical="center" wrapText="1"/>
    </xf>
    <xf numFmtId="3" fontId="6" fillId="0" borderId="29" xfId="7" applyNumberFormat="1" applyFont="1" applyFill="1" applyBorder="1" applyAlignment="1">
      <alignment vertical="center" wrapText="1"/>
    </xf>
    <xf numFmtId="3" fontId="6" fillId="0" borderId="35" xfId="7" applyNumberFormat="1" applyFont="1" applyFill="1" applyBorder="1" applyAlignment="1">
      <alignment vertical="center" wrapText="1"/>
    </xf>
    <xf numFmtId="0" fontId="70" fillId="0" borderId="0" xfId="7" applyFont="1" applyFill="1" applyBorder="1" applyAlignment="1">
      <alignment horizontal="left" vertical="top" wrapText="1"/>
    </xf>
    <xf numFmtId="3" fontId="8" fillId="0" borderId="164" xfId="7" applyNumberFormat="1" applyFont="1" applyFill="1" applyBorder="1" applyAlignment="1">
      <alignment horizontal="right" vertical="top" wrapText="1"/>
    </xf>
    <xf numFmtId="4" fontId="70" fillId="0" borderId="0" xfId="7" applyNumberFormat="1" applyFont="1" applyFill="1" applyBorder="1" applyAlignment="1">
      <alignment horizontal="right" vertical="top" wrapText="1"/>
    </xf>
    <xf numFmtId="0" fontId="6" fillId="0" borderId="174" xfId="7" applyFont="1" applyFill="1" applyBorder="1" applyAlignment="1">
      <alignment horizontal="justify" vertical="top" wrapText="1"/>
    </xf>
    <xf numFmtId="0" fontId="6" fillId="0" borderId="175" xfId="7" applyFont="1" applyFill="1" applyBorder="1" applyAlignment="1">
      <alignment horizontal="justify" vertical="top" wrapText="1"/>
    </xf>
    <xf numFmtId="3" fontId="6" fillId="0" borderId="176" xfId="7" applyNumberFormat="1" applyFont="1" applyFill="1" applyBorder="1" applyAlignment="1">
      <alignment vertical="top" wrapText="1"/>
    </xf>
    <xf numFmtId="3" fontId="6" fillId="0" borderId="177" xfId="7" applyNumberFormat="1" applyFont="1" applyFill="1" applyBorder="1" applyAlignment="1">
      <alignment vertical="top" wrapText="1"/>
    </xf>
    <xf numFmtId="3" fontId="6" fillId="0" borderId="178" xfId="7" applyNumberFormat="1" applyFont="1" applyFill="1" applyBorder="1" applyAlignment="1">
      <alignment vertical="top" wrapText="1"/>
    </xf>
    <xf numFmtId="0" fontId="6" fillId="0" borderId="179" xfId="7" applyFont="1" applyFill="1" applyBorder="1" applyAlignment="1">
      <alignment horizontal="justify" vertical="top" wrapText="1"/>
    </xf>
    <xf numFmtId="3" fontId="6" fillId="0" borderId="180" xfId="7" applyNumberFormat="1" applyFont="1" applyFill="1" applyBorder="1" applyAlignment="1">
      <alignment vertical="top" wrapText="1"/>
    </xf>
    <xf numFmtId="3" fontId="6" fillId="0" borderId="181" xfId="7" applyNumberFormat="1" applyFont="1" applyFill="1" applyBorder="1" applyAlignment="1">
      <alignment vertical="top" wrapText="1"/>
    </xf>
    <xf numFmtId="3" fontId="6" fillId="0" borderId="182" xfId="7" applyNumberFormat="1" applyFont="1" applyFill="1" applyBorder="1" applyAlignment="1">
      <alignment vertical="top" wrapText="1"/>
    </xf>
    <xf numFmtId="0" fontId="6" fillId="0" borderId="179" xfId="7" applyFont="1" applyFill="1" applyBorder="1" applyAlignment="1">
      <alignment horizontal="left" vertical="top" wrapText="1"/>
    </xf>
    <xf numFmtId="3" fontId="6" fillId="0" borderId="180" xfId="7" applyNumberFormat="1" applyFont="1" applyFill="1" applyBorder="1" applyAlignment="1">
      <alignment vertical="center" wrapText="1"/>
    </xf>
    <xf numFmtId="3" fontId="6" fillId="0" borderId="181" xfId="7" applyNumberFormat="1" applyFont="1" applyFill="1" applyBorder="1" applyAlignment="1">
      <alignment vertical="center" wrapText="1"/>
    </xf>
    <xf numFmtId="3" fontId="6" fillId="0" borderId="182" xfId="7" applyNumberFormat="1" applyFont="1" applyFill="1" applyBorder="1" applyAlignment="1">
      <alignment vertical="center" wrapText="1"/>
    </xf>
    <xf numFmtId="0" fontId="6" fillId="0" borderId="174" xfId="7" applyFont="1" applyFill="1" applyBorder="1" applyAlignment="1">
      <alignment horizontal="left" vertical="top" wrapText="1"/>
    </xf>
    <xf numFmtId="0" fontId="6" fillId="0" borderId="183" xfId="7" applyFont="1" applyFill="1" applyBorder="1" applyAlignment="1">
      <alignment horizontal="left" vertical="top" wrapText="1"/>
    </xf>
    <xf numFmtId="0" fontId="6" fillId="0" borderId="184" xfId="7" applyFont="1" applyFill="1" applyBorder="1" applyAlignment="1">
      <alignment horizontal="left" vertical="top" wrapText="1"/>
    </xf>
    <xf numFmtId="3" fontId="6" fillId="0" borderId="185" xfId="7" applyNumberFormat="1" applyFont="1" applyFill="1" applyBorder="1" applyAlignment="1">
      <alignment vertical="center" wrapText="1"/>
    </xf>
    <xf numFmtId="3" fontId="6" fillId="0" borderId="186" xfId="7" applyNumberFormat="1" applyFont="1" applyFill="1" applyBorder="1" applyAlignment="1">
      <alignment vertical="center" wrapText="1"/>
    </xf>
    <xf numFmtId="3" fontId="6" fillId="0" borderId="187" xfId="7" applyNumberFormat="1" applyFont="1" applyFill="1" applyBorder="1" applyAlignment="1">
      <alignment vertical="center" wrapText="1"/>
    </xf>
    <xf numFmtId="4" fontId="6" fillId="0" borderId="0" xfId="7" applyNumberFormat="1" applyFont="1" applyFill="1" applyBorder="1"/>
    <xf numFmtId="3" fontId="6" fillId="0" borderId="0" xfId="7" applyNumberFormat="1" applyFont="1" applyFill="1" applyBorder="1" applyAlignment="1">
      <alignment vertical="top" wrapText="1"/>
    </xf>
    <xf numFmtId="0" fontId="7" fillId="0" borderId="0" xfId="8" applyFont="1" applyFill="1" applyBorder="1"/>
    <xf numFmtId="0" fontId="8" fillId="0" borderId="86" xfId="7" applyFont="1" applyFill="1" applyBorder="1" applyAlignment="1">
      <alignment vertical="top" wrapText="1"/>
    </xf>
    <xf numFmtId="3" fontId="6" fillId="0" borderId="86" xfId="7" applyNumberFormat="1" applyFont="1" applyFill="1" applyBorder="1" applyAlignment="1">
      <alignment vertical="top" wrapText="1"/>
    </xf>
    <xf numFmtId="3" fontId="6" fillId="0" borderId="86" xfId="7" applyNumberFormat="1" applyFont="1" applyFill="1" applyBorder="1" applyAlignment="1">
      <alignment horizontal="right" vertical="top" wrapText="1"/>
    </xf>
    <xf numFmtId="0" fontId="8" fillId="0" borderId="165" xfId="8" applyFont="1" applyFill="1" applyBorder="1" applyAlignment="1">
      <alignment horizontal="center" vertical="center" wrapText="1"/>
    </xf>
    <xf numFmtId="0" fontId="8" fillId="0" borderId="189" xfId="8" applyFont="1" applyFill="1" applyBorder="1" applyAlignment="1">
      <alignment horizontal="center" vertical="center" wrapText="1"/>
    </xf>
    <xf numFmtId="0" fontId="8" fillId="0" borderId="190" xfId="8" applyFont="1" applyFill="1" applyBorder="1" applyAlignment="1">
      <alignment horizontal="center" vertical="top" wrapText="1"/>
    </xf>
    <xf numFmtId="0" fontId="8" fillId="0" borderId="2" xfId="7" applyFont="1" applyFill="1" applyBorder="1" applyAlignment="1"/>
    <xf numFmtId="0" fontId="8" fillId="0" borderId="92" xfId="7" applyFont="1" applyFill="1" applyBorder="1" applyAlignment="1"/>
    <xf numFmtId="3" fontId="8" fillId="0" borderId="191" xfId="8" applyNumberFormat="1" applyFont="1" applyFill="1" applyBorder="1" applyAlignment="1">
      <alignment vertical="top" wrapText="1"/>
    </xf>
    <xf numFmtId="3" fontId="8" fillId="0" borderId="192" xfId="8" applyNumberFormat="1" applyFont="1" applyFill="1" applyBorder="1" applyAlignment="1">
      <alignment vertical="top" wrapText="1"/>
    </xf>
    <xf numFmtId="3" fontId="8" fillId="0" borderId="164" xfId="8" applyNumberFormat="1" applyFont="1" applyFill="1" applyBorder="1"/>
    <xf numFmtId="0" fontId="6" fillId="0" borderId="174" xfId="7" applyFont="1" applyFill="1" applyBorder="1" applyAlignment="1">
      <alignment horizontal="left" vertical="top"/>
    </xf>
    <xf numFmtId="0" fontId="6" fillId="0" borderId="193" xfId="8" applyFont="1" applyFill="1" applyBorder="1" applyAlignment="1">
      <alignment horizontal="justify" wrapText="1"/>
    </xf>
    <xf numFmtId="3" fontId="6" fillId="0" borderId="170" xfId="8" applyNumberFormat="1" applyFont="1" applyFill="1" applyBorder="1" applyAlignment="1">
      <alignment wrapText="1"/>
    </xf>
    <xf numFmtId="3" fontId="6" fillId="0" borderId="0" xfId="8" applyNumberFormat="1" applyFont="1" applyFill="1" applyBorder="1" applyAlignment="1">
      <alignment horizontal="right"/>
    </xf>
    <xf numFmtId="3" fontId="6" fillId="0" borderId="194" xfId="8" applyNumberFormat="1" applyFont="1" applyFill="1" applyBorder="1"/>
    <xf numFmtId="3" fontId="8" fillId="0" borderId="163" xfId="8" applyNumberFormat="1" applyFont="1" applyFill="1" applyBorder="1" applyAlignment="1">
      <alignment vertical="top" wrapText="1"/>
    </xf>
    <xf numFmtId="0" fontId="6" fillId="0" borderId="174" xfId="7" applyFont="1" applyFill="1" applyBorder="1"/>
    <xf numFmtId="0" fontId="6" fillId="0" borderId="195" xfId="8" applyFont="1" applyFill="1" applyBorder="1" applyAlignment="1">
      <alignment horizontal="justify" vertical="top" wrapText="1"/>
    </xf>
    <xf numFmtId="3" fontId="6" fillId="0" borderId="196" xfId="8" applyNumberFormat="1" applyFont="1" applyFill="1" applyBorder="1" applyAlignment="1">
      <alignment vertical="top" wrapText="1"/>
    </xf>
    <xf numFmtId="3" fontId="6" fillId="0" borderId="177" xfId="8" applyNumberFormat="1" applyFont="1" applyFill="1" applyBorder="1" applyAlignment="1">
      <alignment vertical="top" wrapText="1"/>
    </xf>
    <xf numFmtId="3" fontId="6" fillId="0" borderId="197" xfId="8" applyNumberFormat="1" applyFont="1" applyFill="1" applyBorder="1"/>
    <xf numFmtId="0" fontId="6" fillId="0" borderId="198" xfId="8" applyFont="1" applyFill="1" applyBorder="1" applyAlignment="1">
      <alignment horizontal="justify" vertical="top" wrapText="1"/>
    </xf>
    <xf numFmtId="3" fontId="6" fillId="0" borderId="172" xfId="8" applyNumberFormat="1" applyFont="1" applyFill="1" applyBorder="1" applyAlignment="1">
      <alignment vertical="top" wrapText="1"/>
    </xf>
    <xf numFmtId="3" fontId="6" fillId="0" borderId="159" xfId="8" applyNumberFormat="1" applyFont="1" applyFill="1" applyBorder="1" applyAlignment="1">
      <alignment vertical="top" wrapText="1"/>
    </xf>
    <xf numFmtId="3" fontId="6" fillId="0" borderId="199" xfId="8" applyNumberFormat="1" applyFont="1" applyFill="1" applyBorder="1"/>
    <xf numFmtId="0" fontId="6" fillId="0" borderId="183" xfId="7" applyFont="1" applyFill="1" applyBorder="1"/>
    <xf numFmtId="0" fontId="6" fillId="0" borderId="200" xfId="8" applyFont="1" applyFill="1" applyBorder="1" applyAlignment="1">
      <alignment horizontal="justify" vertical="top" wrapText="1"/>
    </xf>
    <xf numFmtId="3" fontId="6" fillId="0" borderId="201" xfId="8" applyNumberFormat="1" applyFont="1" applyFill="1" applyBorder="1" applyAlignment="1">
      <alignment vertical="top" wrapText="1"/>
    </xf>
    <xf numFmtId="3" fontId="6" fillId="0" borderId="202" xfId="8" applyNumberFormat="1" applyFont="1" applyFill="1" applyBorder="1" applyAlignment="1">
      <alignment vertical="top" wrapText="1"/>
    </xf>
    <xf numFmtId="3" fontId="6" fillId="0" borderId="203" xfId="8" applyNumberFormat="1" applyFont="1" applyFill="1" applyBorder="1"/>
    <xf numFmtId="0" fontId="6" fillId="0" borderId="0" xfId="8" applyFont="1" applyFill="1" applyBorder="1"/>
    <xf numFmtId="0" fontId="7" fillId="0" borderId="0" xfId="7" applyFont="1" applyFill="1" applyBorder="1" applyAlignment="1">
      <alignment vertical="center"/>
    </xf>
    <xf numFmtId="0" fontId="6" fillId="0" borderId="0" xfId="7" applyFont="1" applyFill="1" applyBorder="1" applyAlignment="1">
      <alignment vertical="center"/>
    </xf>
    <xf numFmtId="0" fontId="19" fillId="0" borderId="0" xfId="7" applyFont="1" applyFill="1" applyBorder="1" applyAlignment="1">
      <alignment vertical="center"/>
    </xf>
    <xf numFmtId="0" fontId="19" fillId="0" borderId="0" xfId="7" applyFont="1" applyFill="1" applyBorder="1" applyAlignment="1">
      <alignment horizontal="center" vertical="center"/>
    </xf>
    <xf numFmtId="0" fontId="6" fillId="0" borderId="0" xfId="7" applyFont="1" applyFill="1" applyBorder="1" applyAlignment="1">
      <alignment horizontal="center" vertical="center"/>
    </xf>
    <xf numFmtId="0" fontId="6" fillId="0" borderId="0" xfId="7" applyFont="1" applyFill="1" applyBorder="1" applyAlignment="1">
      <alignment horizontal="right" vertical="center"/>
    </xf>
    <xf numFmtId="0" fontId="6" fillId="0" borderId="204" xfId="7" applyFont="1" applyFill="1" applyBorder="1" applyAlignment="1">
      <alignment vertical="center"/>
    </xf>
    <xf numFmtId="0" fontId="6" fillId="0" borderId="205" xfId="7" applyFont="1" applyFill="1" applyBorder="1" applyAlignment="1">
      <alignment horizontal="justify" vertical="center" wrapText="1"/>
    </xf>
    <xf numFmtId="0" fontId="8" fillId="0" borderId="206" xfId="7" applyFont="1" applyFill="1" applyBorder="1" applyAlignment="1">
      <alignment horizontal="center" vertical="center" wrapText="1"/>
    </xf>
    <xf numFmtId="0" fontId="8" fillId="0" borderId="207" xfId="7" applyFont="1" applyFill="1" applyBorder="1" applyAlignment="1">
      <alignment horizontal="center" vertical="center" wrapText="1"/>
    </xf>
    <xf numFmtId="0" fontId="8" fillId="0" borderId="208" xfId="7" applyFont="1" applyFill="1" applyBorder="1" applyAlignment="1">
      <alignment horizontal="center" vertical="center" wrapText="1"/>
    </xf>
    <xf numFmtId="0" fontId="6" fillId="0" borderId="165" xfId="7" applyFont="1" applyFill="1" applyBorder="1" applyAlignment="1">
      <alignment horizontal="left" vertical="center"/>
    </xf>
    <xf numFmtId="0" fontId="6" fillId="0" borderId="213" xfId="7" applyFont="1" applyFill="1" applyBorder="1" applyAlignment="1">
      <alignment horizontal="justify" vertical="center"/>
    </xf>
    <xf numFmtId="0" fontId="6" fillId="0" borderId="123" xfId="8" applyFont="1" applyFill="1" applyBorder="1"/>
    <xf numFmtId="0" fontId="6" fillId="0" borderId="198" xfId="7" applyFont="1" applyFill="1" applyBorder="1" applyAlignment="1">
      <alignment horizontal="justify" vertical="center"/>
    </xf>
    <xf numFmtId="0" fontId="6" fillId="0" borderId="170" xfId="7" applyFont="1" applyFill="1" applyBorder="1" applyAlignment="1">
      <alignment vertical="center"/>
    </xf>
    <xf numFmtId="0" fontId="6" fillId="0" borderId="218" xfId="7" applyFont="1" applyFill="1" applyBorder="1" applyAlignment="1">
      <alignment horizontal="justify" vertical="center" wrapText="1"/>
    </xf>
    <xf numFmtId="0" fontId="6" fillId="0" borderId="123" xfId="7" applyFont="1" applyFill="1" applyBorder="1" applyAlignment="1">
      <alignment vertical="center"/>
    </xf>
    <xf numFmtId="0" fontId="6" fillId="0" borderId="27" xfId="7" applyFont="1" applyFill="1" applyBorder="1" applyAlignment="1">
      <alignment horizontal="justify" vertical="center"/>
    </xf>
    <xf numFmtId="0" fontId="6" fillId="0" borderId="32" xfId="7" applyFont="1" applyFill="1" applyBorder="1" applyAlignment="1">
      <alignment horizontal="justify" vertical="center"/>
    </xf>
    <xf numFmtId="4" fontId="6" fillId="0" borderId="0" xfId="8" applyNumberFormat="1" applyFont="1" applyFill="1" applyBorder="1"/>
    <xf numFmtId="0" fontId="6" fillId="0" borderId="195" xfId="7" applyFont="1" applyFill="1" applyBorder="1" applyAlignment="1">
      <alignment horizontal="justify" vertical="center" wrapText="1"/>
    </xf>
    <xf numFmtId="0" fontId="6" fillId="0" borderId="170" xfId="8" applyFont="1" applyFill="1" applyBorder="1"/>
    <xf numFmtId="0" fontId="6" fillId="0" borderId="198" xfId="7" applyFont="1" applyFill="1" applyBorder="1" applyAlignment="1">
      <alignment horizontal="justify" vertical="center" wrapText="1"/>
    </xf>
    <xf numFmtId="0" fontId="6" fillId="0" borderId="220" xfId="7" applyFont="1" applyFill="1" applyBorder="1" applyAlignment="1">
      <alignment vertical="center"/>
    </xf>
    <xf numFmtId="0" fontId="6" fillId="0" borderId="183" xfId="7" applyFont="1" applyFill="1" applyBorder="1" applyAlignment="1">
      <alignment vertical="center"/>
    </xf>
    <xf numFmtId="0" fontId="6" fillId="0" borderId="224" xfId="7" applyFont="1" applyFill="1" applyBorder="1" applyAlignment="1">
      <alignment horizontal="justify" vertical="center" wrapText="1"/>
    </xf>
    <xf numFmtId="0" fontId="6" fillId="0" borderId="0" xfId="7" applyFont="1" applyFill="1" applyBorder="1" applyAlignment="1">
      <alignment horizontal="justify" vertical="center" wrapText="1"/>
    </xf>
    <xf numFmtId="4" fontId="6" fillId="0" borderId="0" xfId="7" applyNumberFormat="1" applyFont="1" applyFill="1" applyBorder="1" applyAlignment="1">
      <alignment vertical="center" wrapText="1"/>
    </xf>
    <xf numFmtId="3" fontId="6" fillId="0" borderId="0" xfId="8" applyNumberFormat="1" applyFont="1" applyFill="1" applyBorder="1"/>
    <xf numFmtId="0" fontId="14" fillId="0" borderId="0" xfId="6" applyFont="1" applyFill="1" applyBorder="1" applyAlignment="1">
      <alignment horizontal="justify"/>
    </xf>
    <xf numFmtId="0" fontId="14" fillId="0" borderId="0" xfId="8" applyFont="1" applyFill="1" applyBorder="1"/>
    <xf numFmtId="0" fontId="73" fillId="0" borderId="0" xfId="0" applyFont="1" applyFill="1" applyBorder="1"/>
    <xf numFmtId="0" fontId="14" fillId="0" borderId="0" xfId="8" applyFont="1" applyFill="1" applyBorder="1" applyAlignment="1">
      <alignment wrapText="1"/>
    </xf>
    <xf numFmtId="0" fontId="6" fillId="0" borderId="0" xfId="9" applyFont="1" applyFill="1" applyBorder="1"/>
    <xf numFmtId="0" fontId="14" fillId="0" borderId="0" xfId="9" applyFont="1" applyFill="1" applyBorder="1" applyAlignment="1">
      <alignment horizontal="justify" wrapText="1"/>
    </xf>
    <xf numFmtId="0" fontId="14" fillId="0" borderId="0" xfId="9" applyFont="1" applyFill="1" applyBorder="1"/>
    <xf numFmtId="0" fontId="28" fillId="0" borderId="123" xfId="1" applyFont="1" applyBorder="1" applyAlignment="1" applyProtection="1">
      <alignment horizontal="center" vertical="center"/>
      <protection locked="0"/>
    </xf>
    <xf numFmtId="0" fontId="28" fillId="0" borderId="0" xfId="1" applyFont="1" applyBorder="1" applyAlignment="1" applyProtection="1">
      <alignment horizontal="center" vertical="center"/>
      <protection locked="0"/>
    </xf>
    <xf numFmtId="0" fontId="28" fillId="0" borderId="36" xfId="1" applyFont="1" applyBorder="1" applyAlignment="1" applyProtection="1">
      <alignment horizontal="center" vertical="center"/>
      <protection locked="0"/>
    </xf>
    <xf numFmtId="0" fontId="32" fillId="0" borderId="133" xfId="1" applyFont="1" applyBorder="1" applyAlignment="1" applyProtection="1">
      <alignment horizontal="center" vertical="center" wrapText="1"/>
      <protection locked="0"/>
    </xf>
    <xf numFmtId="0" fontId="32" fillId="0" borderId="83" xfId="1" applyFont="1" applyBorder="1" applyAlignment="1" applyProtection="1">
      <alignment horizontal="center" vertical="center"/>
      <protection locked="0"/>
    </xf>
    <xf numFmtId="0" fontId="32" fillId="0" borderId="13" xfId="1" applyFont="1" applyBorder="1" applyAlignment="1" applyProtection="1">
      <alignment horizontal="center" vertical="center"/>
      <protection locked="0"/>
    </xf>
    <xf numFmtId="2" fontId="32" fillId="0" borderId="127" xfId="1" applyNumberFormat="1" applyFont="1" applyBorder="1" applyAlignment="1" applyProtection="1">
      <alignment horizontal="center" vertical="center" wrapText="1"/>
      <protection locked="0"/>
    </xf>
    <xf numFmtId="0" fontId="29" fillId="5" borderId="131" xfId="1" applyFont="1" applyFill="1" applyBorder="1" applyAlignment="1" applyProtection="1">
      <alignment vertical="center" readingOrder="1"/>
      <protection locked="0"/>
    </xf>
    <xf numFmtId="0" fontId="29" fillId="5" borderId="134" xfId="1" applyFont="1" applyFill="1" applyBorder="1" applyAlignment="1" applyProtection="1">
      <alignment vertical="center"/>
      <protection locked="0"/>
    </xf>
    <xf numFmtId="165" fontId="28" fillId="5" borderId="15" xfId="1" applyNumberFormat="1" applyFont="1" applyFill="1" applyBorder="1" applyAlignment="1">
      <alignment horizontal="right" vertical="center"/>
    </xf>
    <xf numFmtId="165" fontId="28" fillId="5" borderId="16" xfId="1" applyNumberFormat="1" applyFont="1" applyFill="1" applyBorder="1" applyAlignment="1">
      <alignment horizontal="right" vertical="center"/>
    </xf>
    <xf numFmtId="165" fontId="28" fillId="5" borderId="7" xfId="1" applyNumberFormat="1" applyFont="1" applyFill="1" applyBorder="1" applyAlignment="1">
      <alignment horizontal="right" vertical="center"/>
    </xf>
    <xf numFmtId="165" fontId="28" fillId="5" borderId="40" xfId="1" applyNumberFormat="1" applyFont="1" applyFill="1" applyBorder="1" applyAlignment="1">
      <alignment horizontal="right" vertical="center"/>
    </xf>
    <xf numFmtId="0" fontId="28" fillId="4" borderId="8" xfId="1" applyFont="1" applyFill="1" applyBorder="1" applyAlignment="1" applyProtection="1">
      <alignment horizontal="center" vertical="center"/>
      <protection locked="0"/>
    </xf>
    <xf numFmtId="3" fontId="28" fillId="4" borderId="30" xfId="1" applyNumberFormat="1" applyFont="1" applyFill="1" applyBorder="1" applyAlignment="1" applyProtection="1">
      <alignment horizontal="right" vertical="center"/>
      <protection locked="0"/>
    </xf>
    <xf numFmtId="3" fontId="28" fillId="4" borderId="10" xfId="1" applyNumberFormat="1" applyFont="1" applyFill="1" applyBorder="1" applyAlignment="1" applyProtection="1">
      <alignment horizontal="right" vertical="center"/>
      <protection locked="0"/>
    </xf>
    <xf numFmtId="165" fontId="28" fillId="4" borderId="10" xfId="1" applyNumberFormat="1" applyFont="1" applyFill="1" applyBorder="1" applyAlignment="1">
      <alignment horizontal="right" vertical="center"/>
    </xf>
    <xf numFmtId="3" fontId="28" fillId="4" borderId="0" xfId="1" applyNumberFormat="1" applyFont="1" applyFill="1" applyAlignment="1">
      <alignment vertical="center"/>
    </xf>
    <xf numFmtId="3" fontId="28" fillId="4" borderId="22" xfId="1" applyNumberFormat="1" applyFont="1" applyFill="1" applyBorder="1" applyAlignment="1" applyProtection="1">
      <alignment horizontal="right" vertical="center"/>
      <protection locked="0"/>
    </xf>
    <xf numFmtId="3" fontId="28" fillId="4" borderId="9" xfId="1" applyNumberFormat="1" applyFont="1" applyFill="1" applyBorder="1" applyAlignment="1" applyProtection="1">
      <alignment horizontal="right" vertical="center"/>
      <protection locked="0"/>
    </xf>
    <xf numFmtId="0" fontId="28" fillId="4" borderId="55" xfId="1" applyFont="1" applyFill="1" applyBorder="1" applyAlignment="1" applyProtection="1">
      <alignment horizontal="center" vertical="center"/>
      <protection locked="0"/>
    </xf>
    <xf numFmtId="3" fontId="28" fillId="4" borderId="227" xfId="1" applyNumberFormat="1" applyFont="1" applyFill="1" applyBorder="1" applyAlignment="1" applyProtection="1">
      <alignment horizontal="right" vertical="center"/>
      <protection locked="0"/>
    </xf>
    <xf numFmtId="3" fontId="28" fillId="4" borderId="103" xfId="1" applyNumberFormat="1" applyFont="1" applyFill="1" applyBorder="1" applyAlignment="1" applyProtection="1">
      <alignment horizontal="right" vertical="center"/>
      <protection locked="0"/>
    </xf>
    <xf numFmtId="165" fontId="28" fillId="4" borderId="103" xfId="1" applyNumberFormat="1" applyFont="1" applyFill="1" applyBorder="1" applyAlignment="1">
      <alignment horizontal="right" vertical="center"/>
    </xf>
    <xf numFmtId="3" fontId="28" fillId="4" borderId="102" xfId="1" applyNumberFormat="1" applyFont="1" applyFill="1" applyBorder="1" applyAlignment="1" applyProtection="1">
      <alignment horizontal="right" vertical="center"/>
      <protection locked="0"/>
    </xf>
    <xf numFmtId="3" fontId="28" fillId="4" borderId="104" xfId="1" applyNumberFormat="1" applyFont="1" applyFill="1" applyBorder="1" applyAlignment="1" applyProtection="1">
      <alignment horizontal="right" vertical="center"/>
      <protection locked="0"/>
    </xf>
    <xf numFmtId="0" fontId="28" fillId="0" borderId="28" xfId="1" applyFont="1" applyBorder="1" applyAlignment="1" applyProtection="1">
      <alignment vertical="center" wrapText="1"/>
      <protection locked="0"/>
    </xf>
    <xf numFmtId="3" fontId="28" fillId="0" borderId="33" xfId="1" applyNumberFormat="1" applyFont="1" applyFill="1" applyBorder="1" applyAlignment="1" applyProtection="1">
      <alignment horizontal="right" vertical="center"/>
      <protection locked="0"/>
    </xf>
    <xf numFmtId="3" fontId="28" fillId="0" borderId="7" xfId="1" applyNumberFormat="1" applyFont="1" applyFill="1" applyBorder="1" applyAlignment="1" applyProtection="1">
      <alignment horizontal="right" vertical="center"/>
      <protection locked="0"/>
    </xf>
    <xf numFmtId="165" fontId="28" fillId="0" borderId="7" xfId="1" applyNumberFormat="1" applyFont="1" applyFill="1" applyBorder="1" applyAlignment="1">
      <alignment horizontal="right" vertical="center"/>
    </xf>
    <xf numFmtId="3" fontId="28" fillId="0" borderId="6" xfId="1" applyNumberFormat="1" applyFont="1" applyFill="1" applyBorder="1" applyAlignment="1" applyProtection="1">
      <alignment horizontal="right" vertical="center"/>
      <protection locked="0"/>
    </xf>
    <xf numFmtId="3" fontId="28" fillId="0" borderId="21" xfId="1" applyNumberFormat="1" applyFont="1" applyFill="1" applyBorder="1" applyAlignment="1" applyProtection="1">
      <alignment horizontal="right" vertical="center"/>
      <protection locked="0"/>
    </xf>
    <xf numFmtId="0" fontId="28" fillId="4" borderId="56" xfId="1" applyFont="1" applyFill="1" applyBorder="1" applyAlignment="1" applyProtection="1">
      <alignment horizontal="center" vertical="center"/>
      <protection locked="0"/>
    </xf>
    <xf numFmtId="3" fontId="28" fillId="0" borderId="133" xfId="1" applyNumberFormat="1" applyFont="1" applyFill="1" applyBorder="1" applyAlignment="1" applyProtection="1">
      <alignment horizontal="right" vertical="center"/>
      <protection locked="0"/>
    </xf>
    <xf numFmtId="3" fontId="28" fillId="0" borderId="61" xfId="1" applyNumberFormat="1" applyFont="1" applyFill="1" applyBorder="1" applyAlignment="1" applyProtection="1">
      <alignment horizontal="right" vertical="center"/>
      <protection locked="0"/>
    </xf>
    <xf numFmtId="165" fontId="28" fillId="0" borderId="61" xfId="1" applyNumberFormat="1" applyFont="1" applyFill="1" applyBorder="1" applyAlignment="1">
      <alignment horizontal="right" vertical="center"/>
    </xf>
    <xf numFmtId="3" fontId="28" fillId="0" borderId="127" xfId="1" applyNumberFormat="1" applyFont="1" applyFill="1" applyBorder="1" applyAlignment="1" applyProtection="1">
      <alignment horizontal="right" vertical="center"/>
      <protection locked="0"/>
    </xf>
    <xf numFmtId="3" fontId="28" fillId="0" borderId="53" xfId="1" applyNumberFormat="1" applyFont="1" applyFill="1" applyBorder="1" applyAlignment="1" applyProtection="1">
      <alignment horizontal="right" vertical="center"/>
      <protection locked="0"/>
    </xf>
    <xf numFmtId="3" fontId="28" fillId="0" borderId="228" xfId="1" applyNumberFormat="1" applyFont="1" applyFill="1" applyBorder="1" applyAlignment="1" applyProtection="1">
      <alignment horizontal="right" vertical="center"/>
      <protection locked="0"/>
    </xf>
    <xf numFmtId="3" fontId="28" fillId="0" borderId="58" xfId="1" applyNumberFormat="1" applyFont="1" applyFill="1" applyBorder="1" applyAlignment="1" applyProtection="1">
      <alignment horizontal="right" vertical="center"/>
      <protection locked="0"/>
    </xf>
    <xf numFmtId="165" fontId="28" fillId="0" borderId="58" xfId="1" applyNumberFormat="1" applyFont="1" applyFill="1" applyBorder="1" applyAlignment="1">
      <alignment horizontal="right" vertical="center"/>
    </xf>
    <xf numFmtId="3" fontId="28" fillId="0" borderId="70" xfId="1" applyNumberFormat="1" applyFont="1" applyFill="1" applyBorder="1" applyAlignment="1" applyProtection="1">
      <alignment horizontal="right" vertical="center"/>
      <protection locked="0"/>
    </xf>
    <xf numFmtId="3" fontId="28" fillId="0" borderId="105" xfId="1" applyNumberFormat="1" applyFont="1" applyFill="1" applyBorder="1" applyAlignment="1" applyProtection="1">
      <alignment horizontal="right" vertical="center"/>
      <protection locked="0"/>
    </xf>
    <xf numFmtId="3" fontId="28" fillId="0" borderId="31" xfId="1" applyNumberFormat="1" applyFont="1" applyFill="1" applyBorder="1" applyAlignment="1" applyProtection="1">
      <alignment horizontal="right" vertical="center"/>
      <protection locked="0"/>
    </xf>
    <xf numFmtId="3" fontId="28" fillId="0" borderId="29" xfId="1" applyNumberFormat="1" applyFont="1" applyBorder="1" applyAlignment="1" applyProtection="1">
      <alignment horizontal="right" vertical="center"/>
      <protection locked="0"/>
    </xf>
    <xf numFmtId="165" fontId="28" fillId="0" borderId="29" xfId="1" applyNumberFormat="1" applyFont="1" applyFill="1" applyBorder="1" applyAlignment="1">
      <alignment horizontal="right" vertical="center"/>
    </xf>
    <xf numFmtId="3" fontId="28" fillId="0" borderId="34" xfId="1" applyNumberFormat="1" applyFont="1" applyBorder="1" applyAlignment="1" applyProtection="1">
      <alignment horizontal="right" vertical="center"/>
      <protection locked="0"/>
    </xf>
    <xf numFmtId="3" fontId="28" fillId="0" borderId="35" xfId="1" applyNumberFormat="1" applyFont="1" applyBorder="1" applyAlignment="1" applyProtection="1">
      <alignment horizontal="right" vertical="center"/>
      <protection locked="0"/>
    </xf>
    <xf numFmtId="0" fontId="28" fillId="0" borderId="54" xfId="1" applyFont="1" applyFill="1" applyBorder="1" applyAlignment="1" applyProtection="1">
      <alignment horizontal="center" vertical="center"/>
      <protection locked="0"/>
    </xf>
    <xf numFmtId="3" fontId="28" fillId="0" borderId="30" xfId="1" applyNumberFormat="1" applyFont="1" applyFill="1" applyBorder="1" applyAlignment="1" applyProtection="1">
      <alignment horizontal="right" vertical="center"/>
      <protection locked="0"/>
    </xf>
    <xf numFmtId="3" fontId="28" fillId="0" borderId="10" xfId="1" applyNumberFormat="1" applyFont="1" applyFill="1" applyBorder="1" applyAlignment="1" applyProtection="1">
      <alignment horizontal="right" vertical="center"/>
      <protection locked="0"/>
    </xf>
    <xf numFmtId="165" fontId="28" fillId="0" borderId="10" xfId="1" applyNumberFormat="1" applyFont="1" applyFill="1" applyBorder="1" applyAlignment="1">
      <alignment horizontal="right" vertical="center"/>
    </xf>
    <xf numFmtId="3" fontId="28" fillId="0" borderId="9" xfId="1" applyNumberFormat="1" applyFont="1" applyFill="1" applyBorder="1" applyAlignment="1" applyProtection="1">
      <alignment horizontal="right" vertical="center"/>
      <protection locked="0"/>
    </xf>
    <xf numFmtId="3" fontId="28" fillId="0" borderId="22" xfId="1" applyNumberFormat="1" applyFont="1" applyFill="1" applyBorder="1" applyAlignment="1" applyProtection="1">
      <alignment horizontal="right" vertical="center"/>
      <protection locked="0"/>
    </xf>
    <xf numFmtId="3" fontId="28" fillId="0" borderId="18" xfId="1" applyNumberFormat="1" applyFont="1" applyFill="1" applyBorder="1" applyAlignment="1" applyProtection="1">
      <alignment horizontal="right" vertical="center"/>
      <protection locked="0"/>
    </xf>
    <xf numFmtId="3" fontId="28" fillId="0" borderId="13" xfId="1" applyNumberFormat="1" applyFont="1" applyFill="1" applyBorder="1" applyAlignment="1" applyProtection="1">
      <alignment horizontal="right" vertical="center"/>
      <protection locked="0"/>
    </xf>
    <xf numFmtId="165" fontId="28" fillId="0" borderId="13" xfId="1" applyNumberFormat="1" applyFont="1" applyFill="1" applyBorder="1" applyAlignment="1">
      <alignment horizontal="right" vertical="center"/>
    </xf>
    <xf numFmtId="3" fontId="28" fillId="0" borderId="12" xfId="1" applyNumberFormat="1" applyFont="1" applyFill="1" applyBorder="1" applyAlignment="1" applyProtection="1">
      <alignment horizontal="right" vertical="center"/>
      <protection locked="0"/>
    </xf>
    <xf numFmtId="3" fontId="28" fillId="0" borderId="1" xfId="1" applyNumberFormat="1" applyFont="1" applyFill="1" applyBorder="1" applyAlignment="1" applyProtection="1">
      <alignment horizontal="right" vertical="center"/>
      <protection locked="0"/>
    </xf>
    <xf numFmtId="0" fontId="28" fillId="8" borderId="0" xfId="1" applyFont="1" applyFill="1" applyBorder="1" applyAlignment="1" applyProtection="1">
      <alignment horizontal="center" vertical="center"/>
      <protection locked="0"/>
    </xf>
    <xf numFmtId="49" fontId="45" fillId="0" borderId="0" xfId="1" applyNumberFormat="1" applyFont="1" applyBorder="1" applyAlignment="1" applyProtection="1">
      <alignment vertical="center" wrapText="1"/>
      <protection locked="0"/>
    </xf>
    <xf numFmtId="3" fontId="28" fillId="0" borderId="0" xfId="1" applyNumberFormat="1" applyFont="1" applyFill="1" applyBorder="1" applyAlignment="1">
      <alignment horizontal="right" vertical="center"/>
    </xf>
    <xf numFmtId="165" fontId="28" fillId="0" borderId="0" xfId="1" applyNumberFormat="1" applyFont="1" applyAlignment="1" applyProtection="1">
      <alignment vertical="center"/>
      <protection locked="0"/>
    </xf>
    <xf numFmtId="0" fontId="66" fillId="0" borderId="0" xfId="2" applyFont="1" applyFill="1" applyBorder="1" applyAlignment="1">
      <alignment vertical="center"/>
    </xf>
    <xf numFmtId="0" fontId="68" fillId="0" borderId="0" xfId="1" applyFont="1" applyAlignment="1">
      <alignment vertical="center"/>
    </xf>
    <xf numFmtId="3" fontId="28" fillId="0" borderId="23" xfId="1" applyNumberFormat="1" applyFont="1" applyBorder="1" applyAlignment="1" applyProtection="1">
      <alignment vertical="center"/>
      <protection locked="0"/>
    </xf>
    <xf numFmtId="0" fontId="6" fillId="0" borderId="0" xfId="1" applyFont="1" applyFill="1" applyBorder="1"/>
    <xf numFmtId="0" fontId="7" fillId="0" borderId="0" xfId="1" applyFont="1" applyFill="1" applyBorder="1" applyProtection="1">
      <protection locked="0"/>
    </xf>
    <xf numFmtId="0" fontId="6" fillId="0" borderId="0" xfId="1" applyFont="1" applyFill="1" applyBorder="1" applyProtection="1"/>
    <xf numFmtId="0" fontId="7" fillId="0" borderId="0" xfId="1" applyFont="1" applyFill="1" applyBorder="1" applyProtection="1"/>
    <xf numFmtId="0" fontId="7" fillId="0" borderId="0" xfId="1" applyFont="1" applyFill="1" applyBorder="1"/>
    <xf numFmtId="0" fontId="12" fillId="0" borderId="0" xfId="0" applyFont="1" applyAlignment="1">
      <alignment horizontal="left" vertical="center" wrapText="1"/>
    </xf>
    <xf numFmtId="0" fontId="40" fillId="0" borderId="0" xfId="0" applyFont="1" applyBorder="1" applyAlignment="1">
      <alignment horizontal="center" vertical="center"/>
    </xf>
    <xf numFmtId="0" fontId="40" fillId="0" borderId="45" xfId="0" applyFont="1" applyBorder="1" applyAlignment="1">
      <alignment horizontal="left" vertical="center"/>
    </xf>
    <xf numFmtId="0" fontId="40" fillId="0" borderId="88" xfId="0" applyFont="1" applyBorder="1" applyAlignment="1">
      <alignment horizontal="left" vertical="center"/>
    </xf>
    <xf numFmtId="0" fontId="43" fillId="4" borderId="45" xfId="0" applyFont="1" applyFill="1" applyBorder="1" applyAlignment="1">
      <alignment horizontal="left" vertical="center"/>
    </xf>
    <xf numFmtId="14" fontId="74" fillId="0" borderId="0" xfId="0" applyNumberFormat="1" applyFont="1" applyFill="1" applyBorder="1"/>
    <xf numFmtId="0" fontId="0" fillId="0" borderId="0" xfId="0" applyFill="1" applyAlignment="1">
      <alignment horizontal="center" vertical="center"/>
    </xf>
    <xf numFmtId="9" fontId="0" fillId="0" borderId="0" xfId="0" applyNumberFormat="1" applyFill="1" applyAlignment="1">
      <alignment horizontal="center" vertical="center"/>
    </xf>
    <xf numFmtId="4" fontId="0" fillId="0" borderId="0" xfId="0" applyNumberFormat="1" applyFill="1" applyAlignment="1">
      <alignment horizontal="center" vertical="center"/>
    </xf>
    <xf numFmtId="0" fontId="0" fillId="0" borderId="0" xfId="0" applyFill="1" applyAlignment="1">
      <alignment horizontal="right" vertical="center"/>
    </xf>
    <xf numFmtId="0" fontId="12" fillId="0" borderId="50" xfId="0" applyFont="1" applyFill="1" applyBorder="1" applyAlignment="1">
      <alignment horizontal="left" vertical="center"/>
    </xf>
    <xf numFmtId="0" fontId="40" fillId="0" borderId="30" xfId="0" applyFont="1" applyFill="1" applyBorder="1" applyAlignment="1">
      <alignment horizontal="center" vertical="center"/>
    </xf>
    <xf numFmtId="0" fontId="24" fillId="0" borderId="50" xfId="0" applyFont="1" applyFill="1" applyBorder="1" applyAlignment="1">
      <alignment horizontal="left" vertical="center"/>
    </xf>
    <xf numFmtId="0" fontId="12" fillId="4" borderId="45" xfId="0" applyFont="1" applyFill="1" applyBorder="1" applyAlignment="1">
      <alignment horizontal="left" vertical="center"/>
    </xf>
    <xf numFmtId="0" fontId="24" fillId="4" borderId="50" xfId="0" applyFont="1" applyFill="1" applyBorder="1" applyAlignment="1">
      <alignment horizontal="left" vertical="center"/>
    </xf>
    <xf numFmtId="0" fontId="12" fillId="0" borderId="45" xfId="0" applyFont="1" applyFill="1" applyBorder="1" applyAlignment="1">
      <alignment horizontal="left" vertical="center"/>
    </xf>
    <xf numFmtId="0" fontId="40" fillId="9" borderId="30" xfId="0" applyFont="1" applyFill="1" applyBorder="1" applyAlignment="1">
      <alignment horizontal="center" vertical="center"/>
    </xf>
    <xf numFmtId="0" fontId="0" fillId="0" borderId="27" xfId="0" applyFill="1" applyBorder="1"/>
    <xf numFmtId="0" fontId="13" fillId="0" borderId="50" xfId="0" applyFont="1" applyFill="1" applyBorder="1" applyAlignment="1">
      <alignment vertical="center"/>
    </xf>
    <xf numFmtId="0" fontId="13" fillId="0" borderId="51" xfId="0" applyFont="1" applyFill="1" applyBorder="1" applyAlignment="1">
      <alignment horizontal="left" vertical="center"/>
    </xf>
    <xf numFmtId="0" fontId="40" fillId="0" borderId="31" xfId="0" applyFont="1" applyFill="1" applyBorder="1" applyAlignment="1">
      <alignment horizontal="center" vertical="center"/>
    </xf>
    <xf numFmtId="0" fontId="0" fillId="0" borderId="32" xfId="0" applyFill="1" applyBorder="1"/>
    <xf numFmtId="0" fontId="21" fillId="9" borderId="230" xfId="0" applyFont="1" applyFill="1" applyBorder="1" applyAlignment="1">
      <alignment horizontal="left" vertical="center"/>
    </xf>
    <xf numFmtId="0" fontId="1" fillId="9" borderId="23" xfId="0" applyFont="1" applyFill="1" applyBorder="1" applyAlignment="1">
      <alignment vertical="center"/>
    </xf>
    <xf numFmtId="4" fontId="40" fillId="0" borderId="0" xfId="0" applyNumberFormat="1" applyFont="1" applyFill="1" applyBorder="1" applyAlignment="1">
      <alignment horizontal="center" vertical="center"/>
    </xf>
    <xf numFmtId="4" fontId="21" fillId="0" borderId="0" xfId="0" applyNumberFormat="1" applyFont="1" applyFill="1" applyBorder="1" applyAlignment="1">
      <alignment horizontal="left" vertical="center"/>
    </xf>
    <xf numFmtId="4" fontId="1" fillId="0" borderId="0" xfId="0" applyNumberFormat="1" applyFont="1" applyFill="1" applyBorder="1" applyAlignment="1">
      <alignment vertical="center"/>
    </xf>
    <xf numFmtId="4" fontId="0" fillId="0" borderId="0" xfId="0" applyNumberFormat="1" applyFont="1" applyFill="1" applyBorder="1" applyAlignment="1">
      <alignment vertical="center"/>
    </xf>
    <xf numFmtId="4" fontId="0" fillId="0" borderId="0" xfId="0" applyNumberFormat="1" applyFont="1" applyFill="1" applyAlignment="1">
      <alignment vertical="center"/>
    </xf>
    <xf numFmtId="0" fontId="12" fillId="0" borderId="31" xfId="0" applyFont="1" applyFill="1" applyBorder="1" applyAlignment="1">
      <alignment horizontal="center" vertical="center" wrapText="1" shrinkToFit="1"/>
    </xf>
    <xf numFmtId="0" fontId="12" fillId="0" borderId="35" xfId="0" applyFont="1" applyFill="1" applyBorder="1" applyAlignment="1">
      <alignment horizontal="center" vertical="center" wrapText="1" shrinkToFit="1"/>
    </xf>
    <xf numFmtId="4" fontId="0" fillId="0" borderId="0" xfId="0" applyNumberFormat="1" applyFont="1" applyAlignment="1">
      <alignment vertical="center"/>
    </xf>
    <xf numFmtId="0" fontId="46" fillId="0" borderId="0" xfId="0" applyFont="1" applyFill="1" applyAlignment="1">
      <alignment vertical="center"/>
    </xf>
    <xf numFmtId="0" fontId="0" fillId="0" borderId="0" xfId="0" applyFont="1" applyFill="1" applyAlignment="1">
      <alignment horizontal="center" vertical="center"/>
    </xf>
    <xf numFmtId="9" fontId="0" fillId="0" borderId="0" xfId="0" applyNumberFormat="1" applyFont="1" applyFill="1" applyAlignment="1">
      <alignment horizontal="center" vertical="center"/>
    </xf>
    <xf numFmtId="0" fontId="0" fillId="0" borderId="0" xfId="0" applyFont="1" applyFill="1" applyAlignment="1">
      <alignment horizontal="right" vertical="center"/>
    </xf>
    <xf numFmtId="0" fontId="75" fillId="0" borderId="22" xfId="0" applyFont="1" applyBorder="1" applyAlignment="1">
      <alignment horizontal="left" vertical="center"/>
    </xf>
    <xf numFmtId="0" fontId="48" fillId="0" borderId="22" xfId="0" applyFont="1" applyBorder="1" applyAlignment="1">
      <alignment horizontal="left" vertical="center"/>
    </xf>
    <xf numFmtId="0" fontId="43" fillId="15" borderId="22" xfId="0" applyFont="1" applyFill="1" applyBorder="1" applyAlignment="1">
      <alignment horizontal="left" vertical="center"/>
    </xf>
    <xf numFmtId="0" fontId="48" fillId="0" borderId="21" xfId="0" applyFont="1" applyFill="1" applyBorder="1" applyAlignment="1">
      <alignment horizontal="left" vertical="center"/>
    </xf>
    <xf numFmtId="4" fontId="40" fillId="0" borderId="0" xfId="0" applyNumberFormat="1" applyFont="1" applyAlignment="1">
      <alignment vertical="center"/>
    </xf>
    <xf numFmtId="0" fontId="43" fillId="0" borderId="22" xfId="0" applyFont="1" applyFill="1" applyBorder="1" applyAlignment="1">
      <alignment horizontal="left" vertical="center"/>
    </xf>
    <xf numFmtId="0" fontId="24" fillId="0" borderId="22" xfId="0" applyFont="1" applyFill="1" applyBorder="1" applyAlignment="1">
      <alignment horizontal="left" vertical="center"/>
    </xf>
    <xf numFmtId="0" fontId="36" fillId="0" borderId="22" xfId="0" applyFont="1" applyFill="1" applyBorder="1" applyAlignment="1">
      <alignment horizontal="left" vertical="center"/>
    </xf>
    <xf numFmtId="0" fontId="36" fillId="0" borderId="21" xfId="0" applyFont="1" applyFill="1" applyBorder="1" applyAlignment="1">
      <alignment horizontal="left" vertical="center"/>
    </xf>
    <xf numFmtId="0" fontId="40" fillId="0" borderId="31" xfId="0" applyFont="1" applyBorder="1" applyAlignment="1">
      <alignment horizontal="center" vertical="center"/>
    </xf>
    <xf numFmtId="0" fontId="36" fillId="0" borderId="53" xfId="0" applyFont="1" applyFill="1" applyBorder="1" applyAlignment="1">
      <alignment horizontal="left" vertical="center"/>
    </xf>
    <xf numFmtId="0" fontId="42" fillId="0" borderId="0" xfId="0" applyFont="1" applyFill="1" applyAlignment="1">
      <alignment vertical="center"/>
    </xf>
    <xf numFmtId="0" fontId="12" fillId="0" borderId="34" xfId="0" applyFont="1" applyBorder="1" applyAlignment="1">
      <alignment horizontal="center" vertical="center" wrapText="1" shrinkToFit="1"/>
    </xf>
    <xf numFmtId="0" fontId="12" fillId="0" borderId="29" xfId="0" applyFont="1" applyBorder="1" applyAlignment="1">
      <alignment horizontal="center" vertical="center" wrapText="1" shrinkToFit="1"/>
    </xf>
    <xf numFmtId="0" fontId="12" fillId="0" borderId="121" xfId="0" applyFont="1" applyBorder="1" applyAlignment="1">
      <alignment horizontal="center" vertical="center" wrapText="1" shrinkToFit="1"/>
    </xf>
    <xf numFmtId="0" fontId="36" fillId="0" borderId="34" xfId="0" applyFont="1" applyFill="1" applyBorder="1" applyAlignment="1">
      <alignment horizontal="center" vertical="center" wrapText="1" shrinkToFit="1"/>
    </xf>
    <xf numFmtId="0" fontId="36" fillId="0" borderId="118" xfId="0" applyFont="1" applyFill="1" applyBorder="1" applyAlignment="1">
      <alignment horizontal="center" vertical="center" wrapText="1" shrinkToFit="1"/>
    </xf>
    <xf numFmtId="0" fontId="12" fillId="0" borderId="29" xfId="0" applyFont="1" applyFill="1" applyBorder="1" applyAlignment="1">
      <alignment horizontal="center" vertical="center" wrapText="1" shrinkToFit="1"/>
    </xf>
    <xf numFmtId="0" fontId="43" fillId="9" borderId="231" xfId="0" applyFont="1" applyFill="1" applyBorder="1" applyAlignment="1">
      <alignment horizontal="center" vertical="center"/>
    </xf>
    <xf numFmtId="0" fontId="43" fillId="4" borderId="96" xfId="0" applyFont="1" applyFill="1" applyBorder="1" applyAlignment="1">
      <alignment horizontal="center" vertical="center"/>
    </xf>
    <xf numFmtId="0" fontId="40" fillId="4" borderId="33" xfId="0" applyFont="1" applyFill="1" applyBorder="1" applyAlignment="1">
      <alignment horizontal="center" vertical="center"/>
    </xf>
    <xf numFmtId="0" fontId="43" fillId="4" borderId="27" xfId="0" applyFont="1" applyFill="1" applyBorder="1" applyAlignment="1">
      <alignment horizontal="left" vertical="center"/>
    </xf>
    <xf numFmtId="0" fontId="36" fillId="4" borderId="45" xfId="0" applyFont="1" applyFill="1" applyBorder="1" applyAlignment="1">
      <alignment horizontal="left" vertical="center"/>
    </xf>
    <xf numFmtId="0" fontId="40" fillId="0" borderId="33" xfId="0" applyFont="1" applyFill="1" applyBorder="1" applyAlignment="1">
      <alignment horizontal="center" vertical="center"/>
    </xf>
    <xf numFmtId="0" fontId="43" fillId="0" borderId="0" xfId="0" applyFont="1" applyFill="1" applyBorder="1" applyAlignment="1">
      <alignment horizontal="left" vertical="center"/>
    </xf>
    <xf numFmtId="0" fontId="36" fillId="0" borderId="0" xfId="0" applyFont="1" applyFill="1" applyBorder="1" applyAlignment="1">
      <alignment horizontal="left" vertical="center"/>
    </xf>
    <xf numFmtId="0" fontId="43" fillId="0" borderId="232" xfId="0" applyFont="1" applyFill="1" applyBorder="1" applyAlignment="1">
      <alignment horizontal="center" vertical="center"/>
    </xf>
    <xf numFmtId="49" fontId="40" fillId="0" borderId="233" xfId="0" applyNumberFormat="1" applyFont="1" applyBorder="1" applyAlignment="1">
      <alignment horizontal="center" vertical="center"/>
    </xf>
    <xf numFmtId="0" fontId="40" fillId="0" borderId="233" xfId="0" applyFont="1" applyBorder="1" applyAlignment="1">
      <alignment horizontal="center" vertical="center"/>
    </xf>
    <xf numFmtId="0" fontId="40" fillId="0" borderId="234" xfId="0" applyFont="1" applyBorder="1" applyAlignment="1">
      <alignment horizontal="center" vertical="center"/>
    </xf>
    <xf numFmtId="0" fontId="48" fillId="0" borderId="233" xfId="0" applyFont="1" applyBorder="1" applyAlignment="1">
      <alignment horizontal="center" vertical="center"/>
    </xf>
    <xf numFmtId="0" fontId="43" fillId="4" borderId="232" xfId="0" applyFont="1" applyFill="1" applyBorder="1" applyAlignment="1">
      <alignment horizontal="center" vertical="center"/>
    </xf>
    <xf numFmtId="16" fontId="40" fillId="0" borderId="45" xfId="0" applyNumberFormat="1" applyFont="1" applyFill="1" applyBorder="1" applyAlignment="1">
      <alignment horizontal="left" vertical="center"/>
    </xf>
    <xf numFmtId="0" fontId="40" fillId="0" borderId="45" xfId="0" applyFont="1" applyFill="1" applyBorder="1" applyAlignment="1">
      <alignment horizontal="center" vertical="center"/>
    </xf>
    <xf numFmtId="49" fontId="40" fillId="0" borderId="45" xfId="0" applyNumberFormat="1" applyFont="1" applyFill="1" applyBorder="1" applyAlignment="1">
      <alignment horizontal="left" vertical="center"/>
    </xf>
    <xf numFmtId="0" fontId="48" fillId="0" borderId="45" xfId="0" applyFont="1" applyBorder="1" applyAlignment="1">
      <alignment vertical="center"/>
    </xf>
    <xf numFmtId="0" fontId="49" fillId="9" borderId="233" xfId="0" applyFont="1" applyFill="1" applyBorder="1" applyAlignment="1">
      <alignment horizontal="center" vertical="center"/>
    </xf>
    <xf numFmtId="0" fontId="49" fillId="4" borderId="233" xfId="0" applyFont="1" applyFill="1" applyBorder="1" applyAlignment="1">
      <alignment horizontal="center" vertical="center"/>
    </xf>
    <xf numFmtId="0" fontId="43" fillId="0" borderId="30" xfId="0" applyFont="1" applyFill="1" applyBorder="1" applyAlignment="1">
      <alignment horizontal="center" vertical="center"/>
    </xf>
    <xf numFmtId="0" fontId="53" fillId="0" borderId="45" xfId="0" applyFont="1" applyBorder="1" applyAlignment="1">
      <alignment horizontal="left" vertical="center"/>
    </xf>
    <xf numFmtId="0" fontId="48" fillId="0" borderId="116" xfId="0" applyFont="1" applyBorder="1" applyAlignment="1">
      <alignment vertical="center"/>
    </xf>
    <xf numFmtId="0" fontId="49" fillId="0" borderId="233" xfId="0" applyFont="1" applyFill="1" applyBorder="1" applyAlignment="1">
      <alignment horizontal="center" vertical="center"/>
    </xf>
    <xf numFmtId="0" fontId="36" fillId="0" borderId="30" xfId="0" applyFont="1" applyFill="1" applyBorder="1" applyAlignment="1">
      <alignment horizontal="center" vertical="center"/>
    </xf>
    <xf numFmtId="0" fontId="40" fillId="0" borderId="85" xfId="0" applyFont="1" applyBorder="1" applyAlignment="1">
      <alignment horizontal="center" vertical="center"/>
    </xf>
    <xf numFmtId="0" fontId="40" fillId="0" borderId="85" xfId="0" applyFont="1" applyBorder="1" applyAlignment="1">
      <alignment horizontal="left" vertical="center"/>
    </xf>
    <xf numFmtId="0" fontId="48" fillId="0" borderId="85" xfId="0" applyFont="1" applyBorder="1" applyAlignment="1">
      <alignment horizontal="right" vertical="center"/>
    </xf>
    <xf numFmtId="0" fontId="53" fillId="4" borderId="88" xfId="0" applyFont="1" applyFill="1" applyBorder="1" applyAlignment="1">
      <alignment horizontal="left" vertical="center"/>
    </xf>
    <xf numFmtId="0" fontId="40" fillId="4" borderId="234" xfId="0" applyFont="1" applyFill="1" applyBorder="1" applyAlignment="1">
      <alignment horizontal="center" vertical="center"/>
    </xf>
    <xf numFmtId="0" fontId="53" fillId="0" borderId="88" xfId="0" applyFont="1" applyBorder="1" applyAlignment="1">
      <alignment horizontal="left" vertical="center"/>
    </xf>
    <xf numFmtId="0" fontId="40" fillId="0" borderId="88" xfId="0" applyFont="1" applyBorder="1" applyAlignment="1">
      <alignment horizontal="center" vertical="center"/>
    </xf>
    <xf numFmtId="0" fontId="36" fillId="0" borderId="88" xfId="0" applyFont="1" applyBorder="1" applyAlignment="1">
      <alignment horizontal="left" vertical="center"/>
    </xf>
    <xf numFmtId="0" fontId="43" fillId="0" borderId="31" xfId="0" applyFont="1" applyBorder="1" applyAlignment="1">
      <alignment horizontal="center" vertical="center"/>
    </xf>
    <xf numFmtId="0" fontId="53" fillId="0" borderId="27" xfId="0" applyFont="1" applyBorder="1" applyAlignment="1">
      <alignment horizontal="left" vertical="center"/>
    </xf>
    <xf numFmtId="0" fontId="36" fillId="0" borderId="45" xfId="0" applyFont="1" applyBorder="1" applyAlignment="1">
      <alignment horizontal="left" vertical="center"/>
    </xf>
    <xf numFmtId="0" fontId="40" fillId="0" borderId="96" xfId="0" applyFont="1" applyBorder="1" applyAlignment="1">
      <alignment horizontal="center" vertical="center"/>
    </xf>
    <xf numFmtId="0" fontId="40" fillId="0" borderId="28" xfId="0" applyFont="1" applyBorder="1" applyAlignment="1">
      <alignment horizontal="center" vertical="center"/>
    </xf>
    <xf numFmtId="0" fontId="40" fillId="0" borderId="97" xfId="0" applyFont="1" applyBorder="1" applyAlignment="1">
      <alignment horizontal="center" vertical="center"/>
    </xf>
    <xf numFmtId="0" fontId="53" fillId="0" borderId="0" xfId="0" applyFont="1" applyBorder="1" applyAlignment="1">
      <alignment horizontal="left" vertical="center"/>
    </xf>
    <xf numFmtId="0" fontId="36" fillId="0" borderId="0" xfId="0" applyFont="1" applyBorder="1" applyAlignment="1">
      <alignment horizontal="left" vertical="center"/>
    </xf>
    <xf numFmtId="0" fontId="40" fillId="0" borderId="232" xfId="0" applyFont="1" applyBorder="1" applyAlignment="1">
      <alignment horizontal="center" vertical="center"/>
    </xf>
    <xf numFmtId="0" fontId="43" fillId="9" borderId="3" xfId="0" applyFont="1" applyFill="1" applyBorder="1" applyAlignment="1">
      <alignment horizontal="center" vertical="center"/>
    </xf>
    <xf numFmtId="0" fontId="43" fillId="9" borderId="98" xfId="0" applyFont="1" applyFill="1" applyBorder="1" applyAlignment="1">
      <alignment horizontal="center" vertical="center"/>
    </xf>
    <xf numFmtId="4" fontId="43" fillId="0" borderId="0" xfId="0" applyNumberFormat="1" applyFont="1" applyFill="1" applyBorder="1" applyAlignment="1">
      <alignment vertical="center"/>
    </xf>
    <xf numFmtId="0" fontId="28" fillId="0" borderId="65" xfId="1" applyFont="1" applyBorder="1" applyAlignment="1" applyProtection="1">
      <alignment horizontal="center" vertical="center" wrapText="1"/>
      <protection locked="0"/>
    </xf>
    <xf numFmtId="0" fontId="28" fillId="0" borderId="41" xfId="1" applyFont="1" applyBorder="1" applyAlignment="1" applyProtection="1">
      <alignment horizontal="center" vertical="center" wrapText="1"/>
      <protection locked="0"/>
    </xf>
    <xf numFmtId="0" fontId="6" fillId="0" borderId="65" xfId="1" applyFont="1" applyBorder="1" applyAlignment="1">
      <alignment horizontal="center" vertical="center"/>
    </xf>
    <xf numFmtId="3" fontId="28" fillId="9" borderId="16" xfId="1" applyNumberFormat="1" applyFont="1" applyFill="1" applyBorder="1" applyAlignment="1">
      <alignment horizontal="right" vertical="center"/>
    </xf>
    <xf numFmtId="3" fontId="28" fillId="4" borderId="10" xfId="1" applyNumberFormat="1" applyFont="1" applyFill="1" applyBorder="1" applyAlignment="1">
      <alignment horizontal="right" vertical="center"/>
    </xf>
    <xf numFmtId="3" fontId="28" fillId="9" borderId="10" xfId="1" applyNumberFormat="1" applyFont="1" applyFill="1" applyBorder="1" applyAlignment="1">
      <alignment horizontal="right" vertical="center"/>
    </xf>
    <xf numFmtId="3" fontId="28" fillId="0" borderId="13" xfId="1" applyNumberFormat="1" applyFont="1" applyFill="1" applyBorder="1" applyAlignment="1">
      <alignment horizontal="right" vertical="center"/>
    </xf>
    <xf numFmtId="3" fontId="28" fillId="9" borderId="100" xfId="1" applyNumberFormat="1" applyFont="1" applyFill="1" applyBorder="1" applyAlignment="1">
      <alignment horizontal="right" vertical="center"/>
    </xf>
    <xf numFmtId="0" fontId="6" fillId="0" borderId="15" xfId="1" applyFont="1" applyBorder="1" applyAlignment="1">
      <alignment horizontal="center" vertical="center"/>
    </xf>
    <xf numFmtId="0" fontId="28" fillId="0" borderId="52" xfId="1" applyFont="1" applyBorder="1" applyAlignment="1" applyProtection="1">
      <alignment vertical="center"/>
      <protection locked="0"/>
    </xf>
    <xf numFmtId="3" fontId="6" fillId="0" borderId="15" xfId="1" applyNumberFormat="1" applyFont="1" applyBorder="1" applyAlignment="1" applyProtection="1">
      <alignment horizontal="right" vertical="center" wrapText="1" indent="1"/>
      <protection locked="0"/>
    </xf>
    <xf numFmtId="3" fontId="6" fillId="0" borderId="52" xfId="1" applyNumberFormat="1" applyFont="1" applyBorder="1" applyAlignment="1" applyProtection="1">
      <alignment horizontal="right" vertical="center" wrapText="1" indent="1"/>
      <protection locked="0"/>
    </xf>
    <xf numFmtId="3" fontId="28" fillId="0" borderId="15" xfId="1" applyNumberFormat="1" applyFont="1" applyBorder="1" applyAlignment="1" applyProtection="1">
      <alignment horizontal="right" vertical="center" wrapText="1" indent="1"/>
      <protection locked="0"/>
    </xf>
    <xf numFmtId="3" fontId="28" fillId="0" borderId="128" xfId="1" applyNumberFormat="1" applyFont="1" applyBorder="1" applyAlignment="1" applyProtection="1">
      <alignment horizontal="right" vertical="center" wrapText="1" indent="1"/>
      <protection locked="0"/>
    </xf>
    <xf numFmtId="3" fontId="28" fillId="0" borderId="40" xfId="1" applyNumberFormat="1" applyFont="1" applyBorder="1" applyAlignment="1" applyProtection="1">
      <alignment horizontal="right" vertical="center" wrapText="1" indent="1"/>
      <protection locked="0"/>
    </xf>
    <xf numFmtId="0" fontId="6" fillId="0" borderId="3" xfId="1" applyFont="1" applyBorder="1" applyAlignment="1">
      <alignment horizontal="center" vertical="center"/>
    </xf>
    <xf numFmtId="0" fontId="8" fillId="0" borderId="0" xfId="1" applyFont="1" applyFill="1" applyAlignment="1" applyProtection="1">
      <alignment vertical="center"/>
      <protection locked="0"/>
    </xf>
    <xf numFmtId="3" fontId="8" fillId="0" borderId="0" xfId="1" applyNumberFormat="1" applyFont="1" applyFill="1" applyAlignment="1" applyProtection="1">
      <alignment vertical="center"/>
      <protection locked="0"/>
    </xf>
    <xf numFmtId="3" fontId="8" fillId="0" borderId="88" xfId="1" applyNumberFormat="1" applyFont="1" applyFill="1" applyBorder="1" applyAlignment="1" applyProtection="1">
      <alignment vertical="center"/>
      <protection locked="0"/>
    </xf>
    <xf numFmtId="49" fontId="8" fillId="0" borderId="0" xfId="1" applyNumberFormat="1" applyFont="1" applyAlignment="1" applyProtection="1">
      <alignment vertical="center"/>
      <protection locked="0"/>
    </xf>
    <xf numFmtId="0" fontId="8" fillId="0" borderId="88" xfId="1" applyFont="1" applyFill="1" applyBorder="1" applyAlignment="1" applyProtection="1">
      <alignment vertical="center"/>
      <protection locked="0"/>
    </xf>
    <xf numFmtId="0" fontId="28" fillId="0" borderId="27" xfId="1" applyFont="1" applyFill="1" applyBorder="1" applyAlignment="1" applyProtection="1">
      <alignment horizontal="left" vertical="center"/>
      <protection locked="0"/>
    </xf>
    <xf numFmtId="3" fontId="28" fillId="0" borderId="33" xfId="1" applyNumberFormat="1" applyFont="1" applyFill="1" applyBorder="1" applyAlignment="1" applyProtection="1">
      <alignment horizontal="right" vertical="center" wrapText="1"/>
      <protection locked="0"/>
    </xf>
    <xf numFmtId="3" fontId="28" fillId="0" borderId="6" xfId="1" applyNumberFormat="1" applyFont="1" applyFill="1" applyBorder="1" applyAlignment="1" applyProtection="1">
      <alignment horizontal="right" vertical="center" wrapText="1"/>
      <protection locked="0"/>
    </xf>
    <xf numFmtId="3" fontId="28" fillId="0" borderId="7" xfId="1" applyNumberFormat="1" applyFont="1" applyFill="1" applyBorder="1" applyAlignment="1" applyProtection="1">
      <alignment horizontal="right" vertical="center" wrapText="1"/>
      <protection locked="0"/>
    </xf>
    <xf numFmtId="3" fontId="28" fillId="0" borderId="21" xfId="1" applyNumberFormat="1" applyFont="1" applyFill="1" applyBorder="1" applyAlignment="1" applyProtection="1">
      <alignment horizontal="right" vertical="center" wrapText="1"/>
      <protection locked="0"/>
    </xf>
    <xf numFmtId="3" fontId="28" fillId="0" borderId="30" xfId="1" applyNumberFormat="1" applyFont="1" applyFill="1" applyBorder="1" applyAlignment="1" applyProtection="1">
      <alignment horizontal="right" vertical="center" wrapText="1"/>
      <protection locked="0"/>
    </xf>
    <xf numFmtId="3" fontId="28" fillId="0" borderId="9" xfId="1" applyNumberFormat="1" applyFont="1" applyFill="1" applyBorder="1" applyAlignment="1" applyProtection="1">
      <alignment horizontal="right" vertical="center" wrapText="1"/>
      <protection locked="0"/>
    </xf>
    <xf numFmtId="3" fontId="28" fillId="0" borderId="22" xfId="1" applyNumberFormat="1" applyFont="1" applyFill="1" applyBorder="1" applyAlignment="1" applyProtection="1">
      <alignment horizontal="right" vertical="center" wrapText="1"/>
      <protection locked="0"/>
    </xf>
    <xf numFmtId="3" fontId="28" fillId="3" borderId="30" xfId="1" applyNumberFormat="1" applyFont="1" applyFill="1" applyBorder="1" applyAlignment="1" applyProtection="1">
      <alignment horizontal="right" vertical="center"/>
      <protection locked="0"/>
    </xf>
    <xf numFmtId="3" fontId="28" fillId="0" borderId="31" xfId="1" applyNumberFormat="1" applyFont="1" applyFill="1" applyBorder="1" applyAlignment="1" applyProtection="1">
      <alignment horizontal="right" vertical="center" wrapText="1"/>
      <protection locked="0"/>
    </xf>
    <xf numFmtId="3" fontId="28" fillId="0" borderId="34" xfId="1" applyNumberFormat="1" applyFont="1" applyFill="1" applyBorder="1" applyAlignment="1" applyProtection="1">
      <alignment horizontal="right" vertical="center" wrapText="1"/>
      <protection locked="0"/>
    </xf>
    <xf numFmtId="3" fontId="28" fillId="0" borderId="29" xfId="1" applyNumberFormat="1" applyFont="1" applyFill="1" applyBorder="1" applyAlignment="1" applyProtection="1">
      <alignment horizontal="right" vertical="center" wrapText="1"/>
      <protection locked="0"/>
    </xf>
    <xf numFmtId="3" fontId="28" fillId="0" borderId="35" xfId="1" applyNumberFormat="1" applyFont="1" applyFill="1" applyBorder="1" applyAlignment="1" applyProtection="1">
      <alignment horizontal="right" vertical="center" wrapText="1"/>
      <protection locked="0"/>
    </xf>
    <xf numFmtId="3" fontId="0" fillId="0" borderId="31" xfId="0" applyNumberFormat="1" applyFont="1" applyBorder="1" applyAlignment="1">
      <alignment horizontal="right" vertical="center"/>
    </xf>
    <xf numFmtId="3" fontId="0" fillId="0" borderId="35" xfId="0" applyNumberFormat="1" applyFont="1" applyBorder="1" applyAlignment="1">
      <alignment horizontal="right" vertical="center"/>
    </xf>
    <xf numFmtId="3" fontId="0" fillId="0" borderId="31" xfId="0" applyNumberFormat="1" applyBorder="1" applyAlignment="1">
      <alignment horizontal="right" vertical="center"/>
    </xf>
    <xf numFmtId="3" fontId="0" fillId="0" borderId="35" xfId="0" applyNumberFormat="1" applyBorder="1" applyAlignment="1">
      <alignment horizontal="right" vertical="center"/>
    </xf>
    <xf numFmtId="3" fontId="29" fillId="0" borderId="3" xfId="1" applyNumberFormat="1" applyFont="1" applyFill="1" applyBorder="1" applyAlignment="1" applyProtection="1">
      <alignment horizontal="right" vertical="center" wrapText="1"/>
      <protection locked="0"/>
    </xf>
    <xf numFmtId="3" fontId="29" fillId="0" borderId="26" xfId="1" applyNumberFormat="1" applyFont="1" applyFill="1" applyBorder="1" applyAlignment="1" applyProtection="1">
      <alignment horizontal="right" vertical="center" wrapText="1"/>
      <protection locked="0"/>
    </xf>
    <xf numFmtId="3" fontId="29" fillId="0" borderId="4" xfId="1" applyNumberFormat="1" applyFont="1" applyFill="1" applyBorder="1" applyAlignment="1" applyProtection="1">
      <alignment horizontal="right" vertical="center" wrapText="1"/>
      <protection locked="0"/>
    </xf>
    <xf numFmtId="3" fontId="29" fillId="0" borderId="19" xfId="1" applyNumberFormat="1" applyFont="1" applyFill="1" applyBorder="1" applyAlignment="1" applyProtection="1">
      <alignment horizontal="right" vertical="center" wrapText="1"/>
      <protection locked="0"/>
    </xf>
    <xf numFmtId="3" fontId="40" fillId="0" borderId="37" xfId="0" applyNumberFormat="1" applyFont="1" applyBorder="1" applyAlignment="1">
      <alignment horizontal="right" vertical="center"/>
    </xf>
    <xf numFmtId="3" fontId="40" fillId="0" borderId="38" xfId="0" applyNumberFormat="1" applyFont="1" applyBorder="1" applyAlignment="1">
      <alignment horizontal="right" vertical="center"/>
    </xf>
    <xf numFmtId="3" fontId="40" fillId="0" borderId="39" xfId="0" applyNumberFormat="1" applyFont="1" applyBorder="1" applyAlignment="1">
      <alignment horizontal="right" vertical="center"/>
    </xf>
    <xf numFmtId="3" fontId="40" fillId="0" borderId="28" xfId="0" applyNumberFormat="1" applyFont="1" applyBorder="1" applyAlignment="1">
      <alignment horizontal="right" vertical="center"/>
    </xf>
    <xf numFmtId="3" fontId="40" fillId="0" borderId="27" xfId="0" applyNumberFormat="1" applyFont="1" applyBorder="1" applyAlignment="1">
      <alignment horizontal="right" vertical="center"/>
    </xf>
    <xf numFmtId="3" fontId="40" fillId="0" borderId="32" xfId="0" applyNumberFormat="1" applyFont="1" applyBorder="1" applyAlignment="1">
      <alignment horizontal="right" vertical="center"/>
    </xf>
    <xf numFmtId="0" fontId="28" fillId="3" borderId="31" xfId="1" applyFont="1" applyFill="1" applyBorder="1" applyAlignment="1" applyProtection="1">
      <alignment horizontal="center" vertical="center" wrapText="1"/>
      <protection locked="0"/>
    </xf>
    <xf numFmtId="0" fontId="28" fillId="3" borderId="35" xfId="1" applyFont="1" applyFill="1" applyBorder="1" applyAlignment="1" applyProtection="1">
      <alignment horizontal="center" vertical="center" wrapText="1"/>
      <protection locked="0"/>
    </xf>
    <xf numFmtId="3" fontId="29" fillId="3" borderId="65" xfId="1" applyNumberFormat="1" applyFont="1" applyFill="1" applyBorder="1" applyAlignment="1" applyProtection="1">
      <alignment horizontal="right" vertical="center" wrapText="1"/>
      <protection locked="0"/>
    </xf>
    <xf numFmtId="3" fontId="28" fillId="3" borderId="15" xfId="1" applyNumberFormat="1" applyFont="1" applyFill="1" applyBorder="1" applyAlignment="1" applyProtection="1">
      <alignment horizontal="right" vertical="center"/>
      <protection locked="0"/>
    </xf>
    <xf numFmtId="3" fontId="28" fillId="3" borderId="40" xfId="1" applyNumberFormat="1" applyFont="1" applyFill="1" applyBorder="1" applyAlignment="1" applyProtection="1">
      <alignment horizontal="right" vertical="center"/>
      <protection locked="0"/>
    </xf>
    <xf numFmtId="3" fontId="28" fillId="3" borderId="22" xfId="1" applyNumberFormat="1" applyFont="1" applyFill="1" applyBorder="1" applyAlignment="1" applyProtection="1">
      <alignment horizontal="right" vertical="center"/>
      <protection locked="0"/>
    </xf>
    <xf numFmtId="3" fontId="28" fillId="3" borderId="18" xfId="1" applyNumberFormat="1" applyFont="1" applyFill="1" applyBorder="1" applyAlignment="1" applyProtection="1">
      <alignment horizontal="right" vertical="center" wrapText="1"/>
      <protection locked="0"/>
    </xf>
    <xf numFmtId="3" fontId="40" fillId="3" borderId="1" xfId="0" applyNumberFormat="1" applyFont="1" applyFill="1" applyBorder="1" applyAlignment="1">
      <alignment horizontal="right" vertical="center"/>
    </xf>
    <xf numFmtId="3" fontId="43" fillId="0" borderId="2" xfId="0" applyNumberFormat="1" applyFont="1" applyBorder="1" applyAlignment="1">
      <alignment horizontal="right" vertical="center"/>
    </xf>
    <xf numFmtId="3" fontId="43" fillId="0" borderId="19" xfId="0" applyNumberFormat="1" applyFont="1" applyBorder="1" applyAlignment="1">
      <alignment horizontal="right" vertical="center"/>
    </xf>
    <xf numFmtId="3" fontId="43" fillId="3" borderId="42" xfId="0" applyNumberFormat="1" applyFont="1" applyFill="1" applyBorder="1" applyAlignment="1">
      <alignment horizontal="right" vertical="center"/>
    </xf>
    <xf numFmtId="3" fontId="43" fillId="0" borderId="3" xfId="0" applyNumberFormat="1" applyFont="1" applyBorder="1" applyAlignment="1">
      <alignment horizontal="right" vertical="center"/>
    </xf>
    <xf numFmtId="3" fontId="28" fillId="0" borderId="18" xfId="1" applyNumberFormat="1" applyFont="1" applyFill="1" applyBorder="1" applyAlignment="1" applyProtection="1">
      <alignment horizontal="right" vertical="center" wrapText="1"/>
      <protection locked="0"/>
    </xf>
    <xf numFmtId="3" fontId="28" fillId="0" borderId="13" xfId="1" applyNumberFormat="1" applyFont="1" applyFill="1" applyBorder="1" applyAlignment="1" applyProtection="1">
      <alignment horizontal="right" vertical="center" wrapText="1"/>
      <protection locked="0"/>
    </xf>
    <xf numFmtId="3" fontId="28" fillId="0" borderId="1" xfId="1" applyNumberFormat="1" applyFont="1" applyFill="1" applyBorder="1" applyAlignment="1" applyProtection="1">
      <alignment horizontal="right" vertical="center" wrapText="1"/>
      <protection locked="0"/>
    </xf>
    <xf numFmtId="3" fontId="28" fillId="0" borderId="12" xfId="1" applyNumberFormat="1" applyFont="1" applyFill="1" applyBorder="1" applyAlignment="1" applyProtection="1">
      <alignment horizontal="right" vertical="center" wrapText="1"/>
      <protection locked="0"/>
    </xf>
    <xf numFmtId="3" fontId="0" fillId="0" borderId="0" xfId="0" applyNumberFormat="1" applyAlignment="1">
      <alignment vertical="center"/>
    </xf>
    <xf numFmtId="0" fontId="5" fillId="0" borderId="0" xfId="1" applyFont="1" applyFill="1" applyBorder="1" applyAlignment="1">
      <alignment vertical="center"/>
    </xf>
    <xf numFmtId="0" fontId="28" fillId="9" borderId="113" xfId="1" applyFont="1" applyFill="1" applyBorder="1" applyAlignment="1">
      <alignment horizontal="center" vertical="center"/>
    </xf>
    <xf numFmtId="0" fontId="28" fillId="9" borderId="33" xfId="1" applyFont="1" applyFill="1" applyBorder="1" applyAlignment="1">
      <alignment horizontal="center" vertical="center"/>
    </xf>
    <xf numFmtId="0" fontId="28" fillId="0" borderId="38" xfId="1" applyFont="1" applyBorder="1" applyAlignment="1" applyProtection="1">
      <alignment horizontal="left" vertical="center" indent="1"/>
      <protection locked="0"/>
    </xf>
    <xf numFmtId="0" fontId="29" fillId="0" borderId="0" xfId="1" applyFont="1" applyFill="1"/>
    <xf numFmtId="0" fontId="28" fillId="0" borderId="16" xfId="1" applyFont="1" applyBorder="1" applyAlignment="1" applyProtection="1">
      <alignment horizontal="center" vertical="center" wrapText="1"/>
      <protection locked="0"/>
    </xf>
    <xf numFmtId="0" fontId="6" fillId="0" borderId="0" xfId="1" applyFont="1" applyAlignment="1" applyProtection="1">
      <alignment horizontal="left" vertical="center" wrapText="1"/>
      <protection locked="0"/>
    </xf>
    <xf numFmtId="0" fontId="28" fillId="0" borderId="41" xfId="1" applyFont="1" applyBorder="1" applyAlignment="1" applyProtection="1">
      <alignment horizontal="center" vertical="center" wrapText="1"/>
      <protection locked="0"/>
    </xf>
    <xf numFmtId="0" fontId="28" fillId="0" borderId="0" xfId="1" applyFont="1" applyBorder="1" applyAlignment="1" applyProtection="1">
      <alignment horizontal="center" vertical="center"/>
      <protection locked="0"/>
    </xf>
    <xf numFmtId="3" fontId="32" fillId="0" borderId="45" xfId="1" applyNumberFormat="1" applyFont="1" applyFill="1" applyBorder="1" applyAlignment="1" applyProtection="1">
      <alignment horizontal="left" vertical="center" wrapText="1" indent="1"/>
      <protection locked="0"/>
    </xf>
    <xf numFmtId="3" fontId="28" fillId="0" borderId="10" xfId="1" applyNumberFormat="1" applyFont="1" applyFill="1" applyBorder="1" applyAlignment="1">
      <alignment vertical="center"/>
    </xf>
    <xf numFmtId="3" fontId="28" fillId="0" borderId="10" xfId="1" applyNumberFormat="1" applyFont="1" applyFill="1" applyBorder="1" applyAlignment="1" applyProtection="1">
      <alignment vertical="center"/>
      <protection locked="0"/>
    </xf>
    <xf numFmtId="3" fontId="28" fillId="0" borderId="45" xfId="1" applyNumberFormat="1" applyFont="1" applyFill="1" applyBorder="1" applyAlignment="1" applyProtection="1">
      <alignment horizontal="left" vertical="center" indent="1"/>
      <protection locked="0"/>
    </xf>
    <xf numFmtId="3" fontId="28" fillId="0" borderId="45" xfId="1" applyNumberFormat="1" applyFont="1" applyFill="1" applyBorder="1" applyAlignment="1" applyProtection="1">
      <alignment horizontal="left" vertical="center" wrapText="1" indent="1"/>
      <protection locked="0"/>
    </xf>
    <xf numFmtId="164" fontId="28" fillId="0" borderId="10" xfId="1" applyNumberFormat="1" applyFont="1" applyFill="1" applyBorder="1" applyAlignment="1">
      <alignment horizontal="right" vertical="center"/>
    </xf>
    <xf numFmtId="3" fontId="28" fillId="0" borderId="27" xfId="1" applyNumberFormat="1" applyFont="1" applyFill="1" applyBorder="1" applyAlignment="1" applyProtection="1">
      <alignment horizontal="left" vertical="center" wrapText="1" indent="1"/>
      <protection locked="0"/>
    </xf>
    <xf numFmtId="3" fontId="28" fillId="0" borderId="10" xfId="1" applyNumberFormat="1" applyFont="1" applyFill="1" applyBorder="1" applyAlignment="1" applyProtection="1">
      <alignment horizontal="left" vertical="center" wrapText="1" indent="1"/>
      <protection locked="0"/>
    </xf>
    <xf numFmtId="3" fontId="28" fillId="0" borderId="29" xfId="1" applyNumberFormat="1" applyFont="1" applyFill="1" applyBorder="1" applyAlignment="1" applyProtection="1">
      <alignment horizontal="left" vertical="center" wrapText="1" indent="1"/>
      <protection locked="0"/>
    </xf>
    <xf numFmtId="164" fontId="28" fillId="0" borderId="29" xfId="1" applyNumberFormat="1" applyFont="1" applyFill="1" applyBorder="1" applyAlignment="1">
      <alignment horizontal="right" vertical="center"/>
    </xf>
    <xf numFmtId="3" fontId="28" fillId="0" borderId="29" xfId="1" applyNumberFormat="1" applyFont="1" applyFill="1" applyBorder="1" applyAlignment="1" applyProtection="1">
      <alignment vertical="center"/>
      <protection locked="0"/>
    </xf>
    <xf numFmtId="0" fontId="29" fillId="0" borderId="0" xfId="1" applyFont="1" applyAlignment="1">
      <alignment horizontal="left" vertical="center"/>
    </xf>
    <xf numFmtId="14" fontId="57" fillId="0" borderId="0" xfId="0" applyNumberFormat="1" applyFont="1" applyFill="1"/>
    <xf numFmtId="0" fontId="5" fillId="0" borderId="0" xfId="1" applyFont="1" applyFill="1" applyAlignment="1">
      <alignment vertical="center"/>
    </xf>
    <xf numFmtId="4" fontId="28" fillId="0" borderId="0" xfId="1" applyNumberFormat="1" applyFont="1" applyFill="1" applyAlignment="1">
      <alignment vertical="center"/>
    </xf>
    <xf numFmtId="0" fontId="68" fillId="0" borderId="0" xfId="1" applyFont="1" applyFill="1" applyAlignment="1">
      <alignment vertical="center"/>
    </xf>
    <xf numFmtId="0" fontId="28" fillId="0" borderId="0" xfId="1" applyFont="1" applyFill="1"/>
    <xf numFmtId="4" fontId="28" fillId="0" borderId="0" xfId="1" applyNumberFormat="1" applyFont="1" applyFill="1"/>
    <xf numFmtId="0" fontId="28" fillId="0" borderId="0" xfId="1" applyFont="1" applyFill="1" applyProtection="1"/>
    <xf numFmtId="4" fontId="28" fillId="0" borderId="0" xfId="1" applyNumberFormat="1" applyFont="1" applyFill="1" applyProtection="1"/>
    <xf numFmtId="0" fontId="29" fillId="0" borderId="0" xfId="1" applyFont="1" applyFill="1" applyBorder="1" applyProtection="1">
      <protection locked="0"/>
    </xf>
    <xf numFmtId="0" fontId="28" fillId="0" borderId="5" xfId="1" applyFont="1" applyBorder="1" applyAlignment="1" applyProtection="1">
      <alignment horizontal="center" vertical="center" wrapText="1"/>
      <protection locked="0"/>
    </xf>
    <xf numFmtId="0" fontId="28" fillId="0" borderId="56" xfId="1" applyFont="1" applyBorder="1" applyAlignment="1" applyProtection="1">
      <alignment horizontal="center" vertical="center" wrapText="1"/>
      <protection locked="0"/>
    </xf>
    <xf numFmtId="0" fontId="29" fillId="0" borderId="17" xfId="1" applyFont="1" applyBorder="1" applyAlignment="1" applyProtection="1">
      <alignment horizontal="center" vertical="center" wrapText="1"/>
      <protection locked="0"/>
    </xf>
    <xf numFmtId="0" fontId="14" fillId="0" borderId="0" xfId="9" applyFont="1" applyFill="1" applyBorder="1" applyAlignment="1">
      <alignment horizontal="justify" wrapText="1"/>
    </xf>
    <xf numFmtId="3" fontId="28" fillId="0" borderId="122" xfId="1" applyNumberFormat="1" applyFont="1" applyBorder="1" applyAlignment="1" applyProtection="1">
      <alignment horizontal="right" vertical="center"/>
      <protection locked="0"/>
    </xf>
    <xf numFmtId="3" fontId="28" fillId="0" borderId="122" xfId="1" applyNumberFormat="1" applyFont="1" applyBorder="1" applyAlignment="1">
      <alignment horizontal="right" vertical="center"/>
    </xf>
    <xf numFmtId="3" fontId="28" fillId="0" borderId="36" xfId="1" applyNumberFormat="1" applyFont="1" applyBorder="1" applyAlignment="1">
      <alignment horizontal="right" vertical="center"/>
    </xf>
    <xf numFmtId="0" fontId="14" fillId="0" borderId="0" xfId="9" applyFont="1" applyFill="1" applyBorder="1" applyAlignment="1">
      <alignment horizontal="justify" wrapText="1"/>
    </xf>
    <xf numFmtId="0" fontId="66" fillId="0" borderId="0" xfId="9" applyFont="1" applyFill="1" applyBorder="1"/>
    <xf numFmtId="164" fontId="28" fillId="2" borderId="10" xfId="1" applyNumberFormat="1" applyFont="1" applyFill="1" applyBorder="1" applyAlignment="1">
      <alignment horizontal="right" vertical="center"/>
    </xf>
    <xf numFmtId="164" fontId="29" fillId="9" borderId="10" xfId="1" applyNumberFormat="1" applyFont="1" applyFill="1" applyBorder="1" applyAlignment="1">
      <alignment horizontal="right" vertical="center"/>
    </xf>
    <xf numFmtId="164" fontId="28" fillId="2" borderId="29" xfId="1" applyNumberFormat="1" applyFont="1" applyFill="1" applyBorder="1" applyAlignment="1">
      <alignment horizontal="right" vertical="center"/>
    </xf>
    <xf numFmtId="164" fontId="29" fillId="9" borderId="40" xfId="1" applyNumberFormat="1" applyFont="1" applyFill="1" applyBorder="1" applyAlignment="1">
      <alignment horizontal="right" vertical="center"/>
    </xf>
    <xf numFmtId="4" fontId="28" fillId="0" borderId="49" xfId="1" applyNumberFormat="1" applyFont="1" applyFill="1" applyBorder="1" applyAlignment="1" applyProtection="1">
      <alignment horizontal="right" vertical="center"/>
      <protection locked="0"/>
    </xf>
    <xf numFmtId="4" fontId="28" fillId="0" borderId="50" xfId="1" applyNumberFormat="1" applyFont="1" applyFill="1" applyBorder="1" applyAlignment="1" applyProtection="1">
      <alignment horizontal="right" vertical="center"/>
      <protection locked="0"/>
    </xf>
    <xf numFmtId="164" fontId="29" fillId="9" borderId="21" xfId="1" applyNumberFormat="1" applyFont="1" applyFill="1" applyBorder="1" applyAlignment="1">
      <alignment horizontal="right" vertical="center"/>
    </xf>
    <xf numFmtId="4" fontId="28" fillId="0" borderId="22" xfId="1" applyNumberFormat="1" applyFont="1" applyFill="1" applyBorder="1" applyAlignment="1" applyProtection="1">
      <alignment horizontal="right" vertical="center"/>
      <protection locked="0"/>
    </xf>
    <xf numFmtId="4" fontId="28" fillId="0" borderId="35" xfId="1" applyNumberFormat="1" applyFont="1" applyFill="1" applyBorder="1" applyAlignment="1" applyProtection="1">
      <alignment horizontal="right" vertical="center"/>
      <protection locked="0"/>
    </xf>
    <xf numFmtId="164" fontId="29" fillId="2" borderId="19" xfId="1" applyNumberFormat="1" applyFont="1" applyFill="1" applyBorder="1" applyAlignment="1">
      <alignment horizontal="right" vertical="center"/>
    </xf>
    <xf numFmtId="49" fontId="28" fillId="0" borderId="0" xfId="2" applyNumberFormat="1" applyFont="1" applyFill="1" applyBorder="1" applyAlignment="1">
      <alignment horizontal="left" vertical="center"/>
    </xf>
    <xf numFmtId="0" fontId="38" fillId="0" borderId="0" xfId="2" applyFont="1" applyFill="1" applyBorder="1" applyAlignment="1">
      <alignment vertical="center"/>
    </xf>
    <xf numFmtId="3" fontId="28" fillId="0" borderId="22" xfId="1" applyNumberFormat="1" applyFont="1" applyFill="1" applyBorder="1" applyAlignment="1" applyProtection="1">
      <alignment horizontal="right" vertical="center" wrapText="1" indent="1"/>
      <protection hidden="1"/>
    </xf>
    <xf numFmtId="0" fontId="6" fillId="0" borderId="0" xfId="4" applyFont="1" applyFill="1" applyAlignment="1">
      <alignment vertical="center"/>
    </xf>
    <xf numFmtId="3" fontId="8" fillId="0" borderId="0" xfId="4" applyNumberFormat="1" applyFont="1" applyFill="1" applyAlignment="1">
      <alignment vertical="center"/>
    </xf>
    <xf numFmtId="3" fontId="8" fillId="0" borderId="88" xfId="4" applyNumberFormat="1" applyFont="1" applyFill="1" applyBorder="1" applyAlignment="1">
      <alignment vertical="center"/>
    </xf>
    <xf numFmtId="3" fontId="0" fillId="0" borderId="0" xfId="0" applyNumberFormat="1" applyFill="1" applyAlignment="1">
      <alignment vertical="center"/>
    </xf>
    <xf numFmtId="0" fontId="28" fillId="0" borderId="132" xfId="1" applyFont="1" applyFill="1" applyBorder="1" applyAlignment="1" applyProtection="1">
      <alignment horizontal="center" vertical="center"/>
      <protection locked="0"/>
    </xf>
    <xf numFmtId="0" fontId="28" fillId="0" borderId="67" xfId="1" applyFont="1" applyFill="1" applyBorder="1" applyAlignment="1" applyProtection="1">
      <alignment vertical="center" wrapText="1"/>
      <protection locked="0"/>
    </xf>
    <xf numFmtId="0" fontId="28" fillId="0" borderId="133" xfId="1" applyFont="1" applyFill="1" applyBorder="1" applyAlignment="1" applyProtection="1">
      <alignment horizontal="center" vertical="center"/>
      <protection locked="0"/>
    </xf>
    <xf numFmtId="0" fontId="28" fillId="0" borderId="123" xfId="1" applyFont="1" applyFill="1" applyBorder="1" applyAlignment="1" applyProtection="1">
      <alignment horizontal="right" vertical="center"/>
      <protection locked="0"/>
    </xf>
    <xf numFmtId="49" fontId="45" fillId="0" borderId="28" xfId="1" applyNumberFormat="1" applyFont="1" applyFill="1" applyBorder="1" applyAlignment="1" applyProtection="1">
      <alignment vertical="center" wrapText="1"/>
      <protection locked="0"/>
    </xf>
    <xf numFmtId="0" fontId="28" fillId="0" borderId="27" xfId="1" applyFont="1" applyFill="1" applyBorder="1" applyAlignment="1" applyProtection="1">
      <alignment horizontal="left" vertical="center" wrapText="1"/>
      <protection locked="0"/>
    </xf>
    <xf numFmtId="49" fontId="28" fillId="0" borderId="83" xfId="1" applyNumberFormat="1" applyFont="1" applyFill="1" applyBorder="1" applyAlignment="1" applyProtection="1">
      <alignment vertical="center" wrapText="1"/>
      <protection locked="0"/>
    </xf>
    <xf numFmtId="0" fontId="6" fillId="0" borderId="0" xfId="1" applyFont="1" applyFill="1" applyAlignment="1">
      <alignment vertical="center"/>
    </xf>
    <xf numFmtId="3" fontId="29" fillId="0" borderId="4" xfId="1" applyNumberFormat="1" applyFont="1" applyFill="1" applyBorder="1" applyAlignment="1" applyProtection="1">
      <alignment horizontal="right" vertical="center" wrapText="1" indent="1"/>
      <protection hidden="1"/>
    </xf>
    <xf numFmtId="3" fontId="28" fillId="0" borderId="122" xfId="1" applyNumberFormat="1" applyFont="1" applyFill="1" applyBorder="1" applyAlignment="1" applyProtection="1">
      <alignment horizontal="right" vertical="center"/>
      <protection locked="0"/>
    </xf>
    <xf numFmtId="3" fontId="28" fillId="0" borderId="52" xfId="1" applyNumberFormat="1" applyFont="1" applyFill="1" applyBorder="1" applyAlignment="1" applyProtection="1">
      <alignment vertical="center"/>
      <protection locked="0"/>
    </xf>
    <xf numFmtId="3" fontId="28" fillId="0" borderId="50" xfId="1" applyNumberFormat="1" applyFont="1" applyFill="1" applyBorder="1" applyAlignment="1" applyProtection="1">
      <alignment horizontal="right" vertical="center"/>
      <protection locked="0"/>
    </xf>
    <xf numFmtId="0" fontId="38" fillId="0" borderId="0" xfId="1" applyFont="1" applyFill="1" applyAlignment="1">
      <alignment vertical="center"/>
    </xf>
    <xf numFmtId="3" fontId="28" fillId="0" borderId="50" xfId="1" applyNumberFormat="1" applyFont="1" applyFill="1" applyBorder="1" applyAlignment="1" applyProtection="1">
      <alignment vertical="center"/>
    </xf>
    <xf numFmtId="3" fontId="28" fillId="0" borderId="4" xfId="1" applyNumberFormat="1" applyFont="1" applyFill="1" applyBorder="1" applyAlignment="1" applyProtection="1">
      <alignment vertical="center"/>
    </xf>
    <xf numFmtId="3" fontId="28" fillId="0" borderId="23" xfId="1" applyNumberFormat="1" applyFont="1" applyFill="1" applyBorder="1" applyAlignment="1" applyProtection="1">
      <alignment vertical="center"/>
    </xf>
    <xf numFmtId="3" fontId="28" fillId="0" borderId="7" xfId="1" applyNumberFormat="1" applyFont="1" applyFill="1" applyBorder="1" applyAlignment="1" applyProtection="1">
      <alignment vertical="center"/>
      <protection locked="0"/>
    </xf>
    <xf numFmtId="3" fontId="28" fillId="0" borderId="49" xfId="1" applyNumberFormat="1" applyFont="1" applyFill="1" applyBorder="1" applyAlignment="1" applyProtection="1">
      <alignment vertical="center"/>
    </xf>
    <xf numFmtId="3" fontId="28" fillId="0" borderId="7" xfId="1" applyNumberFormat="1" applyFont="1" applyFill="1" applyBorder="1" applyAlignment="1" applyProtection="1">
      <alignment vertical="center"/>
      <protection hidden="1"/>
    </xf>
    <xf numFmtId="3" fontId="28" fillId="0" borderId="21" xfId="1" applyNumberFormat="1" applyFont="1" applyFill="1" applyBorder="1" applyAlignment="1" applyProtection="1">
      <alignment vertical="center"/>
    </xf>
    <xf numFmtId="3" fontId="28" fillId="0" borderId="22" xfId="1" applyNumberFormat="1" applyFont="1" applyFill="1" applyBorder="1" applyAlignment="1" applyProtection="1">
      <alignment vertical="center"/>
    </xf>
    <xf numFmtId="3" fontId="28" fillId="0" borderId="22" xfId="1" applyNumberFormat="1" applyFont="1" applyFill="1" applyBorder="1" applyAlignment="1" applyProtection="1">
      <alignment horizontal="right" vertical="center" wrapText="1"/>
    </xf>
    <xf numFmtId="3" fontId="43" fillId="9" borderId="17" xfId="0" applyNumberFormat="1" applyFont="1" applyFill="1" applyBorder="1" applyAlignment="1">
      <alignment horizontal="right" vertical="center"/>
    </xf>
    <xf numFmtId="3" fontId="40" fillId="0" borderId="5" xfId="0" applyNumberFormat="1" applyFont="1" applyBorder="1" applyAlignment="1">
      <alignment horizontal="right" vertical="center"/>
    </xf>
    <xf numFmtId="3" fontId="40" fillId="0" borderId="8" xfId="0" applyNumberFormat="1" applyFont="1" applyBorder="1" applyAlignment="1">
      <alignment horizontal="right" vertical="center"/>
    </xf>
    <xf numFmtId="3" fontId="40" fillId="0" borderId="56" xfId="0" applyNumberFormat="1" applyFont="1" applyBorder="1" applyAlignment="1">
      <alignment horizontal="right" vertical="center"/>
    </xf>
    <xf numFmtId="3" fontId="40" fillId="0" borderId="122" xfId="0" applyNumberFormat="1" applyFont="1" applyBorder="1" applyAlignment="1">
      <alignment horizontal="right" vertical="center"/>
    </xf>
    <xf numFmtId="3" fontId="40" fillId="9" borderId="17" xfId="0" applyNumberFormat="1" applyFont="1" applyFill="1" applyBorder="1" applyAlignment="1">
      <alignment horizontal="right" vertical="center"/>
    </xf>
    <xf numFmtId="3" fontId="28" fillId="9" borderId="63" xfId="1" applyNumberFormat="1" applyFont="1" applyFill="1" applyBorder="1" applyAlignment="1">
      <alignment horizontal="right" vertical="center"/>
    </xf>
    <xf numFmtId="3" fontId="28" fillId="9" borderId="112" xfId="1" applyNumberFormat="1" applyFont="1" applyFill="1" applyBorder="1" applyAlignment="1">
      <alignment horizontal="right" vertical="center"/>
    </xf>
    <xf numFmtId="3" fontId="43" fillId="0" borderId="0" xfId="0" applyNumberFormat="1" applyFont="1" applyAlignment="1">
      <alignment horizontal="right" vertical="center"/>
    </xf>
    <xf numFmtId="3" fontId="28" fillId="9" borderId="15" xfId="1" applyNumberFormat="1" applyFont="1" applyFill="1" applyBorder="1" applyAlignment="1">
      <alignment horizontal="right" vertical="center"/>
    </xf>
    <xf numFmtId="3" fontId="28" fillId="9" borderId="40" xfId="1" applyNumberFormat="1" applyFont="1" applyFill="1" applyBorder="1" applyAlignment="1">
      <alignment horizontal="right" vertical="center"/>
    </xf>
    <xf numFmtId="3" fontId="28" fillId="4" borderId="22" xfId="1" applyNumberFormat="1" applyFont="1" applyFill="1" applyBorder="1" applyAlignment="1">
      <alignment horizontal="right" vertical="center"/>
    </xf>
    <xf numFmtId="3" fontId="40" fillId="0" borderId="0" xfId="0" applyNumberFormat="1" applyFont="1" applyAlignment="1">
      <alignment horizontal="right" vertical="center"/>
    </xf>
    <xf numFmtId="3" fontId="28" fillId="4" borderId="30" xfId="1" applyNumberFormat="1" applyFont="1" applyFill="1" applyBorder="1" applyAlignment="1">
      <alignment horizontal="right" vertical="center"/>
    </xf>
    <xf numFmtId="3" fontId="0" fillId="0" borderId="0" xfId="0" applyNumberFormat="1" applyAlignment="1">
      <alignment horizontal="right" vertical="center"/>
    </xf>
    <xf numFmtId="3" fontId="28" fillId="0" borderId="30" xfId="1" applyNumberFormat="1" applyFont="1" applyFill="1" applyBorder="1" applyAlignment="1">
      <alignment horizontal="right" vertical="center"/>
    </xf>
    <xf numFmtId="3" fontId="28" fillId="9" borderId="22" xfId="1" applyNumberFormat="1" applyFont="1" applyFill="1" applyBorder="1" applyAlignment="1">
      <alignment horizontal="right" vertical="center"/>
    </xf>
    <xf numFmtId="3" fontId="28" fillId="9" borderId="30" xfId="1" applyNumberFormat="1" applyFont="1" applyFill="1" applyBorder="1" applyAlignment="1">
      <alignment horizontal="right" vertical="center"/>
    </xf>
    <xf numFmtId="3" fontId="40" fillId="0" borderId="0" xfId="0" applyNumberFormat="1" applyFont="1" applyFill="1" applyAlignment="1">
      <alignment horizontal="right" vertical="center"/>
    </xf>
    <xf numFmtId="3" fontId="0" fillId="0" borderId="0" xfId="0" applyNumberFormat="1" applyFill="1" applyAlignment="1">
      <alignment horizontal="right" vertical="center"/>
    </xf>
    <xf numFmtId="3" fontId="43" fillId="0" borderId="0" xfId="0" applyNumberFormat="1" applyFont="1" applyFill="1" applyAlignment="1">
      <alignment horizontal="right" vertical="center"/>
    </xf>
    <xf numFmtId="3" fontId="28" fillId="0" borderId="18" xfId="1" applyNumberFormat="1" applyFont="1" applyFill="1" applyBorder="1" applyAlignment="1">
      <alignment horizontal="right" vertical="center"/>
    </xf>
    <xf numFmtId="3" fontId="28" fillId="0" borderId="1" xfId="1" applyNumberFormat="1" applyFont="1" applyFill="1" applyBorder="1" applyAlignment="1">
      <alignment horizontal="right" vertical="center"/>
    </xf>
    <xf numFmtId="3" fontId="0" fillId="0" borderId="0" xfId="0" applyNumberFormat="1" applyFont="1" applyAlignment="1">
      <alignment horizontal="right" vertical="center"/>
    </xf>
    <xf numFmtId="3" fontId="28" fillId="9" borderId="65" xfId="1" applyNumberFormat="1" applyFont="1" applyFill="1" applyBorder="1" applyAlignment="1">
      <alignment horizontal="right" vertical="center"/>
    </xf>
    <xf numFmtId="3" fontId="28" fillId="9" borderId="42" xfId="1" applyNumberFormat="1" applyFont="1" applyFill="1" applyBorder="1" applyAlignment="1">
      <alignment horizontal="right" vertical="center"/>
    </xf>
    <xf numFmtId="3" fontId="28" fillId="9" borderId="114" xfId="1" applyNumberFormat="1" applyFont="1" applyFill="1" applyBorder="1" applyAlignment="1">
      <alignment horizontal="right" vertical="center"/>
    </xf>
    <xf numFmtId="3" fontId="28" fillId="9" borderId="115" xfId="1" applyNumberFormat="1" applyFont="1" applyFill="1" applyBorder="1" applyAlignment="1">
      <alignment horizontal="right" vertical="center"/>
    </xf>
    <xf numFmtId="3" fontId="28" fillId="9" borderId="64" xfId="1" applyNumberFormat="1" applyFont="1" applyFill="1" applyBorder="1" applyAlignment="1">
      <alignment horizontal="right" vertical="center"/>
    </xf>
    <xf numFmtId="3" fontId="40" fillId="0" borderId="62" xfId="0" applyNumberFormat="1" applyFont="1" applyFill="1" applyBorder="1" applyAlignment="1">
      <alignment horizontal="right" vertical="center"/>
    </xf>
    <xf numFmtId="3" fontId="28" fillId="9" borderId="113" xfId="1" applyNumberFormat="1" applyFont="1" applyFill="1" applyBorder="1" applyAlignment="1">
      <alignment horizontal="right" vertical="center"/>
    </xf>
    <xf numFmtId="3" fontId="28" fillId="4" borderId="93" xfId="1" applyNumberFormat="1" applyFont="1" applyFill="1" applyBorder="1" applyAlignment="1">
      <alignment horizontal="right" vertical="center"/>
    </xf>
    <xf numFmtId="3" fontId="28" fillId="4" borderId="116" xfId="1" applyNumberFormat="1" applyFont="1" applyFill="1" applyBorder="1" applyAlignment="1">
      <alignment horizontal="right" vertical="center"/>
    </xf>
    <xf numFmtId="3" fontId="28" fillId="4" borderId="117" xfId="1" applyNumberFormat="1" applyFont="1" applyFill="1" applyBorder="1" applyAlignment="1">
      <alignment horizontal="right" vertical="center"/>
    </xf>
    <xf numFmtId="3" fontId="28" fillId="4" borderId="9" xfId="1" applyNumberFormat="1" applyFont="1" applyFill="1" applyBorder="1" applyAlignment="1">
      <alignment horizontal="right" vertical="center"/>
    </xf>
    <xf numFmtId="3" fontId="28" fillId="0" borderId="93" xfId="1" applyNumberFormat="1" applyFont="1" applyFill="1" applyBorder="1" applyAlignment="1">
      <alignment horizontal="right" vertical="center"/>
    </xf>
    <xf numFmtId="3" fontId="28" fillId="0" borderId="116" xfId="1" applyNumberFormat="1" applyFont="1" applyFill="1" applyBorder="1" applyAlignment="1">
      <alignment horizontal="right" vertical="center"/>
    </xf>
    <xf numFmtId="3" fontId="28" fillId="0" borderId="117" xfId="1" applyNumberFormat="1" applyFont="1" applyFill="1" applyBorder="1" applyAlignment="1">
      <alignment horizontal="right" vertical="center"/>
    </xf>
    <xf numFmtId="3" fontId="28" fillId="0" borderId="9" xfId="1" applyNumberFormat="1" applyFont="1" applyFill="1" applyBorder="1" applyAlignment="1">
      <alignment horizontal="right" vertical="center"/>
    </xf>
    <xf numFmtId="3" fontId="40" fillId="0" borderId="9" xfId="0" applyNumberFormat="1" applyFont="1" applyBorder="1" applyAlignment="1">
      <alignment horizontal="right" vertical="center"/>
    </xf>
    <xf numFmtId="3" fontId="40" fillId="0" borderId="10" xfId="0" applyNumberFormat="1" applyFont="1" applyBorder="1" applyAlignment="1">
      <alignment horizontal="right" vertical="center"/>
    </xf>
    <xf numFmtId="3" fontId="28" fillId="0" borderId="10" xfId="0" applyNumberFormat="1" applyFont="1" applyBorder="1" applyAlignment="1">
      <alignment horizontal="right" vertical="center"/>
    </xf>
    <xf numFmtId="3" fontId="28" fillId="0" borderId="117" xfId="0" applyNumberFormat="1" applyFont="1" applyBorder="1" applyAlignment="1">
      <alignment horizontal="right" vertical="center"/>
    </xf>
    <xf numFmtId="3" fontId="28" fillId="0" borderId="9" xfId="0" applyNumberFormat="1" applyFont="1" applyBorder="1" applyAlignment="1">
      <alignment horizontal="right" vertical="center"/>
    </xf>
    <xf numFmtId="3" fontId="40" fillId="0" borderId="30" xfId="0" applyNumberFormat="1" applyFont="1" applyBorder="1" applyAlignment="1">
      <alignment horizontal="right" vertical="center"/>
    </xf>
    <xf numFmtId="3" fontId="40" fillId="0" borderId="117" xfId="0" applyNumberFormat="1" applyFont="1" applyBorder="1" applyAlignment="1">
      <alignment horizontal="right" vertical="center"/>
    </xf>
    <xf numFmtId="3" fontId="36" fillId="0" borderId="9" xfId="0" applyNumberFormat="1" applyFont="1" applyFill="1" applyBorder="1" applyAlignment="1">
      <alignment horizontal="right" vertical="center"/>
    </xf>
    <xf numFmtId="3" fontId="36" fillId="0" borderId="10" xfId="0" applyNumberFormat="1" applyFont="1" applyFill="1" applyBorder="1" applyAlignment="1">
      <alignment horizontal="right" vertical="center"/>
    </xf>
    <xf numFmtId="3" fontId="40" fillId="0" borderId="10" xfId="0" applyNumberFormat="1" applyFont="1" applyFill="1" applyBorder="1" applyAlignment="1">
      <alignment horizontal="right" vertical="center"/>
    </xf>
    <xf numFmtId="3" fontId="40" fillId="0" borderId="117" xfId="0" applyNumberFormat="1" applyFont="1" applyFill="1" applyBorder="1" applyAlignment="1">
      <alignment horizontal="right" vertical="center"/>
    </xf>
    <xf numFmtId="3" fontId="40" fillId="0" borderId="9" xfId="0" applyNumberFormat="1" applyFont="1" applyFill="1" applyBorder="1" applyAlignment="1">
      <alignment horizontal="right" vertical="center"/>
    </xf>
    <xf numFmtId="3" fontId="40" fillId="0" borderId="30" xfId="0" applyNumberFormat="1" applyFont="1" applyFill="1" applyBorder="1" applyAlignment="1">
      <alignment horizontal="right" vertical="center"/>
    </xf>
    <xf numFmtId="3" fontId="28" fillId="0" borderId="9" xfId="0" applyNumberFormat="1" applyFont="1" applyFill="1" applyBorder="1" applyAlignment="1">
      <alignment horizontal="right" vertical="center"/>
    </xf>
    <xf numFmtId="3" fontId="28" fillId="0" borderId="117" xfId="0" applyNumberFormat="1" applyFont="1" applyFill="1" applyBorder="1" applyAlignment="1">
      <alignment horizontal="right" vertical="center"/>
    </xf>
    <xf numFmtId="3" fontId="36" fillId="0" borderId="30" xfId="0" applyNumberFormat="1" applyFont="1" applyFill="1" applyBorder="1" applyAlignment="1">
      <alignment horizontal="right" vertical="center"/>
    </xf>
    <xf numFmtId="3" fontId="40" fillId="0" borderId="31" xfId="0" applyNumberFormat="1" applyFont="1" applyBorder="1" applyAlignment="1">
      <alignment horizontal="right" vertical="center"/>
    </xf>
    <xf numFmtId="3" fontId="28" fillId="0" borderId="34" xfId="0" applyNumberFormat="1" applyFont="1" applyBorder="1" applyAlignment="1">
      <alignment horizontal="right" vertical="center"/>
    </xf>
    <xf numFmtId="3" fontId="28" fillId="0" borderId="118" xfId="0" applyNumberFormat="1" applyFont="1" applyBorder="1" applyAlignment="1">
      <alignment horizontal="right" vertical="center"/>
    </xf>
    <xf numFmtId="3" fontId="28" fillId="9" borderId="9" xfId="1" applyNumberFormat="1" applyFont="1" applyFill="1" applyBorder="1" applyAlignment="1">
      <alignment horizontal="right" vertical="center"/>
    </xf>
    <xf numFmtId="3" fontId="28" fillId="9" borderId="93" xfId="1" applyNumberFormat="1" applyFont="1" applyFill="1" applyBorder="1" applyAlignment="1">
      <alignment horizontal="right" vertical="center"/>
    </xf>
    <xf numFmtId="3" fontId="28" fillId="9" borderId="117" xfId="1" applyNumberFormat="1" applyFont="1" applyFill="1" applyBorder="1" applyAlignment="1">
      <alignment horizontal="right" vertical="center"/>
    </xf>
    <xf numFmtId="3" fontId="40" fillId="0" borderId="31" xfId="0" applyNumberFormat="1" applyFont="1" applyFill="1" applyBorder="1" applyAlignment="1">
      <alignment horizontal="right" vertical="center"/>
    </xf>
    <xf numFmtId="3" fontId="28" fillId="0" borderId="34" xfId="0" applyNumberFormat="1" applyFont="1" applyFill="1" applyBorder="1" applyAlignment="1">
      <alignment horizontal="right" vertical="center"/>
    </xf>
    <xf numFmtId="3" fontId="28" fillId="0" borderId="118" xfId="0" applyNumberFormat="1" applyFont="1" applyFill="1" applyBorder="1" applyAlignment="1">
      <alignment horizontal="right" vertical="center"/>
    </xf>
    <xf numFmtId="3" fontId="40" fillId="0" borderId="0" xfId="0" applyNumberFormat="1" applyFont="1" applyFill="1" applyBorder="1" applyAlignment="1">
      <alignment horizontal="right" vertical="center"/>
    </xf>
    <xf numFmtId="3" fontId="40" fillId="0" borderId="122" xfId="0" applyNumberFormat="1" applyFont="1" applyFill="1" applyBorder="1" applyAlignment="1">
      <alignment horizontal="right" vertical="center"/>
    </xf>
    <xf numFmtId="3" fontId="40" fillId="4" borderId="31" xfId="0" applyNumberFormat="1" applyFont="1" applyFill="1" applyBorder="1" applyAlignment="1">
      <alignment horizontal="right" vertical="center"/>
    </xf>
    <xf numFmtId="3" fontId="28" fillId="4" borderId="34" xfId="0" applyNumberFormat="1" applyFont="1" applyFill="1" applyBorder="1" applyAlignment="1">
      <alignment horizontal="right" vertical="center"/>
    </xf>
    <xf numFmtId="3" fontId="28" fillId="4" borderId="118" xfId="0" applyNumberFormat="1" applyFont="1" applyFill="1" applyBorder="1" applyAlignment="1">
      <alignment horizontal="right" vertical="center"/>
    </xf>
    <xf numFmtId="3" fontId="28" fillId="0" borderId="85" xfId="0" applyNumberFormat="1" applyFont="1" applyFill="1" applyBorder="1" applyAlignment="1">
      <alignment horizontal="right" vertical="center"/>
    </xf>
    <xf numFmtId="3" fontId="40" fillId="0" borderId="34" xfId="0" applyNumberFormat="1" applyFont="1" applyBorder="1" applyAlignment="1">
      <alignment horizontal="right" vertical="center"/>
    </xf>
    <xf numFmtId="3" fontId="40" fillId="0" borderId="118" xfId="0" applyNumberFormat="1" applyFont="1" applyBorder="1" applyAlignment="1">
      <alignment horizontal="right" vertical="center"/>
    </xf>
    <xf numFmtId="3" fontId="40" fillId="0" borderId="34" xfId="0" applyNumberFormat="1" applyFont="1" applyFill="1" applyBorder="1" applyAlignment="1">
      <alignment horizontal="right" vertical="center"/>
    </xf>
    <xf numFmtId="3" fontId="28" fillId="5" borderId="3" xfId="1" applyNumberFormat="1" applyFont="1" applyFill="1" applyBorder="1" applyAlignment="1">
      <alignment horizontal="right" vertical="center"/>
    </xf>
    <xf numFmtId="3" fontId="28" fillId="5" borderId="4" xfId="1" applyNumberFormat="1" applyFont="1" applyFill="1" applyBorder="1" applyAlignment="1">
      <alignment horizontal="right" vertical="center"/>
    </xf>
    <xf numFmtId="3" fontId="28" fillId="5" borderId="119" xfId="1" applyNumberFormat="1" applyFont="1" applyFill="1" applyBorder="1" applyAlignment="1">
      <alignment horizontal="right" vertical="center"/>
    </xf>
    <xf numFmtId="3" fontId="28" fillId="5" borderId="120" xfId="1" applyNumberFormat="1" applyFont="1" applyFill="1" applyBorder="1" applyAlignment="1">
      <alignment horizontal="right" vertical="center"/>
    </xf>
    <xf numFmtId="3" fontId="28" fillId="5" borderId="26" xfId="1" applyNumberFormat="1" applyFont="1" applyFill="1" applyBorder="1" applyAlignment="1">
      <alignment horizontal="right" vertical="center"/>
    </xf>
    <xf numFmtId="3" fontId="28" fillId="5" borderId="19" xfId="1" applyNumberFormat="1" applyFont="1" applyFill="1" applyBorder="1" applyAlignment="1">
      <alignment horizontal="right" vertical="center"/>
    </xf>
    <xf numFmtId="3" fontId="0" fillId="0" borderId="0" xfId="0" applyNumberFormat="1" applyFont="1" applyFill="1" applyBorder="1" applyAlignment="1">
      <alignment horizontal="right" vertical="center"/>
    </xf>
    <xf numFmtId="3" fontId="28" fillId="0" borderId="31" xfId="1" applyNumberFormat="1" applyFont="1" applyFill="1" applyBorder="1" applyAlignment="1">
      <alignment horizontal="right" vertical="center"/>
    </xf>
    <xf numFmtId="3" fontId="28" fillId="9" borderId="35" xfId="1" applyNumberFormat="1" applyFont="1" applyFill="1" applyBorder="1" applyAlignment="1">
      <alignment horizontal="right" vertical="center"/>
    </xf>
    <xf numFmtId="3" fontId="28" fillId="4" borderId="35" xfId="1" applyNumberFormat="1" applyFont="1" applyFill="1" applyBorder="1" applyAlignment="1">
      <alignment horizontal="right" vertical="center"/>
    </xf>
    <xf numFmtId="3" fontId="28" fillId="0" borderId="33" xfId="1" applyNumberFormat="1" applyFont="1" applyFill="1" applyBorder="1" applyAlignment="1">
      <alignment horizontal="right" vertical="center"/>
    </xf>
    <xf numFmtId="3" fontId="28" fillId="0" borderId="133" xfId="1" applyNumberFormat="1" applyFont="1" applyFill="1" applyBorder="1" applyAlignment="1">
      <alignment horizontal="right" vertical="center"/>
    </xf>
    <xf numFmtId="3" fontId="28" fillId="9" borderId="41" xfId="1" applyNumberFormat="1" applyFont="1" applyFill="1" applyBorder="1" applyAlignment="1">
      <alignment horizontal="right" vertical="center"/>
    </xf>
    <xf numFmtId="3" fontId="28" fillId="9" borderId="235" xfId="1" applyNumberFormat="1" applyFont="1" applyFill="1" applyBorder="1" applyAlignment="1">
      <alignment horizontal="right" vertical="center"/>
    </xf>
    <xf numFmtId="3" fontId="8" fillId="0" borderId="210" xfId="7" applyNumberFormat="1" applyFont="1" applyFill="1" applyBorder="1" applyAlignment="1">
      <alignment vertical="center" wrapText="1"/>
    </xf>
    <xf numFmtId="3" fontId="8" fillId="0" borderId="211" xfId="7" applyNumberFormat="1" applyFont="1" applyFill="1" applyBorder="1" applyAlignment="1">
      <alignment vertical="center" wrapText="1"/>
    </xf>
    <xf numFmtId="3" fontId="8" fillId="0" borderId="212" xfId="7" applyNumberFormat="1" applyFont="1" applyFill="1" applyBorder="1" applyAlignment="1">
      <alignment vertical="center" wrapText="1"/>
    </xf>
    <xf numFmtId="3" fontId="6" fillId="0" borderId="214" xfId="7" applyNumberFormat="1" applyFont="1" applyFill="1" applyBorder="1" applyAlignment="1">
      <alignment vertical="center" wrapText="1"/>
    </xf>
    <xf numFmtId="3" fontId="6" fillId="0" borderId="168" xfId="7" applyNumberFormat="1" applyFont="1" applyFill="1" applyBorder="1" applyAlignment="1">
      <alignment vertical="center" wrapText="1"/>
    </xf>
    <xf numFmtId="3" fontId="6" fillId="0" borderId="215" xfId="7" applyNumberFormat="1" applyFont="1" applyFill="1" applyBorder="1" applyAlignment="1">
      <alignment vertical="center" wrapText="1"/>
    </xf>
    <xf numFmtId="3" fontId="6" fillId="0" borderId="216" xfId="7" applyNumberFormat="1" applyFont="1" applyFill="1" applyBorder="1" applyAlignment="1">
      <alignment vertical="center" wrapText="1"/>
    </xf>
    <xf numFmtId="3" fontId="6" fillId="0" borderId="177" xfId="7" applyNumberFormat="1" applyFont="1" applyFill="1" applyBorder="1" applyAlignment="1">
      <alignment vertical="center" wrapText="1"/>
    </xf>
    <xf numFmtId="3" fontId="6" fillId="0" borderId="217" xfId="7" applyNumberFormat="1" applyFont="1" applyFill="1" applyBorder="1" applyAlignment="1">
      <alignment vertical="center" wrapText="1"/>
    </xf>
    <xf numFmtId="3" fontId="6" fillId="0" borderId="123" xfId="7" applyNumberFormat="1" applyFont="1" applyFill="1" applyBorder="1" applyAlignment="1">
      <alignment vertical="center" wrapText="1"/>
    </xf>
    <xf numFmtId="3" fontId="6" fillId="0" borderId="219" xfId="7" applyNumberFormat="1" applyFont="1" applyFill="1" applyBorder="1" applyAlignment="1">
      <alignment vertical="center" wrapText="1"/>
    </xf>
    <xf numFmtId="3" fontId="6" fillId="0" borderId="84" xfId="7" applyNumberFormat="1" applyFont="1" applyFill="1" applyBorder="1" applyAlignment="1">
      <alignment vertical="center" wrapText="1"/>
    </xf>
    <xf numFmtId="3" fontId="6" fillId="0" borderId="30" xfId="7" applyNumberFormat="1" applyFont="1" applyFill="1" applyBorder="1" applyAlignment="1">
      <alignment vertical="center" wrapText="1"/>
    </xf>
    <xf numFmtId="3" fontId="6" fillId="0" borderId="10" xfId="7" applyNumberFormat="1" applyFont="1" applyFill="1" applyBorder="1" applyAlignment="1">
      <alignment vertical="center" wrapText="1"/>
    </xf>
    <xf numFmtId="3" fontId="6" fillId="0" borderId="22" xfId="7" applyNumberFormat="1" applyFont="1" applyFill="1" applyBorder="1" applyAlignment="1">
      <alignment vertical="center" wrapText="1"/>
    </xf>
    <xf numFmtId="3" fontId="8" fillId="0" borderId="2" xfId="7" applyNumberFormat="1" applyFont="1" applyFill="1" applyBorder="1" applyAlignment="1">
      <alignment vertical="center" wrapText="1"/>
    </xf>
    <xf numFmtId="3" fontId="8" fillId="0" borderId="163" xfId="7" applyNumberFormat="1" applyFont="1" applyFill="1" applyBorder="1" applyAlignment="1">
      <alignment vertical="center" wrapText="1"/>
    </xf>
    <xf numFmtId="3" fontId="8" fillId="0" borderId="23" xfId="7" applyNumberFormat="1" applyFont="1" applyFill="1" applyBorder="1" applyAlignment="1">
      <alignment vertical="center" wrapText="1"/>
    </xf>
    <xf numFmtId="3" fontId="8" fillId="0" borderId="221" xfId="7" applyNumberFormat="1" applyFont="1" applyFill="1" applyBorder="1" applyAlignment="1">
      <alignment vertical="center" wrapText="1"/>
    </xf>
    <xf numFmtId="3" fontId="8" fillId="0" borderId="222" xfId="7" applyNumberFormat="1" applyFont="1" applyFill="1" applyBorder="1" applyAlignment="1">
      <alignment vertical="center" wrapText="1"/>
    </xf>
    <xf numFmtId="3" fontId="8" fillId="0" borderId="223" xfId="7" applyNumberFormat="1" applyFont="1" applyFill="1" applyBorder="1" applyAlignment="1">
      <alignment vertical="center" wrapText="1"/>
    </xf>
    <xf numFmtId="3" fontId="6" fillId="0" borderId="130" xfId="7" applyNumberFormat="1" applyFont="1" applyFill="1" applyBorder="1" applyAlignment="1">
      <alignment vertical="center" wrapText="1"/>
    </xf>
    <xf numFmtId="3" fontId="6" fillId="0" borderId="225" xfId="7" applyNumberFormat="1" applyFont="1" applyFill="1" applyBorder="1" applyAlignment="1">
      <alignment vertical="center" wrapText="1"/>
    </xf>
    <xf numFmtId="3" fontId="6" fillId="0" borderId="73" xfId="7" applyNumberFormat="1" applyFont="1" applyFill="1" applyBorder="1" applyAlignment="1">
      <alignment vertical="center" wrapText="1"/>
    </xf>
    <xf numFmtId="3" fontId="44" fillId="0" borderId="7" xfId="2" applyNumberFormat="1" applyFont="1" applyBorder="1" applyAlignment="1">
      <alignment horizontal="right" vertical="center"/>
    </xf>
    <xf numFmtId="3" fontId="44" fillId="0" borderId="21" xfId="2" applyNumberFormat="1" applyFont="1" applyBorder="1" applyAlignment="1">
      <alignment horizontal="right" vertical="center"/>
    </xf>
    <xf numFmtId="3" fontId="28" fillId="0" borderId="10" xfId="2" applyNumberFormat="1" applyFont="1" applyBorder="1" applyAlignment="1">
      <alignment horizontal="right" vertical="center"/>
    </xf>
    <xf numFmtId="3" fontId="28" fillId="0" borderId="22" xfId="2" applyNumberFormat="1" applyFont="1" applyBorder="1" applyAlignment="1">
      <alignment horizontal="right" vertical="center"/>
    </xf>
    <xf numFmtId="3" fontId="44" fillId="0" borderId="10" xfId="2" applyNumberFormat="1" applyFont="1" applyBorder="1" applyAlignment="1">
      <alignment horizontal="right" vertical="center"/>
    </xf>
    <xf numFmtId="3" fontId="44" fillId="0" borderId="22" xfId="2" applyNumberFormat="1" applyFont="1" applyBorder="1" applyAlignment="1">
      <alignment horizontal="right" vertical="center"/>
    </xf>
    <xf numFmtId="3" fontId="44" fillId="0" borderId="13" xfId="2" applyNumberFormat="1" applyFont="1" applyBorder="1" applyAlignment="1">
      <alignment horizontal="right" vertical="center"/>
    </xf>
    <xf numFmtId="3" fontId="44" fillId="0" borderId="1" xfId="2" applyNumberFormat="1" applyFont="1" applyBorder="1" applyAlignment="1">
      <alignment horizontal="right" vertical="center"/>
    </xf>
    <xf numFmtId="3" fontId="44" fillId="0" borderId="10" xfId="2" applyNumberFormat="1" applyFont="1" applyFill="1" applyBorder="1" applyAlignment="1">
      <alignment horizontal="right" vertical="center"/>
    </xf>
    <xf numFmtId="3" fontId="44" fillId="0" borderId="22" xfId="2" applyNumberFormat="1" applyFont="1" applyFill="1" applyBorder="1" applyAlignment="1">
      <alignment horizontal="right" vertical="center"/>
    </xf>
    <xf numFmtId="3" fontId="28" fillId="0" borderId="10" xfId="2" applyNumberFormat="1" applyFont="1" applyFill="1" applyBorder="1" applyAlignment="1">
      <alignment horizontal="right" vertical="center"/>
    </xf>
    <xf numFmtId="3" fontId="28" fillId="0" borderId="22" xfId="2" applyNumberFormat="1" applyFont="1" applyFill="1" applyBorder="1" applyAlignment="1">
      <alignment horizontal="right" vertical="center"/>
    </xf>
    <xf numFmtId="3" fontId="44" fillId="0" borderId="7" xfId="2" applyNumberFormat="1" applyFont="1" applyFill="1" applyBorder="1" applyAlignment="1">
      <alignment horizontal="right" vertical="center"/>
    </xf>
    <xf numFmtId="3" fontId="44" fillId="0" borderId="21" xfId="2" applyNumberFormat="1" applyFont="1" applyFill="1" applyBorder="1" applyAlignment="1">
      <alignment horizontal="right" vertical="center"/>
    </xf>
    <xf numFmtId="3" fontId="44" fillId="0" borderId="13" xfId="2" applyNumberFormat="1" applyFont="1" applyFill="1" applyBorder="1" applyAlignment="1">
      <alignment horizontal="right" vertical="center"/>
    </xf>
    <xf numFmtId="3" fontId="44" fillId="0" borderId="1" xfId="2" applyNumberFormat="1" applyFont="1" applyFill="1" applyBorder="1" applyAlignment="1">
      <alignment horizontal="right" vertical="center"/>
    </xf>
    <xf numFmtId="3" fontId="44" fillId="0" borderId="7" xfId="2" applyNumberFormat="1" applyFont="1" applyBorder="1" applyAlignment="1">
      <alignment horizontal="right" vertical="center" wrapText="1"/>
    </xf>
    <xf numFmtId="3" fontId="44" fillId="0" borderId="21" xfId="2" applyNumberFormat="1" applyFont="1" applyBorder="1" applyAlignment="1">
      <alignment horizontal="right" vertical="center" wrapText="1"/>
    </xf>
    <xf numFmtId="3" fontId="44" fillId="0" borderId="10" xfId="2" applyNumberFormat="1" applyFont="1" applyBorder="1" applyAlignment="1">
      <alignment horizontal="right" vertical="center" wrapText="1"/>
    </xf>
    <xf numFmtId="3" fontId="44" fillId="0" borderId="22" xfId="2" applyNumberFormat="1" applyFont="1" applyBorder="1" applyAlignment="1">
      <alignment horizontal="right" vertical="center" wrapText="1"/>
    </xf>
    <xf numFmtId="3" fontId="28" fillId="0" borderId="10" xfId="2" applyNumberFormat="1" applyFont="1" applyBorder="1" applyAlignment="1">
      <alignment horizontal="right" vertical="center" wrapText="1"/>
    </xf>
    <xf numFmtId="3" fontId="28" fillId="0" borderId="22" xfId="2" applyNumberFormat="1" applyFont="1" applyBorder="1" applyAlignment="1">
      <alignment horizontal="right" vertical="center" wrapText="1"/>
    </xf>
    <xf numFmtId="3" fontId="28" fillId="0" borderId="10" xfId="2" applyNumberFormat="1" applyFont="1" applyFill="1" applyBorder="1" applyAlignment="1">
      <alignment horizontal="right" vertical="center" wrapText="1"/>
    </xf>
    <xf numFmtId="3" fontId="28" fillId="0" borderId="22" xfId="2" applyNumberFormat="1" applyFont="1" applyFill="1" applyBorder="1" applyAlignment="1">
      <alignment horizontal="right" vertical="center" wrapText="1"/>
    </xf>
    <xf numFmtId="3" fontId="28" fillId="0" borderId="13" xfId="2" applyNumberFormat="1" applyFont="1" applyBorder="1" applyAlignment="1">
      <alignment horizontal="right" vertical="center" wrapText="1"/>
    </xf>
    <xf numFmtId="3" fontId="28" fillId="0" borderId="1" xfId="2" applyNumberFormat="1" applyFont="1" applyBorder="1" applyAlignment="1">
      <alignment horizontal="right" vertical="center" wrapText="1"/>
    </xf>
    <xf numFmtId="3" fontId="44" fillId="0" borderId="16" xfId="2" applyNumberFormat="1" applyFont="1" applyBorder="1" applyAlignment="1">
      <alignment horizontal="right" vertical="center" wrapText="1"/>
    </xf>
    <xf numFmtId="3" fontId="44" fillId="0" borderId="40" xfId="2" applyNumberFormat="1" applyFont="1" applyBorder="1" applyAlignment="1">
      <alignment horizontal="right" vertical="center" wrapText="1"/>
    </xf>
    <xf numFmtId="3" fontId="44" fillId="0" borderId="12" xfId="2" applyNumberFormat="1" applyFont="1" applyBorder="1" applyAlignment="1">
      <alignment horizontal="right" vertical="center" wrapText="1"/>
    </xf>
    <xf numFmtId="3" fontId="44" fillId="0" borderId="1" xfId="2" applyNumberFormat="1" applyFont="1" applyBorder="1" applyAlignment="1">
      <alignment horizontal="right" vertical="center" wrapText="1"/>
    </xf>
    <xf numFmtId="3" fontId="29" fillId="0" borderId="4" xfId="2" applyNumberFormat="1" applyFont="1" applyBorder="1" applyAlignment="1">
      <alignment horizontal="right" vertical="center" wrapText="1"/>
    </xf>
    <xf numFmtId="3" fontId="29" fillId="0" borderId="19" xfId="2" applyNumberFormat="1" applyFont="1" applyBorder="1" applyAlignment="1">
      <alignment horizontal="right" vertical="center" wrapText="1"/>
    </xf>
    <xf numFmtId="3" fontId="44" fillId="0" borderId="13" xfId="2" applyNumberFormat="1" applyFont="1" applyBorder="1" applyAlignment="1">
      <alignment horizontal="right" vertical="center" wrapText="1"/>
    </xf>
    <xf numFmtId="3" fontId="40" fillId="0" borderId="38" xfId="0" applyNumberFormat="1" applyFont="1" applyFill="1" applyBorder="1" applyAlignment="1">
      <alignment horizontal="right" vertical="center"/>
    </xf>
    <xf numFmtId="3" fontId="40" fillId="0" borderId="36" xfId="0" applyNumberFormat="1" applyFont="1" applyBorder="1" applyAlignment="1">
      <alignment horizontal="right" vertical="center"/>
    </xf>
    <xf numFmtId="0" fontId="14" fillId="0" borderId="0" xfId="9" applyFont="1" applyFill="1" applyBorder="1" applyAlignment="1">
      <alignment horizontal="justify" wrapText="1"/>
    </xf>
    <xf numFmtId="0" fontId="0" fillId="0" borderId="0" xfId="0" applyFont="1" applyAlignment="1">
      <alignment horizontal="justify" wrapText="1"/>
    </xf>
    <xf numFmtId="0" fontId="0" fillId="0" borderId="0" xfId="0" applyFont="1" applyAlignment="1">
      <alignment horizontal="justify"/>
    </xf>
    <xf numFmtId="0" fontId="14" fillId="0" borderId="0" xfId="9" applyFont="1" applyFill="1" applyBorder="1" applyAlignment="1">
      <alignment horizontal="justify" vertical="center"/>
    </xf>
    <xf numFmtId="0" fontId="32" fillId="0" borderId="2" xfId="2" applyFont="1" applyBorder="1" applyAlignment="1">
      <alignment vertical="center" wrapText="1"/>
    </xf>
    <xf numFmtId="0" fontId="32" fillId="0" borderId="92" xfId="2" applyFont="1" applyBorder="1" applyAlignment="1">
      <alignment vertical="center" wrapText="1"/>
    </xf>
    <xf numFmtId="0" fontId="32" fillId="0" borderId="23" xfId="2" applyFont="1" applyBorder="1" applyAlignment="1">
      <alignment vertical="center" wrapText="1"/>
    </xf>
    <xf numFmtId="0" fontId="27" fillId="0" borderId="2" xfId="2" applyFont="1" applyFill="1" applyBorder="1" applyAlignment="1">
      <alignment horizontal="center" vertical="center" wrapText="1"/>
    </xf>
    <xf numFmtId="0" fontId="27" fillId="0" borderId="92" xfId="2" applyFont="1" applyFill="1" applyBorder="1" applyAlignment="1">
      <alignment horizontal="center" vertical="center" wrapText="1"/>
    </xf>
    <xf numFmtId="0" fontId="27" fillId="0" borderId="23" xfId="2" applyFont="1" applyFill="1" applyBorder="1" applyAlignment="1">
      <alignment horizontal="center" vertical="center" wrapText="1"/>
    </xf>
    <xf numFmtId="49" fontId="28" fillId="0" borderId="2" xfId="2" applyNumberFormat="1" applyFont="1" applyBorder="1" applyAlignment="1">
      <alignment horizontal="center" vertical="center" wrapText="1"/>
    </xf>
    <xf numFmtId="49" fontId="28" fillId="0" borderId="26" xfId="2" applyNumberFormat="1" applyFont="1" applyBorder="1" applyAlignment="1">
      <alignment horizontal="center" vertical="center" wrapText="1"/>
    </xf>
    <xf numFmtId="49" fontId="28" fillId="0" borderId="129" xfId="2" applyNumberFormat="1" applyFont="1" applyBorder="1" applyAlignment="1">
      <alignment horizontal="center" vertical="center" wrapText="1"/>
    </xf>
    <xf numFmtId="49" fontId="28" fillId="0" borderId="101" xfId="2" applyNumberFormat="1" applyFont="1" applyBorder="1" applyAlignment="1">
      <alignment horizontal="center" vertical="center" wrapText="1"/>
    </xf>
    <xf numFmtId="0" fontId="28" fillId="0" borderId="86" xfId="2" applyFont="1" applyBorder="1" applyAlignment="1">
      <alignment horizontal="center" vertical="center"/>
    </xf>
    <xf numFmtId="0" fontId="28" fillId="0" borderId="86" xfId="2" applyFont="1" applyBorder="1" applyAlignment="1">
      <alignment horizontal="center" vertical="center" wrapText="1"/>
    </xf>
    <xf numFmtId="0" fontId="29" fillId="0" borderId="129" xfId="2" applyFont="1" applyBorder="1" applyAlignment="1">
      <alignment horizontal="center" vertical="center" wrapText="1"/>
    </xf>
    <xf numFmtId="0" fontId="29" fillId="0" borderId="134" xfId="2" applyFont="1" applyBorder="1" applyAlignment="1">
      <alignment horizontal="center" vertical="center" wrapText="1"/>
    </xf>
    <xf numFmtId="3" fontId="28" fillId="0" borderId="28" xfId="2" applyNumberFormat="1" applyFont="1" applyBorder="1" applyAlignment="1">
      <alignment horizontal="center" vertical="center"/>
    </xf>
    <xf numFmtId="3" fontId="28" fillId="0" borderId="49" xfId="2" applyNumberFormat="1" applyFont="1" applyBorder="1" applyAlignment="1">
      <alignment horizontal="center" vertical="center"/>
    </xf>
    <xf numFmtId="3" fontId="28" fillId="0" borderId="83" xfId="2" applyNumberFormat="1" applyFont="1" applyBorder="1" applyAlignment="1">
      <alignment horizontal="center" vertical="center"/>
    </xf>
    <xf numFmtId="3" fontId="28" fillId="0" borderId="87" xfId="2" applyNumberFormat="1" applyFont="1" applyBorder="1" applyAlignment="1">
      <alignment horizontal="center" vertical="center"/>
    </xf>
    <xf numFmtId="0" fontId="27" fillId="0" borderId="2" xfId="2" applyFont="1" applyBorder="1" applyAlignment="1">
      <alignment horizontal="center" vertical="center" wrapText="1"/>
    </xf>
    <xf numFmtId="0" fontId="27" fillId="0" borderId="92" xfId="2" applyFont="1" applyBorder="1" applyAlignment="1">
      <alignment horizontal="center" vertical="center" wrapText="1"/>
    </xf>
    <xf numFmtId="0" fontId="27" fillId="0" borderId="23" xfId="2" applyFont="1" applyBorder="1" applyAlignment="1">
      <alignment horizontal="center" vertical="center" wrapText="1"/>
    </xf>
    <xf numFmtId="0" fontId="29" fillId="0" borderId="2" xfId="2" applyFont="1" applyFill="1" applyBorder="1" applyAlignment="1">
      <alignment horizontal="left" vertical="center" wrapText="1"/>
    </xf>
    <xf numFmtId="0" fontId="29" fillId="0" borderId="92" xfId="2" applyFont="1" applyFill="1" applyBorder="1" applyAlignment="1">
      <alignment horizontal="left" vertical="center" wrapText="1"/>
    </xf>
    <xf numFmtId="0" fontId="29" fillId="0" borderId="23" xfId="2" applyFont="1" applyFill="1" applyBorder="1" applyAlignment="1">
      <alignment horizontal="left" vertical="center" wrapText="1"/>
    </xf>
    <xf numFmtId="3" fontId="29" fillId="0" borderId="27" xfId="2" applyNumberFormat="1" applyFont="1" applyBorder="1" applyAlignment="1">
      <alignment horizontal="center" vertical="center" wrapText="1"/>
    </xf>
    <xf numFmtId="3" fontId="29" fillId="0" borderId="50" xfId="2" applyNumberFormat="1" applyFont="1" applyBorder="1" applyAlignment="1">
      <alignment horizontal="center" vertical="center" wrapText="1"/>
    </xf>
    <xf numFmtId="0" fontId="28" fillId="0" borderId="38" xfId="2" applyFont="1" applyBorder="1" applyAlignment="1">
      <alignment horizontal="center" vertical="center" wrapText="1"/>
    </xf>
    <xf numFmtId="0" fontId="28" fillId="0" borderId="45" xfId="2" applyFont="1" applyBorder="1" applyAlignment="1">
      <alignment horizontal="center" vertical="center" wrapText="1"/>
    </xf>
    <xf numFmtId="0" fontId="28" fillId="0" borderId="9" xfId="2" applyFont="1" applyBorder="1" applyAlignment="1">
      <alignment horizontal="center" vertical="center" wrapText="1"/>
    </xf>
    <xf numFmtId="0" fontId="29" fillId="0" borderId="2" xfId="2" applyFont="1" applyBorder="1" applyAlignment="1">
      <alignment horizontal="left" vertical="center" wrapText="1"/>
    </xf>
    <xf numFmtId="0" fontId="29" fillId="0" borderId="92" xfId="2" applyFont="1" applyBorder="1" applyAlignment="1">
      <alignment horizontal="left" vertical="center" wrapText="1"/>
    </xf>
    <xf numFmtId="0" fontId="29" fillId="0" borderId="23" xfId="2" applyFont="1" applyBorder="1" applyAlignment="1">
      <alignment horizontal="left" vertical="center" wrapText="1"/>
    </xf>
    <xf numFmtId="0" fontId="28" fillId="0" borderId="0" xfId="1" applyFont="1" applyAlignment="1" applyProtection="1">
      <alignment vertical="center" wrapText="1"/>
      <protection locked="0"/>
    </xf>
    <xf numFmtId="0" fontId="29" fillId="0" borderId="0" xfId="1" applyFont="1" applyFill="1" applyAlignment="1" applyProtection="1">
      <alignment horizontal="left" vertical="center" wrapText="1"/>
      <protection locked="0"/>
    </xf>
    <xf numFmtId="0" fontId="51" fillId="0" borderId="129" xfId="0" applyFont="1" applyBorder="1" applyAlignment="1">
      <alignment horizontal="center" vertical="center"/>
    </xf>
    <xf numFmtId="0" fontId="51" fillId="0" borderId="134" xfId="0" applyFont="1" applyBorder="1" applyAlignment="1">
      <alignment horizontal="center" vertical="center"/>
    </xf>
    <xf numFmtId="0" fontId="51" fillId="0" borderId="52" xfId="0" applyFont="1" applyBorder="1" applyAlignment="1">
      <alignment horizontal="center" vertical="center"/>
    </xf>
    <xf numFmtId="0" fontId="51" fillId="0" borderId="129" xfId="0" applyFont="1" applyFill="1" applyBorder="1" applyAlignment="1">
      <alignment horizontal="center" vertical="center"/>
    </xf>
    <xf numFmtId="0" fontId="51" fillId="0" borderId="134" xfId="0" applyFont="1" applyFill="1" applyBorder="1" applyAlignment="1">
      <alignment horizontal="center" vertical="center"/>
    </xf>
    <xf numFmtId="0" fontId="51" fillId="0" borderId="52" xfId="0" applyFont="1" applyFill="1" applyBorder="1" applyAlignment="1">
      <alignment horizontal="center" vertical="center"/>
    </xf>
    <xf numFmtId="0" fontId="28" fillId="5" borderId="76" xfId="3" applyFont="1" applyFill="1" applyBorder="1" applyAlignment="1">
      <alignment horizontal="left" vertical="center"/>
    </xf>
    <xf numFmtId="0" fontId="28" fillId="5" borderId="77" xfId="3" applyFont="1" applyFill="1" applyBorder="1" applyAlignment="1">
      <alignment horizontal="left" vertical="center"/>
    </xf>
    <xf numFmtId="0" fontId="29" fillId="10" borderId="15" xfId="1" applyFont="1" applyFill="1" applyBorder="1" applyAlignment="1">
      <alignment horizontal="center" vertical="center"/>
    </xf>
    <xf numFmtId="0" fontId="29" fillId="10" borderId="40" xfId="1" applyFont="1" applyFill="1" applyBorder="1" applyAlignment="1">
      <alignment horizontal="center" vertical="center"/>
    </xf>
    <xf numFmtId="0" fontId="29" fillId="10" borderId="141" xfId="3" applyFont="1" applyFill="1" applyBorder="1" applyAlignment="1">
      <alignment horizontal="left" vertical="center"/>
    </xf>
    <xf numFmtId="0" fontId="29" fillId="10" borderId="142" xfId="3" applyFont="1" applyFill="1" applyBorder="1" applyAlignment="1">
      <alignment horizontal="left" vertical="center"/>
    </xf>
    <xf numFmtId="0" fontId="29" fillId="10" borderId="143" xfId="3" applyFont="1" applyFill="1" applyBorder="1" applyAlignment="1">
      <alignment horizontal="left" vertical="center"/>
    </xf>
    <xf numFmtId="0" fontId="29" fillId="0" borderId="131" xfId="1" applyFont="1" applyFill="1" applyBorder="1" applyAlignment="1">
      <alignment horizontal="center" vertical="center"/>
    </xf>
    <xf numFmtId="0" fontId="29" fillId="0" borderId="24" xfId="1" applyFont="1" applyFill="1" applyBorder="1" applyAlignment="1">
      <alignment horizontal="center" vertical="center"/>
    </xf>
    <xf numFmtId="0" fontId="29" fillId="0" borderId="144" xfId="1" applyFont="1" applyFill="1" applyBorder="1" applyAlignment="1">
      <alignment horizontal="center" vertical="center"/>
    </xf>
    <xf numFmtId="0" fontId="29" fillId="0" borderId="123" xfId="1" applyFont="1" applyFill="1" applyBorder="1" applyAlignment="1">
      <alignment horizontal="center" vertical="center"/>
    </xf>
    <xf numFmtId="0" fontId="29" fillId="0" borderId="0" xfId="1" applyFont="1" applyFill="1" applyBorder="1" applyAlignment="1">
      <alignment horizontal="center" vertical="center"/>
    </xf>
    <xf numFmtId="0" fontId="29" fillId="0" borderId="84" xfId="1" applyFont="1" applyFill="1" applyBorder="1" applyAlignment="1">
      <alignment horizontal="center" vertical="center"/>
    </xf>
    <xf numFmtId="0" fontId="29" fillId="0" borderId="130" xfId="1" applyFont="1" applyFill="1" applyBorder="1" applyAlignment="1">
      <alignment horizontal="center" vertical="center"/>
    </xf>
    <xf numFmtId="0" fontId="29" fillId="0" borderId="86" xfId="1" applyFont="1" applyFill="1" applyBorder="1" applyAlignment="1">
      <alignment horizontal="center" vertical="center"/>
    </xf>
    <xf numFmtId="0" fontId="29" fillId="0" borderId="73" xfId="1" applyFont="1" applyFill="1" applyBorder="1" applyAlignment="1">
      <alignment horizontal="center" vertical="center"/>
    </xf>
    <xf numFmtId="0" fontId="28" fillId="0" borderId="129"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145" xfId="1" applyFont="1" applyFill="1" applyBorder="1" applyAlignment="1">
      <alignment horizontal="center" vertical="center" wrapText="1"/>
    </xf>
    <xf numFmtId="0" fontId="29" fillId="10" borderId="16" xfId="1" applyFont="1" applyFill="1" applyBorder="1" applyAlignment="1">
      <alignment horizontal="center" vertical="center"/>
    </xf>
    <xf numFmtId="0" fontId="6" fillId="8" borderId="0" xfId="1" applyFont="1" applyFill="1" applyAlignment="1">
      <alignment horizontal="left" vertical="center" wrapText="1"/>
    </xf>
    <xf numFmtId="0" fontId="29" fillId="10" borderId="138" xfId="3" applyFont="1" applyFill="1" applyBorder="1" applyAlignment="1">
      <alignment horizontal="left" vertical="center"/>
    </xf>
    <xf numFmtId="0" fontId="29" fillId="10" borderId="139" xfId="3" applyFont="1" applyFill="1" applyBorder="1" applyAlignment="1">
      <alignment horizontal="left" vertical="center"/>
    </xf>
    <xf numFmtId="0" fontId="29" fillId="10" borderId="140" xfId="3" applyFont="1" applyFill="1" applyBorder="1" applyAlignment="1">
      <alignment horizontal="left" vertical="center"/>
    </xf>
    <xf numFmtId="0" fontId="13" fillId="9" borderId="45" xfId="0" applyFont="1" applyFill="1" applyBorder="1" applyAlignment="1">
      <alignment horizontal="left" vertical="center"/>
    </xf>
    <xf numFmtId="0" fontId="13" fillId="9" borderId="50" xfId="0" applyFont="1" applyFill="1" applyBorder="1" applyAlignment="1">
      <alignment horizontal="left" vertical="center"/>
    </xf>
    <xf numFmtId="0" fontId="40" fillId="0" borderId="113" xfId="0" applyFont="1" applyBorder="1" applyAlignment="1">
      <alignment horizontal="center" vertical="center" wrapText="1"/>
    </xf>
    <xf numFmtId="0" fontId="40" fillId="0" borderId="133" xfId="0" applyFont="1" applyBorder="1" applyAlignment="1">
      <alignment horizontal="center" vertical="center" wrapText="1"/>
    </xf>
    <xf numFmtId="0" fontId="40" fillId="0" borderId="65" xfId="0" applyFont="1" applyBorder="1" applyAlignment="1">
      <alignment horizontal="center" vertical="center" wrapText="1"/>
    </xf>
    <xf numFmtId="0" fontId="40" fillId="0" borderId="24" xfId="0" applyFont="1" applyBorder="1" applyAlignment="1">
      <alignment horizontal="center" vertical="center"/>
    </xf>
    <xf numFmtId="0" fontId="40" fillId="0" borderId="144" xfId="0" applyFont="1" applyBorder="1" applyAlignment="1">
      <alignment horizontal="center" vertical="center"/>
    </xf>
    <xf numFmtId="0" fontId="40" fillId="0" borderId="0" xfId="0" applyFont="1" applyBorder="1" applyAlignment="1">
      <alignment horizontal="center" vertical="center"/>
    </xf>
    <xf numFmtId="0" fontId="40" fillId="0" borderId="84" xfId="0" applyFont="1" applyBorder="1" applyAlignment="1">
      <alignment horizontal="center" vertical="center"/>
    </xf>
    <xf numFmtId="0" fontId="40" fillId="0" borderId="86" xfId="0" applyFont="1" applyBorder="1" applyAlignment="1">
      <alignment horizontal="center" vertical="center"/>
    </xf>
    <xf numFmtId="0" fontId="40" fillId="0" borderId="73" xfId="0" applyFont="1" applyBorder="1" applyAlignment="1">
      <alignment horizontal="center" vertical="center"/>
    </xf>
    <xf numFmtId="0" fontId="12" fillId="0" borderId="15" xfId="0" applyFont="1" applyBorder="1" applyAlignment="1">
      <alignment horizontal="center" vertical="center" wrapText="1" shrinkToFit="1"/>
    </xf>
    <xf numFmtId="0" fontId="12" fillId="0" borderId="16" xfId="0" applyFont="1" applyBorder="1" applyAlignment="1">
      <alignment horizontal="center" vertical="center" wrapText="1" shrinkToFit="1"/>
    </xf>
    <xf numFmtId="0" fontId="12" fillId="0" borderId="112" xfId="0" applyFont="1" applyBorder="1" applyAlignment="1">
      <alignment horizontal="center" vertical="center" wrapText="1" shrinkToFit="1"/>
    </xf>
    <xf numFmtId="0" fontId="12" fillId="0" borderId="21" xfId="0" applyFont="1" applyBorder="1" applyAlignment="1">
      <alignment horizontal="center" vertical="center" wrapText="1" shrinkToFit="1"/>
    </xf>
    <xf numFmtId="0" fontId="12" fillId="0" borderId="113" xfId="0" applyFont="1" applyFill="1" applyBorder="1" applyAlignment="1">
      <alignment horizontal="center" vertical="center" wrapText="1" shrinkToFit="1"/>
    </xf>
    <xf numFmtId="0" fontId="12" fillId="0" borderId="33" xfId="0" applyFont="1" applyFill="1" applyBorder="1" applyAlignment="1">
      <alignment horizontal="center" vertical="center" wrapText="1" shrinkToFit="1"/>
    </xf>
    <xf numFmtId="0" fontId="13" fillId="0" borderId="112" xfId="0" applyFont="1" applyBorder="1" applyAlignment="1">
      <alignment horizontal="center" vertical="center" wrapText="1" shrinkToFit="1"/>
    </xf>
    <xf numFmtId="0" fontId="13" fillId="0" borderId="21" xfId="0" applyFont="1" applyBorder="1" applyAlignment="1">
      <alignment horizontal="center" vertical="center" wrapText="1" shrinkToFit="1"/>
    </xf>
    <xf numFmtId="0" fontId="13" fillId="4" borderId="10" xfId="0" applyFont="1" applyFill="1" applyBorder="1" applyAlignment="1">
      <alignment horizontal="left" vertical="center"/>
    </xf>
    <xf numFmtId="0" fontId="13" fillId="4" borderId="22" xfId="0" applyFont="1" applyFill="1" applyBorder="1" applyAlignment="1">
      <alignment horizontal="left" vertical="center"/>
    </xf>
    <xf numFmtId="0" fontId="13" fillId="4" borderId="45" xfId="0" applyFont="1" applyFill="1" applyBorder="1" applyAlignment="1">
      <alignment horizontal="left" vertical="center"/>
    </xf>
    <xf numFmtId="0" fontId="13" fillId="4" borderId="50" xfId="0" applyFont="1" applyFill="1" applyBorder="1" applyAlignment="1">
      <alignment horizontal="left" vertical="center"/>
    </xf>
    <xf numFmtId="0" fontId="12" fillId="0" borderId="135" xfId="0" applyFont="1" applyBorder="1" applyAlignment="1">
      <alignment horizontal="center" vertical="center" wrapText="1" shrinkToFit="1"/>
    </xf>
    <xf numFmtId="0" fontId="12" fillId="0" borderId="24" xfId="0" applyFont="1" applyBorder="1" applyAlignment="1">
      <alignment horizontal="center" vertical="center" wrapText="1" shrinkToFit="1"/>
    </xf>
    <xf numFmtId="0" fontId="12" fillId="0" borderId="64" xfId="0" applyFont="1" applyBorder="1" applyAlignment="1">
      <alignment horizontal="center" vertical="center" wrapText="1" shrinkToFit="1"/>
    </xf>
    <xf numFmtId="0" fontId="12" fillId="4" borderId="27" xfId="0" applyFont="1" applyFill="1" applyBorder="1" applyAlignment="1">
      <alignment horizontal="left" vertical="center"/>
    </xf>
    <xf numFmtId="0" fontId="12" fillId="4" borderId="50" xfId="0" applyFont="1" applyFill="1" applyBorder="1" applyAlignment="1">
      <alignment horizontal="left" vertical="center"/>
    </xf>
    <xf numFmtId="0" fontId="13" fillId="4" borderId="27" xfId="0" applyFont="1" applyFill="1" applyBorder="1" applyAlignment="1">
      <alignment horizontal="left" vertical="center"/>
    </xf>
    <xf numFmtId="0" fontId="12" fillId="0" borderId="0" xfId="0" applyFont="1" applyAlignment="1">
      <alignment horizontal="left" vertical="center" wrapText="1"/>
    </xf>
    <xf numFmtId="0" fontId="29" fillId="0" borderId="0" xfId="0" applyFont="1" applyFill="1" applyAlignment="1">
      <alignment horizontal="left" vertical="top" wrapText="1"/>
    </xf>
    <xf numFmtId="0" fontId="29" fillId="0" borderId="0" xfId="0" applyFont="1" applyFill="1" applyAlignment="1">
      <alignment horizontal="left" vertical="top"/>
    </xf>
    <xf numFmtId="0" fontId="40" fillId="0" borderId="0" xfId="0" applyFont="1" applyAlignment="1">
      <alignment horizontal="left" vertical="center" wrapText="1"/>
    </xf>
    <xf numFmtId="0" fontId="40" fillId="0" borderId="15" xfId="0" applyFont="1" applyBorder="1" applyAlignment="1">
      <alignment horizontal="center" vertical="center" wrapText="1"/>
    </xf>
    <xf numFmtId="0" fontId="40" fillId="0" borderId="30" xfId="0" applyFont="1" applyBorder="1" applyAlignment="1">
      <alignment horizontal="center" vertical="center" wrapText="1"/>
    </xf>
    <xf numFmtId="0" fontId="40" fillId="0" borderId="18" xfId="0" applyFont="1" applyBorder="1" applyAlignment="1">
      <alignment horizontal="center" vertical="center" wrapText="1"/>
    </xf>
    <xf numFmtId="0" fontId="40" fillId="0" borderId="40" xfId="0" applyFont="1" applyBorder="1" applyAlignment="1">
      <alignment horizontal="center" vertical="center"/>
    </xf>
    <xf numFmtId="0" fontId="40" fillId="0" borderId="22" xfId="0" applyFont="1" applyBorder="1" applyAlignment="1">
      <alignment horizontal="center" vertical="center"/>
    </xf>
    <xf numFmtId="0" fontId="40" fillId="0" borderId="1" xfId="0" applyFont="1" applyBorder="1" applyAlignment="1">
      <alignment horizontal="center" vertical="center"/>
    </xf>
    <xf numFmtId="0" fontId="36" fillId="0" borderId="101" xfId="0" applyFont="1" applyBorder="1" applyAlignment="1">
      <alignment horizontal="center" vertical="center" wrapText="1" shrinkToFit="1"/>
    </xf>
    <xf numFmtId="0" fontId="36" fillId="0" borderId="16" xfId="0" applyFont="1" applyBorder="1" applyAlignment="1">
      <alignment horizontal="center" vertical="center" wrapText="1" shrinkToFit="1"/>
    </xf>
    <xf numFmtId="0" fontId="36" fillId="0" borderId="128" xfId="0" applyFont="1" applyBorder="1" applyAlignment="1">
      <alignment horizontal="center" vertical="center" wrapText="1" shrinkToFit="1"/>
    </xf>
    <xf numFmtId="0" fontId="36" fillId="0" borderId="147" xfId="0" applyFont="1" applyBorder="1" applyAlignment="1">
      <alignment horizontal="center" vertical="center" wrapText="1" shrinkToFit="1"/>
    </xf>
    <xf numFmtId="0" fontId="36" fillId="0" borderId="115" xfId="0" applyFont="1" applyFill="1" applyBorder="1" applyAlignment="1">
      <alignment horizontal="center" vertical="center" wrapText="1"/>
    </xf>
    <xf numFmtId="0" fontId="36" fillId="0" borderId="146" xfId="0" applyFont="1" applyFill="1" applyBorder="1" applyAlignment="1">
      <alignment horizontal="center" vertical="center" wrapText="1"/>
    </xf>
    <xf numFmtId="0" fontId="36" fillId="0" borderId="64" xfId="0" applyFont="1" applyBorder="1" applyAlignment="1">
      <alignment horizontal="center" vertical="center" wrapText="1" shrinkToFit="1"/>
    </xf>
    <xf numFmtId="0" fontId="36" fillId="0" borderId="6" xfId="0" applyFont="1" applyBorder="1" applyAlignment="1">
      <alignment horizontal="center" vertical="center" wrapText="1" shrinkToFit="1"/>
    </xf>
    <xf numFmtId="0" fontId="36" fillId="0" borderId="112" xfId="0" applyFont="1" applyBorder="1" applyAlignment="1">
      <alignment horizontal="center" vertical="center" wrapText="1" shrinkToFit="1"/>
    </xf>
    <xf numFmtId="0" fontId="36" fillId="0" borderId="21" xfId="0" applyFont="1" applyBorder="1" applyAlignment="1">
      <alignment horizontal="center" vertical="center" wrapText="1" shrinkToFit="1"/>
    </xf>
    <xf numFmtId="0" fontId="36" fillId="0" borderId="113" xfId="0" applyFont="1" applyBorder="1" applyAlignment="1">
      <alignment horizontal="center" vertical="center" wrapText="1" shrinkToFit="1"/>
    </xf>
    <xf numFmtId="0" fontId="36" fillId="0" borderId="33" xfId="0" applyFont="1" applyBorder="1" applyAlignment="1">
      <alignment horizontal="center" vertical="center" wrapText="1" shrinkToFit="1"/>
    </xf>
    <xf numFmtId="0" fontId="53" fillId="0" borderId="112" xfId="0" applyFont="1" applyBorder="1" applyAlignment="1">
      <alignment horizontal="center" vertical="center" wrapText="1" shrinkToFit="1"/>
    </xf>
    <xf numFmtId="0" fontId="53" fillId="0" borderId="21" xfId="0" applyFont="1" applyBorder="1" applyAlignment="1">
      <alignment horizontal="center" vertical="center" wrapText="1" shrinkToFit="1"/>
    </xf>
    <xf numFmtId="0" fontId="12" fillId="0" borderId="63" xfId="0" applyFont="1" applyBorder="1" applyAlignment="1">
      <alignment horizontal="center" vertical="center" wrapText="1" shrinkToFit="1"/>
    </xf>
    <xf numFmtId="0" fontId="12" fillId="0" borderId="7" xfId="0" applyFont="1" applyBorder="1" applyAlignment="1">
      <alignment horizontal="center" vertical="center" wrapText="1" shrinkToFit="1"/>
    </xf>
    <xf numFmtId="0" fontId="53" fillId="0" borderId="112" xfId="0" applyFont="1" applyFill="1" applyBorder="1" applyAlignment="1">
      <alignment horizontal="center" vertical="center" wrapText="1" shrinkToFit="1"/>
    </xf>
    <xf numFmtId="0" fontId="53" fillId="0" borderId="21" xfId="0" applyFont="1" applyFill="1" applyBorder="1" applyAlignment="1">
      <alignment horizontal="center" vertical="center" wrapText="1" shrinkToFit="1"/>
    </xf>
    <xf numFmtId="0" fontId="6" fillId="0" borderId="0" xfId="4" applyFont="1" applyFill="1" applyAlignment="1" applyProtection="1">
      <alignment horizontal="left" vertical="center" wrapText="1"/>
      <protection locked="0"/>
    </xf>
    <xf numFmtId="0" fontId="6" fillId="0" borderId="15" xfId="4" applyFont="1" applyBorder="1" applyAlignment="1">
      <alignment horizontal="center" vertical="center" wrapText="1"/>
    </xf>
    <xf numFmtId="0" fontId="6" fillId="0" borderId="30" xfId="4" applyFont="1" applyBorder="1" applyAlignment="1">
      <alignment horizontal="center" vertical="center" wrapText="1"/>
    </xf>
    <xf numFmtId="0" fontId="6" fillId="0" borderId="18" xfId="4" applyFont="1" applyBorder="1" applyAlignment="1">
      <alignment horizontal="center" vertical="center" wrapText="1"/>
    </xf>
    <xf numFmtId="0" fontId="6" fillId="0" borderId="64" xfId="4" applyFont="1" applyFill="1" applyBorder="1" applyAlignment="1" applyProtection="1">
      <alignment horizontal="center" vertical="center" wrapText="1" shrinkToFit="1"/>
      <protection locked="0"/>
    </xf>
    <xf numFmtId="0" fontId="6" fillId="0" borderId="127" xfId="4" applyFont="1" applyFill="1" applyBorder="1" applyAlignment="1" applyProtection="1">
      <alignment horizontal="center" vertical="center" wrapText="1" shrinkToFit="1"/>
      <protection locked="0"/>
    </xf>
    <xf numFmtId="0" fontId="6" fillId="0" borderId="100" xfId="4" applyFont="1" applyFill="1" applyBorder="1" applyAlignment="1" applyProtection="1">
      <alignment horizontal="center" vertical="center" wrapText="1" shrinkToFit="1"/>
      <protection locked="0"/>
    </xf>
    <xf numFmtId="0" fontId="6" fillId="0" borderId="112" xfId="1" applyFont="1" applyFill="1" applyBorder="1" applyAlignment="1" applyProtection="1">
      <alignment horizontal="center" vertical="center"/>
      <protection locked="0"/>
    </xf>
    <xf numFmtId="0" fontId="6" fillId="0" borderId="53" xfId="1" applyFont="1" applyFill="1" applyBorder="1" applyAlignment="1" applyProtection="1">
      <alignment horizontal="center" vertical="center"/>
      <protection locked="0"/>
    </xf>
    <xf numFmtId="0" fontId="6" fillId="0" borderId="42" xfId="1" applyFont="1" applyFill="1" applyBorder="1" applyAlignment="1" applyProtection="1">
      <alignment horizontal="center" vertical="center"/>
      <protection locked="0"/>
    </xf>
    <xf numFmtId="0" fontId="12" fillId="0" borderId="101" xfId="0" applyFont="1" applyBorder="1" applyAlignment="1">
      <alignment horizontal="center" vertical="center" wrapText="1" shrinkToFit="1"/>
    </xf>
    <xf numFmtId="0" fontId="12" fillId="0" borderId="113" xfId="0" applyFont="1" applyBorder="1" applyAlignment="1">
      <alignment horizontal="center" vertical="center" wrapText="1" shrinkToFit="1"/>
    </xf>
    <xf numFmtId="0" fontId="12" fillId="0" borderId="33" xfId="0" applyFont="1" applyBorder="1" applyAlignment="1">
      <alignment horizontal="center" vertical="center" wrapText="1" shrinkToFit="1"/>
    </xf>
    <xf numFmtId="0" fontId="13" fillId="4" borderId="112" xfId="0" applyFont="1" applyFill="1" applyBorder="1" applyAlignment="1">
      <alignment horizontal="center" vertical="center" wrapText="1" shrinkToFit="1"/>
    </xf>
    <xf numFmtId="0" fontId="13" fillId="4" borderId="21" xfId="0" applyFont="1" applyFill="1" applyBorder="1" applyAlignment="1">
      <alignment horizontal="center" vertical="center" wrapText="1" shrinkToFit="1"/>
    </xf>
    <xf numFmtId="0" fontId="40" fillId="0" borderId="150" xfId="0" applyFont="1" applyFill="1" applyBorder="1" applyAlignment="1">
      <alignment horizontal="center" vertical="center" wrapText="1"/>
    </xf>
    <xf numFmtId="0" fontId="40" fillId="0" borderId="95" xfId="0" applyFont="1" applyFill="1" applyBorder="1" applyAlignment="1">
      <alignment horizontal="center" vertical="center" wrapText="1"/>
    </xf>
    <xf numFmtId="0" fontId="40" fillId="0" borderId="151" xfId="0" applyFont="1" applyFill="1" applyBorder="1" applyAlignment="1">
      <alignment horizontal="center" vertical="center" wrapText="1"/>
    </xf>
    <xf numFmtId="0" fontId="12" fillId="0" borderId="152" xfId="0" applyFont="1" applyBorder="1" applyAlignment="1">
      <alignment horizontal="center" vertical="center" wrapText="1" shrinkToFit="1"/>
    </xf>
    <xf numFmtId="0" fontId="40" fillId="0" borderId="88" xfId="0" applyFont="1" applyFill="1" applyBorder="1" applyAlignment="1">
      <alignment horizontal="left" vertical="center"/>
    </xf>
    <xf numFmtId="0" fontId="36" fillId="0" borderId="148" xfId="0" applyFont="1" applyFill="1" applyBorder="1" applyAlignment="1">
      <alignment horizontal="left" wrapText="1"/>
    </xf>
    <xf numFmtId="0" fontId="36" fillId="0" borderId="149" xfId="0" applyFont="1" applyFill="1" applyBorder="1" applyAlignment="1">
      <alignment horizontal="left" wrapText="1"/>
    </xf>
    <xf numFmtId="0" fontId="36" fillId="0" borderId="115" xfId="0" applyFont="1" applyFill="1" applyBorder="1" applyAlignment="1">
      <alignment horizontal="left" wrapText="1"/>
    </xf>
    <xf numFmtId="0" fontId="36" fillId="0" borderId="146" xfId="0" applyFont="1" applyFill="1" applyBorder="1" applyAlignment="1">
      <alignment horizontal="left" wrapText="1"/>
    </xf>
    <xf numFmtId="0" fontId="43" fillId="9" borderId="134" xfId="0" applyFont="1" applyFill="1" applyBorder="1" applyAlignment="1">
      <alignment horizontal="left" vertical="center"/>
    </xf>
    <xf numFmtId="0" fontId="43" fillId="4" borderId="27" xfId="0" applyFont="1" applyFill="1" applyBorder="1" applyAlignment="1">
      <alignment horizontal="left" vertical="center"/>
    </xf>
    <xf numFmtId="0" fontId="43" fillId="4" borderId="45" xfId="0" applyFont="1" applyFill="1" applyBorder="1" applyAlignment="1">
      <alignment horizontal="left" vertical="center"/>
    </xf>
    <xf numFmtId="49" fontId="40" fillId="0" borderId="9" xfId="0" applyNumberFormat="1" applyFont="1" applyBorder="1" applyAlignment="1">
      <alignment horizontal="left" vertical="center" wrapText="1"/>
    </xf>
    <xf numFmtId="49" fontId="40" fillId="0" borderId="10" xfId="0" applyNumberFormat="1" applyFont="1" applyBorder="1" applyAlignment="1">
      <alignment horizontal="left" vertical="center"/>
    </xf>
    <xf numFmtId="49" fontId="40" fillId="0" borderId="27" xfId="0" applyNumberFormat="1" applyFont="1" applyBorder="1" applyAlignment="1">
      <alignment horizontal="left" vertical="center"/>
    </xf>
    <xf numFmtId="0" fontId="40" fillId="0" borderId="45" xfId="0" applyFont="1" applyFill="1" applyBorder="1" applyAlignment="1">
      <alignment horizontal="left" vertical="center"/>
    </xf>
    <xf numFmtId="0" fontId="48" fillId="0" borderId="45" xfId="0" applyFont="1" applyBorder="1" applyAlignment="1">
      <alignment horizontal="right" vertical="center"/>
    </xf>
    <xf numFmtId="0" fontId="40" fillId="0" borderId="45" xfId="0" applyFont="1" applyBorder="1" applyAlignment="1">
      <alignment horizontal="left" vertical="center"/>
    </xf>
    <xf numFmtId="0" fontId="13" fillId="9" borderId="27" xfId="0" applyFont="1" applyFill="1" applyBorder="1" applyAlignment="1">
      <alignment horizontal="left" vertical="center"/>
    </xf>
    <xf numFmtId="0" fontId="13" fillId="9" borderId="116" xfId="0" applyFont="1" applyFill="1" applyBorder="1" applyAlignment="1">
      <alignment horizontal="left" vertical="center"/>
    </xf>
    <xf numFmtId="0" fontId="13" fillId="4" borderId="116" xfId="0" applyFont="1" applyFill="1" applyBorder="1" applyAlignment="1">
      <alignment horizontal="left" vertical="center"/>
    </xf>
    <xf numFmtId="0" fontId="53" fillId="0" borderId="45" xfId="0" applyFont="1" applyBorder="1" applyAlignment="1">
      <alignment horizontal="left" vertical="center"/>
    </xf>
    <xf numFmtId="0" fontId="53" fillId="0" borderId="116" xfId="0" applyFont="1" applyBorder="1" applyAlignment="1">
      <alignment horizontal="left" vertical="center"/>
    </xf>
    <xf numFmtId="0" fontId="6" fillId="0" borderId="0" xfId="0" applyFont="1" applyAlignment="1">
      <alignment horizontal="left" vertical="center" wrapText="1"/>
    </xf>
    <xf numFmtId="0" fontId="28" fillId="0" borderId="0" xfId="0" applyFont="1" applyAlignment="1">
      <alignment horizontal="left" vertical="center" wrapText="1"/>
    </xf>
    <xf numFmtId="0" fontId="29" fillId="0" borderId="0" xfId="0" applyFont="1" applyFill="1" applyAlignment="1">
      <alignment horizontal="left" vertical="center"/>
    </xf>
    <xf numFmtId="0" fontId="12" fillId="0" borderId="0" xfId="0" applyFont="1" applyFill="1" applyAlignment="1">
      <alignment horizontal="left" vertical="center" wrapText="1"/>
    </xf>
    <xf numFmtId="0" fontId="54" fillId="0" borderId="0" xfId="0" applyFont="1" applyFill="1" applyAlignment="1">
      <alignment horizontal="left" vertical="center" wrapText="1"/>
    </xf>
    <xf numFmtId="0" fontId="28" fillId="9" borderId="27" xfId="1" applyFont="1" applyFill="1" applyBorder="1" applyAlignment="1" applyProtection="1">
      <alignment horizontal="left" vertical="center" indent="1"/>
      <protection locked="0"/>
    </xf>
    <xf numFmtId="0" fontId="28" fillId="9" borderId="9" xfId="1" applyFont="1" applyFill="1" applyBorder="1" applyAlignment="1" applyProtection="1">
      <alignment horizontal="left" vertical="center" indent="1"/>
      <protection locked="0"/>
    </xf>
    <xf numFmtId="0" fontId="28" fillId="0" borderId="29" xfId="1" applyFont="1" applyBorder="1" applyAlignment="1" applyProtection="1">
      <alignment horizontal="left" vertical="center" indent="1"/>
      <protection locked="0"/>
    </xf>
    <xf numFmtId="0" fontId="28" fillId="0" borderId="61" xfId="1" applyFont="1" applyBorder="1" applyAlignment="1" applyProtection="1">
      <alignment horizontal="left" vertical="center" indent="1"/>
      <protection locked="0"/>
    </xf>
    <xf numFmtId="0" fontId="28" fillId="0" borderId="7" xfId="1" applyFont="1" applyBorder="1" applyAlignment="1" applyProtection="1">
      <alignment horizontal="left" vertical="center" indent="1"/>
      <protection locked="0"/>
    </xf>
    <xf numFmtId="0" fontId="28" fillId="9" borderId="83" xfId="1" applyFont="1" applyFill="1" applyBorder="1" applyAlignment="1" applyProtection="1">
      <alignment horizontal="left" vertical="center" indent="1"/>
      <protection locked="0"/>
    </xf>
    <xf numFmtId="0" fontId="28" fillId="9" borderId="12" xfId="1" applyFont="1" applyFill="1" applyBorder="1" applyAlignment="1" applyProtection="1">
      <alignment horizontal="left" vertical="center" indent="1"/>
      <protection locked="0"/>
    </xf>
    <xf numFmtId="0" fontId="6" fillId="0" borderId="0" xfId="1" applyFont="1" applyBorder="1" applyAlignment="1" applyProtection="1">
      <alignment horizontal="left" wrapText="1"/>
      <protection locked="0"/>
    </xf>
    <xf numFmtId="0" fontId="28" fillId="0" borderId="0" xfId="1" applyFont="1" applyBorder="1" applyAlignment="1" applyProtection="1">
      <alignment horizontal="left" wrapText="1"/>
      <protection locked="0"/>
    </xf>
    <xf numFmtId="0" fontId="54" fillId="0" borderId="0" xfId="0" applyFont="1" applyAlignment="1">
      <alignment horizontal="left" vertical="center" wrapText="1"/>
    </xf>
    <xf numFmtId="0" fontId="28" fillId="0" borderId="15" xfId="1" applyFont="1" applyBorder="1" applyAlignment="1" applyProtection="1">
      <alignment horizontal="center" vertical="center"/>
      <protection locked="0"/>
    </xf>
    <xf numFmtId="0" fontId="28" fillId="0" borderId="18" xfId="1" applyFont="1" applyBorder="1" applyAlignment="1" applyProtection="1">
      <alignment horizontal="center" vertical="center"/>
      <protection locked="0"/>
    </xf>
    <xf numFmtId="0" fontId="28" fillId="0" borderId="16" xfId="1" applyFont="1" applyBorder="1" applyAlignment="1" applyProtection="1">
      <alignment horizontal="center" vertical="center" wrapText="1"/>
      <protection locked="0"/>
    </xf>
    <xf numFmtId="0" fontId="28" fillId="0" borderId="13" xfId="1" applyFont="1" applyBorder="1" applyAlignment="1" applyProtection="1">
      <alignment horizontal="center" vertical="center" wrapText="1"/>
      <protection locked="0"/>
    </xf>
    <xf numFmtId="0" fontId="28" fillId="0" borderId="16" xfId="1" applyFont="1" applyBorder="1" applyAlignment="1" applyProtection="1">
      <alignment horizontal="center" vertical="center"/>
      <protection locked="0"/>
    </xf>
    <xf numFmtId="0" fontId="28" fillId="0" borderId="40" xfId="1" applyFont="1" applyBorder="1" applyAlignment="1" applyProtection="1">
      <alignment horizontal="center" vertical="center"/>
      <protection locked="0"/>
    </xf>
    <xf numFmtId="0" fontId="28" fillId="9" borderId="7" xfId="1" applyFont="1" applyFill="1" applyBorder="1" applyAlignment="1" applyProtection="1">
      <alignment horizontal="left" vertical="center" wrapText="1"/>
      <protection locked="0"/>
    </xf>
    <xf numFmtId="0" fontId="28" fillId="0" borderId="113" xfId="1" applyFont="1" applyBorder="1" applyAlignment="1" applyProtection="1">
      <alignment horizontal="center" vertical="center" wrapText="1"/>
      <protection locked="0"/>
    </xf>
    <xf numFmtId="0" fontId="28" fillId="0" borderId="65" xfId="1" applyFont="1" applyBorder="1" applyAlignment="1" applyProtection="1">
      <alignment horizontal="center" vertical="center" wrapText="1"/>
      <protection locked="0"/>
    </xf>
    <xf numFmtId="0" fontId="28" fillId="0" borderId="63" xfId="1" applyFont="1" applyBorder="1" applyAlignment="1" applyProtection="1">
      <alignment horizontal="center" vertical="center" wrapText="1"/>
      <protection locked="0"/>
    </xf>
    <xf numFmtId="0" fontId="28" fillId="0" borderId="41" xfId="1" applyFont="1" applyBorder="1" applyAlignment="1" applyProtection="1">
      <alignment horizontal="center" vertical="center" wrapText="1"/>
      <protection locked="0"/>
    </xf>
    <xf numFmtId="0" fontId="6" fillId="0" borderId="0" xfId="1" applyFont="1" applyAlignment="1" applyProtection="1">
      <alignment horizontal="left" vertical="center" wrapText="1"/>
      <protection locked="0"/>
    </xf>
    <xf numFmtId="0" fontId="28" fillId="0" borderId="131" xfId="1" applyFont="1" applyFill="1" applyBorder="1" applyAlignment="1" applyProtection="1">
      <alignment horizontal="center" vertical="center" wrapText="1"/>
      <protection locked="0"/>
    </xf>
    <xf numFmtId="0" fontId="28" fillId="0" borderId="144" xfId="1" applyFont="1" applyFill="1" applyBorder="1" applyAlignment="1" applyProtection="1">
      <alignment horizontal="center" vertical="center" wrapText="1"/>
      <protection locked="0"/>
    </xf>
    <xf numFmtId="0" fontId="28" fillId="0" borderId="37" xfId="1" applyFont="1" applyFill="1" applyBorder="1" applyAlignment="1" applyProtection="1">
      <alignment horizontal="center" vertical="center" wrapText="1"/>
      <protection locked="0"/>
    </xf>
    <xf numFmtId="0" fontId="28" fillId="0" borderId="49" xfId="1" applyFont="1" applyFill="1" applyBorder="1" applyAlignment="1" applyProtection="1">
      <alignment horizontal="center" vertical="center" wrapText="1"/>
      <protection locked="0"/>
    </xf>
    <xf numFmtId="0" fontId="29" fillId="0" borderId="113" xfId="1" applyFont="1" applyFill="1" applyBorder="1" applyAlignment="1" applyProtection="1">
      <alignment horizontal="center" vertical="center" wrapText="1"/>
      <protection locked="0"/>
    </xf>
    <xf numFmtId="0" fontId="29" fillId="0" borderId="63" xfId="1" applyFont="1" applyFill="1" applyBorder="1" applyAlignment="1" applyProtection="1">
      <alignment horizontal="center" vertical="center" wrapText="1"/>
      <protection locked="0"/>
    </xf>
    <xf numFmtId="0" fontId="29" fillId="0" borderId="112" xfId="1" applyFont="1" applyFill="1" applyBorder="1" applyAlignment="1" applyProtection="1">
      <alignment horizontal="center" vertical="center" wrapText="1"/>
      <protection locked="0"/>
    </xf>
    <xf numFmtId="0" fontId="28" fillId="0" borderId="131" xfId="1" applyFont="1" applyBorder="1" applyAlignment="1" applyProtection="1">
      <alignment horizontal="center" vertical="center"/>
      <protection locked="0"/>
    </xf>
    <xf numFmtId="0" fontId="28" fillId="0" borderId="24" xfId="1" applyFont="1" applyBorder="1" applyAlignment="1" applyProtection="1">
      <alignment horizontal="center" vertical="center"/>
      <protection locked="0"/>
    </xf>
    <xf numFmtId="0" fontId="28" fillId="0" borderId="144" xfId="1" applyFont="1" applyBorder="1" applyAlignment="1" applyProtection="1">
      <alignment horizontal="center" vertical="center"/>
      <protection locked="0"/>
    </xf>
    <xf numFmtId="0" fontId="28" fillId="0" borderId="123" xfId="1" applyFont="1" applyBorder="1" applyAlignment="1" applyProtection="1">
      <alignment horizontal="center" vertical="center"/>
      <protection locked="0"/>
    </xf>
    <xf numFmtId="0" fontId="28" fillId="0" borderId="0" xfId="1" applyFont="1" applyBorder="1" applyAlignment="1" applyProtection="1">
      <alignment horizontal="center" vertical="center"/>
      <protection locked="0"/>
    </xf>
    <xf numFmtId="0" fontId="28" fillId="0" borderId="84" xfId="1" applyFont="1" applyBorder="1" applyAlignment="1" applyProtection="1">
      <alignment horizontal="center" vertical="center"/>
      <protection locked="0"/>
    </xf>
    <xf numFmtId="0" fontId="28" fillId="0" borderId="130" xfId="1" applyFont="1" applyBorder="1" applyAlignment="1" applyProtection="1">
      <alignment horizontal="center" vertical="center"/>
      <protection locked="0"/>
    </xf>
    <xf numFmtId="0" fontId="28" fillId="0" borderId="86" xfId="1" applyFont="1" applyBorder="1" applyAlignment="1" applyProtection="1">
      <alignment horizontal="center" vertical="center"/>
      <protection locked="0"/>
    </xf>
    <xf numFmtId="0" fontId="28" fillId="0" borderId="73" xfId="1" applyFont="1" applyBorder="1" applyAlignment="1" applyProtection="1">
      <alignment horizontal="center" vertical="center"/>
      <protection locked="0"/>
    </xf>
    <xf numFmtId="0" fontId="28" fillId="0" borderId="129" xfId="1" applyFont="1" applyFill="1" applyBorder="1" applyAlignment="1" applyProtection="1">
      <alignment horizontal="center" vertical="center" wrapText="1"/>
      <protection locked="0"/>
    </xf>
    <xf numFmtId="0" fontId="28" fillId="0" borderId="134" xfId="1" applyFont="1" applyFill="1" applyBorder="1" applyAlignment="1" applyProtection="1">
      <alignment horizontal="center" vertical="center" wrapText="1"/>
      <protection locked="0"/>
    </xf>
    <xf numFmtId="0" fontId="28" fillId="0" borderId="52" xfId="1" applyFont="1" applyFill="1" applyBorder="1" applyAlignment="1" applyProtection="1">
      <alignment horizontal="center" vertical="center" wrapText="1"/>
      <protection locked="0"/>
    </xf>
    <xf numFmtId="0" fontId="28" fillId="3" borderId="15" xfId="1" applyFont="1" applyFill="1" applyBorder="1" applyAlignment="1" applyProtection="1">
      <alignment horizontal="center" vertical="center" wrapText="1"/>
      <protection locked="0"/>
    </xf>
    <xf numFmtId="0" fontId="28" fillId="3" borderId="40" xfId="1" applyFont="1" applyFill="1" applyBorder="1" applyAlignment="1" applyProtection="1">
      <alignment horizontal="center" vertical="center" wrapText="1"/>
      <protection locked="0"/>
    </xf>
    <xf numFmtId="0" fontId="28" fillId="3" borderId="30" xfId="1" applyFont="1" applyFill="1" applyBorder="1" applyAlignment="1" applyProtection="1">
      <alignment horizontal="center" vertical="center" wrapText="1"/>
      <protection locked="0"/>
    </xf>
    <xf numFmtId="0" fontId="28" fillId="3" borderId="22" xfId="1" applyFont="1" applyFill="1" applyBorder="1" applyAlignment="1" applyProtection="1">
      <alignment horizontal="center" vertical="center" wrapText="1"/>
      <protection locked="0"/>
    </xf>
    <xf numFmtId="0" fontId="28" fillId="0" borderId="20" xfId="1" applyFont="1" applyBorder="1" applyAlignment="1" applyProtection="1">
      <alignment horizontal="center" vertical="center" wrapText="1"/>
      <protection locked="0"/>
    </xf>
    <xf numFmtId="0" fontId="28" fillId="0" borderId="122" xfId="1" applyFont="1" applyBorder="1" applyAlignment="1" applyProtection="1">
      <alignment horizontal="center" vertical="center" wrapText="1"/>
      <protection locked="0"/>
    </xf>
    <xf numFmtId="0" fontId="28" fillId="0" borderId="36" xfId="1" applyFont="1" applyBorder="1" applyAlignment="1" applyProtection="1">
      <alignment horizontal="center" vertical="center" wrapText="1"/>
      <protection locked="0"/>
    </xf>
    <xf numFmtId="0" fontId="29" fillId="0" borderId="24" xfId="1" applyFont="1" applyFill="1" applyBorder="1" applyAlignment="1" applyProtection="1">
      <alignment horizontal="center" vertical="center" wrapText="1"/>
      <protection locked="0"/>
    </xf>
    <xf numFmtId="0" fontId="29" fillId="0" borderId="0" xfId="1" applyFont="1" applyFill="1" applyBorder="1" applyAlignment="1" applyProtection="1">
      <alignment horizontal="center" vertical="center" wrapText="1"/>
      <protection locked="0"/>
    </xf>
    <xf numFmtId="0" fontId="29" fillId="0" borderId="86" xfId="1" applyFont="1" applyFill="1" applyBorder="1" applyAlignment="1" applyProtection="1">
      <alignment horizontal="center" vertical="center" wrapText="1"/>
      <protection locked="0"/>
    </xf>
    <xf numFmtId="0" fontId="29" fillId="0" borderId="14" xfId="1" applyFont="1" applyBorder="1" applyAlignment="1" applyProtection="1">
      <alignment horizontal="center" vertical="center" wrapText="1"/>
      <protection locked="0"/>
    </xf>
    <xf numFmtId="0" fontId="29" fillId="0" borderId="8" xfId="1" applyFont="1" applyBorder="1" applyAlignment="1" applyProtection="1">
      <alignment horizontal="center" vertical="center" wrapText="1"/>
      <protection locked="0"/>
    </xf>
    <xf numFmtId="0" fontId="29" fillId="0" borderId="11" xfId="1" applyFont="1" applyBorder="1" applyAlignment="1" applyProtection="1">
      <alignment horizontal="center" vertical="center" wrapText="1"/>
      <protection locked="0"/>
    </xf>
    <xf numFmtId="0" fontId="40" fillId="0" borderId="7" xfId="1" applyFont="1" applyFill="1" applyBorder="1" applyAlignment="1" applyProtection="1">
      <alignment horizontal="left" vertical="center"/>
      <protection locked="0"/>
    </xf>
    <xf numFmtId="0" fontId="40" fillId="0" borderId="21" xfId="1" applyFont="1" applyFill="1" applyBorder="1" applyAlignment="1" applyProtection="1">
      <alignment horizontal="left" vertical="center"/>
      <protection locked="0"/>
    </xf>
    <xf numFmtId="0" fontId="28" fillId="0" borderId="129" xfId="1" applyFont="1" applyFill="1" applyBorder="1" applyAlignment="1" applyProtection="1">
      <alignment horizontal="center" vertical="center"/>
      <protection locked="0"/>
    </xf>
    <xf numFmtId="0" fontId="28" fillId="0" borderId="134" xfId="1" applyFont="1" applyFill="1" applyBorder="1" applyAlignment="1" applyProtection="1">
      <alignment horizontal="center" vertical="center"/>
      <protection locked="0"/>
    </xf>
    <xf numFmtId="0" fontId="28" fillId="0" borderId="52" xfId="1" applyFont="1" applyFill="1" applyBorder="1" applyAlignment="1" applyProtection="1">
      <alignment horizontal="center" vertical="center"/>
      <protection locked="0"/>
    </xf>
    <xf numFmtId="0" fontId="40" fillId="0" borderId="10" xfId="1" applyFont="1" applyFill="1" applyBorder="1" applyAlignment="1" applyProtection="1">
      <alignment horizontal="left" vertical="center"/>
      <protection locked="0"/>
    </xf>
    <xf numFmtId="0" fontId="40" fillId="0" borderId="22" xfId="1" applyFont="1" applyFill="1" applyBorder="1" applyAlignment="1" applyProtection="1">
      <alignment horizontal="left" vertical="center"/>
      <protection locked="0"/>
    </xf>
    <xf numFmtId="0" fontId="40" fillId="0" borderId="27" xfId="1" applyFont="1" applyFill="1" applyBorder="1" applyAlignment="1" applyProtection="1">
      <alignment horizontal="left" vertical="center"/>
      <protection locked="0"/>
    </xf>
    <xf numFmtId="0" fontId="40" fillId="0" borderId="50" xfId="1" applyFont="1" applyFill="1" applyBorder="1" applyAlignment="1" applyProtection="1">
      <alignment horizontal="left" vertical="center"/>
      <protection locked="0"/>
    </xf>
    <xf numFmtId="0" fontId="28" fillId="0" borderId="27" xfId="1" applyFont="1" applyFill="1" applyBorder="1" applyAlignment="1" applyProtection="1">
      <alignment horizontal="center" vertical="center" wrapText="1"/>
      <protection locked="0"/>
    </xf>
    <xf numFmtId="0" fontId="28" fillId="0" borderId="50" xfId="1" applyFont="1" applyFill="1" applyBorder="1" applyAlignment="1" applyProtection="1">
      <alignment horizontal="center" vertical="center" wrapText="1"/>
      <protection locked="0"/>
    </xf>
    <xf numFmtId="0" fontId="28" fillId="0" borderId="30" xfId="1" applyFont="1" applyBorder="1" applyAlignment="1">
      <alignment horizontal="left" vertical="center" wrapText="1"/>
    </xf>
    <xf numFmtId="0" fontId="28" fillId="0" borderId="10" xfId="1" applyFont="1" applyBorder="1" applyAlignment="1">
      <alignment horizontal="left" vertical="center" wrapText="1"/>
    </xf>
    <xf numFmtId="0" fontId="28" fillId="0" borderId="22" xfId="1" applyFont="1" applyBorder="1" applyAlignment="1">
      <alignment horizontal="left" vertical="center" wrapText="1"/>
    </xf>
    <xf numFmtId="0" fontId="28" fillId="0" borderId="9" xfId="1" applyFont="1" applyFill="1" applyBorder="1" applyAlignment="1" applyProtection="1">
      <alignment horizontal="center" vertical="center" wrapText="1"/>
      <protection locked="0"/>
    </xf>
    <xf numFmtId="0" fontId="29" fillId="0" borderId="3" xfId="1" applyFont="1" applyBorder="1" applyAlignment="1" applyProtection="1">
      <alignment horizontal="center" vertical="center"/>
      <protection locked="0"/>
    </xf>
    <xf numFmtId="0" fontId="29" fillId="0" borderId="4" xfId="1" applyFont="1" applyBorder="1" applyAlignment="1" applyProtection="1">
      <alignment horizontal="center" vertical="center"/>
      <protection locked="0"/>
    </xf>
    <xf numFmtId="0" fontId="29" fillId="0" borderId="19" xfId="1" applyFont="1" applyBorder="1" applyAlignment="1" applyProtection="1">
      <alignment horizontal="center" vertical="center"/>
      <protection locked="0"/>
    </xf>
    <xf numFmtId="0" fontId="28" fillId="0" borderId="38" xfId="1" applyFont="1" applyFill="1" applyBorder="1" applyAlignment="1" applyProtection="1">
      <alignment horizontal="center" vertical="center" wrapText="1"/>
      <protection locked="0"/>
    </xf>
    <xf numFmtId="0" fontId="38" fillId="0" borderId="0" xfId="1" applyFont="1" applyBorder="1" applyAlignment="1" applyProtection="1">
      <alignment horizontal="left" vertical="center" wrapText="1"/>
      <protection locked="0"/>
    </xf>
    <xf numFmtId="0" fontId="28" fillId="0" borderId="33" xfId="1" applyFont="1" applyBorder="1" applyAlignment="1">
      <alignment horizontal="center" vertical="center" wrapText="1"/>
    </xf>
    <xf numFmtId="0" fontId="28" fillId="0" borderId="30" xfId="1" applyFont="1" applyBorder="1" applyAlignment="1">
      <alignment horizontal="center" vertical="center" wrapText="1"/>
    </xf>
    <xf numFmtId="0" fontId="28" fillId="0" borderId="31" xfId="1" applyFont="1" applyBorder="1" applyAlignment="1">
      <alignment horizontal="left" vertical="center" wrapText="1"/>
    </xf>
    <xf numFmtId="0" fontId="28" fillId="0" borderId="29" xfId="1" applyFont="1" applyBorder="1" applyAlignment="1">
      <alignment horizontal="left" vertical="center" wrapText="1"/>
    </xf>
    <xf numFmtId="0" fontId="28" fillId="0" borderId="35" xfId="1" applyFont="1" applyBorder="1" applyAlignment="1">
      <alignment horizontal="left" vertical="center" wrapText="1"/>
    </xf>
    <xf numFmtId="0" fontId="28" fillId="0" borderId="61" xfId="1" applyFont="1" applyBorder="1" applyAlignment="1" applyProtection="1">
      <alignment horizontal="center" vertical="center" wrapText="1"/>
      <protection locked="0"/>
    </xf>
    <xf numFmtId="0" fontId="28" fillId="0" borderId="7" xfId="1" applyFont="1" applyBorder="1" applyAlignment="1" applyProtection="1">
      <alignment horizontal="center" vertical="center" wrapText="1"/>
      <protection locked="0"/>
    </xf>
    <xf numFmtId="0" fontId="28" fillId="0" borderId="27" xfId="1" applyFont="1" applyFill="1" applyBorder="1" applyAlignment="1" applyProtection="1">
      <alignment horizontal="left" vertical="center"/>
      <protection locked="0"/>
    </xf>
    <xf numFmtId="0" fontId="28" fillId="0" borderId="50" xfId="1" applyFont="1" applyFill="1" applyBorder="1" applyAlignment="1" applyProtection="1">
      <alignment horizontal="left" vertical="center"/>
      <protection locked="0"/>
    </xf>
    <xf numFmtId="0" fontId="29" fillId="0" borderId="86" xfId="1" applyFont="1" applyBorder="1" applyAlignment="1" applyProtection="1">
      <alignment horizontal="center" vertical="center"/>
      <protection locked="0"/>
    </xf>
    <xf numFmtId="0" fontId="28" fillId="0" borderId="45" xfId="1" applyFont="1" applyBorder="1" applyAlignment="1">
      <alignment horizontal="left" vertical="center" wrapText="1"/>
    </xf>
    <xf numFmtId="0" fontId="28" fillId="0" borderId="89" xfId="1" applyFont="1" applyBorder="1" applyAlignment="1">
      <alignment horizontal="left" vertical="center" wrapText="1"/>
    </xf>
    <xf numFmtId="0" fontId="28" fillId="0" borderId="113" xfId="1" applyFont="1" applyBorder="1" applyAlignment="1">
      <alignment horizontal="center" vertical="center" wrapText="1"/>
    </xf>
    <xf numFmtId="0" fontId="28" fillId="0" borderId="133" xfId="1" applyFont="1" applyBorder="1" applyAlignment="1">
      <alignment horizontal="center" vertical="center" wrapText="1"/>
    </xf>
    <xf numFmtId="0" fontId="28" fillId="0" borderId="27" xfId="1" applyFont="1" applyBorder="1" applyAlignment="1" applyProtection="1">
      <alignment horizontal="left" vertical="center" wrapText="1"/>
      <protection locked="0"/>
    </xf>
    <xf numFmtId="0" fontId="28" fillId="0" borderId="50" xfId="1" applyFont="1" applyBorder="1" applyAlignment="1" applyProtection="1">
      <alignment horizontal="left" vertical="center" wrapText="1"/>
      <protection locked="0"/>
    </xf>
    <xf numFmtId="0" fontId="28" fillId="4" borderId="38" xfId="1" applyFont="1" applyFill="1" applyBorder="1" applyAlignment="1" applyProtection="1">
      <alignment horizontal="left" vertical="center" wrapText="1"/>
      <protection locked="0"/>
    </xf>
    <xf numFmtId="0" fontId="28" fillId="4" borderId="45" xfId="1" applyFont="1" applyFill="1" applyBorder="1" applyAlignment="1" applyProtection="1">
      <alignment horizontal="left" vertical="center" wrapText="1"/>
      <protection locked="0"/>
    </xf>
    <xf numFmtId="0" fontId="28" fillId="4" borderId="153" xfId="1" applyFont="1" applyFill="1" applyBorder="1" applyAlignment="1" applyProtection="1">
      <alignment horizontal="left" vertical="center" wrapText="1"/>
      <protection locked="0"/>
    </xf>
    <xf numFmtId="0" fontId="28" fillId="4" borderId="85" xfId="1" applyFont="1" applyFill="1" applyBorder="1" applyAlignment="1" applyProtection="1">
      <alignment horizontal="left" vertical="center" wrapText="1"/>
      <protection locked="0"/>
    </xf>
    <xf numFmtId="0" fontId="28" fillId="0" borderId="229" xfId="1" applyFont="1" applyFill="1" applyBorder="1" applyAlignment="1" applyProtection="1">
      <alignment horizontal="center" vertical="center"/>
      <protection locked="0"/>
    </xf>
    <xf numFmtId="0" fontId="0" fillId="0" borderId="123" xfId="0" applyFill="1" applyBorder="1" applyAlignment="1">
      <alignment vertical="center"/>
    </xf>
    <xf numFmtId="0" fontId="0" fillId="0" borderId="130" xfId="0" applyFill="1" applyBorder="1" applyAlignment="1">
      <alignment vertical="center"/>
    </xf>
    <xf numFmtId="0" fontId="28" fillId="4" borderId="38" xfId="1" applyFont="1" applyFill="1" applyBorder="1" applyAlignment="1" applyProtection="1">
      <alignment vertical="center" wrapText="1"/>
      <protection locked="0"/>
    </xf>
    <xf numFmtId="0" fontId="28" fillId="4" borderId="45" xfId="1" applyFont="1" applyFill="1" applyBorder="1" applyAlignment="1" applyProtection="1">
      <alignment vertical="center" wrapText="1"/>
      <protection locked="0"/>
    </xf>
    <xf numFmtId="0" fontId="28" fillId="4" borderId="226" xfId="1" applyFont="1" applyFill="1" applyBorder="1" applyAlignment="1" applyProtection="1">
      <alignment horizontal="left" vertical="center" wrapText="1"/>
      <protection locked="0"/>
    </xf>
    <xf numFmtId="0" fontId="28" fillId="4" borderId="39" xfId="1" applyFont="1" applyFill="1" applyBorder="1" applyAlignment="1" applyProtection="1">
      <alignment horizontal="left" vertical="center" wrapText="1"/>
      <protection locked="0"/>
    </xf>
    <xf numFmtId="0" fontId="28" fillId="4" borderId="236" xfId="1" applyFont="1" applyFill="1" applyBorder="1" applyAlignment="1" applyProtection="1">
      <alignment horizontal="left" vertical="center" wrapText="1"/>
      <protection locked="0"/>
    </xf>
    <xf numFmtId="2" fontId="28" fillId="0" borderId="29" xfId="1" applyNumberFormat="1" applyFont="1" applyFill="1" applyBorder="1" applyAlignment="1" applyProtection="1">
      <alignment horizontal="center" vertical="center" wrapText="1"/>
      <protection locked="0"/>
    </xf>
    <xf numFmtId="2" fontId="0" fillId="0" borderId="7" xfId="0" applyNumberFormat="1" applyBorder="1" applyAlignment="1">
      <alignment horizontal="center" vertical="center" wrapText="1"/>
    </xf>
    <xf numFmtId="0" fontId="28" fillId="0" borderId="29" xfId="1" applyFont="1" applyFill="1" applyBorder="1" applyAlignment="1" applyProtection="1">
      <alignment horizontal="center" vertical="center"/>
      <protection locked="0"/>
    </xf>
    <xf numFmtId="0" fontId="0" fillId="0" borderId="7" xfId="0" applyBorder="1" applyAlignment="1">
      <alignment horizontal="center" vertical="center"/>
    </xf>
    <xf numFmtId="0" fontId="28" fillId="0" borderId="20" xfId="1" applyFont="1" applyBorder="1" applyAlignment="1" applyProtection="1">
      <alignment horizontal="center" vertical="center"/>
      <protection locked="0"/>
    </xf>
    <xf numFmtId="0" fontId="28" fillId="0" borderId="122" xfId="1" applyFont="1" applyBorder="1" applyAlignment="1" applyProtection="1">
      <alignment horizontal="center" vertical="center"/>
      <protection locked="0"/>
    </xf>
    <xf numFmtId="0" fontId="28" fillId="0" borderId="36" xfId="1" applyFont="1" applyBorder="1" applyAlignment="1" applyProtection="1">
      <alignment horizontal="center" vertical="center"/>
      <protection locked="0"/>
    </xf>
    <xf numFmtId="0" fontId="41" fillId="0" borderId="131" xfId="1" applyFont="1" applyBorder="1" applyAlignment="1" applyProtection="1">
      <alignment horizontal="center" vertical="center"/>
      <protection locked="0"/>
    </xf>
    <xf numFmtId="0" fontId="41" fillId="0" borderId="24" xfId="1" applyFont="1" applyBorder="1" applyAlignment="1" applyProtection="1">
      <alignment horizontal="center" vertical="center"/>
      <protection locked="0"/>
    </xf>
    <xf numFmtId="0" fontId="41" fillId="0" borderId="123" xfId="1" applyFont="1" applyBorder="1" applyAlignment="1" applyProtection="1">
      <alignment horizontal="center" vertical="center"/>
      <protection locked="0"/>
    </xf>
    <xf numFmtId="0" fontId="41" fillId="0" borderId="0" xfId="1" applyFont="1" applyBorder="1" applyAlignment="1" applyProtection="1">
      <alignment horizontal="center" vertical="center"/>
      <protection locked="0"/>
    </xf>
    <xf numFmtId="0" fontId="41" fillId="0" borderId="130" xfId="1" applyFont="1" applyBorder="1" applyAlignment="1" applyProtection="1">
      <alignment horizontal="center" vertical="center"/>
      <protection locked="0"/>
    </xf>
    <xf numFmtId="0" fontId="41" fillId="0" borderId="86" xfId="1" applyFont="1" applyBorder="1" applyAlignment="1" applyProtection="1">
      <alignment horizontal="center" vertical="center"/>
      <protection locked="0"/>
    </xf>
    <xf numFmtId="0" fontId="28" fillId="0" borderId="129" xfId="1" applyFont="1" applyBorder="1" applyAlignment="1" applyProtection="1">
      <alignment horizontal="center" vertical="center"/>
      <protection locked="0"/>
    </xf>
    <xf numFmtId="0" fontId="28" fillId="0" borderId="134" xfId="1" applyFont="1" applyBorder="1" applyAlignment="1" applyProtection="1">
      <alignment horizontal="center" vertical="center"/>
      <protection locked="0"/>
    </xf>
    <xf numFmtId="0" fontId="28" fillId="0" borderId="101" xfId="1" applyFont="1" applyBorder="1" applyAlignment="1" applyProtection="1">
      <alignment horizontal="center" vertical="center"/>
      <protection locked="0"/>
    </xf>
    <xf numFmtId="0" fontId="28" fillId="0" borderId="134" xfId="1" applyFont="1" applyBorder="1" applyAlignment="1" applyProtection="1">
      <alignment horizontal="center" vertical="center" wrapText="1"/>
      <protection locked="0"/>
    </xf>
    <xf numFmtId="0" fontId="28" fillId="0" borderId="52" xfId="1" applyFont="1" applyBorder="1" applyAlignment="1" applyProtection="1">
      <alignment horizontal="center" vertical="center" wrapText="1"/>
      <protection locked="0"/>
    </xf>
    <xf numFmtId="0" fontId="28" fillId="0" borderId="133" xfId="1" applyFont="1" applyBorder="1" applyAlignment="1" applyProtection="1">
      <alignment horizontal="center" vertical="center" wrapText="1"/>
      <protection locked="0"/>
    </xf>
    <xf numFmtId="0" fontId="28" fillId="0" borderId="33" xfId="1" applyFont="1" applyBorder="1" applyAlignment="1" applyProtection="1">
      <alignment horizontal="center" vertical="center" wrapText="1"/>
      <protection locked="0"/>
    </xf>
    <xf numFmtId="0" fontId="28" fillId="0" borderId="7" xfId="1" applyFont="1" applyFill="1" applyBorder="1" applyAlignment="1" applyProtection="1">
      <alignment horizontal="center" vertical="center"/>
      <protection locked="0"/>
    </xf>
    <xf numFmtId="0" fontId="28" fillId="0" borderId="29" xfId="1" applyFont="1" applyBorder="1" applyAlignment="1" applyProtection="1">
      <alignment horizontal="center" vertical="center"/>
      <protection locked="0"/>
    </xf>
    <xf numFmtId="0" fontId="28" fillId="0" borderId="7" xfId="1" applyFont="1" applyBorder="1" applyAlignment="1" applyProtection="1">
      <alignment horizontal="center" vertical="center"/>
      <protection locked="0"/>
    </xf>
    <xf numFmtId="2" fontId="28" fillId="0" borderId="34" xfId="1" applyNumberFormat="1" applyFont="1" applyBorder="1" applyAlignment="1" applyProtection="1">
      <alignment horizontal="center" vertical="center" wrapText="1"/>
      <protection locked="0"/>
    </xf>
    <xf numFmtId="2" fontId="28" fillId="0" borderId="6" xfId="1" applyNumberFormat="1" applyFont="1" applyBorder="1" applyAlignment="1" applyProtection="1">
      <alignment horizontal="center" vertical="center" wrapText="1"/>
      <protection locked="0"/>
    </xf>
    <xf numFmtId="0" fontId="28" fillId="0" borderId="84" xfId="1" applyFont="1" applyBorder="1" applyAlignment="1" applyProtection="1">
      <alignment horizontal="center" vertical="center" wrapText="1"/>
      <protection locked="0"/>
    </xf>
    <xf numFmtId="0" fontId="28" fillId="0" borderId="49" xfId="1" applyFont="1" applyBorder="1" applyAlignment="1" applyProtection="1">
      <alignment horizontal="center" vertical="center" wrapText="1"/>
      <protection locked="0"/>
    </xf>
    <xf numFmtId="0" fontId="8" fillId="0" borderId="0" xfId="1" applyFont="1" applyFill="1" applyAlignment="1">
      <alignment horizontal="left" vertical="center" wrapText="1"/>
    </xf>
    <xf numFmtId="0" fontId="6" fillId="0" borderId="133" xfId="1" applyFont="1" applyFill="1" applyBorder="1" applyAlignment="1" applyProtection="1">
      <alignment horizontal="center" vertical="center" wrapText="1"/>
      <protection locked="0"/>
    </xf>
    <xf numFmtId="0" fontId="6" fillId="0" borderId="33" xfId="1" applyFont="1" applyFill="1" applyBorder="1" applyAlignment="1" applyProtection="1">
      <alignment horizontal="center" vertical="center" wrapText="1"/>
      <protection locked="0"/>
    </xf>
    <xf numFmtId="0" fontId="6" fillId="0" borderId="84" xfId="1" applyFont="1" applyFill="1" applyBorder="1" applyAlignment="1" applyProtection="1">
      <alignment horizontal="center" vertical="center" wrapText="1"/>
      <protection locked="0"/>
    </xf>
    <xf numFmtId="0" fontId="6" fillId="0" borderId="49" xfId="1" applyFont="1" applyFill="1" applyBorder="1" applyAlignment="1" applyProtection="1">
      <alignment horizontal="center" vertical="center" wrapText="1"/>
      <protection locked="0"/>
    </xf>
    <xf numFmtId="0" fontId="28" fillId="0" borderId="0" xfId="1" applyFont="1" applyFill="1" applyAlignment="1">
      <alignment horizontal="left" vertical="center" wrapText="1"/>
    </xf>
    <xf numFmtId="0" fontId="6" fillId="0" borderId="113" xfId="1" applyFont="1" applyBorder="1" applyAlignment="1">
      <alignment horizontal="center" vertical="center"/>
    </xf>
    <xf numFmtId="0" fontId="6" fillId="0" borderId="133" xfId="1" applyFont="1" applyBorder="1" applyAlignment="1">
      <alignment horizontal="center" vertical="center"/>
    </xf>
    <xf numFmtId="0" fontId="6" fillId="0" borderId="65" xfId="1" applyFont="1" applyBorder="1" applyAlignment="1">
      <alignment horizontal="center" vertical="center"/>
    </xf>
    <xf numFmtId="0" fontId="28" fillId="0" borderId="112" xfId="1" applyFont="1" applyBorder="1" applyAlignment="1" applyProtection="1">
      <alignment horizontal="center" vertical="center" wrapText="1"/>
      <protection locked="0"/>
    </xf>
    <xf numFmtId="0" fontId="28" fillId="0" borderId="53" xfId="1" applyFont="1" applyBorder="1" applyAlignment="1" applyProtection="1">
      <alignment horizontal="center" vertical="center" wrapText="1"/>
      <protection locked="0"/>
    </xf>
    <xf numFmtId="0" fontId="28" fillId="0" borderId="21" xfId="1" applyFont="1" applyBorder="1" applyAlignment="1" applyProtection="1">
      <alignment horizontal="center" vertical="center" wrapText="1"/>
      <protection locked="0"/>
    </xf>
    <xf numFmtId="0" fontId="6" fillId="0" borderId="129" xfId="1" applyFont="1" applyFill="1" applyBorder="1" applyAlignment="1" applyProtection="1">
      <alignment horizontal="center" vertical="center" wrapText="1"/>
      <protection locked="0"/>
    </xf>
    <xf numFmtId="0" fontId="6" fillId="0" borderId="52" xfId="1" applyFont="1" applyFill="1" applyBorder="1" applyAlignment="1" applyProtection="1">
      <alignment horizontal="center" vertical="center" wrapText="1"/>
      <protection locked="0"/>
    </xf>
    <xf numFmtId="0" fontId="28" fillId="0" borderId="129" xfId="1" applyFont="1" applyBorder="1" applyAlignment="1" applyProtection="1">
      <alignment horizontal="center" vertical="center" wrapText="1"/>
      <protection locked="0"/>
    </xf>
    <xf numFmtId="0" fontId="28" fillId="0" borderId="52" xfId="1" applyFont="1" applyBorder="1" applyAlignment="1" applyProtection="1">
      <alignment horizontal="center" vertical="center"/>
      <protection locked="0"/>
    </xf>
    <xf numFmtId="0" fontId="28" fillId="0" borderId="38" xfId="1" applyFont="1" applyBorder="1" applyAlignment="1" applyProtection="1">
      <alignment horizontal="center" vertical="center" wrapText="1"/>
      <protection locked="0"/>
    </xf>
    <xf numFmtId="0" fontId="28" fillId="0" borderId="45" xfId="1" applyFont="1" applyBorder="1" applyAlignment="1" applyProtection="1">
      <alignment horizontal="center" vertical="center" wrapText="1"/>
      <protection locked="0"/>
    </xf>
    <xf numFmtId="0" fontId="28" fillId="0" borderId="10" xfId="1" applyFont="1" applyBorder="1" applyAlignment="1" applyProtection="1">
      <alignment horizontal="center" vertical="center"/>
      <protection locked="0"/>
    </xf>
    <xf numFmtId="0" fontId="6" fillId="0" borderId="112" xfId="1" applyFont="1" applyBorder="1" applyAlignment="1" applyProtection="1">
      <alignment horizontal="center" vertical="center" wrapText="1"/>
      <protection locked="0"/>
    </xf>
    <xf numFmtId="0" fontId="6" fillId="0" borderId="53" xfId="1" applyFont="1" applyBorder="1" applyAlignment="1" applyProtection="1">
      <alignment horizontal="center" vertical="center" wrapText="1"/>
      <protection locked="0"/>
    </xf>
    <xf numFmtId="0" fontId="6" fillId="0" borderId="21" xfId="1" applyFont="1" applyBorder="1" applyAlignment="1" applyProtection="1">
      <alignment horizontal="center" vertical="center" wrapText="1"/>
      <protection locked="0"/>
    </xf>
    <xf numFmtId="0" fontId="6" fillId="0" borderId="129" xfId="1" applyFont="1" applyBorder="1" applyAlignment="1" applyProtection="1">
      <alignment horizontal="center" vertical="center" wrapText="1"/>
      <protection locked="0"/>
    </xf>
    <xf numFmtId="0" fontId="6" fillId="0" borderId="134" xfId="1" applyFont="1" applyBorder="1" applyAlignment="1" applyProtection="1">
      <alignment horizontal="center" vertical="center"/>
      <protection locked="0"/>
    </xf>
    <xf numFmtId="0" fontId="6" fillId="0" borderId="52" xfId="1" applyFont="1" applyBorder="1" applyAlignment="1" applyProtection="1">
      <alignment horizontal="center" vertical="center"/>
      <protection locked="0"/>
    </xf>
    <xf numFmtId="0" fontId="6" fillId="0" borderId="38" xfId="1" applyFont="1" applyBorder="1" applyAlignment="1" applyProtection="1">
      <alignment horizontal="center" vertical="center" wrapText="1"/>
      <protection locked="0"/>
    </xf>
    <xf numFmtId="0" fontId="6" fillId="0" borderId="45" xfId="1" applyFont="1" applyBorder="1" applyAlignment="1" applyProtection="1">
      <alignment horizontal="center" vertical="center" wrapText="1"/>
      <protection locked="0"/>
    </xf>
    <xf numFmtId="0" fontId="6" fillId="0" borderId="9" xfId="1" applyFont="1" applyBorder="1" applyAlignment="1" applyProtection="1">
      <alignment horizontal="center" vertical="center" wrapText="1"/>
      <protection locked="0"/>
    </xf>
    <xf numFmtId="0" fontId="6" fillId="0" borderId="45" xfId="1" applyFont="1" applyBorder="1" applyAlignment="1" applyProtection="1">
      <alignment horizontal="center" vertical="center"/>
      <protection locked="0"/>
    </xf>
    <xf numFmtId="0" fontId="6" fillId="0" borderId="50" xfId="1" applyFont="1" applyBorder="1" applyAlignment="1" applyProtection="1">
      <alignment horizontal="center" vertical="center"/>
      <protection locked="0"/>
    </xf>
    <xf numFmtId="0" fontId="29" fillId="0" borderId="16" xfId="1" applyFont="1" applyFill="1" applyBorder="1" applyAlignment="1">
      <alignment horizontal="center" vertical="center" wrapText="1"/>
    </xf>
    <xf numFmtId="0" fontId="29" fillId="0" borderId="10" xfId="1" applyFont="1" applyFill="1" applyBorder="1" applyAlignment="1">
      <alignment horizontal="center" vertical="center" wrapText="1"/>
    </xf>
    <xf numFmtId="0" fontId="29" fillId="0" borderId="29" xfId="1" applyFont="1" applyFill="1" applyBorder="1" applyAlignment="1">
      <alignment horizontal="center" vertical="center" wrapText="1"/>
    </xf>
    <xf numFmtId="0" fontId="28" fillId="8" borderId="131" xfId="1" applyFont="1" applyFill="1" applyBorder="1" applyAlignment="1">
      <alignment horizontal="center" vertical="center" wrapText="1"/>
    </xf>
    <xf numFmtId="0" fontId="28" fillId="8" borderId="123" xfId="1" applyFont="1" applyFill="1" applyBorder="1" applyAlignment="1">
      <alignment horizontal="center" vertical="center" wrapText="1"/>
    </xf>
    <xf numFmtId="0" fontId="28" fillId="0" borderId="128" xfId="1" applyFont="1" applyFill="1" applyBorder="1" applyAlignment="1">
      <alignment horizontal="center" vertical="center"/>
    </xf>
    <xf numFmtId="0" fontId="28" fillId="0" borderId="101" xfId="1" applyFont="1" applyFill="1" applyBorder="1" applyAlignment="1">
      <alignment horizontal="center" vertical="center"/>
    </xf>
    <xf numFmtId="0" fontId="28" fillId="8" borderId="63" xfId="1" applyFont="1" applyFill="1" applyBorder="1" applyAlignment="1">
      <alignment horizontal="center" vertical="center" wrapText="1"/>
    </xf>
    <xf numFmtId="0" fontId="28" fillId="8" borderId="43" xfId="1" applyFont="1" applyFill="1" applyBorder="1" applyAlignment="1">
      <alignment horizontal="center" vertical="center" wrapText="1"/>
    </xf>
    <xf numFmtId="0" fontId="28" fillId="0" borderId="5" xfId="1" applyFont="1" applyBorder="1" applyAlignment="1" applyProtection="1">
      <alignment horizontal="center" vertical="center" wrapText="1"/>
      <protection locked="0"/>
    </xf>
    <xf numFmtId="0" fontId="28" fillId="0" borderId="15" xfId="1" applyFont="1" applyBorder="1" applyAlignment="1" applyProtection="1">
      <alignment horizontal="left" vertical="center" indent="1"/>
      <protection locked="0"/>
    </xf>
    <xf numFmtId="0" fontId="28" fillId="0" borderId="30" xfId="1" applyFont="1" applyBorder="1" applyAlignment="1" applyProtection="1">
      <alignment horizontal="left" vertical="center" indent="1"/>
      <protection locked="0"/>
    </xf>
    <xf numFmtId="0" fontId="28" fillId="0" borderId="18" xfId="1" applyFont="1" applyBorder="1" applyAlignment="1" applyProtection="1">
      <alignment horizontal="left" vertical="center" indent="1"/>
      <protection locked="0"/>
    </xf>
    <xf numFmtId="0" fontId="28" fillId="0" borderId="2" xfId="1" applyFont="1" applyBorder="1" applyAlignment="1" applyProtection="1">
      <alignment horizontal="left" vertical="center"/>
      <protection locked="0"/>
    </xf>
    <xf numFmtId="0" fontId="28" fillId="0" borderId="26" xfId="1" applyFont="1" applyBorder="1" applyAlignment="1" applyProtection="1">
      <alignment horizontal="left" vertical="center"/>
      <protection locked="0"/>
    </xf>
    <xf numFmtId="0" fontId="28" fillId="0" borderId="2" xfId="1" applyFont="1" applyBorder="1" applyAlignment="1" applyProtection="1">
      <alignment horizontal="left" vertical="center" indent="1"/>
      <protection locked="0"/>
    </xf>
    <xf numFmtId="0" fontId="28" fillId="0" borderId="26" xfId="1" applyFont="1" applyBorder="1" applyAlignment="1" applyProtection="1">
      <alignment horizontal="left" vertical="center" indent="1"/>
      <protection locked="0"/>
    </xf>
    <xf numFmtId="0" fontId="28" fillId="0" borderId="129" xfId="1" applyFont="1" applyBorder="1" applyAlignment="1" applyProtection="1">
      <alignment horizontal="left" vertical="center" indent="1"/>
      <protection locked="0"/>
    </xf>
    <xf numFmtId="0" fontId="28" fillId="0" borderId="38" xfId="1" applyFont="1" applyBorder="1" applyAlignment="1" applyProtection="1">
      <alignment horizontal="left" vertical="center" indent="1"/>
      <protection locked="0"/>
    </xf>
    <xf numFmtId="0" fontId="28" fillId="0" borderId="145" xfId="1" applyFont="1" applyBorder="1" applyAlignment="1" applyProtection="1">
      <alignment horizontal="left" vertical="center" indent="1"/>
      <protection locked="0"/>
    </xf>
    <xf numFmtId="0" fontId="28" fillId="0" borderId="122" xfId="1" applyFont="1" applyBorder="1" applyAlignment="1" applyProtection="1">
      <alignment horizontal="left" vertical="center" indent="1"/>
      <protection locked="0"/>
    </xf>
    <xf numFmtId="0" fontId="28" fillId="0" borderId="36" xfId="1" applyFont="1" applyBorder="1" applyAlignment="1" applyProtection="1">
      <alignment horizontal="left" vertical="center" indent="1"/>
      <protection locked="0"/>
    </xf>
    <xf numFmtId="0" fontId="28" fillId="0" borderId="23" xfId="1" applyFont="1" applyBorder="1" applyAlignment="1" applyProtection="1">
      <alignment horizontal="left" vertical="center" indent="1"/>
      <protection locked="0"/>
    </xf>
    <xf numFmtId="0" fontId="28" fillId="0" borderId="113" xfId="1" applyFont="1" applyFill="1" applyBorder="1" applyAlignment="1" applyProtection="1">
      <alignment horizontal="left" vertical="center" indent="1"/>
      <protection locked="0"/>
    </xf>
    <xf numFmtId="0" fontId="28" fillId="0" borderId="133" xfId="1" applyFont="1" applyFill="1" applyBorder="1" applyAlignment="1" applyProtection="1">
      <alignment horizontal="left" vertical="center" indent="1"/>
      <protection locked="0"/>
    </xf>
    <xf numFmtId="0" fontId="28" fillId="0" borderId="133" xfId="1" applyFont="1" applyBorder="1" applyAlignment="1">
      <alignment horizontal="left" vertical="center" indent="1"/>
    </xf>
    <xf numFmtId="0" fontId="28" fillId="0" borderId="65" xfId="1" applyFont="1" applyBorder="1" applyAlignment="1">
      <alignment horizontal="left" vertical="center" indent="1"/>
    </xf>
    <xf numFmtId="0" fontId="36" fillId="0" borderId="2" xfId="1" applyFont="1" applyBorder="1" applyAlignment="1" applyProtection="1">
      <alignment horizontal="left" vertical="center" wrapText="1" indent="1"/>
      <protection locked="0"/>
    </xf>
    <xf numFmtId="0" fontId="36" fillId="0" borderId="26" xfId="1" applyFont="1" applyBorder="1" applyAlignment="1" applyProtection="1">
      <alignment horizontal="left" vertical="center" wrapText="1" indent="1"/>
      <protection locked="0"/>
    </xf>
    <xf numFmtId="0" fontId="28" fillId="0" borderId="33" xfId="1" applyFont="1" applyBorder="1" applyAlignment="1" applyProtection="1">
      <alignment horizontal="left" vertical="center" indent="1"/>
      <protection locked="0"/>
    </xf>
    <xf numFmtId="0" fontId="28" fillId="0" borderId="65" xfId="1" applyFont="1" applyFill="1" applyBorder="1" applyAlignment="1" applyProtection="1">
      <alignment horizontal="left" vertical="center" indent="1"/>
      <protection locked="0"/>
    </xf>
    <xf numFmtId="0" fontId="28" fillId="0" borderId="131" xfId="1" applyFont="1" applyBorder="1" applyAlignment="1" applyProtection="1">
      <alignment horizontal="left" vertical="center" indent="1"/>
      <protection locked="0"/>
    </xf>
    <xf numFmtId="0" fontId="28" fillId="0" borderId="123" xfId="1" applyFont="1" applyBorder="1" applyAlignment="1" applyProtection="1">
      <alignment horizontal="left" vertical="center" indent="1"/>
      <protection locked="0"/>
    </xf>
    <xf numFmtId="0" fontId="28" fillId="0" borderId="130" xfId="1" applyFont="1" applyBorder="1" applyAlignment="1" applyProtection="1">
      <alignment horizontal="left" vertical="center" indent="1"/>
      <protection locked="0"/>
    </xf>
    <xf numFmtId="0" fontId="29" fillId="0" borderId="0" xfId="1" applyFont="1" applyFill="1" applyBorder="1" applyAlignment="1">
      <alignment horizontal="left" wrapText="1"/>
    </xf>
    <xf numFmtId="0" fontId="8" fillId="0" borderId="154" xfId="7" applyFont="1" applyFill="1" applyBorder="1" applyAlignment="1">
      <alignment horizontal="center" vertical="center" wrapText="1"/>
    </xf>
    <xf numFmtId="0" fontId="8" fillId="0" borderId="157" xfId="7" applyFont="1" applyFill="1" applyBorder="1" applyAlignment="1">
      <alignment horizontal="center" vertical="center" wrapText="1"/>
    </xf>
    <xf numFmtId="0" fontId="8" fillId="0" borderId="155" xfId="7" applyFont="1" applyFill="1" applyBorder="1" applyAlignment="1">
      <alignment horizontal="center" vertical="center" wrapText="1"/>
    </xf>
    <xf numFmtId="0" fontId="8" fillId="0" borderId="158" xfId="7" applyFont="1" applyFill="1" applyBorder="1" applyAlignment="1">
      <alignment horizontal="center" vertical="center" wrapText="1"/>
    </xf>
    <xf numFmtId="0" fontId="8" fillId="0" borderId="156" xfId="7" applyFont="1" applyFill="1" applyBorder="1" applyAlignment="1">
      <alignment horizontal="center" vertical="top" wrapText="1"/>
    </xf>
    <xf numFmtId="0" fontId="8" fillId="0" borderId="188" xfId="7" applyFont="1" applyFill="1" applyBorder="1" applyAlignment="1">
      <alignment horizontal="center" vertical="center" wrapText="1"/>
    </xf>
    <xf numFmtId="0" fontId="8" fillId="0" borderId="23" xfId="7" applyFont="1" applyFill="1" applyBorder="1" applyAlignment="1">
      <alignment horizontal="center" vertical="center" wrapText="1"/>
    </xf>
    <xf numFmtId="0" fontId="8" fillId="0" borderId="2" xfId="8" applyFont="1" applyFill="1" applyBorder="1" applyAlignment="1">
      <alignment horizontal="left" vertical="top" wrapText="1"/>
    </xf>
    <xf numFmtId="0" fontId="8" fillId="0" borderId="23" xfId="8" applyFont="1" applyFill="1" applyBorder="1" applyAlignment="1">
      <alignment horizontal="left" vertical="top" wrapText="1"/>
    </xf>
    <xf numFmtId="0" fontId="14" fillId="0" borderId="0" xfId="8" applyFont="1" applyFill="1" applyBorder="1" applyAlignment="1">
      <alignment horizontal="justify" wrapText="1"/>
    </xf>
    <xf numFmtId="0" fontId="8" fillId="0" borderId="158" xfId="7" applyFont="1" applyFill="1" applyBorder="1" applyAlignment="1">
      <alignment vertical="center" wrapText="1"/>
    </xf>
    <xf numFmtId="0" fontId="8" fillId="0" borderId="209" xfId="7" applyFont="1" applyFill="1" applyBorder="1" applyAlignment="1">
      <alignment vertical="center" wrapText="1"/>
    </xf>
    <xf numFmtId="0" fontId="8" fillId="0" borderId="191" xfId="7" applyFont="1" applyFill="1" applyBorder="1" applyAlignment="1">
      <alignment vertical="center"/>
    </xf>
    <xf numFmtId="0" fontId="8" fillId="0" borderId="188" xfId="7" applyFont="1" applyFill="1" applyBorder="1" applyAlignment="1">
      <alignment vertical="center"/>
    </xf>
    <xf numFmtId="0" fontId="8" fillId="0" borderId="155" xfId="7" applyFont="1" applyFill="1" applyBorder="1" applyAlignment="1">
      <alignment vertical="center" wrapText="1"/>
    </xf>
    <xf numFmtId="0" fontId="8" fillId="0" borderId="204" xfId="7" applyFont="1" applyFill="1" applyBorder="1" applyAlignment="1">
      <alignment vertical="center" wrapText="1"/>
    </xf>
    <xf numFmtId="0" fontId="14" fillId="0" borderId="0" xfId="7" applyFont="1" applyFill="1" applyBorder="1" applyAlignment="1">
      <alignment horizontal="justify" wrapText="1"/>
    </xf>
    <xf numFmtId="0" fontId="14" fillId="0" borderId="0" xfId="6" applyFont="1" applyFill="1" applyBorder="1" applyAlignment="1">
      <alignment horizontal="justify" wrapText="1"/>
    </xf>
    <xf numFmtId="0" fontId="14" fillId="0" borderId="0" xfId="6" applyFont="1" applyFill="1" applyBorder="1" applyAlignment="1">
      <alignment horizontal="justify"/>
    </xf>
    <xf numFmtId="0" fontId="14" fillId="0" borderId="0" xfId="9" applyFont="1" applyFill="1" applyBorder="1" applyAlignment="1">
      <alignment horizontal="justify"/>
    </xf>
  </cellXfs>
  <cellStyles count="10">
    <cellStyle name="Normální" xfId="0" builtinId="0"/>
    <cellStyle name="normální 2" xfId="1"/>
    <cellStyle name="normální 3" xfId="2"/>
    <cellStyle name="normální_9.1.Majetek" xfId="8"/>
    <cellStyle name="normální_cvut_vzoh_2008" xfId="6"/>
    <cellStyle name="normální_cvut_vzoh_2008 3" xfId="9"/>
    <cellStyle name="normální_cvut_vzoh_2009" xfId="5"/>
    <cellStyle name="normální_Konečná verze NOVYKAZY" xfId="3"/>
    <cellStyle name="normální_tabulka do výroční zprávy rozboru hospodaření" xfId="4"/>
    <cellStyle name="normální_Vzrocnizpr2006tab1-1" xfId="7"/>
  </cellStyles>
  <dxfs count="0"/>
  <tableStyles count="0" defaultTableStyle="TableStyleMedium9" defaultPivotStyle="PivotStyleLight16"/>
  <colors>
    <mruColors>
      <color rgb="FFF07F5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2295525</xdr:colOff>
      <xdr:row>0</xdr:row>
      <xdr:rowOff>152400</xdr:rowOff>
    </xdr:from>
    <xdr:to>
      <xdr:col>0</xdr:col>
      <xdr:colOff>3333750</xdr:colOff>
      <xdr:row>5</xdr:row>
      <xdr:rowOff>161925</xdr:rowOff>
    </xdr:to>
    <xdr:pic>
      <xdr:nvPicPr>
        <xdr:cNvPr id="2" name="Obrázek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95525" y="152400"/>
          <a:ext cx="1038225" cy="11144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2</xdr:col>
      <xdr:colOff>2101473</xdr:colOff>
      <xdr:row>46</xdr:row>
      <xdr:rowOff>147945</xdr:rowOff>
    </xdr:from>
    <xdr:ext cx="4757180" cy="264560"/>
    <xdr:sp macro="" textlink="">
      <xdr:nvSpPr>
        <xdr:cNvPr id="2" name="TextovéPole 1"/>
        <xdr:cNvSpPr txBox="1"/>
      </xdr:nvSpPr>
      <xdr:spPr>
        <a:xfrm rot="10597951">
          <a:off x="2930148" y="7939395"/>
          <a:ext cx="475718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endParaRPr lang="cs-CZ"/>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123825</xdr:rowOff>
    </xdr:from>
    <xdr:to>
      <xdr:col>0</xdr:col>
      <xdr:colOff>0</xdr:colOff>
      <xdr:row>22</xdr:row>
      <xdr:rowOff>0</xdr:rowOff>
    </xdr:to>
    <xdr:sp macro="" textlink="">
      <xdr:nvSpPr>
        <xdr:cNvPr id="58878" name="Line 1"/>
        <xdr:cNvSpPr>
          <a:spLocks noChangeShapeType="1"/>
        </xdr:cNvSpPr>
      </xdr:nvSpPr>
      <xdr:spPr bwMode="auto">
        <a:xfrm>
          <a:off x="0" y="466725"/>
          <a:ext cx="0" cy="28765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xdr:row>
      <xdr:rowOff>85725</xdr:rowOff>
    </xdr:from>
    <xdr:to>
      <xdr:col>0</xdr:col>
      <xdr:colOff>0</xdr:colOff>
      <xdr:row>22</xdr:row>
      <xdr:rowOff>0</xdr:rowOff>
    </xdr:to>
    <xdr:sp macro="" textlink="">
      <xdr:nvSpPr>
        <xdr:cNvPr id="58879" name="Line 2"/>
        <xdr:cNvSpPr>
          <a:spLocks noChangeShapeType="1"/>
        </xdr:cNvSpPr>
      </xdr:nvSpPr>
      <xdr:spPr bwMode="auto">
        <a:xfrm flipV="1">
          <a:off x="0" y="428625"/>
          <a:ext cx="0" cy="29146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22.xml.rels><?xml version="1.0" encoding="UTF-8" standalone="yes"?>
<Relationships xmlns="http://schemas.openxmlformats.org/package/2006/relationships"><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s>
</file>

<file path=xl/worksheets/_rels/sheet23.xml.rels><?xml version="1.0" encoding="UTF-8" standalone="yes"?>
<Relationships xmlns="http://schemas.openxmlformats.org/package/2006/relationships"><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2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s>
</file>

<file path=xl/worksheets/_rels/sheet27.xml.rels><?xml version="1.0" encoding="UTF-8" standalone="yes"?>
<Relationships xmlns="http://schemas.openxmlformats.org/package/2006/relationships"><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s>
</file>

<file path=xl/worksheets/_rels/sheet28.xml.rels><?xml version="1.0" encoding="UTF-8" standalone="yes"?>
<Relationships xmlns="http://schemas.openxmlformats.org/package/2006/relationships"><Relationship Id="rId2" Type="http://schemas.openxmlformats.org/officeDocument/2006/relationships/printerSettings" Target="../printerSettings/printerSettings43.bin"/><Relationship Id="rId1" Type="http://schemas.openxmlformats.org/officeDocument/2006/relationships/printerSettings" Target="../printerSettings/printerSettings42.bin"/></Relationships>
</file>

<file path=xl/worksheets/_rels/sheet29.xml.rels><?xml version="1.0" encoding="UTF-8" standalone="yes"?>
<Relationships xmlns="http://schemas.openxmlformats.org/package/2006/relationships"><Relationship Id="rId2" Type="http://schemas.openxmlformats.org/officeDocument/2006/relationships/printerSettings" Target="../printerSettings/printerSettings45.bin"/><Relationship Id="rId1" Type="http://schemas.openxmlformats.org/officeDocument/2006/relationships/printerSettings" Target="../printerSettings/printerSettings4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3"/>
  <sheetViews>
    <sheetView tabSelected="1" zoomScaleNormal="100" workbookViewId="0">
      <selection activeCell="A24" sqref="A24"/>
    </sheetView>
  </sheetViews>
  <sheetFormatPr defaultRowHeight="15" x14ac:dyDescent="0.25"/>
  <cols>
    <col min="1" max="1" width="84.5703125" style="128" customWidth="1"/>
  </cols>
  <sheetData>
    <row r="1" spans="1:1" x14ac:dyDescent="0.25">
      <c r="A1" s="673"/>
    </row>
    <row r="2" spans="1:1" x14ac:dyDescent="0.25">
      <c r="A2" s="673"/>
    </row>
    <row r="3" spans="1:1" x14ac:dyDescent="0.25">
      <c r="A3" s="673"/>
    </row>
    <row r="4" spans="1:1" x14ac:dyDescent="0.25">
      <c r="A4" s="673"/>
    </row>
    <row r="5" spans="1:1" ht="27" x14ac:dyDescent="0.25">
      <c r="A5" s="674"/>
    </row>
    <row r="7" spans="1:1" ht="28.5" x14ac:dyDescent="0.25">
      <c r="A7" s="675" t="s">
        <v>1198</v>
      </c>
    </row>
    <row r="8" spans="1:1" ht="23.25" x14ac:dyDescent="0.25">
      <c r="A8" s="676"/>
    </row>
    <row r="9" spans="1:1" ht="23.25" x14ac:dyDescent="0.25">
      <c r="A9" s="676"/>
    </row>
    <row r="10" spans="1:1" ht="23.25" x14ac:dyDescent="0.25">
      <c r="A10" s="676"/>
    </row>
    <row r="11" spans="1:1" ht="23.25" x14ac:dyDescent="0.25">
      <c r="A11" s="676"/>
    </row>
    <row r="12" spans="1:1" ht="23.25" x14ac:dyDescent="0.25">
      <c r="A12" s="676"/>
    </row>
    <row r="13" spans="1:1" ht="23.25" x14ac:dyDescent="0.25">
      <c r="A13" s="676"/>
    </row>
    <row r="14" spans="1:1" ht="23.25" x14ac:dyDescent="0.25">
      <c r="A14" s="676"/>
    </row>
    <row r="15" spans="1:1" ht="31.5" x14ac:dyDescent="0.25">
      <c r="A15" s="677" t="s">
        <v>1199</v>
      </c>
    </row>
    <row r="16" spans="1:1" ht="28.5" x14ac:dyDescent="0.25">
      <c r="A16" s="675" t="s">
        <v>1200</v>
      </c>
    </row>
    <row r="17" spans="1:1" ht="23.25" x14ac:dyDescent="0.25">
      <c r="A17" s="676"/>
    </row>
    <row r="18" spans="1:1" ht="23.25" x14ac:dyDescent="0.25">
      <c r="A18" s="676"/>
    </row>
    <row r="19" spans="1:1" ht="23.25" x14ac:dyDescent="0.25">
      <c r="A19" s="676"/>
    </row>
    <row r="20" spans="1:1" ht="23.25" x14ac:dyDescent="0.25">
      <c r="A20" s="676"/>
    </row>
    <row r="21" spans="1:1" ht="21" x14ac:dyDescent="0.25">
      <c r="A21" s="678"/>
    </row>
    <row r="22" spans="1:1" ht="21" x14ac:dyDescent="0.25">
      <c r="A22" s="678"/>
    </row>
    <row r="23" spans="1:1" ht="21" x14ac:dyDescent="0.25">
      <c r="A23" s="679" t="s">
        <v>1518</v>
      </c>
    </row>
  </sheetData>
  <pageMargins left="0.7" right="0.7" top="0.78740157499999996" bottom="0.78740157499999996"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8"/>
  <sheetViews>
    <sheetView zoomScaleNormal="100" workbookViewId="0">
      <selection activeCell="A24" sqref="A24"/>
    </sheetView>
  </sheetViews>
  <sheetFormatPr defaultRowHeight="12.75" x14ac:dyDescent="0.25"/>
  <cols>
    <col min="1" max="1" width="1.42578125" style="16" customWidth="1"/>
    <col min="2" max="2" width="4.42578125" style="16" customWidth="1"/>
    <col min="3" max="3" width="3.140625" style="16" customWidth="1"/>
    <col min="4" max="5" width="6.140625" style="16" customWidth="1"/>
    <col min="6" max="6" width="43.5703125" style="16" customWidth="1"/>
    <col min="7" max="7" width="5.28515625" style="29" customWidth="1"/>
    <col min="8" max="13" width="11.5703125" style="16" customWidth="1"/>
    <col min="14" max="14" width="2" style="378" customWidth="1"/>
    <col min="15" max="16384" width="9.140625" style="16"/>
  </cols>
  <sheetData>
    <row r="1" spans="1:16" ht="21" x14ac:dyDescent="0.25">
      <c r="A1" s="698" t="s">
        <v>1252</v>
      </c>
    </row>
    <row r="2" spans="1:16" x14ac:dyDescent="0.25">
      <c r="A2" s="699"/>
    </row>
    <row r="3" spans="1:16" ht="18.75" x14ac:dyDescent="0.25">
      <c r="A3" s="700" t="s">
        <v>1253</v>
      </c>
      <c r="I3" s="85"/>
    </row>
    <row r="5" spans="1:16" ht="22.5" customHeight="1" x14ac:dyDescent="0.25">
      <c r="A5" s="374" t="s">
        <v>1128</v>
      </c>
      <c r="B5" s="375"/>
      <c r="C5" s="375"/>
      <c r="D5" s="375"/>
      <c r="E5" s="375"/>
      <c r="F5" s="376"/>
      <c r="G5" s="377"/>
      <c r="H5" s="375"/>
      <c r="I5" s="375"/>
      <c r="J5" s="375"/>
      <c r="K5" s="375"/>
      <c r="L5" s="375"/>
      <c r="M5" s="375"/>
    </row>
    <row r="6" spans="1:16" ht="16.5" thickBot="1" x14ac:dyDescent="0.3">
      <c r="A6" s="374"/>
      <c r="B6" s="375"/>
      <c r="C6" s="375"/>
      <c r="D6" s="375"/>
      <c r="E6" s="375"/>
      <c r="F6" s="376"/>
      <c r="G6" s="377"/>
      <c r="H6" s="375"/>
      <c r="I6" s="375"/>
      <c r="J6" s="375"/>
      <c r="K6" s="375"/>
      <c r="L6" s="375"/>
      <c r="M6" s="377" t="s">
        <v>1164</v>
      </c>
      <c r="N6" s="379"/>
    </row>
    <row r="7" spans="1:16" ht="14.25" customHeight="1" x14ac:dyDescent="0.25">
      <c r="A7" s="1371" t="s">
        <v>735</v>
      </c>
      <c r="B7" s="1372"/>
      <c r="C7" s="1372"/>
      <c r="D7" s="1372"/>
      <c r="E7" s="1372"/>
      <c r="F7" s="1373"/>
      <c r="G7" s="1380" t="s">
        <v>478</v>
      </c>
      <c r="H7" s="1366" t="s">
        <v>736</v>
      </c>
      <c r="I7" s="1383"/>
      <c r="J7" s="1366" t="s">
        <v>737</v>
      </c>
      <c r="K7" s="1383"/>
      <c r="L7" s="1366" t="s">
        <v>738</v>
      </c>
      <c r="M7" s="1367"/>
      <c r="N7" s="380"/>
    </row>
    <row r="8" spans="1:16" ht="13.5" customHeight="1" x14ac:dyDescent="0.25">
      <c r="A8" s="1374"/>
      <c r="B8" s="1375"/>
      <c r="C8" s="1375"/>
      <c r="D8" s="1375"/>
      <c r="E8" s="1375"/>
      <c r="F8" s="1376"/>
      <c r="G8" s="1381"/>
      <c r="H8" s="509" t="s">
        <v>739</v>
      </c>
      <c r="I8" s="507" t="s">
        <v>479</v>
      </c>
      <c r="J8" s="509" t="s">
        <v>640</v>
      </c>
      <c r="K8" s="507" t="s">
        <v>479</v>
      </c>
      <c r="L8" s="509" t="s">
        <v>640</v>
      </c>
      <c r="M8" s="508" t="s">
        <v>479</v>
      </c>
      <c r="N8" s="381"/>
    </row>
    <row r="9" spans="1:16" ht="11.25" customHeight="1" thickBot="1" x14ac:dyDescent="0.3">
      <c r="A9" s="1377"/>
      <c r="B9" s="1378"/>
      <c r="C9" s="1378"/>
      <c r="D9" s="1378"/>
      <c r="E9" s="1378"/>
      <c r="F9" s="1379"/>
      <c r="G9" s="1382"/>
      <c r="H9" s="504">
        <v>1</v>
      </c>
      <c r="I9" s="505">
        <v>2</v>
      </c>
      <c r="J9" s="504">
        <v>3</v>
      </c>
      <c r="K9" s="505">
        <v>4</v>
      </c>
      <c r="L9" s="504">
        <v>5</v>
      </c>
      <c r="M9" s="506">
        <v>6</v>
      </c>
      <c r="N9" s="382"/>
    </row>
    <row r="10" spans="1:16" ht="12.75" customHeight="1" x14ac:dyDescent="0.25">
      <c r="A10" s="1368" t="s">
        <v>826</v>
      </c>
      <c r="B10" s="1369"/>
      <c r="C10" s="1369"/>
      <c r="D10" s="1369"/>
      <c r="E10" s="1369"/>
      <c r="F10" s="1370"/>
      <c r="G10" s="457">
        <v>1</v>
      </c>
      <c r="H10" s="525">
        <f t="shared" ref="H10:M10" si="0">+H11+H36</f>
        <v>3360398</v>
      </c>
      <c r="I10" s="526">
        <f t="shared" si="0"/>
        <v>3380360</v>
      </c>
      <c r="J10" s="525">
        <f t="shared" si="0"/>
        <v>651258</v>
      </c>
      <c r="K10" s="526">
        <f t="shared" si="0"/>
        <v>688563</v>
      </c>
      <c r="L10" s="525">
        <f t="shared" si="0"/>
        <v>4011656</v>
      </c>
      <c r="M10" s="527">
        <f t="shared" si="0"/>
        <v>4068923</v>
      </c>
      <c r="N10" s="381"/>
    </row>
    <row r="11" spans="1:16" ht="12.75" customHeight="1" x14ac:dyDescent="0.25">
      <c r="A11" s="383"/>
      <c r="B11" s="1364" t="s">
        <v>827</v>
      </c>
      <c r="C11" s="1364"/>
      <c r="D11" s="1364"/>
      <c r="E11" s="1364"/>
      <c r="F11" s="1365"/>
      <c r="G11" s="459">
        <f>G10+1</f>
        <v>2</v>
      </c>
      <c r="H11" s="528">
        <f t="shared" ref="H11:M11" si="1">+H12+H22+H29</f>
        <v>3283774</v>
      </c>
      <c r="I11" s="529">
        <f t="shared" si="1"/>
        <v>3303736</v>
      </c>
      <c r="J11" s="528">
        <f t="shared" si="1"/>
        <v>651150</v>
      </c>
      <c r="K11" s="529">
        <f t="shared" si="1"/>
        <v>688455</v>
      </c>
      <c r="L11" s="528">
        <f t="shared" si="1"/>
        <v>3934924</v>
      </c>
      <c r="M11" s="530">
        <f t="shared" si="1"/>
        <v>3992191</v>
      </c>
      <c r="N11" s="381"/>
      <c r="O11" s="128"/>
      <c r="P11" s="128"/>
    </row>
    <row r="12" spans="1:16" ht="12.75" customHeight="1" x14ac:dyDescent="0.25">
      <c r="A12" s="384"/>
      <c r="B12" s="385"/>
      <c r="C12" s="386" t="s">
        <v>740</v>
      </c>
      <c r="D12" s="387" t="s">
        <v>828</v>
      </c>
      <c r="E12" s="385"/>
      <c r="F12" s="388"/>
      <c r="G12" s="460">
        <f t="shared" ref="G12:G38" si="2">G11+1</f>
        <v>3</v>
      </c>
      <c r="H12" s="531">
        <f t="shared" ref="H12:M12" si="3">+H13+H16</f>
        <v>2690745</v>
      </c>
      <c r="I12" s="532">
        <f t="shared" si="3"/>
        <v>2715814</v>
      </c>
      <c r="J12" s="531">
        <f t="shared" si="3"/>
        <v>601539</v>
      </c>
      <c r="K12" s="532">
        <f t="shared" si="3"/>
        <v>627297</v>
      </c>
      <c r="L12" s="531">
        <f t="shared" si="3"/>
        <v>3292284</v>
      </c>
      <c r="M12" s="533">
        <f t="shared" si="3"/>
        <v>3343111</v>
      </c>
      <c r="N12" s="381"/>
      <c r="O12" s="128"/>
      <c r="P12" s="128"/>
    </row>
    <row r="13" spans="1:16" ht="12.75" customHeight="1" x14ac:dyDescent="0.25">
      <c r="A13" s="389"/>
      <c r="B13" s="390"/>
      <c r="C13" s="390"/>
      <c r="D13" s="390" t="s">
        <v>480</v>
      </c>
      <c r="E13" s="390" t="s">
        <v>888</v>
      </c>
      <c r="F13" s="391"/>
      <c r="G13" s="455">
        <f t="shared" si="2"/>
        <v>4</v>
      </c>
      <c r="H13" s="534">
        <f t="shared" ref="H13:M13" si="4">+H14+H15</f>
        <v>181533</v>
      </c>
      <c r="I13" s="535">
        <f t="shared" si="4"/>
        <v>206803</v>
      </c>
      <c r="J13" s="534">
        <f t="shared" si="4"/>
        <v>47173</v>
      </c>
      <c r="K13" s="535">
        <f t="shared" si="4"/>
        <v>168961</v>
      </c>
      <c r="L13" s="534">
        <f t="shared" si="4"/>
        <v>228706</v>
      </c>
      <c r="M13" s="536">
        <f t="shared" si="4"/>
        <v>375764</v>
      </c>
      <c r="N13" s="381"/>
      <c r="O13" s="128"/>
      <c r="P13" s="128"/>
    </row>
    <row r="14" spans="1:16" ht="12.75" customHeight="1" x14ac:dyDescent="0.25">
      <c r="A14" s="510"/>
      <c r="B14" s="399"/>
      <c r="C14" s="399"/>
      <c r="D14" s="399"/>
      <c r="E14" s="399" t="s">
        <v>740</v>
      </c>
      <c r="F14" s="399" t="s">
        <v>742</v>
      </c>
      <c r="G14" s="397">
        <f t="shared" si="2"/>
        <v>5</v>
      </c>
      <c r="H14" s="537">
        <f>'3.1.4. Financ. SF (tab.5.d)'!G11+'3.1.4. Financ. SF (tab.5.d)'!G13</f>
        <v>30690</v>
      </c>
      <c r="I14" s="538">
        <f>'3.1.4. Financ. SF (tab.5.d)'!H11+'3.1.4. Financ. SF (tab.5.d)'!H13</f>
        <v>25769</v>
      </c>
      <c r="J14" s="537">
        <f>'3.1.4. Financ. SF (tab.5.d)'!I11+'3.1.4. Financ. SF (tab.5.d)'!I13</f>
        <v>0</v>
      </c>
      <c r="K14" s="538">
        <f>'3.1.4. Financ. SF (tab.5.d)'!J11+'3.1.4. Financ. SF (tab.5.d)'!J13</f>
        <v>0</v>
      </c>
      <c r="L14" s="537">
        <f>+H14+J14</f>
        <v>30690</v>
      </c>
      <c r="M14" s="539">
        <f>+I14+K14</f>
        <v>25769</v>
      </c>
      <c r="N14" s="398"/>
      <c r="O14" s="128"/>
      <c r="P14" s="128"/>
    </row>
    <row r="15" spans="1:16" ht="12.75" customHeight="1" x14ac:dyDescent="0.25">
      <c r="A15" s="510"/>
      <c r="B15" s="399"/>
      <c r="C15" s="399"/>
      <c r="D15" s="399"/>
      <c r="E15" s="375"/>
      <c r="F15" s="399" t="s">
        <v>743</v>
      </c>
      <c r="G15" s="397">
        <f t="shared" si="2"/>
        <v>6</v>
      </c>
      <c r="H15" s="537">
        <f>'3.1.4. Financ. SF (tab.5.d)'!G14+'3.1.4. Financ. SF (tab.5.d)'!G21+'3.1.4. Financ. SF (tab.5.d)'!G23+'3.1.4. Financ. SF (tab.5.d)'!G25</f>
        <v>150843</v>
      </c>
      <c r="I15" s="538">
        <f>'3.1.4. Financ. SF (tab.5.d)'!H14+'3.1.4. Financ. SF (tab.5.d)'!H21+'3.1.4. Financ. SF (tab.5.d)'!H23+'3.1.4. Financ. SF (tab.5.d)'!H25</f>
        <v>181034</v>
      </c>
      <c r="J15" s="537">
        <f>'3.1.4. Financ. SF (tab.5.d)'!I14+'3.1.4. Financ. SF (tab.5.d)'!I21+'3.1.4. Financ. SF (tab.5.d)'!I23+'3.1.4. Financ. SF (tab.5.d)'!I25</f>
        <v>47173</v>
      </c>
      <c r="K15" s="538">
        <f>'3.1.4. Financ. SF (tab.5.d)'!J14+'3.1.4. Financ. SF (tab.5.d)'!J21+'3.1.4. Financ. SF (tab.5.d)'!J23+'3.1.4. Financ. SF (tab.5.d)'!J25</f>
        <v>168961</v>
      </c>
      <c r="L15" s="537">
        <f>+H15+J15</f>
        <v>198016</v>
      </c>
      <c r="M15" s="539">
        <f>+I15+K15</f>
        <v>349995</v>
      </c>
      <c r="N15" s="398"/>
      <c r="O15" s="128"/>
      <c r="P15" s="128"/>
    </row>
    <row r="16" spans="1:16" ht="12.75" customHeight="1" x14ac:dyDescent="0.25">
      <c r="A16" s="389"/>
      <c r="B16" s="390"/>
      <c r="C16" s="390"/>
      <c r="D16" s="390"/>
      <c r="E16" s="390" t="s">
        <v>829</v>
      </c>
      <c r="F16" s="391"/>
      <c r="G16" s="455">
        <f>G15+1</f>
        <v>7</v>
      </c>
      <c r="H16" s="534">
        <f t="shared" ref="H16:M16" si="5">+H17+H21</f>
        <v>2509212</v>
      </c>
      <c r="I16" s="535">
        <f t="shared" si="5"/>
        <v>2509011</v>
      </c>
      <c r="J16" s="534">
        <f t="shared" si="5"/>
        <v>554366</v>
      </c>
      <c r="K16" s="535">
        <f t="shared" si="5"/>
        <v>458336</v>
      </c>
      <c r="L16" s="534">
        <f t="shared" si="5"/>
        <v>3063578</v>
      </c>
      <c r="M16" s="536">
        <f t="shared" si="5"/>
        <v>2967347</v>
      </c>
      <c r="N16" s="381"/>
      <c r="O16" s="128"/>
      <c r="P16" s="128"/>
    </row>
    <row r="17" spans="1:16" s="392" customFormat="1" ht="12.75" customHeight="1" x14ac:dyDescent="0.25">
      <c r="A17" s="511"/>
      <c r="B17" s="399"/>
      <c r="C17" s="399"/>
      <c r="D17" s="399"/>
      <c r="E17" s="399" t="s">
        <v>740</v>
      </c>
      <c r="F17" s="399" t="s">
        <v>830</v>
      </c>
      <c r="G17" s="458">
        <f t="shared" si="2"/>
        <v>8</v>
      </c>
      <c r="H17" s="537">
        <f t="shared" ref="H17:M17" si="6">+H18+H19+H20</f>
        <v>1698352</v>
      </c>
      <c r="I17" s="538">
        <f t="shared" si="6"/>
        <v>1698352</v>
      </c>
      <c r="J17" s="537">
        <f t="shared" si="6"/>
        <v>552206</v>
      </c>
      <c r="K17" s="538">
        <f t="shared" si="6"/>
        <v>456176</v>
      </c>
      <c r="L17" s="537">
        <f t="shared" si="6"/>
        <v>2250558</v>
      </c>
      <c r="M17" s="539">
        <f t="shared" si="6"/>
        <v>2154528</v>
      </c>
      <c r="N17" s="398"/>
      <c r="O17" s="309"/>
      <c r="P17" s="309"/>
    </row>
    <row r="18" spans="1:16" s="392" customFormat="1" ht="12.75" customHeight="1" x14ac:dyDescent="0.25">
      <c r="A18" s="511"/>
      <c r="B18" s="399"/>
      <c r="C18" s="399"/>
      <c r="D18" s="399"/>
      <c r="E18" s="375"/>
      <c r="F18" s="399" t="s">
        <v>824</v>
      </c>
      <c r="G18" s="458">
        <f t="shared" si="2"/>
        <v>9</v>
      </c>
      <c r="H18" s="537">
        <f>'3.1.1.Financování vzd.(tab.5.a)'!D10</f>
        <v>1660373</v>
      </c>
      <c r="I18" s="538">
        <f>'3.1.1.Financování vzd.(tab.5.a)'!E10</f>
        <v>1660373</v>
      </c>
      <c r="J18" s="537">
        <f>'3.1.1.Financování vzd.(tab.5.a)'!F10</f>
        <v>32750</v>
      </c>
      <c r="K18" s="538">
        <f>'3.1.1.Financování vzd.(tab.5.a)'!G10</f>
        <v>32750</v>
      </c>
      <c r="L18" s="537">
        <f t="shared" ref="L18:M21" si="7">+H18+J18</f>
        <v>1693123</v>
      </c>
      <c r="M18" s="539">
        <f t="shared" si="7"/>
        <v>1693123</v>
      </c>
      <c r="N18" s="398"/>
      <c r="O18" s="309"/>
      <c r="P18" s="309"/>
    </row>
    <row r="19" spans="1:16" s="392" customFormat="1" ht="12.75" customHeight="1" x14ac:dyDescent="0.25">
      <c r="A19" s="512"/>
      <c r="B19" s="399"/>
      <c r="C19" s="399"/>
      <c r="D19" s="399"/>
      <c r="E19" s="399"/>
      <c r="F19" s="399" t="s">
        <v>823</v>
      </c>
      <c r="G19" s="458">
        <f t="shared" si="2"/>
        <v>10</v>
      </c>
      <c r="H19" s="537">
        <f>'3.1.3.Financ. progr.r.(tab.5.c)'!D18</f>
        <v>2303</v>
      </c>
      <c r="I19" s="538">
        <f>'3.1.3.Financ. progr.r.(tab.5.c)'!E18</f>
        <v>2303</v>
      </c>
      <c r="J19" s="537">
        <f>'3.1.3.Financ. progr.r.(tab.5.c)'!F18</f>
        <v>514570</v>
      </c>
      <c r="K19" s="538">
        <f>'3.1.3.Financ. progr.r.(tab.5.c)'!G18</f>
        <v>418540</v>
      </c>
      <c r="L19" s="537">
        <f t="shared" si="7"/>
        <v>516873</v>
      </c>
      <c r="M19" s="539">
        <f t="shared" si="7"/>
        <v>420843</v>
      </c>
      <c r="N19" s="398"/>
      <c r="O19" s="309"/>
      <c r="P19" s="309"/>
    </row>
    <row r="20" spans="1:16" s="392" customFormat="1" ht="12.75" customHeight="1" x14ac:dyDescent="0.25">
      <c r="A20" s="511"/>
      <c r="B20" s="399"/>
      <c r="C20" s="399"/>
      <c r="D20" s="399"/>
      <c r="E20" s="375"/>
      <c r="F20" s="399" t="s">
        <v>825</v>
      </c>
      <c r="G20" s="458">
        <f t="shared" si="2"/>
        <v>11</v>
      </c>
      <c r="H20" s="537">
        <f>'3.1.1.Financování vzd.(tab.5.a)'!D19</f>
        <v>35676</v>
      </c>
      <c r="I20" s="538">
        <f>'3.1.1.Financování vzd.(tab.5.a)'!E19</f>
        <v>35676</v>
      </c>
      <c r="J20" s="537">
        <f>'3.1.1.Financování vzd.(tab.5.a)'!F19</f>
        <v>4886</v>
      </c>
      <c r="K20" s="538">
        <f>'3.1.1.Financování vzd.(tab.5.a)'!G19</f>
        <v>4886</v>
      </c>
      <c r="L20" s="537">
        <f t="shared" si="7"/>
        <v>40562</v>
      </c>
      <c r="M20" s="539">
        <f t="shared" si="7"/>
        <v>40562</v>
      </c>
      <c r="N20" s="398"/>
      <c r="O20" s="309"/>
      <c r="P20" s="309"/>
    </row>
    <row r="21" spans="1:16" s="392" customFormat="1" ht="12.75" customHeight="1" x14ac:dyDescent="0.25">
      <c r="A21" s="513"/>
      <c r="B21" s="399"/>
      <c r="C21" s="399"/>
      <c r="D21" s="399"/>
      <c r="E21" s="399"/>
      <c r="F21" s="399" t="s">
        <v>743</v>
      </c>
      <c r="G21" s="458">
        <f t="shared" si="2"/>
        <v>12</v>
      </c>
      <c r="H21" s="537">
        <f>'3.1.2. Financ. VaV (tab.5.b)'!C9</f>
        <v>810860</v>
      </c>
      <c r="I21" s="538">
        <f>'3.1.2. Financ. VaV (tab.5.b)'!D9</f>
        <v>810659</v>
      </c>
      <c r="J21" s="537">
        <f>'3.1.2. Financ. VaV (tab.5.b)'!E9</f>
        <v>2160</v>
      </c>
      <c r="K21" s="538">
        <f>'3.1.2. Financ. VaV (tab.5.b)'!F9</f>
        <v>2160</v>
      </c>
      <c r="L21" s="537">
        <f t="shared" si="7"/>
        <v>813020</v>
      </c>
      <c r="M21" s="539">
        <f t="shared" si="7"/>
        <v>812819</v>
      </c>
      <c r="N21" s="398"/>
      <c r="O21" s="309"/>
      <c r="P21" s="309"/>
    </row>
    <row r="22" spans="1:16" ht="12.75" customHeight="1" x14ac:dyDescent="0.25">
      <c r="A22" s="384"/>
      <c r="B22" s="385"/>
      <c r="C22" s="386"/>
      <c r="D22" s="387" t="s">
        <v>831</v>
      </c>
      <c r="E22" s="385"/>
      <c r="F22" s="388"/>
      <c r="G22" s="460">
        <f t="shared" si="2"/>
        <v>13</v>
      </c>
      <c r="H22" s="531">
        <f t="shared" ref="H22:M22" si="8">+H23+H26</f>
        <v>582127</v>
      </c>
      <c r="I22" s="532">
        <f t="shared" si="8"/>
        <v>580322</v>
      </c>
      <c r="J22" s="531">
        <f t="shared" si="8"/>
        <v>47883</v>
      </c>
      <c r="K22" s="532">
        <f t="shared" si="8"/>
        <v>47876</v>
      </c>
      <c r="L22" s="531">
        <f t="shared" si="8"/>
        <v>630010</v>
      </c>
      <c r="M22" s="533">
        <f t="shared" si="8"/>
        <v>628198</v>
      </c>
      <c r="N22" s="381"/>
    </row>
    <row r="23" spans="1:16" ht="12.75" customHeight="1" x14ac:dyDescent="0.25">
      <c r="A23" s="389"/>
      <c r="B23" s="390"/>
      <c r="C23" s="390"/>
      <c r="D23" s="390" t="s">
        <v>480</v>
      </c>
      <c r="E23" s="390" t="s">
        <v>832</v>
      </c>
      <c r="F23" s="391"/>
      <c r="G23" s="455">
        <f t="shared" si="2"/>
        <v>14</v>
      </c>
      <c r="H23" s="534">
        <f t="shared" ref="H23:M23" si="9">+H24+H25</f>
        <v>0</v>
      </c>
      <c r="I23" s="535">
        <f t="shared" si="9"/>
        <v>0</v>
      </c>
      <c r="J23" s="534">
        <f t="shared" si="9"/>
        <v>47823</v>
      </c>
      <c r="K23" s="535">
        <f t="shared" si="9"/>
        <v>47823</v>
      </c>
      <c r="L23" s="534">
        <f t="shared" si="9"/>
        <v>47823</v>
      </c>
      <c r="M23" s="536">
        <f t="shared" si="9"/>
        <v>47823</v>
      </c>
      <c r="N23" s="381"/>
    </row>
    <row r="24" spans="1:16" ht="12.75" customHeight="1" x14ac:dyDescent="0.25">
      <c r="A24" s="510"/>
      <c r="B24" s="399"/>
      <c r="C24" s="399"/>
      <c r="D24" s="399"/>
      <c r="E24" s="399" t="s">
        <v>740</v>
      </c>
      <c r="F24" s="399" t="s">
        <v>742</v>
      </c>
      <c r="G24" s="458">
        <f t="shared" si="2"/>
        <v>15</v>
      </c>
      <c r="H24" s="537">
        <f>'3.1.4. Financ. SF (tab.5.d)'!G30</f>
        <v>0</v>
      </c>
      <c r="I24" s="538">
        <f>'3.1.4. Financ. SF (tab.5.d)'!H30</f>
        <v>0</v>
      </c>
      <c r="J24" s="537">
        <f>'3.1.4. Financ. SF (tab.5.d)'!I30</f>
        <v>47823</v>
      </c>
      <c r="K24" s="538">
        <f>'3.1.4. Financ. SF (tab.5.d)'!J30</f>
        <v>47823</v>
      </c>
      <c r="L24" s="537">
        <f>+H24+J24</f>
        <v>47823</v>
      </c>
      <c r="M24" s="539">
        <f>+I24+K24</f>
        <v>47823</v>
      </c>
      <c r="N24" s="398"/>
    </row>
    <row r="25" spans="1:16" ht="12.75" customHeight="1" x14ac:dyDescent="0.25">
      <c r="A25" s="510"/>
      <c r="B25" s="399"/>
      <c r="C25" s="399"/>
      <c r="D25" s="399"/>
      <c r="E25" s="375"/>
      <c r="F25" s="399" t="s">
        <v>743</v>
      </c>
      <c r="G25" s="458">
        <f t="shared" si="2"/>
        <v>16</v>
      </c>
      <c r="H25" s="537">
        <v>0</v>
      </c>
      <c r="I25" s="538">
        <v>0</v>
      </c>
      <c r="J25" s="537">
        <v>0</v>
      </c>
      <c r="K25" s="538">
        <v>0</v>
      </c>
      <c r="L25" s="537">
        <f>+H25+J25</f>
        <v>0</v>
      </c>
      <c r="M25" s="539">
        <f>+I25+K25</f>
        <v>0</v>
      </c>
      <c r="N25" s="398"/>
    </row>
    <row r="26" spans="1:16" ht="12.75" customHeight="1" x14ac:dyDescent="0.25">
      <c r="A26" s="389"/>
      <c r="B26" s="390"/>
      <c r="C26" s="390"/>
      <c r="D26" s="390"/>
      <c r="E26" s="390" t="s">
        <v>833</v>
      </c>
      <c r="F26" s="391"/>
      <c r="G26" s="455">
        <f>G25+1</f>
        <v>17</v>
      </c>
      <c r="H26" s="534">
        <f t="shared" ref="H26:M26" si="10">+H27+H28</f>
        <v>582127</v>
      </c>
      <c r="I26" s="535">
        <f t="shared" si="10"/>
        <v>580322</v>
      </c>
      <c r="J26" s="534">
        <f t="shared" si="10"/>
        <v>60</v>
      </c>
      <c r="K26" s="535">
        <f t="shared" si="10"/>
        <v>53</v>
      </c>
      <c r="L26" s="534">
        <f t="shared" si="10"/>
        <v>582187</v>
      </c>
      <c r="M26" s="536">
        <f t="shared" si="10"/>
        <v>580375</v>
      </c>
      <c r="N26" s="381"/>
    </row>
    <row r="27" spans="1:16" ht="12.75" customHeight="1" x14ac:dyDescent="0.25">
      <c r="A27" s="511"/>
      <c r="B27" s="399"/>
      <c r="C27" s="399"/>
      <c r="D27" s="399"/>
      <c r="E27" s="399" t="s">
        <v>740</v>
      </c>
      <c r="F27" s="399" t="s">
        <v>742</v>
      </c>
      <c r="G27" s="458">
        <f t="shared" si="2"/>
        <v>18</v>
      </c>
      <c r="H27" s="537">
        <f>'3.1.1.Financování vzd.(tab.5.a)'!D27</f>
        <v>1237</v>
      </c>
      <c r="I27" s="538">
        <f>'3.1.1.Financování vzd.(tab.5.a)'!E27</f>
        <v>1209</v>
      </c>
      <c r="J27" s="537">
        <f>'3.1.1.Financování vzd.(tab.5.a)'!F27</f>
        <v>0</v>
      </c>
      <c r="K27" s="538">
        <f>'3.1.1.Financování vzd.(tab.5.a)'!G27</f>
        <v>0</v>
      </c>
      <c r="L27" s="537">
        <f>+H27+J27</f>
        <v>1237</v>
      </c>
      <c r="M27" s="539">
        <f>+I27+K27</f>
        <v>1209</v>
      </c>
      <c r="N27" s="398"/>
    </row>
    <row r="28" spans="1:16" ht="12.75" customHeight="1" x14ac:dyDescent="0.25">
      <c r="A28" s="513"/>
      <c r="B28" s="399"/>
      <c r="C28" s="399"/>
      <c r="D28" s="399"/>
      <c r="E28" s="375"/>
      <c r="F28" s="399" t="s">
        <v>743</v>
      </c>
      <c r="G28" s="458">
        <f t="shared" si="2"/>
        <v>19</v>
      </c>
      <c r="H28" s="537">
        <f>'3.1.2. Financ. VaV (tab.5.b)'!C36</f>
        <v>580890</v>
      </c>
      <c r="I28" s="538">
        <f>'3.1.2. Financ. VaV (tab.5.b)'!D36</f>
        <v>579113</v>
      </c>
      <c r="J28" s="537">
        <f>'3.1.2. Financ. VaV (tab.5.b)'!E36</f>
        <v>60</v>
      </c>
      <c r="K28" s="538">
        <f>'3.1.2. Financ. VaV (tab.5.b)'!F36</f>
        <v>53</v>
      </c>
      <c r="L28" s="537">
        <f>+H28+J28</f>
        <v>580950</v>
      </c>
      <c r="M28" s="539">
        <f>+I28+K28</f>
        <v>579166</v>
      </c>
      <c r="N28" s="398"/>
    </row>
    <row r="29" spans="1:16" ht="12.75" customHeight="1" x14ac:dyDescent="0.25">
      <c r="A29" s="384"/>
      <c r="B29" s="385"/>
      <c r="C29" s="386"/>
      <c r="D29" s="387" t="s">
        <v>834</v>
      </c>
      <c r="E29" s="385"/>
      <c r="F29" s="388"/>
      <c r="G29" s="460">
        <f t="shared" si="2"/>
        <v>20</v>
      </c>
      <c r="H29" s="531">
        <f t="shared" ref="H29:M29" si="11">+H30+H33</f>
        <v>10902</v>
      </c>
      <c r="I29" s="532">
        <f t="shared" si="11"/>
        <v>7600</v>
      </c>
      <c r="J29" s="531">
        <f t="shared" si="11"/>
        <v>1728</v>
      </c>
      <c r="K29" s="532">
        <f t="shared" si="11"/>
        <v>13282</v>
      </c>
      <c r="L29" s="531">
        <f t="shared" si="11"/>
        <v>12630</v>
      </c>
      <c r="M29" s="533">
        <f t="shared" si="11"/>
        <v>20882</v>
      </c>
      <c r="N29" s="381"/>
    </row>
    <row r="30" spans="1:16" ht="12.75" customHeight="1" x14ac:dyDescent="0.25">
      <c r="A30" s="389"/>
      <c r="B30" s="390"/>
      <c r="C30" s="390"/>
      <c r="D30" s="390" t="s">
        <v>480</v>
      </c>
      <c r="E30" s="390" t="s">
        <v>835</v>
      </c>
      <c r="F30" s="391"/>
      <c r="G30" s="455">
        <f t="shared" si="2"/>
        <v>21</v>
      </c>
      <c r="H30" s="534">
        <f t="shared" ref="H30:M30" si="12">+H31+H32</f>
        <v>7103</v>
      </c>
      <c r="I30" s="535">
        <f t="shared" si="12"/>
        <v>3801</v>
      </c>
      <c r="J30" s="534">
        <f t="shared" si="12"/>
        <v>1728</v>
      </c>
      <c r="K30" s="535">
        <f t="shared" si="12"/>
        <v>13282</v>
      </c>
      <c r="L30" s="534">
        <f t="shared" si="12"/>
        <v>8831</v>
      </c>
      <c r="M30" s="536">
        <f t="shared" si="12"/>
        <v>17083</v>
      </c>
      <c r="N30" s="381"/>
    </row>
    <row r="31" spans="1:16" ht="12.75" customHeight="1" x14ac:dyDescent="0.25">
      <c r="A31" s="510"/>
      <c r="B31" s="399"/>
      <c r="C31" s="399"/>
      <c r="D31" s="399"/>
      <c r="E31" s="399" t="s">
        <v>740</v>
      </c>
      <c r="F31" s="399" t="s">
        <v>742</v>
      </c>
      <c r="G31" s="458">
        <f t="shared" si="2"/>
        <v>22</v>
      </c>
      <c r="H31" s="537">
        <f>'3.1.4. Financ. SF (tab.5.d)'!G31</f>
        <v>7103</v>
      </c>
      <c r="I31" s="538">
        <f>'3.1.4. Financ. SF (tab.5.d)'!H31</f>
        <v>3801</v>
      </c>
      <c r="J31" s="537">
        <f>'3.1.4. Financ. SF (tab.5.d)'!I31</f>
        <v>1728</v>
      </c>
      <c r="K31" s="538">
        <f>'3.1.4. Financ. SF (tab.5.d)'!J31</f>
        <v>13282</v>
      </c>
      <c r="L31" s="537">
        <f>+H31+J31</f>
        <v>8831</v>
      </c>
      <c r="M31" s="539">
        <f>+I31+K31</f>
        <v>17083</v>
      </c>
      <c r="N31" s="398"/>
    </row>
    <row r="32" spans="1:16" ht="12.75" customHeight="1" x14ac:dyDescent="0.25">
      <c r="A32" s="510"/>
      <c r="B32" s="399"/>
      <c r="C32" s="399"/>
      <c r="D32" s="399"/>
      <c r="E32" s="375"/>
      <c r="F32" s="399" t="s">
        <v>743</v>
      </c>
      <c r="G32" s="458">
        <f t="shared" si="2"/>
        <v>23</v>
      </c>
      <c r="H32" s="537">
        <v>0</v>
      </c>
      <c r="I32" s="538">
        <v>0</v>
      </c>
      <c r="J32" s="537">
        <v>0</v>
      </c>
      <c r="K32" s="538">
        <v>0</v>
      </c>
      <c r="L32" s="537">
        <f>+H32+J32</f>
        <v>0</v>
      </c>
      <c r="M32" s="539">
        <f>+I32+K32</f>
        <v>0</v>
      </c>
      <c r="N32" s="398"/>
    </row>
    <row r="33" spans="1:16" ht="13.5" customHeight="1" x14ac:dyDescent="0.25">
      <c r="A33" s="389"/>
      <c r="B33" s="390"/>
      <c r="C33" s="390"/>
      <c r="D33" s="390"/>
      <c r="E33" s="390" t="s">
        <v>904</v>
      </c>
      <c r="F33" s="391"/>
      <c r="G33" s="455">
        <f t="shared" si="2"/>
        <v>24</v>
      </c>
      <c r="H33" s="534">
        <f t="shared" ref="H33:M33" si="13">+H34+H35</f>
        <v>3799</v>
      </c>
      <c r="I33" s="535">
        <f t="shared" si="13"/>
        <v>3799</v>
      </c>
      <c r="J33" s="534">
        <f t="shared" si="13"/>
        <v>0</v>
      </c>
      <c r="K33" s="535">
        <f t="shared" si="13"/>
        <v>0</v>
      </c>
      <c r="L33" s="534">
        <f t="shared" si="13"/>
        <v>3799</v>
      </c>
      <c r="M33" s="536">
        <f t="shared" si="13"/>
        <v>3799</v>
      </c>
      <c r="N33" s="398"/>
    </row>
    <row r="34" spans="1:16" ht="13.5" customHeight="1" x14ac:dyDescent="0.25">
      <c r="A34" s="511"/>
      <c r="B34" s="399"/>
      <c r="C34" s="399"/>
      <c r="D34" s="399"/>
      <c r="E34" s="399" t="s">
        <v>740</v>
      </c>
      <c r="F34" s="399" t="s">
        <v>742</v>
      </c>
      <c r="G34" s="458">
        <f t="shared" si="2"/>
        <v>25</v>
      </c>
      <c r="H34" s="537">
        <v>0</v>
      </c>
      <c r="I34" s="538">
        <v>0</v>
      </c>
      <c r="J34" s="537">
        <v>0</v>
      </c>
      <c r="K34" s="538">
        <v>0</v>
      </c>
      <c r="L34" s="537">
        <f>+H34+J34</f>
        <v>0</v>
      </c>
      <c r="M34" s="539">
        <f>+I34+K34</f>
        <v>0</v>
      </c>
      <c r="N34" s="398"/>
    </row>
    <row r="35" spans="1:16" ht="13.5" customHeight="1" x14ac:dyDescent="0.25">
      <c r="A35" s="513"/>
      <c r="B35" s="399"/>
      <c r="C35" s="399"/>
      <c r="D35" s="399"/>
      <c r="E35" s="375"/>
      <c r="F35" s="399" t="s">
        <v>743</v>
      </c>
      <c r="G35" s="458">
        <f t="shared" si="2"/>
        <v>26</v>
      </c>
      <c r="H35" s="537">
        <f>'3.1.2. Financ. VaV (tab.5.b)'!C66</f>
        <v>3799</v>
      </c>
      <c r="I35" s="538">
        <f>'3.1.2. Financ. VaV (tab.5.b)'!D66</f>
        <v>3799</v>
      </c>
      <c r="J35" s="537">
        <f>'3.1.2. Financ. VaV (tab.5.b)'!E66</f>
        <v>0</v>
      </c>
      <c r="K35" s="538">
        <f>'3.1.2. Financ. VaV (tab.5.b)'!F66</f>
        <v>0</v>
      </c>
      <c r="L35" s="537">
        <f>+H35+J35</f>
        <v>3799</v>
      </c>
      <c r="M35" s="539">
        <f>+I35+K35</f>
        <v>3799</v>
      </c>
      <c r="N35" s="398"/>
    </row>
    <row r="36" spans="1:16" ht="12.75" customHeight="1" x14ac:dyDescent="0.25">
      <c r="A36" s="383"/>
      <c r="B36" s="1364" t="s">
        <v>836</v>
      </c>
      <c r="C36" s="1364"/>
      <c r="D36" s="1364" t="s">
        <v>638</v>
      </c>
      <c r="E36" s="1364" t="s">
        <v>741</v>
      </c>
      <c r="F36" s="1365"/>
      <c r="G36" s="459">
        <f>G35+1</f>
        <v>27</v>
      </c>
      <c r="H36" s="528">
        <f t="shared" ref="H36:M36" si="14">+H37+H38</f>
        <v>76624</v>
      </c>
      <c r="I36" s="529">
        <f t="shared" si="14"/>
        <v>76624</v>
      </c>
      <c r="J36" s="528">
        <f t="shared" si="14"/>
        <v>108</v>
      </c>
      <c r="K36" s="529">
        <f t="shared" si="14"/>
        <v>108</v>
      </c>
      <c r="L36" s="528">
        <f t="shared" si="14"/>
        <v>76732</v>
      </c>
      <c r="M36" s="530">
        <f t="shared" si="14"/>
        <v>76732</v>
      </c>
      <c r="N36" s="381"/>
    </row>
    <row r="37" spans="1:16" s="392" customFormat="1" ht="12.75" customHeight="1" x14ac:dyDescent="0.25">
      <c r="A37" s="511"/>
      <c r="B37" s="394"/>
      <c r="C37" s="394"/>
      <c r="D37" s="394"/>
      <c r="E37" s="395" t="s">
        <v>742</v>
      </c>
      <c r="F37" s="396"/>
      <c r="G37" s="458">
        <f>G36+1</f>
        <v>28</v>
      </c>
      <c r="H37" s="537">
        <f>'3.1.1.Financování vzd.(tab.5.a)'!D37</f>
        <v>41922</v>
      </c>
      <c r="I37" s="538">
        <f>'3.1.1.Financování vzd.(tab.5.a)'!E37</f>
        <v>41922</v>
      </c>
      <c r="J37" s="537">
        <f>'3.1.1.Financování vzd.(tab.5.a)'!F37</f>
        <v>0</v>
      </c>
      <c r="K37" s="538">
        <f>'3.1.1.Financování vzd.(tab.5.a)'!G37</f>
        <v>0</v>
      </c>
      <c r="L37" s="537">
        <f>+H37+J37</f>
        <v>41922</v>
      </c>
      <c r="M37" s="539">
        <f>+I37+K37</f>
        <v>41922</v>
      </c>
      <c r="N37" s="398"/>
    </row>
    <row r="38" spans="1:16" s="392" customFormat="1" ht="12.75" customHeight="1" thickBot="1" x14ac:dyDescent="0.3">
      <c r="A38" s="514"/>
      <c r="B38" s="412"/>
      <c r="C38" s="412"/>
      <c r="D38" s="412"/>
      <c r="E38" s="481" t="s">
        <v>743</v>
      </c>
      <c r="F38" s="482"/>
      <c r="G38" s="483">
        <f t="shared" si="2"/>
        <v>29</v>
      </c>
      <c r="H38" s="540">
        <f>'3.1.2. Financ. VaV (tab.5.b)'!C71</f>
        <v>34702</v>
      </c>
      <c r="I38" s="541">
        <f>'3.1.2. Financ. VaV (tab.5.b)'!D71</f>
        <v>34702</v>
      </c>
      <c r="J38" s="540">
        <f>'3.1.2. Financ. VaV (tab.5.b)'!E71</f>
        <v>108</v>
      </c>
      <c r="K38" s="541">
        <f>'3.1.2. Financ. VaV (tab.5.b)'!F71</f>
        <v>108</v>
      </c>
      <c r="L38" s="540">
        <f>+H38+J38</f>
        <v>34810</v>
      </c>
      <c r="M38" s="542">
        <f>+I38+K38</f>
        <v>34810</v>
      </c>
      <c r="N38" s="398"/>
    </row>
    <row r="39" spans="1:16" s="392" customFormat="1" ht="12.75" customHeight="1" thickBot="1" x14ac:dyDescent="0.3">
      <c r="A39" s="400"/>
      <c r="B39" s="400"/>
      <c r="C39" s="400"/>
      <c r="D39" s="400"/>
      <c r="E39" s="400"/>
      <c r="F39" s="400"/>
      <c r="G39" s="400"/>
      <c r="H39" s="543"/>
      <c r="I39" s="543"/>
      <c r="J39" s="543"/>
      <c r="K39" s="543"/>
      <c r="L39" s="543"/>
      <c r="M39" s="543"/>
      <c r="N39" s="401"/>
    </row>
    <row r="40" spans="1:16" ht="12.75" customHeight="1" x14ac:dyDescent="0.25">
      <c r="A40" s="1368" t="s">
        <v>837</v>
      </c>
      <c r="B40" s="1369"/>
      <c r="C40" s="1369"/>
      <c r="D40" s="1369"/>
      <c r="E40" s="1369"/>
      <c r="F40" s="1370"/>
      <c r="G40" s="457">
        <f>G38+1</f>
        <v>30</v>
      </c>
      <c r="H40" s="525">
        <f t="shared" ref="H40:M40" si="15">+H41+H46</f>
        <v>3360398</v>
      </c>
      <c r="I40" s="526">
        <f t="shared" si="15"/>
        <v>3380360</v>
      </c>
      <c r="J40" s="525">
        <f t="shared" si="15"/>
        <v>651258</v>
      </c>
      <c r="K40" s="526">
        <f t="shared" si="15"/>
        <v>688563</v>
      </c>
      <c r="L40" s="525">
        <f t="shared" si="15"/>
        <v>4011656</v>
      </c>
      <c r="M40" s="527">
        <f t="shared" si="15"/>
        <v>4068923</v>
      </c>
      <c r="N40" s="381"/>
      <c r="O40" s="392"/>
      <c r="P40" s="392"/>
    </row>
    <row r="41" spans="1:16" ht="12.75" customHeight="1" x14ac:dyDescent="0.25">
      <c r="A41" s="389"/>
      <c r="B41" s="390"/>
      <c r="C41" s="402" t="s">
        <v>740</v>
      </c>
      <c r="D41" s="390" t="s">
        <v>838</v>
      </c>
      <c r="E41" s="390"/>
      <c r="F41" s="391"/>
      <c r="G41" s="455">
        <f t="shared" ref="G41:G59" si="16">G40+1</f>
        <v>31</v>
      </c>
      <c r="H41" s="534">
        <f t="shared" ref="H41:M41" si="17">+H42+H43+H44+H45</f>
        <v>1779304</v>
      </c>
      <c r="I41" s="535">
        <f t="shared" si="17"/>
        <v>1771053</v>
      </c>
      <c r="J41" s="534">
        <f t="shared" si="17"/>
        <v>601757</v>
      </c>
      <c r="K41" s="535">
        <f t="shared" si="17"/>
        <v>517281</v>
      </c>
      <c r="L41" s="534">
        <f t="shared" si="17"/>
        <v>2381061</v>
      </c>
      <c r="M41" s="536">
        <f t="shared" si="17"/>
        <v>2288334</v>
      </c>
      <c r="N41" s="407"/>
      <c r="O41" s="392"/>
      <c r="P41" s="392"/>
    </row>
    <row r="42" spans="1:16" ht="12.75" customHeight="1" x14ac:dyDescent="0.25">
      <c r="A42" s="393"/>
      <c r="B42" s="394"/>
      <c r="C42" s="394"/>
      <c r="D42" s="408" t="s">
        <v>740</v>
      </c>
      <c r="E42" s="405" t="s">
        <v>839</v>
      </c>
      <c r="F42" s="409"/>
      <c r="G42" s="397">
        <f t="shared" si="16"/>
        <v>32</v>
      </c>
      <c r="H42" s="537">
        <f t="shared" ref="H42:M42" si="18">+H14+H17</f>
        <v>1729042</v>
      </c>
      <c r="I42" s="538">
        <f t="shared" si="18"/>
        <v>1724121</v>
      </c>
      <c r="J42" s="537">
        <f t="shared" si="18"/>
        <v>552206</v>
      </c>
      <c r="K42" s="538">
        <f t="shared" si="18"/>
        <v>456176</v>
      </c>
      <c r="L42" s="537">
        <f t="shared" si="18"/>
        <v>2281248</v>
      </c>
      <c r="M42" s="539">
        <f t="shared" si="18"/>
        <v>2180297</v>
      </c>
      <c r="N42" s="407"/>
      <c r="O42" s="392"/>
      <c r="P42" s="392"/>
    </row>
    <row r="43" spans="1:16" ht="12.75" customHeight="1" x14ac:dyDescent="0.25">
      <c r="A43" s="393"/>
      <c r="B43" s="394"/>
      <c r="C43" s="394"/>
      <c r="D43" s="394"/>
      <c r="E43" s="405" t="s">
        <v>840</v>
      </c>
      <c r="F43" s="409"/>
      <c r="G43" s="397">
        <f t="shared" si="16"/>
        <v>33</v>
      </c>
      <c r="H43" s="537">
        <f t="shared" ref="H43:M43" si="19">+H24+H27</f>
        <v>1237</v>
      </c>
      <c r="I43" s="538">
        <f t="shared" si="19"/>
        <v>1209</v>
      </c>
      <c r="J43" s="537">
        <f t="shared" si="19"/>
        <v>47823</v>
      </c>
      <c r="K43" s="538">
        <f t="shared" si="19"/>
        <v>47823</v>
      </c>
      <c r="L43" s="537">
        <f t="shared" si="19"/>
        <v>49060</v>
      </c>
      <c r="M43" s="539">
        <f t="shared" si="19"/>
        <v>49032</v>
      </c>
      <c r="N43" s="407"/>
      <c r="O43" s="392"/>
      <c r="P43" s="392"/>
    </row>
    <row r="44" spans="1:16" ht="12.75" customHeight="1" x14ac:dyDescent="0.25">
      <c r="A44" s="393"/>
      <c r="B44" s="394"/>
      <c r="C44" s="394"/>
      <c r="D44" s="394"/>
      <c r="E44" s="405" t="s">
        <v>841</v>
      </c>
      <c r="F44" s="409"/>
      <c r="G44" s="397">
        <f t="shared" si="16"/>
        <v>34</v>
      </c>
      <c r="H44" s="537">
        <f t="shared" ref="H44:M44" si="20">+H31+H34</f>
        <v>7103</v>
      </c>
      <c r="I44" s="538">
        <f t="shared" si="20"/>
        <v>3801</v>
      </c>
      <c r="J44" s="537">
        <f t="shared" si="20"/>
        <v>1728</v>
      </c>
      <c r="K44" s="538">
        <f t="shared" si="20"/>
        <v>13282</v>
      </c>
      <c r="L44" s="537">
        <f t="shared" si="20"/>
        <v>8831</v>
      </c>
      <c r="M44" s="539">
        <f t="shared" si="20"/>
        <v>17083</v>
      </c>
      <c r="N44" s="410"/>
      <c r="O44" s="392"/>
      <c r="P44" s="392"/>
    </row>
    <row r="45" spans="1:16" ht="12.75" customHeight="1" x14ac:dyDescent="0.25">
      <c r="A45" s="393"/>
      <c r="B45" s="394"/>
      <c r="C45" s="394"/>
      <c r="D45" s="408"/>
      <c r="E45" s="399" t="s">
        <v>842</v>
      </c>
      <c r="F45" s="409"/>
      <c r="G45" s="397">
        <f t="shared" si="16"/>
        <v>35</v>
      </c>
      <c r="H45" s="537">
        <f t="shared" ref="H45:M45" si="21">+H37</f>
        <v>41922</v>
      </c>
      <c r="I45" s="538">
        <f t="shared" si="21"/>
        <v>41922</v>
      </c>
      <c r="J45" s="537">
        <f t="shared" si="21"/>
        <v>0</v>
      </c>
      <c r="K45" s="538">
        <f t="shared" si="21"/>
        <v>0</v>
      </c>
      <c r="L45" s="537">
        <f t="shared" si="21"/>
        <v>41922</v>
      </c>
      <c r="M45" s="539">
        <f t="shared" si="21"/>
        <v>41922</v>
      </c>
      <c r="N45" s="410"/>
      <c r="O45" s="392"/>
      <c r="P45" s="392"/>
    </row>
    <row r="46" spans="1:16" ht="12.75" customHeight="1" x14ac:dyDescent="0.25">
      <c r="A46" s="389"/>
      <c r="B46" s="390"/>
      <c r="C46" s="403"/>
      <c r="D46" s="390" t="s">
        <v>843</v>
      </c>
      <c r="E46" s="390"/>
      <c r="F46" s="391"/>
      <c r="G46" s="455">
        <f t="shared" si="16"/>
        <v>36</v>
      </c>
      <c r="H46" s="534">
        <f t="shared" ref="H46:M46" si="22">+H47+H48+H49+H50</f>
        <v>1581094</v>
      </c>
      <c r="I46" s="535">
        <f t="shared" si="22"/>
        <v>1609307</v>
      </c>
      <c r="J46" s="534">
        <f t="shared" si="22"/>
        <v>49501</v>
      </c>
      <c r="K46" s="535">
        <f t="shared" si="22"/>
        <v>171282</v>
      </c>
      <c r="L46" s="534">
        <f t="shared" si="22"/>
        <v>1630595</v>
      </c>
      <c r="M46" s="536">
        <f t="shared" si="22"/>
        <v>1780589</v>
      </c>
      <c r="N46" s="410"/>
    </row>
    <row r="47" spans="1:16" ht="12.75" customHeight="1" x14ac:dyDescent="0.25">
      <c r="A47" s="404"/>
      <c r="B47" s="399"/>
      <c r="C47" s="405"/>
      <c r="D47" s="408" t="s">
        <v>740</v>
      </c>
      <c r="E47" s="405" t="s">
        <v>844</v>
      </c>
      <c r="F47" s="406"/>
      <c r="G47" s="397">
        <f t="shared" si="16"/>
        <v>37</v>
      </c>
      <c r="H47" s="537">
        <f t="shared" ref="H47:M47" si="23">+H15+H21</f>
        <v>961703</v>
      </c>
      <c r="I47" s="538">
        <f t="shared" si="23"/>
        <v>991693</v>
      </c>
      <c r="J47" s="537">
        <f t="shared" si="23"/>
        <v>49333</v>
      </c>
      <c r="K47" s="538">
        <f t="shared" si="23"/>
        <v>171121</v>
      </c>
      <c r="L47" s="537">
        <f t="shared" si="23"/>
        <v>1011036</v>
      </c>
      <c r="M47" s="539">
        <f t="shared" si="23"/>
        <v>1162814</v>
      </c>
      <c r="N47" s="407"/>
    </row>
    <row r="48" spans="1:16" ht="12.75" customHeight="1" x14ac:dyDescent="0.25">
      <c r="A48" s="404"/>
      <c r="B48" s="399"/>
      <c r="C48" s="405"/>
      <c r="D48" s="394"/>
      <c r="E48" s="405" t="s">
        <v>845</v>
      </c>
      <c r="F48" s="406"/>
      <c r="G48" s="397">
        <f t="shared" si="16"/>
        <v>38</v>
      </c>
      <c r="H48" s="537">
        <f t="shared" ref="H48:M48" si="24">+H25+H28</f>
        <v>580890</v>
      </c>
      <c r="I48" s="538">
        <f t="shared" si="24"/>
        <v>579113</v>
      </c>
      <c r="J48" s="537">
        <f t="shared" si="24"/>
        <v>60</v>
      </c>
      <c r="K48" s="538">
        <f t="shared" si="24"/>
        <v>53</v>
      </c>
      <c r="L48" s="537">
        <f t="shared" si="24"/>
        <v>580950</v>
      </c>
      <c r="M48" s="539">
        <f t="shared" si="24"/>
        <v>579166</v>
      </c>
      <c r="N48" s="410"/>
    </row>
    <row r="49" spans="1:14" ht="12.75" customHeight="1" x14ac:dyDescent="0.25">
      <c r="A49" s="393"/>
      <c r="B49" s="394"/>
      <c r="C49" s="394"/>
      <c r="D49" s="394"/>
      <c r="E49" s="405" t="s">
        <v>846</v>
      </c>
      <c r="F49" s="409"/>
      <c r="G49" s="397">
        <f t="shared" si="16"/>
        <v>39</v>
      </c>
      <c r="H49" s="537">
        <f t="shared" ref="H49:M49" si="25">+H32+H35</f>
        <v>3799</v>
      </c>
      <c r="I49" s="538">
        <f t="shared" si="25"/>
        <v>3799</v>
      </c>
      <c r="J49" s="537">
        <f t="shared" si="25"/>
        <v>0</v>
      </c>
      <c r="K49" s="538">
        <f t="shared" si="25"/>
        <v>0</v>
      </c>
      <c r="L49" s="537">
        <f t="shared" si="25"/>
        <v>3799</v>
      </c>
      <c r="M49" s="539">
        <f t="shared" si="25"/>
        <v>3799</v>
      </c>
      <c r="N49" s="410"/>
    </row>
    <row r="50" spans="1:14" ht="12.75" customHeight="1" x14ac:dyDescent="0.25">
      <c r="A50" s="393"/>
      <c r="B50" s="394"/>
      <c r="C50" s="394"/>
      <c r="D50" s="408"/>
      <c r="E50" s="399" t="s">
        <v>847</v>
      </c>
      <c r="F50" s="409"/>
      <c r="G50" s="397">
        <f t="shared" si="16"/>
        <v>40</v>
      </c>
      <c r="H50" s="537">
        <f t="shared" ref="H50:M50" si="26">+H38</f>
        <v>34702</v>
      </c>
      <c r="I50" s="538">
        <f t="shared" si="26"/>
        <v>34702</v>
      </c>
      <c r="J50" s="537">
        <f t="shared" si="26"/>
        <v>108</v>
      </c>
      <c r="K50" s="538">
        <f t="shared" si="26"/>
        <v>108</v>
      </c>
      <c r="L50" s="537">
        <f t="shared" si="26"/>
        <v>34810</v>
      </c>
      <c r="M50" s="539">
        <f t="shared" si="26"/>
        <v>34810</v>
      </c>
      <c r="N50" s="410"/>
    </row>
    <row r="51" spans="1:14" ht="12.75" customHeight="1" x14ac:dyDescent="0.25">
      <c r="A51" s="1385" t="s">
        <v>848</v>
      </c>
      <c r="B51" s="1386"/>
      <c r="C51" s="1386"/>
      <c r="D51" s="1386"/>
      <c r="E51" s="1386"/>
      <c r="F51" s="1387"/>
      <c r="G51" s="456">
        <f t="shared" si="16"/>
        <v>41</v>
      </c>
      <c r="H51" s="544">
        <f t="shared" ref="H51:M51" si="27">+H52+H56</f>
        <v>3360398</v>
      </c>
      <c r="I51" s="545">
        <f t="shared" si="27"/>
        <v>3380360</v>
      </c>
      <c r="J51" s="544">
        <f t="shared" si="27"/>
        <v>651258</v>
      </c>
      <c r="K51" s="545">
        <f t="shared" si="27"/>
        <v>688563</v>
      </c>
      <c r="L51" s="544">
        <f t="shared" si="27"/>
        <v>4011656</v>
      </c>
      <c r="M51" s="546">
        <f t="shared" si="27"/>
        <v>4068923</v>
      </c>
      <c r="N51" s="381"/>
    </row>
    <row r="52" spans="1:14" ht="12.75" customHeight="1" x14ac:dyDescent="0.25">
      <c r="A52" s="389"/>
      <c r="B52" s="390"/>
      <c r="C52" s="402" t="s">
        <v>740</v>
      </c>
      <c r="D52" s="390" t="s">
        <v>849</v>
      </c>
      <c r="E52" s="390"/>
      <c r="F52" s="391"/>
      <c r="G52" s="455">
        <f t="shared" si="16"/>
        <v>42</v>
      </c>
      <c r="H52" s="534">
        <f t="shared" ref="H52:M52" si="28">+H53+H54+H55</f>
        <v>1779304</v>
      </c>
      <c r="I52" s="535">
        <f t="shared" si="28"/>
        <v>1771053</v>
      </c>
      <c r="J52" s="534">
        <f t="shared" si="28"/>
        <v>601757</v>
      </c>
      <c r="K52" s="535">
        <f t="shared" si="28"/>
        <v>517281</v>
      </c>
      <c r="L52" s="534">
        <f t="shared" si="28"/>
        <v>2381061</v>
      </c>
      <c r="M52" s="536">
        <f t="shared" si="28"/>
        <v>2288334</v>
      </c>
      <c r="N52" s="407"/>
    </row>
    <row r="53" spans="1:14" ht="12.75" customHeight="1" x14ac:dyDescent="0.25">
      <c r="A53" s="393"/>
      <c r="B53" s="394"/>
      <c r="C53" s="394"/>
      <c r="D53" s="408" t="s">
        <v>740</v>
      </c>
      <c r="E53" s="399" t="s">
        <v>889</v>
      </c>
      <c r="F53" s="409"/>
      <c r="G53" s="397">
        <f t="shared" si="16"/>
        <v>43</v>
      </c>
      <c r="H53" s="537">
        <f t="shared" ref="H53:M53" si="29">+H14+H24+H31</f>
        <v>37793</v>
      </c>
      <c r="I53" s="538">
        <f t="shared" si="29"/>
        <v>29570</v>
      </c>
      <c r="J53" s="537">
        <f t="shared" si="29"/>
        <v>49551</v>
      </c>
      <c r="K53" s="538">
        <f t="shared" si="29"/>
        <v>61105</v>
      </c>
      <c r="L53" s="537">
        <f t="shared" si="29"/>
        <v>87344</v>
      </c>
      <c r="M53" s="539">
        <f t="shared" si="29"/>
        <v>90675</v>
      </c>
      <c r="N53" s="407"/>
    </row>
    <row r="54" spans="1:14" ht="12.75" customHeight="1" x14ac:dyDescent="0.25">
      <c r="A54" s="393"/>
      <c r="B54" s="394"/>
      <c r="C54" s="394"/>
      <c r="D54" s="394"/>
      <c r="E54" s="399" t="s">
        <v>850</v>
      </c>
      <c r="F54" s="409"/>
      <c r="G54" s="397">
        <f t="shared" si="16"/>
        <v>44</v>
      </c>
      <c r="H54" s="537">
        <f t="shared" ref="H54:M54" si="30">+H17+H27+H34</f>
        <v>1699589</v>
      </c>
      <c r="I54" s="538">
        <f t="shared" si="30"/>
        <v>1699561</v>
      </c>
      <c r="J54" s="537">
        <f t="shared" si="30"/>
        <v>552206</v>
      </c>
      <c r="K54" s="538">
        <f t="shared" si="30"/>
        <v>456176</v>
      </c>
      <c r="L54" s="537">
        <f t="shared" si="30"/>
        <v>2251795</v>
      </c>
      <c r="M54" s="539">
        <f t="shared" si="30"/>
        <v>2155737</v>
      </c>
      <c r="N54" s="407"/>
    </row>
    <row r="55" spans="1:14" ht="12.75" customHeight="1" x14ac:dyDescent="0.25">
      <c r="A55" s="393"/>
      <c r="B55" s="394"/>
      <c r="C55" s="394"/>
      <c r="D55" s="408"/>
      <c r="E55" s="399" t="s">
        <v>851</v>
      </c>
      <c r="F55" s="409"/>
      <c r="G55" s="397">
        <f t="shared" si="16"/>
        <v>45</v>
      </c>
      <c r="H55" s="537">
        <f t="shared" ref="H55:M55" si="31">+H37</f>
        <v>41922</v>
      </c>
      <c r="I55" s="538">
        <f t="shared" si="31"/>
        <v>41922</v>
      </c>
      <c r="J55" s="537">
        <f t="shared" si="31"/>
        <v>0</v>
      </c>
      <c r="K55" s="538">
        <f t="shared" si="31"/>
        <v>0</v>
      </c>
      <c r="L55" s="537">
        <f t="shared" si="31"/>
        <v>41922</v>
      </c>
      <c r="M55" s="539">
        <f t="shared" si="31"/>
        <v>41922</v>
      </c>
      <c r="N55" s="407"/>
    </row>
    <row r="56" spans="1:14" ht="12.75" customHeight="1" x14ac:dyDescent="0.25">
      <c r="A56" s="389"/>
      <c r="B56" s="390"/>
      <c r="C56" s="403"/>
      <c r="D56" s="390" t="s">
        <v>852</v>
      </c>
      <c r="E56" s="390"/>
      <c r="F56" s="391"/>
      <c r="G56" s="455">
        <f t="shared" si="16"/>
        <v>46</v>
      </c>
      <c r="H56" s="534">
        <f t="shared" ref="H56:M56" si="32">+H57+H58+H59</f>
        <v>1581094</v>
      </c>
      <c r="I56" s="535">
        <f t="shared" si="32"/>
        <v>1609307</v>
      </c>
      <c r="J56" s="534">
        <f t="shared" si="32"/>
        <v>49501</v>
      </c>
      <c r="K56" s="535">
        <f t="shared" si="32"/>
        <v>171282</v>
      </c>
      <c r="L56" s="534">
        <f t="shared" si="32"/>
        <v>1630595</v>
      </c>
      <c r="M56" s="536">
        <f t="shared" si="32"/>
        <v>1780589</v>
      </c>
      <c r="N56" s="410"/>
    </row>
    <row r="57" spans="1:14" ht="12.75" customHeight="1" x14ac:dyDescent="0.25">
      <c r="A57" s="404"/>
      <c r="B57" s="399"/>
      <c r="C57" s="405"/>
      <c r="D57" s="408" t="s">
        <v>740</v>
      </c>
      <c r="E57" s="399" t="s">
        <v>890</v>
      </c>
      <c r="F57" s="406"/>
      <c r="G57" s="458">
        <f t="shared" si="16"/>
        <v>47</v>
      </c>
      <c r="H57" s="537">
        <f t="shared" ref="H57:M57" si="33">+H15+H25+H32</f>
        <v>150843</v>
      </c>
      <c r="I57" s="538">
        <f t="shared" si="33"/>
        <v>181034</v>
      </c>
      <c r="J57" s="537">
        <f t="shared" si="33"/>
        <v>47173</v>
      </c>
      <c r="K57" s="538">
        <f t="shared" si="33"/>
        <v>168961</v>
      </c>
      <c r="L57" s="537">
        <f t="shared" si="33"/>
        <v>198016</v>
      </c>
      <c r="M57" s="539">
        <f t="shared" si="33"/>
        <v>349995</v>
      </c>
      <c r="N57" s="398"/>
    </row>
    <row r="58" spans="1:14" ht="12.75" customHeight="1" x14ac:dyDescent="0.25">
      <c r="A58" s="404"/>
      <c r="B58" s="399"/>
      <c r="C58" s="405"/>
      <c r="D58" s="394"/>
      <c r="E58" s="399" t="s">
        <v>853</v>
      </c>
      <c r="F58" s="406"/>
      <c r="G58" s="458">
        <f t="shared" si="16"/>
        <v>48</v>
      </c>
      <c r="H58" s="537">
        <f t="shared" ref="H58:M58" si="34">+H21+H28+H35</f>
        <v>1395549</v>
      </c>
      <c r="I58" s="538">
        <f t="shared" si="34"/>
        <v>1393571</v>
      </c>
      <c r="J58" s="537">
        <f t="shared" si="34"/>
        <v>2220</v>
      </c>
      <c r="K58" s="538">
        <f t="shared" si="34"/>
        <v>2213</v>
      </c>
      <c r="L58" s="537">
        <f t="shared" si="34"/>
        <v>1397769</v>
      </c>
      <c r="M58" s="539">
        <f t="shared" si="34"/>
        <v>1395784</v>
      </c>
      <c r="N58" s="398"/>
    </row>
    <row r="59" spans="1:14" ht="12.75" customHeight="1" thickBot="1" x14ac:dyDescent="0.3">
      <c r="A59" s="411"/>
      <c r="B59" s="412"/>
      <c r="C59" s="412"/>
      <c r="D59" s="412"/>
      <c r="E59" s="413" t="s">
        <v>854</v>
      </c>
      <c r="F59" s="414"/>
      <c r="G59" s="415">
        <f t="shared" si="16"/>
        <v>49</v>
      </c>
      <c r="H59" s="540">
        <f t="shared" ref="H59:M59" si="35">+H38</f>
        <v>34702</v>
      </c>
      <c r="I59" s="541">
        <f t="shared" si="35"/>
        <v>34702</v>
      </c>
      <c r="J59" s="540">
        <f t="shared" si="35"/>
        <v>108</v>
      </c>
      <c r="K59" s="541">
        <f t="shared" si="35"/>
        <v>108</v>
      </c>
      <c r="L59" s="540">
        <f t="shared" si="35"/>
        <v>34810</v>
      </c>
      <c r="M59" s="542">
        <f t="shared" si="35"/>
        <v>34810</v>
      </c>
      <c r="N59" s="410"/>
    </row>
    <row r="60" spans="1:14" x14ac:dyDescent="0.25">
      <c r="A60" s="375"/>
      <c r="B60" s="375"/>
      <c r="C60" s="375"/>
      <c r="D60" s="375"/>
      <c r="E60" s="375"/>
      <c r="F60" s="375"/>
      <c r="G60" s="377"/>
      <c r="H60" s="375"/>
      <c r="I60" s="375"/>
      <c r="J60" s="375"/>
      <c r="K60" s="375"/>
      <c r="L60" s="375"/>
      <c r="M60" s="375"/>
    </row>
    <row r="61" spans="1:14" x14ac:dyDescent="0.25">
      <c r="A61" s="375" t="s">
        <v>637</v>
      </c>
      <c r="B61" s="375"/>
      <c r="C61" s="375"/>
      <c r="D61" s="376"/>
      <c r="E61" s="376"/>
      <c r="F61" s="375"/>
      <c r="G61" s="377"/>
      <c r="H61" s="375"/>
      <c r="I61" s="375"/>
      <c r="J61" s="375"/>
      <c r="K61" s="375"/>
      <c r="L61" s="375"/>
      <c r="M61" s="375"/>
    </row>
    <row r="62" spans="1:14" ht="30.75" customHeight="1" x14ac:dyDescent="0.25">
      <c r="A62" s="1384" t="s">
        <v>884</v>
      </c>
      <c r="B62" s="1384"/>
      <c r="C62" s="1384"/>
      <c r="D62" s="1384"/>
      <c r="E62" s="1384"/>
      <c r="F62" s="1384"/>
      <c r="G62" s="1384"/>
      <c r="H62" s="1384"/>
      <c r="I62" s="1384"/>
      <c r="J62" s="1384"/>
      <c r="K62" s="1384"/>
      <c r="L62" s="1384"/>
      <c r="M62" s="1384"/>
      <c r="N62" s="1384"/>
    </row>
    <row r="63" spans="1:14" ht="42.75" customHeight="1" x14ac:dyDescent="0.25">
      <c r="A63" s="1384" t="s">
        <v>887</v>
      </c>
      <c r="B63" s="1384"/>
      <c r="C63" s="1384"/>
      <c r="D63" s="1384"/>
      <c r="E63" s="1384"/>
      <c r="F63" s="1384"/>
      <c r="G63" s="1384"/>
      <c r="H63" s="1384"/>
      <c r="I63" s="1384"/>
      <c r="J63" s="1384"/>
      <c r="K63" s="1384"/>
      <c r="L63" s="1384"/>
      <c r="M63" s="1384"/>
      <c r="N63" s="1384"/>
    </row>
    <row r="64" spans="1:14" ht="17.25" customHeight="1" x14ac:dyDescent="0.25">
      <c r="A64" s="1384" t="s">
        <v>1158</v>
      </c>
      <c r="B64" s="1384"/>
      <c r="C64" s="1384"/>
      <c r="D64" s="1384"/>
      <c r="E64" s="1384"/>
      <c r="F64" s="1384"/>
      <c r="G64" s="1384"/>
      <c r="H64" s="1384"/>
      <c r="I64" s="1384"/>
      <c r="J64" s="1384"/>
      <c r="K64" s="1384"/>
      <c r="L64" s="1384"/>
      <c r="M64" s="1384"/>
      <c r="N64" s="1384"/>
    </row>
    <row r="65" spans="1:13" ht="15.75" customHeight="1" x14ac:dyDescent="0.25">
      <c r="A65" s="500" t="s">
        <v>1159</v>
      </c>
      <c r="B65" s="375"/>
      <c r="C65" s="375"/>
      <c r="D65" s="375"/>
      <c r="E65" s="375"/>
      <c r="F65" s="375"/>
      <c r="G65" s="377"/>
      <c r="H65" s="375"/>
      <c r="I65" s="375"/>
      <c r="J65" s="375"/>
      <c r="K65" s="375"/>
      <c r="L65" s="375"/>
      <c r="M65" s="375"/>
    </row>
    <row r="66" spans="1:13" x14ac:dyDescent="0.25">
      <c r="A66" s="375"/>
      <c r="B66" s="375"/>
      <c r="C66" s="375"/>
      <c r="D66" s="375"/>
      <c r="E66" s="375"/>
      <c r="F66" s="375"/>
      <c r="G66" s="377"/>
      <c r="H66" s="375"/>
      <c r="I66" s="375"/>
      <c r="J66" s="375"/>
      <c r="K66" s="375"/>
      <c r="L66" s="375"/>
      <c r="M66" s="375"/>
    </row>
    <row r="67" spans="1:13" x14ac:dyDescent="0.25">
      <c r="A67" s="375"/>
      <c r="B67" s="375"/>
      <c r="C67" s="375"/>
      <c r="D67" s="375"/>
      <c r="E67" s="375"/>
      <c r="F67" s="375"/>
      <c r="G67" s="377"/>
      <c r="H67" s="375"/>
      <c r="I67" s="375"/>
      <c r="J67" s="375"/>
      <c r="K67" s="375"/>
      <c r="L67" s="375"/>
      <c r="M67" s="375"/>
    </row>
    <row r="68" spans="1:13" x14ac:dyDescent="0.25">
      <c r="A68" s="375"/>
      <c r="B68" s="375"/>
      <c r="C68" s="375"/>
      <c r="D68" s="375"/>
      <c r="E68" s="375"/>
      <c r="F68" s="375"/>
      <c r="G68" s="377"/>
      <c r="H68" s="375"/>
      <c r="I68" s="375"/>
      <c r="J68" s="375"/>
      <c r="K68" s="375"/>
      <c r="L68" s="375"/>
      <c r="M68" s="375"/>
    </row>
  </sheetData>
  <customSheetViews>
    <customSheetView guid="{2AF6EA2A-E5C5-45EB-B6C4-875AD1E4E056}" scale="96">
      <selection activeCell="B1" sqref="B1"/>
      <pageMargins left="0.39370078740157483" right="0.39370078740157483" top="0.39370078740157483" bottom="0.39370078740157483" header="0" footer="0.15748031496062992"/>
      <pageSetup paperSize="9" scale="65" fitToHeight="3" orientation="portrait" r:id="rId1"/>
      <headerFooter alignWithMargins="0">
        <oddFooter>&amp;C&amp;P/&amp;N</oddFooter>
      </headerFooter>
    </customSheetView>
  </customSheetViews>
  <mergeCells count="13">
    <mergeCell ref="A62:N62"/>
    <mergeCell ref="A63:N63"/>
    <mergeCell ref="A64:N64"/>
    <mergeCell ref="A51:F51"/>
    <mergeCell ref="A40:F40"/>
    <mergeCell ref="B36:F36"/>
    <mergeCell ref="L7:M7"/>
    <mergeCell ref="B11:F11"/>
    <mergeCell ref="A10:F10"/>
    <mergeCell ref="A7:F9"/>
    <mergeCell ref="G7:G9"/>
    <mergeCell ref="H7:I7"/>
    <mergeCell ref="J7:K7"/>
  </mergeCells>
  <pageMargins left="0.39370078740157483" right="0.39370078740157483" top="0.39370078740157483" bottom="0.39370078740157483" header="0" footer="0.15748031496062992"/>
  <pageSetup paperSize="9" scale="65" fitToHeight="3" orientation="portrait" r:id="rId2"/>
  <headerFooter alignWithMargins="0">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P54"/>
  <sheetViews>
    <sheetView zoomScaleNormal="100" workbookViewId="0">
      <selection activeCell="A24" sqref="A24"/>
    </sheetView>
  </sheetViews>
  <sheetFormatPr defaultColWidth="10.5703125" defaultRowHeight="15" x14ac:dyDescent="0.25"/>
  <cols>
    <col min="1" max="1" width="4.28515625" style="163" customWidth="1"/>
    <col min="2" max="2" width="6.7109375" style="163" customWidth="1"/>
    <col min="3" max="3" width="57.5703125" style="163" customWidth="1"/>
    <col min="4" max="5" width="15.7109375" style="163" customWidth="1"/>
    <col min="6" max="7" width="16.7109375" style="163" bestFit="1" customWidth="1"/>
    <col min="8" max="9" width="14.85546875" style="163" bestFit="1" customWidth="1"/>
    <col min="10" max="10" width="9.7109375" style="163" customWidth="1"/>
    <col min="11" max="11" width="11.140625" style="163" customWidth="1"/>
    <col min="12" max="12" width="10.140625" style="163" customWidth="1"/>
    <col min="13" max="13" width="13.7109375" style="163" customWidth="1"/>
    <col min="14" max="14" width="1.7109375" style="163" customWidth="1"/>
    <col min="15" max="15" width="11.85546875" style="163" customWidth="1"/>
    <col min="16" max="16" width="14.85546875" style="163" bestFit="1" customWidth="1"/>
    <col min="17" max="249" width="9.140625" style="163" customWidth="1"/>
    <col min="250" max="250" width="59.7109375" style="163" customWidth="1"/>
    <col min="251" max="16384" width="10.5703125" style="163"/>
  </cols>
  <sheetData>
    <row r="1" spans="1:16" ht="17.25" x14ac:dyDescent="0.3">
      <c r="A1" s="937" t="s">
        <v>1385</v>
      </c>
    </row>
    <row r="3" spans="1:16" ht="15.75" x14ac:dyDescent="0.25">
      <c r="A3" s="430" t="s">
        <v>1434</v>
      </c>
      <c r="G3" s="724"/>
    </row>
    <row r="4" spans="1:16" ht="15.75" x14ac:dyDescent="0.25">
      <c r="A4" s="430"/>
      <c r="C4" s="167" t="s">
        <v>902</v>
      </c>
      <c r="E4" s="724"/>
      <c r="F4" s="724"/>
      <c r="G4" s="724"/>
    </row>
    <row r="5" spans="1:16" s="697" customFormat="1" ht="13.5" customHeight="1" thickBot="1" x14ac:dyDescent="0.3">
      <c r="D5" s="938"/>
      <c r="E5" s="939"/>
      <c r="F5" s="940"/>
      <c r="G5" s="939"/>
      <c r="H5" s="938"/>
      <c r="I5" s="938"/>
      <c r="J5" s="938"/>
      <c r="K5" s="938"/>
      <c r="L5" s="938"/>
      <c r="M5" s="938"/>
      <c r="N5" s="938"/>
      <c r="O5" s="938"/>
      <c r="P5" s="941" t="s">
        <v>498</v>
      </c>
    </row>
    <row r="6" spans="1:16" ht="39" customHeight="1" x14ac:dyDescent="0.25">
      <c r="A6" s="1390" t="s">
        <v>478</v>
      </c>
      <c r="B6" s="1393" t="s">
        <v>770</v>
      </c>
      <c r="C6" s="1394"/>
      <c r="D6" s="1399" t="s">
        <v>716</v>
      </c>
      <c r="E6" s="1400"/>
      <c r="F6" s="1400" t="s">
        <v>717</v>
      </c>
      <c r="G6" s="1400"/>
      <c r="H6" s="1400" t="s">
        <v>718</v>
      </c>
      <c r="I6" s="1400"/>
      <c r="J6" s="1411" t="s">
        <v>1092</v>
      </c>
      <c r="K6" s="1412"/>
      <c r="L6" s="1413"/>
      <c r="M6" s="1401" t="s">
        <v>734</v>
      </c>
      <c r="N6" s="167"/>
      <c r="O6" s="1403" t="s">
        <v>1090</v>
      </c>
      <c r="P6" s="1405" t="s">
        <v>719</v>
      </c>
    </row>
    <row r="7" spans="1:16" ht="13.5" customHeight="1" x14ac:dyDescent="0.25">
      <c r="A7" s="1391"/>
      <c r="B7" s="1395"/>
      <c r="C7" s="1396"/>
      <c r="D7" s="431" t="s">
        <v>771</v>
      </c>
      <c r="E7" s="363" t="s">
        <v>772</v>
      </c>
      <c r="F7" s="423" t="s">
        <v>639</v>
      </c>
      <c r="G7" s="363" t="s">
        <v>644</v>
      </c>
      <c r="H7" s="423" t="s">
        <v>639</v>
      </c>
      <c r="I7" s="363" t="s">
        <v>644</v>
      </c>
      <c r="J7" s="432" t="s">
        <v>748</v>
      </c>
      <c r="K7" s="432" t="s">
        <v>749</v>
      </c>
      <c r="L7" s="432" t="s">
        <v>750</v>
      </c>
      <c r="M7" s="1402"/>
      <c r="N7" s="167"/>
      <c r="O7" s="1404"/>
      <c r="P7" s="1406"/>
    </row>
    <row r="8" spans="1:16" ht="15" customHeight="1" thickBot="1" x14ac:dyDescent="0.3">
      <c r="A8" s="1392"/>
      <c r="B8" s="1397"/>
      <c r="C8" s="1398"/>
      <c r="D8" s="433" t="s">
        <v>557</v>
      </c>
      <c r="E8" s="365" t="s">
        <v>558</v>
      </c>
      <c r="F8" s="365" t="s">
        <v>559</v>
      </c>
      <c r="G8" s="365" t="s">
        <v>560</v>
      </c>
      <c r="H8" s="365" t="s">
        <v>641</v>
      </c>
      <c r="I8" s="365" t="s">
        <v>642</v>
      </c>
      <c r="J8" s="366" t="s">
        <v>563</v>
      </c>
      <c r="K8" s="434" t="s">
        <v>564</v>
      </c>
      <c r="L8" s="434" t="s">
        <v>565</v>
      </c>
      <c r="M8" s="367" t="s">
        <v>855</v>
      </c>
      <c r="N8" s="167"/>
      <c r="O8" s="961" t="s">
        <v>609</v>
      </c>
      <c r="P8" s="962" t="s">
        <v>751</v>
      </c>
    </row>
    <row r="9" spans="1:16" s="169" customFormat="1" ht="16.5" customHeight="1" x14ac:dyDescent="0.25">
      <c r="A9" s="446">
        <f t="shared" ref="A9:A42" si="0">+A8+1</f>
        <v>1</v>
      </c>
      <c r="B9" s="444" t="s">
        <v>643</v>
      </c>
      <c r="C9" s="447"/>
      <c r="D9" s="1180">
        <f>+D10+D19</f>
        <v>1696049</v>
      </c>
      <c r="E9" s="1180">
        <f t="shared" ref="E9:M9" si="1">+E10+E19</f>
        <v>1696049</v>
      </c>
      <c r="F9" s="1180">
        <f t="shared" si="1"/>
        <v>37636</v>
      </c>
      <c r="G9" s="1180">
        <f t="shared" si="1"/>
        <v>37636</v>
      </c>
      <c r="H9" s="1180">
        <f t="shared" si="1"/>
        <v>1733685</v>
      </c>
      <c r="I9" s="1180">
        <f t="shared" si="1"/>
        <v>1733685</v>
      </c>
      <c r="J9" s="1180">
        <f t="shared" si="1"/>
        <v>0</v>
      </c>
      <c r="K9" s="1180">
        <f t="shared" si="1"/>
        <v>135109</v>
      </c>
      <c r="L9" s="1180">
        <f t="shared" si="1"/>
        <v>987</v>
      </c>
      <c r="M9" s="1181">
        <f t="shared" si="1"/>
        <v>0</v>
      </c>
      <c r="N9" s="1182"/>
      <c r="O9" s="1183">
        <f>+O10+O19</f>
        <v>80</v>
      </c>
      <c r="P9" s="1184">
        <f>+P10+P19</f>
        <v>1733765</v>
      </c>
    </row>
    <row r="10" spans="1:16" s="167" customFormat="1" ht="14.25" customHeight="1" x14ac:dyDescent="0.25">
      <c r="A10" s="443">
        <f t="shared" si="0"/>
        <v>2</v>
      </c>
      <c r="B10" s="1407" t="s">
        <v>866</v>
      </c>
      <c r="C10" s="1408"/>
      <c r="D10" s="1035">
        <f>SUM(D11:D18)</f>
        <v>1660373</v>
      </c>
      <c r="E10" s="1035">
        <f t="shared" ref="E10:M10" si="2">SUM(E11:E18)</f>
        <v>1660373</v>
      </c>
      <c r="F10" s="1035">
        <f t="shared" si="2"/>
        <v>32750</v>
      </c>
      <c r="G10" s="1035">
        <f t="shared" si="2"/>
        <v>32750</v>
      </c>
      <c r="H10" s="1035">
        <f t="shared" si="2"/>
        <v>1693123</v>
      </c>
      <c r="I10" s="1035">
        <f t="shared" si="2"/>
        <v>1693123</v>
      </c>
      <c r="J10" s="1035">
        <f t="shared" si="2"/>
        <v>0</v>
      </c>
      <c r="K10" s="1035">
        <f t="shared" si="2"/>
        <v>135109</v>
      </c>
      <c r="L10" s="1035">
        <f t="shared" si="2"/>
        <v>987</v>
      </c>
      <c r="M10" s="1185">
        <f t="shared" si="2"/>
        <v>0</v>
      </c>
      <c r="N10" s="1186"/>
      <c r="O10" s="1187">
        <f>SUM(O11:O18)</f>
        <v>80</v>
      </c>
      <c r="P10" s="1185">
        <f>SUM(P11:P18)</f>
        <v>1693203</v>
      </c>
    </row>
    <row r="11" spans="1:16" ht="12.75" customHeight="1" x14ac:dyDescent="0.25">
      <c r="A11" s="448">
        <f t="shared" si="0"/>
        <v>3</v>
      </c>
      <c r="B11" s="435" t="s">
        <v>1463</v>
      </c>
      <c r="C11" s="436" t="s">
        <v>1464</v>
      </c>
      <c r="D11" s="547">
        <v>1439646</v>
      </c>
      <c r="E11" s="547">
        <v>1439646</v>
      </c>
      <c r="F11" s="547">
        <v>0</v>
      </c>
      <c r="G11" s="547">
        <v>0</v>
      </c>
      <c r="H11" s="547">
        <f t="shared" ref="H11:I32" si="3">+D11+F11</f>
        <v>1439646</v>
      </c>
      <c r="I11" s="547">
        <f t="shared" si="3"/>
        <v>1439646</v>
      </c>
      <c r="J11" s="547">
        <v>0</v>
      </c>
      <c r="K11" s="547">
        <v>128060</v>
      </c>
      <c r="L11" s="547">
        <v>0</v>
      </c>
      <c r="M11" s="548">
        <f t="shared" ref="M11:M25" si="4">+H11-I11</f>
        <v>0</v>
      </c>
      <c r="N11" s="1188"/>
      <c r="O11" s="1189">
        <v>0</v>
      </c>
      <c r="P11" s="548">
        <f t="shared" ref="P11:P25" si="5">+I11+O11</f>
        <v>1439646</v>
      </c>
    </row>
    <row r="12" spans="1:16" ht="12.75" customHeight="1" x14ac:dyDescent="0.25">
      <c r="A12" s="448">
        <f>A11+1</f>
        <v>4</v>
      </c>
      <c r="B12" s="435" t="s">
        <v>752</v>
      </c>
      <c r="C12" s="436" t="s">
        <v>753</v>
      </c>
      <c r="D12" s="547">
        <v>89302</v>
      </c>
      <c r="E12" s="547">
        <v>89302</v>
      </c>
      <c r="F12" s="547">
        <v>0</v>
      </c>
      <c r="G12" s="547">
        <v>0</v>
      </c>
      <c r="H12" s="547">
        <f t="shared" si="3"/>
        <v>89302</v>
      </c>
      <c r="I12" s="547">
        <f t="shared" si="3"/>
        <v>89302</v>
      </c>
      <c r="J12" s="547">
        <v>0</v>
      </c>
      <c r="K12" s="547">
        <v>741</v>
      </c>
      <c r="L12" s="547">
        <v>647</v>
      </c>
      <c r="M12" s="548">
        <f t="shared" si="4"/>
        <v>0</v>
      </c>
      <c r="N12" s="1188"/>
      <c r="O12" s="1189">
        <v>0</v>
      </c>
      <c r="P12" s="548">
        <f t="shared" si="5"/>
        <v>89302</v>
      </c>
    </row>
    <row r="13" spans="1:16" ht="12.75" customHeight="1" x14ac:dyDescent="0.25">
      <c r="A13" s="448">
        <f t="shared" si="0"/>
        <v>5</v>
      </c>
      <c r="B13" s="502" t="s">
        <v>754</v>
      </c>
      <c r="C13" s="503" t="s">
        <v>755</v>
      </c>
      <c r="D13" s="547">
        <v>11431</v>
      </c>
      <c r="E13" s="547">
        <v>11431</v>
      </c>
      <c r="F13" s="547">
        <v>0</v>
      </c>
      <c r="G13" s="547">
        <v>0</v>
      </c>
      <c r="H13" s="547">
        <f t="shared" si="3"/>
        <v>11431</v>
      </c>
      <c r="I13" s="547">
        <f t="shared" si="3"/>
        <v>11431</v>
      </c>
      <c r="J13" s="547">
        <v>0</v>
      </c>
      <c r="K13" s="547">
        <v>5958</v>
      </c>
      <c r="L13" s="547">
        <v>0</v>
      </c>
      <c r="M13" s="548">
        <f t="shared" si="4"/>
        <v>0</v>
      </c>
      <c r="N13" s="1188"/>
      <c r="O13" s="1189">
        <v>0</v>
      </c>
      <c r="P13" s="548">
        <f t="shared" si="5"/>
        <v>11431</v>
      </c>
    </row>
    <row r="14" spans="1:16" ht="13.5" customHeight="1" x14ac:dyDescent="0.25">
      <c r="A14" s="448">
        <f t="shared" si="0"/>
        <v>6</v>
      </c>
      <c r="B14" s="435" t="s">
        <v>756</v>
      </c>
      <c r="C14" s="436" t="s">
        <v>757</v>
      </c>
      <c r="D14" s="547">
        <v>5996</v>
      </c>
      <c r="E14" s="547">
        <v>5996</v>
      </c>
      <c r="F14" s="547">
        <v>0</v>
      </c>
      <c r="G14" s="547">
        <v>0</v>
      </c>
      <c r="H14" s="547">
        <f t="shared" si="3"/>
        <v>5996</v>
      </c>
      <c r="I14" s="547">
        <f t="shared" si="3"/>
        <v>5996</v>
      </c>
      <c r="J14" s="547">
        <v>0</v>
      </c>
      <c r="K14" s="547">
        <v>350</v>
      </c>
      <c r="L14" s="547">
        <v>90</v>
      </c>
      <c r="M14" s="548">
        <f t="shared" si="4"/>
        <v>0</v>
      </c>
      <c r="N14" s="1188"/>
      <c r="O14" s="1189">
        <v>0</v>
      </c>
      <c r="P14" s="548">
        <f t="shared" si="5"/>
        <v>5996</v>
      </c>
    </row>
    <row r="15" spans="1:16" ht="12.75" customHeight="1" x14ac:dyDescent="0.25">
      <c r="A15" s="448">
        <f>A14+1</f>
        <v>7</v>
      </c>
      <c r="B15" s="435" t="s">
        <v>758</v>
      </c>
      <c r="C15" s="436" t="s">
        <v>759</v>
      </c>
      <c r="D15" s="547">
        <v>0</v>
      </c>
      <c r="E15" s="547">
        <v>0</v>
      </c>
      <c r="F15" s="547">
        <v>0</v>
      </c>
      <c r="G15" s="547">
        <v>0</v>
      </c>
      <c r="H15" s="547">
        <f t="shared" si="3"/>
        <v>0</v>
      </c>
      <c r="I15" s="547">
        <f t="shared" si="3"/>
        <v>0</v>
      </c>
      <c r="J15" s="547">
        <v>0</v>
      </c>
      <c r="K15" s="547">
        <v>0</v>
      </c>
      <c r="L15" s="547">
        <v>0</v>
      </c>
      <c r="M15" s="548">
        <f t="shared" si="4"/>
        <v>0</v>
      </c>
      <c r="N15" s="1188"/>
      <c r="O15" s="1189">
        <v>0</v>
      </c>
      <c r="P15" s="548">
        <f t="shared" si="5"/>
        <v>0</v>
      </c>
    </row>
    <row r="16" spans="1:16" ht="12.75" customHeight="1" x14ac:dyDescent="0.25">
      <c r="A16" s="448">
        <f t="shared" si="0"/>
        <v>8</v>
      </c>
      <c r="B16" s="435" t="s">
        <v>760</v>
      </c>
      <c r="C16" s="437" t="s">
        <v>761</v>
      </c>
      <c r="D16" s="547">
        <v>1371</v>
      </c>
      <c r="E16" s="547">
        <v>1371</v>
      </c>
      <c r="F16" s="547">
        <v>0</v>
      </c>
      <c r="G16" s="547">
        <v>0</v>
      </c>
      <c r="H16" s="547">
        <f t="shared" si="3"/>
        <v>1371</v>
      </c>
      <c r="I16" s="547">
        <f t="shared" si="3"/>
        <v>1371</v>
      </c>
      <c r="J16" s="547">
        <v>0</v>
      </c>
      <c r="K16" s="547">
        <v>0</v>
      </c>
      <c r="L16" s="547">
        <v>133</v>
      </c>
      <c r="M16" s="548">
        <f t="shared" si="4"/>
        <v>0</v>
      </c>
      <c r="N16" s="1188"/>
      <c r="O16" s="1189">
        <v>0</v>
      </c>
      <c r="P16" s="548">
        <f t="shared" si="5"/>
        <v>1371</v>
      </c>
    </row>
    <row r="17" spans="1:16" ht="12.75" customHeight="1" x14ac:dyDescent="0.25">
      <c r="A17" s="448">
        <f t="shared" si="0"/>
        <v>9</v>
      </c>
      <c r="B17" s="438" t="s">
        <v>762</v>
      </c>
      <c r="C17" s="439" t="s">
        <v>763</v>
      </c>
      <c r="D17" s="547">
        <v>61458</v>
      </c>
      <c r="E17" s="547">
        <v>61458</v>
      </c>
      <c r="F17" s="547">
        <v>0</v>
      </c>
      <c r="G17" s="547">
        <v>0</v>
      </c>
      <c r="H17" s="547">
        <f t="shared" si="3"/>
        <v>61458</v>
      </c>
      <c r="I17" s="547">
        <f t="shared" si="3"/>
        <v>61458</v>
      </c>
      <c r="J17" s="547">
        <v>0</v>
      </c>
      <c r="K17" s="547">
        <v>0</v>
      </c>
      <c r="L17" s="547">
        <v>112</v>
      </c>
      <c r="M17" s="548">
        <f t="shared" si="4"/>
        <v>0</v>
      </c>
      <c r="N17" s="1188"/>
      <c r="O17" s="1189">
        <v>0</v>
      </c>
      <c r="P17" s="548">
        <f t="shared" si="5"/>
        <v>61458</v>
      </c>
    </row>
    <row r="18" spans="1:16" ht="12.75" customHeight="1" x14ac:dyDescent="0.25">
      <c r="A18" s="448">
        <f t="shared" si="0"/>
        <v>10</v>
      </c>
      <c r="B18" s="438" t="s">
        <v>766</v>
      </c>
      <c r="C18" s="942" t="s">
        <v>767</v>
      </c>
      <c r="D18" s="547">
        <v>51169</v>
      </c>
      <c r="E18" s="547">
        <v>51169</v>
      </c>
      <c r="F18" s="547">
        <v>32750</v>
      </c>
      <c r="G18" s="547">
        <v>32750</v>
      </c>
      <c r="H18" s="547">
        <f t="shared" si="3"/>
        <v>83919</v>
      </c>
      <c r="I18" s="547">
        <f t="shared" si="3"/>
        <v>83919</v>
      </c>
      <c r="J18" s="547">
        <v>0</v>
      </c>
      <c r="K18" s="547">
        <v>0</v>
      </c>
      <c r="L18" s="547">
        <v>5</v>
      </c>
      <c r="M18" s="548">
        <f t="shared" si="4"/>
        <v>0</v>
      </c>
      <c r="N18" s="1188"/>
      <c r="O18" s="1189">
        <v>80</v>
      </c>
      <c r="P18" s="548">
        <f t="shared" si="5"/>
        <v>83999</v>
      </c>
    </row>
    <row r="19" spans="1:16" s="167" customFormat="1" ht="12.75" customHeight="1" x14ac:dyDescent="0.25">
      <c r="A19" s="443">
        <f t="shared" si="0"/>
        <v>11</v>
      </c>
      <c r="B19" s="1409" t="s">
        <v>867</v>
      </c>
      <c r="C19" s="1410"/>
      <c r="D19" s="1035">
        <f>SUM(D20:D26)</f>
        <v>35676</v>
      </c>
      <c r="E19" s="1035">
        <f>SUM(E20:E26)</f>
        <v>35676</v>
      </c>
      <c r="F19" s="1035">
        <f t="shared" ref="F19:L19" si="6">SUM(F20:F26)</f>
        <v>4886</v>
      </c>
      <c r="G19" s="1035">
        <f t="shared" si="6"/>
        <v>4886</v>
      </c>
      <c r="H19" s="1035">
        <f>SUM(H20:H26)</f>
        <v>40562</v>
      </c>
      <c r="I19" s="1035">
        <f t="shared" si="6"/>
        <v>40562</v>
      </c>
      <c r="J19" s="1035">
        <f t="shared" si="6"/>
        <v>0</v>
      </c>
      <c r="K19" s="1035">
        <f t="shared" si="6"/>
        <v>0</v>
      </c>
      <c r="L19" s="1035">
        <f t="shared" si="6"/>
        <v>0</v>
      </c>
      <c r="M19" s="1185">
        <f t="shared" si="4"/>
        <v>0</v>
      </c>
      <c r="N19" s="1186"/>
      <c r="O19" s="1187">
        <f>SUM(O20:O26)</f>
        <v>0</v>
      </c>
      <c r="P19" s="1185">
        <f>SUM(P20:P26)</f>
        <v>40562</v>
      </c>
    </row>
    <row r="20" spans="1:16" s="167" customFormat="1" ht="12.75" customHeight="1" x14ac:dyDescent="0.25">
      <c r="A20" s="518">
        <f>A19+1</f>
        <v>12</v>
      </c>
      <c r="B20" s="502" t="s">
        <v>754</v>
      </c>
      <c r="C20" s="503" t="s">
        <v>755</v>
      </c>
      <c r="D20" s="547">
        <v>8361</v>
      </c>
      <c r="E20" s="547">
        <v>8361</v>
      </c>
      <c r="F20" s="547">
        <v>0</v>
      </c>
      <c r="G20" s="547">
        <v>0</v>
      </c>
      <c r="H20" s="547">
        <f t="shared" si="3"/>
        <v>8361</v>
      </c>
      <c r="I20" s="547">
        <f t="shared" si="3"/>
        <v>8361</v>
      </c>
      <c r="J20" s="547">
        <v>0</v>
      </c>
      <c r="K20" s="547">
        <v>0</v>
      </c>
      <c r="L20" s="547">
        <v>0</v>
      </c>
      <c r="M20" s="548">
        <f t="shared" si="4"/>
        <v>0</v>
      </c>
      <c r="N20" s="1188"/>
      <c r="O20" s="1189">
        <v>0</v>
      </c>
      <c r="P20" s="548">
        <f t="shared" si="5"/>
        <v>8361</v>
      </c>
    </row>
    <row r="21" spans="1:16" ht="12.75" customHeight="1" x14ac:dyDescent="0.25">
      <c r="A21" s="448">
        <f>A20+1</f>
        <v>13</v>
      </c>
      <c r="B21" s="435" t="s">
        <v>756</v>
      </c>
      <c r="C21" s="436" t="s">
        <v>757</v>
      </c>
      <c r="D21" s="547">
        <v>0</v>
      </c>
      <c r="E21" s="547">
        <v>0</v>
      </c>
      <c r="F21" s="547">
        <v>0</v>
      </c>
      <c r="G21" s="547">
        <v>0</v>
      </c>
      <c r="H21" s="547">
        <f t="shared" si="3"/>
        <v>0</v>
      </c>
      <c r="I21" s="547">
        <f t="shared" si="3"/>
        <v>0</v>
      </c>
      <c r="J21" s="547">
        <v>0</v>
      </c>
      <c r="K21" s="547">
        <v>0</v>
      </c>
      <c r="L21" s="547">
        <v>0</v>
      </c>
      <c r="M21" s="548">
        <f t="shared" si="4"/>
        <v>0</v>
      </c>
      <c r="N21" s="1188"/>
      <c r="O21" s="1189">
        <v>0</v>
      </c>
      <c r="P21" s="548">
        <f t="shared" si="5"/>
        <v>0</v>
      </c>
    </row>
    <row r="22" spans="1:16" ht="12.75" customHeight="1" x14ac:dyDescent="0.25">
      <c r="A22" s="448">
        <f t="shared" si="0"/>
        <v>14</v>
      </c>
      <c r="B22" s="435" t="s">
        <v>764</v>
      </c>
      <c r="C22" s="436" t="s">
        <v>765</v>
      </c>
      <c r="D22" s="547">
        <v>0</v>
      </c>
      <c r="E22" s="547">
        <v>0</v>
      </c>
      <c r="F22" s="547">
        <v>0</v>
      </c>
      <c r="G22" s="547">
        <v>0</v>
      </c>
      <c r="H22" s="547">
        <f t="shared" si="3"/>
        <v>0</v>
      </c>
      <c r="I22" s="547">
        <f t="shared" si="3"/>
        <v>0</v>
      </c>
      <c r="J22" s="547">
        <v>0</v>
      </c>
      <c r="K22" s="547">
        <v>0</v>
      </c>
      <c r="L22" s="547">
        <v>0</v>
      </c>
      <c r="M22" s="548">
        <f>+H22-I22</f>
        <v>0</v>
      </c>
      <c r="N22" s="1188"/>
      <c r="O22" s="1189">
        <v>0</v>
      </c>
      <c r="P22" s="548">
        <f t="shared" si="5"/>
        <v>0</v>
      </c>
    </row>
    <row r="23" spans="1:16" ht="12.75" customHeight="1" x14ac:dyDescent="0.25">
      <c r="A23" s="448">
        <f t="shared" si="0"/>
        <v>15</v>
      </c>
      <c r="B23" s="435" t="s">
        <v>766</v>
      </c>
      <c r="C23" s="436" t="s">
        <v>767</v>
      </c>
      <c r="D23" s="547">
        <v>8828</v>
      </c>
      <c r="E23" s="547">
        <v>8828</v>
      </c>
      <c r="F23" s="547">
        <v>4886</v>
      </c>
      <c r="G23" s="547">
        <v>4886</v>
      </c>
      <c r="H23" s="547">
        <f t="shared" si="3"/>
        <v>13714</v>
      </c>
      <c r="I23" s="547">
        <f t="shared" si="3"/>
        <v>13714</v>
      </c>
      <c r="J23" s="547">
        <v>0</v>
      </c>
      <c r="K23" s="547">
        <v>0</v>
      </c>
      <c r="L23" s="547">
        <v>0</v>
      </c>
      <c r="M23" s="548">
        <f t="shared" si="4"/>
        <v>0</v>
      </c>
      <c r="N23" s="1188"/>
      <c r="O23" s="1189">
        <v>0</v>
      </c>
      <c r="P23" s="548">
        <f t="shared" si="5"/>
        <v>13714</v>
      </c>
    </row>
    <row r="24" spans="1:16" ht="12.75" customHeight="1" x14ac:dyDescent="0.25">
      <c r="A24" s="448">
        <f t="shared" si="0"/>
        <v>16</v>
      </c>
      <c r="B24" s="435" t="s">
        <v>768</v>
      </c>
      <c r="C24" s="436" t="s">
        <v>769</v>
      </c>
      <c r="D24" s="547">
        <v>18487</v>
      </c>
      <c r="E24" s="547">
        <v>18487</v>
      </c>
      <c r="F24" s="547">
        <v>0</v>
      </c>
      <c r="G24" s="547">
        <v>0</v>
      </c>
      <c r="H24" s="547">
        <f t="shared" si="3"/>
        <v>18487</v>
      </c>
      <c r="I24" s="547">
        <f t="shared" si="3"/>
        <v>18487</v>
      </c>
      <c r="J24" s="547">
        <v>0</v>
      </c>
      <c r="K24" s="547">
        <v>0</v>
      </c>
      <c r="L24" s="547">
        <v>0</v>
      </c>
      <c r="M24" s="548">
        <f t="shared" si="4"/>
        <v>0</v>
      </c>
      <c r="N24" s="1188"/>
      <c r="O24" s="1189">
        <v>0</v>
      </c>
      <c r="P24" s="548">
        <f t="shared" si="5"/>
        <v>18487</v>
      </c>
    </row>
    <row r="25" spans="1:16" ht="12.75" customHeight="1" x14ac:dyDescent="0.25">
      <c r="A25" s="448">
        <f t="shared" si="0"/>
        <v>17</v>
      </c>
      <c r="B25" s="438" t="s">
        <v>758</v>
      </c>
      <c r="C25" s="439" t="s">
        <v>759</v>
      </c>
      <c r="D25" s="547">
        <v>0</v>
      </c>
      <c r="E25" s="547">
        <v>0</v>
      </c>
      <c r="F25" s="547">
        <v>0</v>
      </c>
      <c r="G25" s="547">
        <v>0</v>
      </c>
      <c r="H25" s="547">
        <f t="shared" si="3"/>
        <v>0</v>
      </c>
      <c r="I25" s="547">
        <f t="shared" si="3"/>
        <v>0</v>
      </c>
      <c r="J25" s="547">
        <v>0</v>
      </c>
      <c r="K25" s="547">
        <v>0</v>
      </c>
      <c r="L25" s="547">
        <v>0</v>
      </c>
      <c r="M25" s="548">
        <f t="shared" si="4"/>
        <v>0</v>
      </c>
      <c r="N25" s="1188"/>
      <c r="O25" s="1189">
        <v>0</v>
      </c>
      <c r="P25" s="548">
        <f t="shared" si="5"/>
        <v>0</v>
      </c>
    </row>
    <row r="26" spans="1:16" ht="12.75" customHeight="1" x14ac:dyDescent="0.25">
      <c r="A26" s="448">
        <f>A25+1</f>
        <v>18</v>
      </c>
      <c r="B26" s="438"/>
      <c r="C26" s="440" t="s">
        <v>773</v>
      </c>
      <c r="D26" s="547"/>
      <c r="E26" s="547"/>
      <c r="F26" s="547"/>
      <c r="G26" s="547"/>
      <c r="H26" s="547">
        <f t="shared" si="3"/>
        <v>0</v>
      </c>
      <c r="I26" s="547">
        <f t="shared" si="3"/>
        <v>0</v>
      </c>
      <c r="J26" s="547"/>
      <c r="K26" s="547"/>
      <c r="L26" s="547"/>
      <c r="M26" s="548">
        <f>+H26-I26</f>
        <v>0</v>
      </c>
      <c r="N26" s="1188"/>
      <c r="O26" s="1189"/>
      <c r="P26" s="548">
        <f>+I26+O26</f>
        <v>0</v>
      </c>
    </row>
    <row r="27" spans="1:16" s="169" customFormat="1" ht="12.75" customHeight="1" x14ac:dyDescent="0.25">
      <c r="A27" s="446">
        <f t="shared" si="0"/>
        <v>19</v>
      </c>
      <c r="B27" s="1388" t="s">
        <v>781</v>
      </c>
      <c r="C27" s="1389"/>
      <c r="D27" s="1036">
        <f>D28+D30+D32</f>
        <v>1237</v>
      </c>
      <c r="E27" s="1036">
        <f t="shared" ref="E27:F27" si="7">E28+E30+E32</f>
        <v>1209</v>
      </c>
      <c r="F27" s="1036">
        <f t="shared" si="7"/>
        <v>0</v>
      </c>
      <c r="G27" s="1036">
        <f>G28+G30+G32</f>
        <v>0</v>
      </c>
      <c r="H27" s="1036">
        <f t="shared" ref="H27:I31" si="8">+D27+F27</f>
        <v>1237</v>
      </c>
      <c r="I27" s="1036">
        <f t="shared" si="8"/>
        <v>1209</v>
      </c>
      <c r="J27" s="1036">
        <f>J28+J30+J32</f>
        <v>0</v>
      </c>
      <c r="K27" s="1036">
        <f t="shared" ref="K27:L27" si="9">K28+K30+K32</f>
        <v>0</v>
      </c>
      <c r="L27" s="1036">
        <f t="shared" si="9"/>
        <v>0</v>
      </c>
      <c r="M27" s="1190">
        <f>+H27-I27</f>
        <v>28</v>
      </c>
      <c r="N27" s="1182"/>
      <c r="O27" s="1191">
        <f>O28+O30+O32</f>
        <v>0</v>
      </c>
      <c r="P27" s="1190">
        <f>P28+P30+P32</f>
        <v>1209</v>
      </c>
    </row>
    <row r="28" spans="1:16" s="171" customFormat="1" ht="12.75" customHeight="1" x14ac:dyDescent="0.25">
      <c r="A28" s="443">
        <f t="shared" ref="A28" si="10">A27+1</f>
        <v>20</v>
      </c>
      <c r="B28" s="1414" t="s">
        <v>1386</v>
      </c>
      <c r="C28" s="1415"/>
      <c r="D28" s="1035">
        <f>D29</f>
        <v>180</v>
      </c>
      <c r="E28" s="1035">
        <f t="shared" ref="E28:G28" si="11">E29</f>
        <v>180</v>
      </c>
      <c r="F28" s="1035">
        <f t="shared" si="11"/>
        <v>0</v>
      </c>
      <c r="G28" s="1035">
        <f t="shared" si="11"/>
        <v>0</v>
      </c>
      <c r="H28" s="1035">
        <f t="shared" si="8"/>
        <v>180</v>
      </c>
      <c r="I28" s="1035">
        <f t="shared" si="8"/>
        <v>180</v>
      </c>
      <c r="J28" s="1035">
        <f>J29</f>
        <v>0</v>
      </c>
      <c r="K28" s="1035">
        <f t="shared" ref="K28:L28" si="12">K29</f>
        <v>0</v>
      </c>
      <c r="L28" s="1035">
        <f t="shared" si="12"/>
        <v>0</v>
      </c>
      <c r="M28" s="1185">
        <f t="shared" ref="M28:M41" si="13">+H28-I28</f>
        <v>0</v>
      </c>
      <c r="N28" s="1192"/>
      <c r="O28" s="1189">
        <f>O29</f>
        <v>0</v>
      </c>
      <c r="P28" s="1185">
        <f>+I28+O28</f>
        <v>180</v>
      </c>
    </row>
    <row r="29" spans="1:16" s="171" customFormat="1" ht="12.75" customHeight="1" x14ac:dyDescent="0.25">
      <c r="A29" s="943">
        <f t="shared" si="0"/>
        <v>21</v>
      </c>
      <c r="B29" s="435" t="s">
        <v>1387</v>
      </c>
      <c r="C29" s="944" t="s">
        <v>1392</v>
      </c>
      <c r="D29" s="547">
        <v>180</v>
      </c>
      <c r="E29" s="547">
        <v>180</v>
      </c>
      <c r="F29" s="547">
        <v>0</v>
      </c>
      <c r="G29" s="547">
        <v>0</v>
      </c>
      <c r="H29" s="547">
        <f t="shared" si="8"/>
        <v>180</v>
      </c>
      <c r="I29" s="547">
        <f t="shared" si="8"/>
        <v>180</v>
      </c>
      <c r="J29" s="547">
        <v>0</v>
      </c>
      <c r="K29" s="547">
        <v>0</v>
      </c>
      <c r="L29" s="547">
        <v>0</v>
      </c>
      <c r="M29" s="548">
        <f>+H29-I29</f>
        <v>0</v>
      </c>
      <c r="N29" s="1192"/>
      <c r="O29" s="1189">
        <v>0</v>
      </c>
      <c r="P29" s="548">
        <f>+I29+O29</f>
        <v>180</v>
      </c>
    </row>
    <row r="30" spans="1:16" s="171" customFormat="1" ht="12.75" customHeight="1" x14ac:dyDescent="0.25">
      <c r="A30" s="443">
        <f t="shared" si="0"/>
        <v>22</v>
      </c>
      <c r="B30" s="1414" t="s">
        <v>1393</v>
      </c>
      <c r="C30" s="1415"/>
      <c r="D30" s="1035">
        <f>D31</f>
        <v>763</v>
      </c>
      <c r="E30" s="1035">
        <f t="shared" ref="E30:G30" si="14">E31</f>
        <v>763</v>
      </c>
      <c r="F30" s="1035">
        <f t="shared" si="14"/>
        <v>0</v>
      </c>
      <c r="G30" s="1035">
        <f t="shared" si="14"/>
        <v>0</v>
      </c>
      <c r="H30" s="1035">
        <f t="shared" si="8"/>
        <v>763</v>
      </c>
      <c r="I30" s="1035">
        <f t="shared" si="8"/>
        <v>763</v>
      </c>
      <c r="J30" s="1035">
        <f>J31</f>
        <v>0</v>
      </c>
      <c r="K30" s="1035">
        <f>K31</f>
        <v>0</v>
      </c>
      <c r="L30" s="1035">
        <f>L31</f>
        <v>0</v>
      </c>
      <c r="M30" s="1185">
        <f>+H30-I30</f>
        <v>0</v>
      </c>
      <c r="N30" s="1192"/>
      <c r="O30" s="1187">
        <f>O31</f>
        <v>0</v>
      </c>
      <c r="P30" s="1185">
        <f>+I30+O30</f>
        <v>763</v>
      </c>
    </row>
    <row r="31" spans="1:16" s="171" customFormat="1" ht="12.75" customHeight="1" x14ac:dyDescent="0.25">
      <c r="A31" s="943">
        <f t="shared" si="0"/>
        <v>23</v>
      </c>
      <c r="B31" s="435"/>
      <c r="C31" s="944" t="s">
        <v>1394</v>
      </c>
      <c r="D31" s="547">
        <v>763</v>
      </c>
      <c r="E31" s="547">
        <v>763</v>
      </c>
      <c r="F31" s="547">
        <v>0</v>
      </c>
      <c r="G31" s="547">
        <v>0</v>
      </c>
      <c r="H31" s="547">
        <f t="shared" si="8"/>
        <v>763</v>
      </c>
      <c r="I31" s="547">
        <f t="shared" si="8"/>
        <v>763</v>
      </c>
      <c r="J31" s="547">
        <v>0</v>
      </c>
      <c r="K31" s="547">
        <v>0</v>
      </c>
      <c r="L31" s="547">
        <v>0</v>
      </c>
      <c r="M31" s="548">
        <f>+H31-I31</f>
        <v>0</v>
      </c>
      <c r="N31" s="1192"/>
      <c r="O31" s="1189">
        <v>0</v>
      </c>
      <c r="P31" s="548">
        <f>+I31+O31</f>
        <v>763</v>
      </c>
    </row>
    <row r="32" spans="1:16" s="697" customFormat="1" ht="12.75" customHeight="1" x14ac:dyDescent="0.25">
      <c r="A32" s="443">
        <f t="shared" si="0"/>
        <v>24</v>
      </c>
      <c r="B32" s="945" t="s">
        <v>1395</v>
      </c>
      <c r="C32" s="946"/>
      <c r="D32" s="1035">
        <f>D33</f>
        <v>294</v>
      </c>
      <c r="E32" s="1035">
        <f>E33</f>
        <v>266</v>
      </c>
      <c r="F32" s="1035">
        <f>F33</f>
        <v>0</v>
      </c>
      <c r="G32" s="1035">
        <f>G33</f>
        <v>0</v>
      </c>
      <c r="H32" s="1035">
        <f t="shared" si="3"/>
        <v>294</v>
      </c>
      <c r="I32" s="1035">
        <f t="shared" si="3"/>
        <v>266</v>
      </c>
      <c r="J32" s="1035">
        <f>J33</f>
        <v>0</v>
      </c>
      <c r="K32" s="1035">
        <f>K33</f>
        <v>0</v>
      </c>
      <c r="L32" s="1035">
        <f>L33</f>
        <v>0</v>
      </c>
      <c r="M32" s="1185">
        <f t="shared" si="13"/>
        <v>28</v>
      </c>
      <c r="N32" s="1193"/>
      <c r="O32" s="1187">
        <f>O33</f>
        <v>0</v>
      </c>
      <c r="P32" s="1185">
        <f t="shared" ref="P32:P33" si="15">+I32+O32</f>
        <v>266</v>
      </c>
    </row>
    <row r="33" spans="1:16" s="697" customFormat="1" ht="12.75" customHeight="1" x14ac:dyDescent="0.25">
      <c r="A33" s="943">
        <f t="shared" si="0"/>
        <v>25</v>
      </c>
      <c r="B33" s="947" t="s">
        <v>1396</v>
      </c>
      <c r="C33" s="944"/>
      <c r="D33" s="547">
        <v>294</v>
      </c>
      <c r="E33" s="547">
        <v>266</v>
      </c>
      <c r="F33" s="547">
        <v>0</v>
      </c>
      <c r="G33" s="547">
        <v>0</v>
      </c>
      <c r="H33" s="547">
        <f t="shared" ref="H33:I33" si="16">+D33+F33</f>
        <v>294</v>
      </c>
      <c r="I33" s="547">
        <f t="shared" si="16"/>
        <v>266</v>
      </c>
      <c r="J33" s="547">
        <v>0</v>
      </c>
      <c r="K33" s="547">
        <v>0</v>
      </c>
      <c r="L33" s="547">
        <v>0</v>
      </c>
      <c r="M33" s="548">
        <f t="shared" si="13"/>
        <v>28</v>
      </c>
      <c r="N33" s="1193"/>
      <c r="O33" s="1189">
        <v>0</v>
      </c>
      <c r="P33" s="548">
        <f t="shared" si="15"/>
        <v>266</v>
      </c>
    </row>
    <row r="34" spans="1:16" ht="12.75" customHeight="1" x14ac:dyDescent="0.25">
      <c r="A34" s="948">
        <f t="shared" si="0"/>
        <v>26</v>
      </c>
      <c r="B34" s="1388" t="s">
        <v>779</v>
      </c>
      <c r="C34" s="1389"/>
      <c r="D34" s="1036">
        <f>+D35</f>
        <v>0</v>
      </c>
      <c r="E34" s="1036">
        <f t="shared" ref="E34:O35" si="17">+E35</f>
        <v>0</v>
      </c>
      <c r="F34" s="1036">
        <f t="shared" si="17"/>
        <v>0</v>
      </c>
      <c r="G34" s="1036">
        <f t="shared" si="17"/>
        <v>0</v>
      </c>
      <c r="H34" s="1036">
        <f t="shared" si="17"/>
        <v>0</v>
      </c>
      <c r="I34" s="1036">
        <f t="shared" si="17"/>
        <v>0</v>
      </c>
      <c r="J34" s="1036">
        <f t="shared" si="17"/>
        <v>0</v>
      </c>
      <c r="K34" s="1036">
        <f t="shared" si="17"/>
        <v>0</v>
      </c>
      <c r="L34" s="1036">
        <f t="shared" si="17"/>
        <v>0</v>
      </c>
      <c r="M34" s="1190">
        <f t="shared" si="13"/>
        <v>0</v>
      </c>
      <c r="N34" s="1182"/>
      <c r="O34" s="1191">
        <f t="shared" si="17"/>
        <v>0</v>
      </c>
      <c r="P34" s="1190">
        <f>+P35</f>
        <v>0</v>
      </c>
    </row>
    <row r="35" spans="1:16" ht="12.75" customHeight="1" x14ac:dyDescent="0.25">
      <c r="A35" s="443">
        <f t="shared" si="0"/>
        <v>27</v>
      </c>
      <c r="B35" s="1416" t="s">
        <v>868</v>
      </c>
      <c r="C35" s="1410"/>
      <c r="D35" s="1035">
        <f>+D36</f>
        <v>0</v>
      </c>
      <c r="E35" s="1035">
        <f t="shared" si="17"/>
        <v>0</v>
      </c>
      <c r="F35" s="1035">
        <f t="shared" si="17"/>
        <v>0</v>
      </c>
      <c r="G35" s="1035">
        <f t="shared" si="17"/>
        <v>0</v>
      </c>
      <c r="H35" s="1035">
        <f t="shared" si="17"/>
        <v>0</v>
      </c>
      <c r="I35" s="1035">
        <f t="shared" si="17"/>
        <v>0</v>
      </c>
      <c r="J35" s="1035">
        <f t="shared" si="17"/>
        <v>0</v>
      </c>
      <c r="K35" s="1035">
        <f t="shared" si="17"/>
        <v>0</v>
      </c>
      <c r="L35" s="1035">
        <f t="shared" si="17"/>
        <v>0</v>
      </c>
      <c r="M35" s="1185">
        <f t="shared" si="13"/>
        <v>0</v>
      </c>
      <c r="N35" s="1186"/>
      <c r="O35" s="1187">
        <f t="shared" si="17"/>
        <v>0</v>
      </c>
      <c r="P35" s="1185">
        <f>+P36</f>
        <v>0</v>
      </c>
    </row>
    <row r="36" spans="1:16" ht="12.75" customHeight="1" x14ac:dyDescent="0.25">
      <c r="A36" s="943">
        <f t="shared" si="0"/>
        <v>28</v>
      </c>
      <c r="B36" s="435"/>
      <c r="C36" s="440" t="s">
        <v>773</v>
      </c>
      <c r="D36" s="547">
        <v>0</v>
      </c>
      <c r="E36" s="547">
        <v>0</v>
      </c>
      <c r="F36" s="547">
        <v>0</v>
      </c>
      <c r="G36" s="547">
        <v>0</v>
      </c>
      <c r="H36" s="547">
        <f>+D36+F36</f>
        <v>0</v>
      </c>
      <c r="I36" s="547">
        <f>+E36+G36</f>
        <v>0</v>
      </c>
      <c r="J36" s="547">
        <v>0</v>
      </c>
      <c r="K36" s="547">
        <v>0</v>
      </c>
      <c r="L36" s="547">
        <v>0</v>
      </c>
      <c r="M36" s="548">
        <f t="shared" si="13"/>
        <v>0</v>
      </c>
      <c r="N36" s="1194"/>
      <c r="O36" s="1189">
        <v>0</v>
      </c>
      <c r="P36" s="548">
        <f>+I36+O36</f>
        <v>0</v>
      </c>
    </row>
    <row r="37" spans="1:16" ht="12.75" customHeight="1" x14ac:dyDescent="0.25">
      <c r="A37" s="948">
        <f t="shared" si="0"/>
        <v>29</v>
      </c>
      <c r="B37" s="1388" t="s">
        <v>782</v>
      </c>
      <c r="C37" s="1389"/>
      <c r="D37" s="1036">
        <f>SUM(D38:D41)</f>
        <v>41922</v>
      </c>
      <c r="E37" s="1036">
        <f>SUM(E38:E41)</f>
        <v>41922</v>
      </c>
      <c r="F37" s="1036">
        <f>SUM(F38:F41)</f>
        <v>0</v>
      </c>
      <c r="G37" s="1036">
        <f>SUM(G38:G41)</f>
        <v>0</v>
      </c>
      <c r="H37" s="1036">
        <f t="shared" ref="H37:I41" si="18">+D37+F37</f>
        <v>41922</v>
      </c>
      <c r="I37" s="1036">
        <f t="shared" si="18"/>
        <v>41922</v>
      </c>
      <c r="J37" s="1036">
        <f>SUM(J38:J41)</f>
        <v>0</v>
      </c>
      <c r="K37" s="1036">
        <f>SUM(K38:K41)</f>
        <v>0</v>
      </c>
      <c r="L37" s="1036">
        <f>SUM(L38:L41)</f>
        <v>0</v>
      </c>
      <c r="M37" s="1190">
        <f t="shared" si="13"/>
        <v>0</v>
      </c>
      <c r="N37" s="1182"/>
      <c r="O37" s="1191">
        <f>SUM(O38:O41)</f>
        <v>572</v>
      </c>
      <c r="P37" s="1190">
        <f>+I37+O37</f>
        <v>42494</v>
      </c>
    </row>
    <row r="38" spans="1:16" ht="12.75" customHeight="1" x14ac:dyDescent="0.25">
      <c r="A38" s="943">
        <f t="shared" si="0"/>
        <v>30</v>
      </c>
      <c r="B38" s="949" t="s">
        <v>1388</v>
      </c>
      <c r="C38" s="950"/>
      <c r="D38" s="547">
        <v>37214</v>
      </c>
      <c r="E38" s="547">
        <v>37214</v>
      </c>
      <c r="F38" s="547">
        <v>0</v>
      </c>
      <c r="G38" s="547">
        <v>0</v>
      </c>
      <c r="H38" s="547">
        <f t="shared" si="18"/>
        <v>37214</v>
      </c>
      <c r="I38" s="547">
        <f t="shared" si="18"/>
        <v>37214</v>
      </c>
      <c r="J38" s="547">
        <v>0</v>
      </c>
      <c r="K38" s="547">
        <v>0</v>
      </c>
      <c r="L38" s="547">
        <v>0</v>
      </c>
      <c r="M38" s="548">
        <f t="shared" si="13"/>
        <v>0</v>
      </c>
      <c r="N38" s="1192"/>
      <c r="O38" s="1189">
        <v>0</v>
      </c>
      <c r="P38" s="548">
        <f>+I38+O38</f>
        <v>37214</v>
      </c>
    </row>
    <row r="39" spans="1:16" ht="12.75" customHeight="1" x14ac:dyDescent="0.25">
      <c r="A39" s="943">
        <f t="shared" si="0"/>
        <v>31</v>
      </c>
      <c r="B39" s="949" t="s">
        <v>1389</v>
      </c>
      <c r="C39" s="951"/>
      <c r="D39" s="547">
        <v>1152</v>
      </c>
      <c r="E39" s="547">
        <v>1152</v>
      </c>
      <c r="F39" s="547">
        <v>0</v>
      </c>
      <c r="G39" s="547">
        <v>0</v>
      </c>
      <c r="H39" s="547">
        <f t="shared" si="18"/>
        <v>1152</v>
      </c>
      <c r="I39" s="547">
        <f t="shared" si="18"/>
        <v>1152</v>
      </c>
      <c r="J39" s="547">
        <v>0</v>
      </c>
      <c r="K39" s="547">
        <v>0</v>
      </c>
      <c r="L39" s="547">
        <v>0</v>
      </c>
      <c r="M39" s="548">
        <f t="shared" si="13"/>
        <v>0</v>
      </c>
      <c r="N39" s="1192"/>
      <c r="O39" s="1189">
        <v>572</v>
      </c>
      <c r="P39" s="548">
        <f>+I39+O39</f>
        <v>1724</v>
      </c>
    </row>
    <row r="40" spans="1:16" ht="12.75" customHeight="1" x14ac:dyDescent="0.25">
      <c r="A40" s="943">
        <f t="shared" si="0"/>
        <v>32</v>
      </c>
      <c r="B40" s="949" t="s">
        <v>1390</v>
      </c>
      <c r="C40" s="951"/>
      <c r="D40" s="547">
        <v>483</v>
      </c>
      <c r="E40" s="547">
        <v>483</v>
      </c>
      <c r="F40" s="547">
        <v>0</v>
      </c>
      <c r="G40" s="547">
        <v>0</v>
      </c>
      <c r="H40" s="547">
        <f t="shared" si="18"/>
        <v>483</v>
      </c>
      <c r="I40" s="547">
        <f t="shared" si="18"/>
        <v>483</v>
      </c>
      <c r="J40" s="547">
        <v>0</v>
      </c>
      <c r="K40" s="547">
        <v>0</v>
      </c>
      <c r="L40" s="547">
        <v>0</v>
      </c>
      <c r="M40" s="548">
        <f t="shared" si="13"/>
        <v>0</v>
      </c>
      <c r="N40" s="1192"/>
      <c r="O40" s="1189">
        <v>0</v>
      </c>
      <c r="P40" s="548">
        <f t="shared" ref="P40:P41" si="19">+I40+O40</f>
        <v>483</v>
      </c>
    </row>
    <row r="41" spans="1:16" ht="12.75" customHeight="1" thickBot="1" x14ac:dyDescent="0.3">
      <c r="A41" s="952">
        <f t="shared" si="0"/>
        <v>33</v>
      </c>
      <c r="B41" s="953" t="s">
        <v>1391</v>
      </c>
      <c r="C41" s="951"/>
      <c r="D41" s="552">
        <v>3073</v>
      </c>
      <c r="E41" s="552">
        <v>3073</v>
      </c>
      <c r="F41" s="552">
        <v>0</v>
      </c>
      <c r="G41" s="552">
        <v>0</v>
      </c>
      <c r="H41" s="552">
        <f t="shared" si="18"/>
        <v>3073</v>
      </c>
      <c r="I41" s="552">
        <f t="shared" si="18"/>
        <v>3073</v>
      </c>
      <c r="J41" s="552">
        <v>0</v>
      </c>
      <c r="K41" s="552">
        <v>0</v>
      </c>
      <c r="L41" s="552">
        <v>0</v>
      </c>
      <c r="M41" s="548">
        <f t="shared" si="13"/>
        <v>0</v>
      </c>
      <c r="N41" s="1192"/>
      <c r="O41" s="1195">
        <v>0</v>
      </c>
      <c r="P41" s="1196">
        <f t="shared" si="19"/>
        <v>3073</v>
      </c>
    </row>
    <row r="42" spans="1:16" s="442" customFormat="1" ht="13.5" customHeight="1" thickBot="1" x14ac:dyDescent="0.3">
      <c r="A42" s="449">
        <f t="shared" si="0"/>
        <v>34</v>
      </c>
      <c r="B42" s="954" t="s">
        <v>733</v>
      </c>
      <c r="C42" s="955"/>
      <c r="D42" s="549">
        <f t="shared" ref="D42:M42" si="20">+D9+D27+D34+D37</f>
        <v>1739208</v>
      </c>
      <c r="E42" s="549">
        <f t="shared" si="20"/>
        <v>1739180</v>
      </c>
      <c r="F42" s="549">
        <f t="shared" si="20"/>
        <v>37636</v>
      </c>
      <c r="G42" s="549">
        <f t="shared" si="20"/>
        <v>37636</v>
      </c>
      <c r="H42" s="549">
        <f t="shared" si="20"/>
        <v>1776844</v>
      </c>
      <c r="I42" s="549">
        <f t="shared" si="20"/>
        <v>1776816</v>
      </c>
      <c r="J42" s="549">
        <f t="shared" si="20"/>
        <v>0</v>
      </c>
      <c r="K42" s="549">
        <f t="shared" si="20"/>
        <v>135109</v>
      </c>
      <c r="L42" s="549">
        <f t="shared" si="20"/>
        <v>987</v>
      </c>
      <c r="M42" s="550">
        <f t="shared" si="20"/>
        <v>28</v>
      </c>
      <c r="N42" s="1197"/>
      <c r="O42" s="1198">
        <f>+O9+O27+O34+O37</f>
        <v>652</v>
      </c>
      <c r="P42" s="1199">
        <f>+P9+P27+P34+P37</f>
        <v>1777468</v>
      </c>
    </row>
    <row r="43" spans="1:16" s="960" customFormat="1" ht="13.5" customHeight="1" x14ac:dyDescent="0.25">
      <c r="A43" s="956"/>
      <c r="B43" s="957"/>
      <c r="C43" s="958"/>
      <c r="D43" s="959"/>
      <c r="E43" s="959"/>
      <c r="F43" s="959"/>
      <c r="G43" s="959"/>
      <c r="H43" s="959"/>
      <c r="I43" s="959"/>
      <c r="J43" s="959"/>
      <c r="K43" s="959"/>
      <c r="L43" s="959"/>
      <c r="M43" s="959"/>
      <c r="O43" s="959"/>
      <c r="P43" s="959"/>
    </row>
    <row r="44" spans="1:16" ht="22.5" customHeight="1" x14ac:dyDescent="0.25">
      <c r="A44" s="167" t="s">
        <v>637</v>
      </c>
      <c r="E44" s="724"/>
    </row>
    <row r="45" spans="1:16" ht="57" customHeight="1" x14ac:dyDescent="0.25">
      <c r="A45" s="1417" t="s">
        <v>812</v>
      </c>
      <c r="B45" s="1417"/>
      <c r="C45" s="1417"/>
      <c r="D45" s="1417"/>
      <c r="E45" s="1417"/>
      <c r="F45" s="1417"/>
      <c r="G45" s="1417"/>
      <c r="H45" s="1417"/>
      <c r="I45" s="1417"/>
      <c r="J45" s="1417"/>
      <c r="K45" s="1417"/>
      <c r="L45" s="1417"/>
      <c r="M45" s="1417"/>
      <c r="N45" s="1417"/>
      <c r="O45" s="1417"/>
      <c r="P45" s="1417"/>
    </row>
    <row r="46" spans="1:16" ht="18" customHeight="1" x14ac:dyDescent="0.25">
      <c r="A46" s="1417" t="s">
        <v>906</v>
      </c>
      <c r="B46" s="1417"/>
      <c r="C46" s="1417"/>
      <c r="D46" s="1417"/>
      <c r="E46" s="1417"/>
      <c r="F46" s="1417"/>
      <c r="G46" s="1417"/>
      <c r="H46" s="1417"/>
      <c r="I46" s="1417"/>
      <c r="J46" s="1417"/>
      <c r="K46" s="1417"/>
      <c r="L46" s="1417"/>
      <c r="M46" s="1417"/>
      <c r="N46" s="1417"/>
      <c r="O46" s="1417"/>
      <c r="P46" s="1417"/>
    </row>
    <row r="47" spans="1:16" ht="33.75" customHeight="1" x14ac:dyDescent="0.25">
      <c r="A47" s="1417" t="s">
        <v>857</v>
      </c>
      <c r="B47" s="1417"/>
      <c r="C47" s="1417"/>
      <c r="D47" s="1417"/>
      <c r="E47" s="1417"/>
      <c r="F47" s="1417"/>
      <c r="G47" s="1417"/>
      <c r="H47" s="1417"/>
      <c r="I47" s="1417"/>
      <c r="J47" s="1417"/>
      <c r="K47" s="1417"/>
      <c r="L47" s="1417"/>
      <c r="M47" s="1417"/>
      <c r="N47" s="1417"/>
      <c r="O47" s="1417"/>
      <c r="P47" s="1417"/>
    </row>
    <row r="48" spans="1:16" ht="33.75" customHeight="1" x14ac:dyDescent="0.25">
      <c r="A48" s="1417" t="s">
        <v>1089</v>
      </c>
      <c r="B48" s="1417"/>
      <c r="C48" s="1417"/>
      <c r="D48" s="1417"/>
      <c r="E48" s="1417"/>
      <c r="F48" s="1417"/>
      <c r="G48" s="1417"/>
      <c r="H48" s="1417"/>
      <c r="I48" s="1417"/>
      <c r="J48" s="1417"/>
      <c r="K48" s="1417"/>
      <c r="L48" s="1417"/>
      <c r="M48" s="1417"/>
      <c r="N48" s="1417"/>
      <c r="O48" s="1417"/>
      <c r="P48" s="1417"/>
    </row>
    <row r="49" spans="1:16" ht="19.5" customHeight="1" x14ac:dyDescent="0.25">
      <c r="A49" s="1417" t="s">
        <v>1091</v>
      </c>
      <c r="B49" s="1417"/>
      <c r="C49" s="1417"/>
      <c r="D49" s="1417"/>
      <c r="E49" s="1417"/>
      <c r="F49" s="1417"/>
      <c r="G49" s="1417"/>
      <c r="H49" s="1417"/>
      <c r="I49" s="1417"/>
      <c r="J49" s="1417"/>
      <c r="K49" s="1417"/>
      <c r="L49" s="1417"/>
      <c r="M49" s="1417"/>
      <c r="N49" s="1417"/>
      <c r="O49" s="1417"/>
      <c r="P49" s="1417"/>
    </row>
    <row r="50" spans="1:16" ht="19.5" customHeight="1" x14ac:dyDescent="0.25">
      <c r="A50" s="932"/>
      <c r="B50" s="932"/>
      <c r="C50" s="932"/>
      <c r="D50" s="932"/>
      <c r="E50" s="932"/>
      <c r="F50" s="932"/>
      <c r="G50" s="932"/>
      <c r="H50" s="932"/>
      <c r="I50" s="932"/>
      <c r="J50" s="932"/>
      <c r="K50" s="932"/>
      <c r="L50" s="932"/>
      <c r="M50" s="932"/>
      <c r="N50" s="932"/>
      <c r="O50" s="932"/>
      <c r="P50" s="932"/>
    </row>
    <row r="51" spans="1:16" x14ac:dyDescent="0.25">
      <c r="A51" s="419" t="s">
        <v>1157</v>
      </c>
      <c r="C51" s="167"/>
    </row>
    <row r="52" spans="1:16" x14ac:dyDescent="0.25">
      <c r="C52" s="167"/>
    </row>
    <row r="53" spans="1:16" x14ac:dyDescent="0.25">
      <c r="A53" s="169" t="s">
        <v>1195</v>
      </c>
      <c r="C53" s="167"/>
    </row>
    <row r="54" spans="1:16" ht="51" customHeight="1" x14ac:dyDescent="0.25">
      <c r="A54" s="1418" t="s">
        <v>1490</v>
      </c>
      <c r="B54" s="1419"/>
      <c r="C54" s="1419"/>
      <c r="D54" s="1419"/>
      <c r="E54" s="1419"/>
      <c r="F54" s="1419"/>
      <c r="G54" s="1419"/>
      <c r="H54" s="1419"/>
      <c r="I54" s="1419"/>
      <c r="J54" s="1419"/>
      <c r="K54" s="1419"/>
      <c r="L54" s="1419"/>
      <c r="M54" s="1419"/>
      <c r="N54" s="1419"/>
      <c r="O54" s="1419"/>
      <c r="P54" s="1419"/>
    </row>
  </sheetData>
  <mergeCells count="23">
    <mergeCell ref="A47:P47"/>
    <mergeCell ref="A48:P48"/>
    <mergeCell ref="A49:P49"/>
    <mergeCell ref="A54:P54"/>
    <mergeCell ref="B30:C30"/>
    <mergeCell ref="A46:P46"/>
    <mergeCell ref="B28:C28"/>
    <mergeCell ref="B34:C34"/>
    <mergeCell ref="B35:C35"/>
    <mergeCell ref="B37:C37"/>
    <mergeCell ref="A45:P45"/>
    <mergeCell ref="M6:M7"/>
    <mergeCell ref="O6:O7"/>
    <mergeCell ref="P6:P7"/>
    <mergeCell ref="B10:C10"/>
    <mergeCell ref="B19:C19"/>
    <mergeCell ref="H6:I6"/>
    <mergeCell ref="J6:L6"/>
    <mergeCell ref="B27:C27"/>
    <mergeCell ref="A6:A8"/>
    <mergeCell ref="B6:C8"/>
    <mergeCell ref="D6:E6"/>
    <mergeCell ref="F6:G6"/>
  </mergeCells>
  <printOptions horizontalCentered="1"/>
  <pageMargins left="0.19685039370078741" right="0.19685039370078741" top="0.59055118110236227" bottom="0.59055118110236227" header="0.31496062992125984" footer="0.31496062992125984"/>
  <pageSetup paperSize="9" scale="58" orientation="landscape" r:id="rId1"/>
  <headerFoot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P93"/>
  <sheetViews>
    <sheetView zoomScaleNormal="100" workbookViewId="0">
      <selection activeCell="A24" sqref="A24"/>
    </sheetView>
  </sheetViews>
  <sheetFormatPr defaultRowHeight="15" x14ac:dyDescent="0.25"/>
  <cols>
    <col min="1" max="1" width="5" style="442" customWidth="1"/>
    <col min="2" max="2" width="65.42578125" style="442" customWidth="1"/>
    <col min="3" max="4" width="14.85546875" style="442" bestFit="1" customWidth="1"/>
    <col min="5" max="5" width="13.42578125" style="442" customWidth="1"/>
    <col min="6" max="6" width="11.5703125" style="442" customWidth="1"/>
    <col min="7" max="8" width="14.85546875" style="442" bestFit="1" customWidth="1"/>
    <col min="9" max="9" width="12.28515625" style="442" bestFit="1" customWidth="1"/>
    <col min="10" max="10" width="13.42578125" style="442" bestFit="1" customWidth="1"/>
    <col min="11" max="11" width="12.28515625" style="442" bestFit="1" customWidth="1"/>
    <col min="12" max="12" width="11.28515625" style="442" customWidth="1"/>
    <col min="13" max="13" width="1.7109375" style="445" customWidth="1"/>
    <col min="14" max="14" width="12.28515625" style="442" bestFit="1" customWidth="1"/>
    <col min="15" max="15" width="12.5703125" style="442" customWidth="1"/>
    <col min="16" max="16" width="13.42578125" style="442" bestFit="1" customWidth="1"/>
    <col min="17" max="242" width="9.140625" style="442"/>
    <col min="243" max="243" width="59.7109375" style="442" customWidth="1"/>
    <col min="244" max="250" width="10.5703125" style="442" customWidth="1"/>
    <col min="251" max="16384" width="9.140625" style="442"/>
  </cols>
  <sheetData>
    <row r="1" spans="1:15" ht="17.25" x14ac:dyDescent="0.3">
      <c r="A1" s="937" t="s">
        <v>1397</v>
      </c>
    </row>
    <row r="3" spans="1:15" ht="15.75" x14ac:dyDescent="0.25">
      <c r="A3" s="168" t="s">
        <v>1435</v>
      </c>
      <c r="C3" s="963"/>
      <c r="D3" s="963"/>
    </row>
    <row r="4" spans="1:15" ht="15.75" x14ac:dyDescent="0.25">
      <c r="A4" s="168"/>
      <c r="B4" s="167" t="s">
        <v>903</v>
      </c>
      <c r="C4" s="963"/>
      <c r="L4" s="963"/>
    </row>
    <row r="5" spans="1:15" s="465" customFormat="1" ht="13.5" customHeight="1" thickBot="1" x14ac:dyDescent="0.3">
      <c r="B5" s="964"/>
      <c r="C5" s="965"/>
      <c r="D5" s="966"/>
      <c r="E5" s="965"/>
      <c r="F5" s="966"/>
      <c r="G5" s="965"/>
      <c r="H5" s="965"/>
      <c r="I5" s="965"/>
      <c r="J5" s="966"/>
      <c r="K5" s="965"/>
      <c r="L5" s="965"/>
      <c r="M5" s="463"/>
      <c r="N5" s="965"/>
      <c r="O5" s="967" t="s">
        <v>498</v>
      </c>
    </row>
    <row r="6" spans="1:15" s="167" customFormat="1" ht="38.25" customHeight="1" x14ac:dyDescent="0.25">
      <c r="A6" s="1421" t="s">
        <v>478</v>
      </c>
      <c r="B6" s="1424" t="s">
        <v>783</v>
      </c>
      <c r="C6" s="1427" t="s">
        <v>716</v>
      </c>
      <c r="D6" s="1428"/>
      <c r="E6" s="1428" t="s">
        <v>717</v>
      </c>
      <c r="F6" s="1428"/>
      <c r="G6" s="1429" t="s">
        <v>718</v>
      </c>
      <c r="H6" s="1430"/>
      <c r="I6" s="1431" t="s">
        <v>814</v>
      </c>
      <c r="J6" s="1431" t="s">
        <v>1093</v>
      </c>
      <c r="K6" s="1433" t="s">
        <v>893</v>
      </c>
      <c r="L6" s="1435" t="s">
        <v>774</v>
      </c>
      <c r="M6" s="368"/>
      <c r="N6" s="1437" t="s">
        <v>905</v>
      </c>
      <c r="O6" s="1439" t="s">
        <v>719</v>
      </c>
    </row>
    <row r="7" spans="1:15" s="167" customFormat="1" ht="13.5" customHeight="1" x14ac:dyDescent="0.25">
      <c r="A7" s="1422"/>
      <c r="B7" s="1425"/>
      <c r="C7" s="369" t="s">
        <v>777</v>
      </c>
      <c r="D7" s="370" t="s">
        <v>784</v>
      </c>
      <c r="E7" s="369" t="s">
        <v>639</v>
      </c>
      <c r="F7" s="370" t="s">
        <v>644</v>
      </c>
      <c r="G7" s="370" t="s">
        <v>639</v>
      </c>
      <c r="H7" s="471" t="s">
        <v>644</v>
      </c>
      <c r="I7" s="1432"/>
      <c r="J7" s="1432"/>
      <c r="K7" s="1434"/>
      <c r="L7" s="1436"/>
      <c r="M7" s="368"/>
      <c r="N7" s="1438"/>
      <c r="O7" s="1440"/>
    </row>
    <row r="8" spans="1:15" s="167" customFormat="1" ht="15" customHeight="1" thickBot="1" x14ac:dyDescent="0.3">
      <c r="A8" s="1423"/>
      <c r="B8" s="1426"/>
      <c r="C8" s="371" t="s">
        <v>557</v>
      </c>
      <c r="D8" s="372" t="s">
        <v>558</v>
      </c>
      <c r="E8" s="372" t="s">
        <v>559</v>
      </c>
      <c r="F8" s="372" t="s">
        <v>560</v>
      </c>
      <c r="G8" s="372" t="s">
        <v>641</v>
      </c>
      <c r="H8" s="472" t="s">
        <v>642</v>
      </c>
      <c r="I8" s="487" t="s">
        <v>780</v>
      </c>
      <c r="J8" s="487" t="s">
        <v>790</v>
      </c>
      <c r="K8" s="470" t="s">
        <v>563</v>
      </c>
      <c r="L8" s="373" t="s">
        <v>721</v>
      </c>
      <c r="M8" s="368"/>
      <c r="N8" s="486" t="s">
        <v>565</v>
      </c>
      <c r="O8" s="373" t="s">
        <v>786</v>
      </c>
    </row>
    <row r="9" spans="1:15" s="169" customFormat="1" ht="15" customHeight="1" x14ac:dyDescent="0.25">
      <c r="A9" s="446">
        <v>1</v>
      </c>
      <c r="B9" s="476" t="s">
        <v>643</v>
      </c>
      <c r="C9" s="1180">
        <f>+C10+C17</f>
        <v>810860</v>
      </c>
      <c r="D9" s="1180">
        <f>+D10+D17</f>
        <v>810659</v>
      </c>
      <c r="E9" s="1180">
        <f t="shared" ref="E9:O9" si="0">+E10+E17</f>
        <v>2160</v>
      </c>
      <c r="F9" s="1180">
        <f t="shared" si="0"/>
        <v>2160</v>
      </c>
      <c r="G9" s="1180">
        <f t="shared" si="0"/>
        <v>813020</v>
      </c>
      <c r="H9" s="1200">
        <f t="shared" si="0"/>
        <v>812819</v>
      </c>
      <c r="I9" s="1201">
        <f t="shared" si="0"/>
        <v>0</v>
      </c>
      <c r="J9" s="1201">
        <f>+J10+J17</f>
        <v>8297</v>
      </c>
      <c r="K9" s="1202">
        <f t="shared" si="0"/>
        <v>4104</v>
      </c>
      <c r="L9" s="1181">
        <f t="shared" si="0"/>
        <v>201</v>
      </c>
      <c r="M9" s="1203"/>
      <c r="N9" s="1204">
        <f t="shared" si="0"/>
        <v>180</v>
      </c>
      <c r="O9" s="1181">
        <f t="shared" si="0"/>
        <v>812999</v>
      </c>
    </row>
    <row r="10" spans="1:15" s="169" customFormat="1" ht="13.5" customHeight="1" x14ac:dyDescent="0.25">
      <c r="A10" s="497">
        <f>A9+1</f>
        <v>2</v>
      </c>
      <c r="B10" s="473" t="s">
        <v>869</v>
      </c>
      <c r="C10" s="1035">
        <f>SUM(C11:C13)</f>
        <v>621332</v>
      </c>
      <c r="D10" s="1035">
        <f t="shared" ref="D10:L10" si="1">SUM(D11:D13)</f>
        <v>621254</v>
      </c>
      <c r="E10" s="1035">
        <f t="shared" si="1"/>
        <v>0</v>
      </c>
      <c r="F10" s="1035">
        <f t="shared" si="1"/>
        <v>0</v>
      </c>
      <c r="G10" s="1035">
        <f t="shared" si="1"/>
        <v>621332</v>
      </c>
      <c r="H10" s="1205">
        <f t="shared" si="1"/>
        <v>621254</v>
      </c>
      <c r="I10" s="1206">
        <f t="shared" si="1"/>
        <v>0</v>
      </c>
      <c r="J10" s="1207">
        <f t="shared" si="1"/>
        <v>6236</v>
      </c>
      <c r="K10" s="1208">
        <f t="shared" si="1"/>
        <v>768</v>
      </c>
      <c r="L10" s="1185">
        <f t="shared" si="1"/>
        <v>78</v>
      </c>
      <c r="M10" s="1203"/>
      <c r="N10" s="1187">
        <f>SUM(N11:N13)</f>
        <v>0</v>
      </c>
      <c r="O10" s="1185">
        <f>SUM(O11:O13)</f>
        <v>621254</v>
      </c>
    </row>
    <row r="11" spans="1:15" s="167" customFormat="1" ht="12.75" customHeight="1" x14ac:dyDescent="0.25">
      <c r="A11" s="448">
        <f>A10+1</f>
        <v>3</v>
      </c>
      <c r="B11" s="474" t="s">
        <v>895</v>
      </c>
      <c r="C11" s="547">
        <v>0</v>
      </c>
      <c r="D11" s="547">
        <v>0</v>
      </c>
      <c r="E11" s="547">
        <v>0</v>
      </c>
      <c r="F11" s="547">
        <v>0</v>
      </c>
      <c r="G11" s="547">
        <f t="shared" ref="G11:H16" si="2">+C11+E11</f>
        <v>0</v>
      </c>
      <c r="H11" s="1209">
        <f t="shared" si="2"/>
        <v>0</v>
      </c>
      <c r="I11" s="1210">
        <v>0</v>
      </c>
      <c r="J11" s="1211">
        <v>0</v>
      </c>
      <c r="K11" s="1212">
        <v>0</v>
      </c>
      <c r="L11" s="548">
        <f t="shared" ref="L11:L35" si="3">+G11-H11</f>
        <v>0</v>
      </c>
      <c r="M11" s="1203"/>
      <c r="N11" s="1189">
        <v>0</v>
      </c>
      <c r="O11" s="548">
        <f t="shared" ref="O11:O69" si="4">H11+N11</f>
        <v>0</v>
      </c>
    </row>
    <row r="12" spans="1:15" s="167" customFormat="1" ht="12.75" customHeight="1" x14ac:dyDescent="0.25">
      <c r="A12" s="448">
        <f t="shared" ref="A12:A78" si="5">+A11+1</f>
        <v>4</v>
      </c>
      <c r="B12" s="474" t="s">
        <v>877</v>
      </c>
      <c r="C12" s="547">
        <v>599136</v>
      </c>
      <c r="D12" s="547">
        <v>599136</v>
      </c>
      <c r="E12" s="547">
        <v>0</v>
      </c>
      <c r="F12" s="547">
        <v>0</v>
      </c>
      <c r="G12" s="547">
        <f t="shared" si="2"/>
        <v>599136</v>
      </c>
      <c r="H12" s="1209">
        <f t="shared" si="2"/>
        <v>599136</v>
      </c>
      <c r="I12" s="1210">
        <v>0</v>
      </c>
      <c r="J12" s="1211">
        <v>0</v>
      </c>
      <c r="K12" s="1212">
        <v>21</v>
      </c>
      <c r="L12" s="548">
        <f t="shared" si="3"/>
        <v>0</v>
      </c>
      <c r="M12" s="1203"/>
      <c r="N12" s="1189">
        <v>0</v>
      </c>
      <c r="O12" s="548">
        <f t="shared" si="4"/>
        <v>599136</v>
      </c>
    </row>
    <row r="13" spans="1:15" s="167" customFormat="1" ht="12.75" customHeight="1" x14ac:dyDescent="0.25">
      <c r="A13" s="448">
        <f t="shared" si="5"/>
        <v>5</v>
      </c>
      <c r="B13" s="474" t="s">
        <v>870</v>
      </c>
      <c r="C13" s="547">
        <f>SUM(C14:C16)</f>
        <v>22196</v>
      </c>
      <c r="D13" s="547">
        <f>SUM(D14:D16)</f>
        <v>22118</v>
      </c>
      <c r="E13" s="547">
        <f>SUM(E14:E16)</f>
        <v>0</v>
      </c>
      <c r="F13" s="547">
        <f>SUM(F14:F16)</f>
        <v>0</v>
      </c>
      <c r="G13" s="547">
        <f>+C13+E13</f>
        <v>22196</v>
      </c>
      <c r="H13" s="1209">
        <f>+D13+F13</f>
        <v>22118</v>
      </c>
      <c r="I13" s="1210">
        <f>SUM(I14:I16)</f>
        <v>0</v>
      </c>
      <c r="J13" s="1211">
        <f>SUM(J14:J16)</f>
        <v>6236</v>
      </c>
      <c r="K13" s="1212">
        <v>747</v>
      </c>
      <c r="L13" s="548">
        <f t="shared" si="3"/>
        <v>78</v>
      </c>
      <c r="M13" s="1203"/>
      <c r="N13" s="1189">
        <f>SUM(N14:N16)</f>
        <v>0</v>
      </c>
      <c r="O13" s="548">
        <f t="shared" si="4"/>
        <v>22118</v>
      </c>
    </row>
    <row r="14" spans="1:15" s="167" customFormat="1" ht="12.75" customHeight="1" x14ac:dyDescent="0.25">
      <c r="A14" s="448">
        <f t="shared" si="5"/>
        <v>6</v>
      </c>
      <c r="B14" s="968" t="s">
        <v>1398</v>
      </c>
      <c r="C14" s="547">
        <v>12234</v>
      </c>
      <c r="D14" s="547">
        <v>12234</v>
      </c>
      <c r="E14" s="547">
        <v>0</v>
      </c>
      <c r="F14" s="547">
        <v>0</v>
      </c>
      <c r="G14" s="547">
        <f>+C14+E14</f>
        <v>12234</v>
      </c>
      <c r="H14" s="1209">
        <f t="shared" si="2"/>
        <v>12234</v>
      </c>
      <c r="I14" s="1210">
        <v>0</v>
      </c>
      <c r="J14" s="1211">
        <v>0</v>
      </c>
      <c r="K14" s="1212">
        <v>25</v>
      </c>
      <c r="L14" s="548">
        <f t="shared" si="3"/>
        <v>0</v>
      </c>
      <c r="M14" s="1203"/>
      <c r="N14" s="1189">
        <v>0</v>
      </c>
      <c r="O14" s="548">
        <f t="shared" si="4"/>
        <v>12234</v>
      </c>
    </row>
    <row r="15" spans="1:15" s="167" customFormat="1" ht="12.75" customHeight="1" x14ac:dyDescent="0.25">
      <c r="A15" s="448">
        <f t="shared" si="5"/>
        <v>7</v>
      </c>
      <c r="B15" s="968" t="s">
        <v>1399</v>
      </c>
      <c r="C15" s="547">
        <v>946</v>
      </c>
      <c r="D15" s="547">
        <v>868</v>
      </c>
      <c r="E15" s="547">
        <v>0</v>
      </c>
      <c r="F15" s="547">
        <v>0</v>
      </c>
      <c r="G15" s="547">
        <f>+C15+E15</f>
        <v>946</v>
      </c>
      <c r="H15" s="1209">
        <f>+D15+F15</f>
        <v>868</v>
      </c>
      <c r="I15" s="1210">
        <v>0</v>
      </c>
      <c r="J15" s="1211">
        <v>0</v>
      </c>
      <c r="K15" s="1212">
        <v>0</v>
      </c>
      <c r="L15" s="548">
        <f>+G15-H15</f>
        <v>78</v>
      </c>
      <c r="M15" s="1203"/>
      <c r="N15" s="1189">
        <v>0</v>
      </c>
      <c r="O15" s="548">
        <f t="shared" si="4"/>
        <v>868</v>
      </c>
    </row>
    <row r="16" spans="1:15" s="167" customFormat="1" ht="12.75" customHeight="1" x14ac:dyDescent="0.25">
      <c r="A16" s="448">
        <f t="shared" si="5"/>
        <v>8</v>
      </c>
      <c r="B16" s="968" t="s">
        <v>1400</v>
      </c>
      <c r="C16" s="547">
        <v>9016</v>
      </c>
      <c r="D16" s="547">
        <v>9016</v>
      </c>
      <c r="E16" s="547">
        <v>0</v>
      </c>
      <c r="F16" s="547">
        <v>0</v>
      </c>
      <c r="G16" s="547">
        <f>+C16+E16</f>
        <v>9016</v>
      </c>
      <c r="H16" s="1209">
        <f t="shared" si="2"/>
        <v>9016</v>
      </c>
      <c r="I16" s="1210">
        <v>0</v>
      </c>
      <c r="J16" s="1211">
        <v>6236</v>
      </c>
      <c r="K16" s="1212">
        <v>722</v>
      </c>
      <c r="L16" s="548">
        <f t="shared" si="3"/>
        <v>0</v>
      </c>
      <c r="M16" s="1203"/>
      <c r="N16" s="1189">
        <v>0</v>
      </c>
      <c r="O16" s="548">
        <f t="shared" si="4"/>
        <v>9016</v>
      </c>
    </row>
    <row r="17" spans="1:16" s="169" customFormat="1" ht="13.5" customHeight="1" x14ac:dyDescent="0.25">
      <c r="A17" s="443">
        <f t="shared" si="5"/>
        <v>9</v>
      </c>
      <c r="B17" s="473" t="s">
        <v>901</v>
      </c>
      <c r="C17" s="1035">
        <f>C20+C32+C33</f>
        <v>189528</v>
      </c>
      <c r="D17" s="1035">
        <f>D20+D32+D33</f>
        <v>189405</v>
      </c>
      <c r="E17" s="1035">
        <f>E20+E32+E33</f>
        <v>2160</v>
      </c>
      <c r="F17" s="1035">
        <f>F20+F32+F33</f>
        <v>2160</v>
      </c>
      <c r="G17" s="1035">
        <f>C17+E17</f>
        <v>191688</v>
      </c>
      <c r="H17" s="1205">
        <f>D17+F17</f>
        <v>191565</v>
      </c>
      <c r="I17" s="1207">
        <f>I20+I32+I33</f>
        <v>0</v>
      </c>
      <c r="J17" s="1207">
        <f>J20+J32+J33</f>
        <v>2061</v>
      </c>
      <c r="K17" s="1207">
        <f>K20+K32+K33</f>
        <v>3336</v>
      </c>
      <c r="L17" s="1185">
        <f>+G17-H17</f>
        <v>123</v>
      </c>
      <c r="M17" s="1203"/>
      <c r="N17" s="1187">
        <f>N20+N32+N33</f>
        <v>180</v>
      </c>
      <c r="O17" s="1185">
        <f t="shared" si="4"/>
        <v>191745</v>
      </c>
      <c r="P17" s="167"/>
    </row>
    <row r="18" spans="1:16" s="169" customFormat="1" ht="13.5" customHeight="1" x14ac:dyDescent="0.25">
      <c r="A18" s="448">
        <f t="shared" si="5"/>
        <v>10</v>
      </c>
      <c r="B18" s="477" t="s">
        <v>894</v>
      </c>
      <c r="C18" s="1213"/>
      <c r="D18" s="1214"/>
      <c r="E18" s="1215"/>
      <c r="F18" s="1215"/>
      <c r="G18" s="547">
        <f>+C18+E18</f>
        <v>0</v>
      </c>
      <c r="H18" s="1209">
        <f>+D18+F18</f>
        <v>0</v>
      </c>
      <c r="I18" s="1210"/>
      <c r="J18" s="1216"/>
      <c r="K18" s="1217"/>
      <c r="L18" s="548">
        <f t="shared" si="3"/>
        <v>0</v>
      </c>
      <c r="M18" s="1203"/>
      <c r="N18" s="1218"/>
      <c r="O18" s="548">
        <f t="shared" si="4"/>
        <v>0</v>
      </c>
      <c r="P18" s="167"/>
    </row>
    <row r="19" spans="1:16" s="169" customFormat="1" ht="13.5" customHeight="1" x14ac:dyDescent="0.25">
      <c r="A19" s="448">
        <f t="shared" si="5"/>
        <v>11</v>
      </c>
      <c r="B19" s="475" t="s">
        <v>787</v>
      </c>
      <c r="C19" s="1213"/>
      <c r="D19" s="1214"/>
      <c r="E19" s="1214"/>
      <c r="F19" s="1214"/>
      <c r="G19" s="547">
        <f>+C19+E19</f>
        <v>0</v>
      </c>
      <c r="H19" s="1209">
        <f>+D19+F19</f>
        <v>0</v>
      </c>
      <c r="I19" s="1219"/>
      <c r="J19" s="1219"/>
      <c r="K19" s="1213"/>
      <c r="L19" s="548">
        <f t="shared" si="3"/>
        <v>0</v>
      </c>
      <c r="M19" s="1203"/>
      <c r="N19" s="1218"/>
      <c r="O19" s="548">
        <f t="shared" si="4"/>
        <v>0</v>
      </c>
      <c r="P19" s="167"/>
    </row>
    <row r="20" spans="1:16" s="169" customFormat="1" ht="12.75" customHeight="1" x14ac:dyDescent="0.25">
      <c r="A20" s="448">
        <f t="shared" si="5"/>
        <v>12</v>
      </c>
      <c r="B20" s="477" t="s">
        <v>871</v>
      </c>
      <c r="C20" s="1213">
        <f>SUM(C21:C28)</f>
        <v>55383</v>
      </c>
      <c r="D20" s="1213">
        <f>SUM(D21:D28)</f>
        <v>55260</v>
      </c>
      <c r="E20" s="1213">
        <f>SUM(E21:E28)</f>
        <v>1700</v>
      </c>
      <c r="F20" s="1213">
        <f>SUM(F21:F28)</f>
        <v>1700</v>
      </c>
      <c r="G20" s="547">
        <f>+C20+E20</f>
        <v>57083</v>
      </c>
      <c r="H20" s="1209">
        <f t="shared" ref="G20:H35" si="6">+D20+F20</f>
        <v>56960</v>
      </c>
      <c r="I20" s="1210">
        <f>SUM(I21:I28)</f>
        <v>0</v>
      </c>
      <c r="J20" s="1219">
        <f>SUM(J21:J28)</f>
        <v>2061</v>
      </c>
      <c r="K20" s="1213">
        <f>SUM(K21:K28)</f>
        <v>926</v>
      </c>
      <c r="L20" s="548">
        <f t="shared" si="3"/>
        <v>123</v>
      </c>
      <c r="M20" s="1203"/>
      <c r="N20" s="1218">
        <f>SUM(N21:N28)</f>
        <v>180</v>
      </c>
      <c r="O20" s="548">
        <f t="shared" si="4"/>
        <v>57140</v>
      </c>
      <c r="P20" s="167"/>
    </row>
    <row r="21" spans="1:16" s="169" customFormat="1" ht="12.75" customHeight="1" x14ac:dyDescent="0.25">
      <c r="A21" s="448">
        <f t="shared" si="5"/>
        <v>13</v>
      </c>
      <c r="B21" s="969" t="s">
        <v>1401</v>
      </c>
      <c r="C21" s="1220">
        <v>15703</v>
      </c>
      <c r="D21" s="1221">
        <v>15703</v>
      </c>
      <c r="E21" s="1222">
        <v>1700</v>
      </c>
      <c r="F21" s="1222">
        <v>1700</v>
      </c>
      <c r="G21" s="547">
        <f>+C21+E21</f>
        <v>17403</v>
      </c>
      <c r="H21" s="1209">
        <f t="shared" si="6"/>
        <v>17403</v>
      </c>
      <c r="I21" s="1210">
        <v>0</v>
      </c>
      <c r="J21" s="1223">
        <v>0</v>
      </c>
      <c r="K21" s="1224">
        <v>233</v>
      </c>
      <c r="L21" s="548">
        <f t="shared" si="3"/>
        <v>0</v>
      </c>
      <c r="M21" s="1203"/>
      <c r="N21" s="1225">
        <v>0</v>
      </c>
      <c r="O21" s="548">
        <f t="shared" si="4"/>
        <v>17403</v>
      </c>
      <c r="P21" s="167"/>
    </row>
    <row r="22" spans="1:16" s="169" customFormat="1" ht="12.75" customHeight="1" x14ac:dyDescent="0.25">
      <c r="A22" s="448">
        <f t="shared" si="5"/>
        <v>14</v>
      </c>
      <c r="B22" s="968" t="s">
        <v>1402</v>
      </c>
      <c r="C22" s="1220">
        <v>5217</v>
      </c>
      <c r="D22" s="1221">
        <v>5094</v>
      </c>
      <c r="E22" s="1222">
        <v>0</v>
      </c>
      <c r="F22" s="1222">
        <v>0</v>
      </c>
      <c r="G22" s="547">
        <f t="shared" ref="G22:G28" si="7">+C22+E22</f>
        <v>5217</v>
      </c>
      <c r="H22" s="1209">
        <f t="shared" si="6"/>
        <v>5094</v>
      </c>
      <c r="I22" s="1210">
        <v>0</v>
      </c>
      <c r="J22" s="1223">
        <v>0</v>
      </c>
      <c r="K22" s="1224">
        <v>287</v>
      </c>
      <c r="L22" s="548">
        <f t="shared" si="3"/>
        <v>123</v>
      </c>
      <c r="M22" s="1203"/>
      <c r="N22" s="1225">
        <v>0</v>
      </c>
      <c r="O22" s="548">
        <f t="shared" si="4"/>
        <v>5094</v>
      </c>
      <c r="P22" s="167"/>
    </row>
    <row r="23" spans="1:16" s="169" customFormat="1" ht="12.75" customHeight="1" x14ac:dyDescent="0.25">
      <c r="A23" s="448">
        <f t="shared" si="5"/>
        <v>15</v>
      </c>
      <c r="B23" s="968" t="s">
        <v>1403</v>
      </c>
      <c r="C23" s="1220">
        <v>6310</v>
      </c>
      <c r="D23" s="1221">
        <v>6310</v>
      </c>
      <c r="E23" s="1222">
        <v>0</v>
      </c>
      <c r="F23" s="1222">
        <v>0</v>
      </c>
      <c r="G23" s="547">
        <f t="shared" si="7"/>
        <v>6310</v>
      </c>
      <c r="H23" s="1209">
        <f t="shared" si="6"/>
        <v>6310</v>
      </c>
      <c r="I23" s="1210">
        <v>0</v>
      </c>
      <c r="J23" s="1223">
        <v>1836</v>
      </c>
      <c r="K23" s="1224">
        <v>21</v>
      </c>
      <c r="L23" s="548">
        <f t="shared" si="3"/>
        <v>0</v>
      </c>
      <c r="M23" s="1203"/>
      <c r="N23" s="1225">
        <v>65</v>
      </c>
      <c r="O23" s="548">
        <f t="shared" si="4"/>
        <v>6375</v>
      </c>
      <c r="P23" s="167"/>
    </row>
    <row r="24" spans="1:16" s="169" customFormat="1" ht="12.75" customHeight="1" x14ac:dyDescent="0.25">
      <c r="A24" s="448">
        <f t="shared" si="5"/>
        <v>16</v>
      </c>
      <c r="B24" s="968" t="s">
        <v>1404</v>
      </c>
      <c r="C24" s="1220">
        <v>4502</v>
      </c>
      <c r="D24" s="1221">
        <v>4502</v>
      </c>
      <c r="E24" s="1222">
        <v>0</v>
      </c>
      <c r="F24" s="1222">
        <v>0</v>
      </c>
      <c r="G24" s="547">
        <f t="shared" si="7"/>
        <v>4502</v>
      </c>
      <c r="H24" s="1209">
        <f t="shared" si="6"/>
        <v>4502</v>
      </c>
      <c r="I24" s="1210">
        <v>0</v>
      </c>
      <c r="J24" s="1223">
        <v>225</v>
      </c>
      <c r="K24" s="1224">
        <v>23</v>
      </c>
      <c r="L24" s="548">
        <f t="shared" si="3"/>
        <v>0</v>
      </c>
      <c r="M24" s="1203"/>
      <c r="N24" s="1225">
        <v>55</v>
      </c>
      <c r="O24" s="548">
        <f t="shared" si="4"/>
        <v>4557</v>
      </c>
      <c r="P24" s="167"/>
    </row>
    <row r="25" spans="1:16" s="169" customFormat="1" ht="12.75" customHeight="1" x14ac:dyDescent="0.25">
      <c r="A25" s="448">
        <f t="shared" si="5"/>
        <v>17</v>
      </c>
      <c r="B25" s="968" t="s">
        <v>1405</v>
      </c>
      <c r="C25" s="1220">
        <v>5199</v>
      </c>
      <c r="D25" s="1221">
        <v>5199</v>
      </c>
      <c r="E25" s="1222">
        <v>0</v>
      </c>
      <c r="F25" s="1222">
        <v>0</v>
      </c>
      <c r="G25" s="547">
        <f t="shared" si="7"/>
        <v>5199</v>
      </c>
      <c r="H25" s="1209">
        <f t="shared" si="6"/>
        <v>5199</v>
      </c>
      <c r="I25" s="1210">
        <v>0</v>
      </c>
      <c r="J25" s="1223">
        <v>0</v>
      </c>
      <c r="K25" s="1224">
        <v>32</v>
      </c>
      <c r="L25" s="548">
        <f t="shared" si="3"/>
        <v>0</v>
      </c>
      <c r="M25" s="1203"/>
      <c r="N25" s="1225">
        <v>60</v>
      </c>
      <c r="O25" s="548">
        <f t="shared" si="4"/>
        <v>5259</v>
      </c>
      <c r="P25" s="167"/>
    </row>
    <row r="26" spans="1:16" s="169" customFormat="1" ht="12.75" customHeight="1" x14ac:dyDescent="0.25">
      <c r="A26" s="448">
        <f t="shared" si="5"/>
        <v>18</v>
      </c>
      <c r="B26" s="968" t="s">
        <v>1406</v>
      </c>
      <c r="C26" s="1220">
        <v>6187</v>
      </c>
      <c r="D26" s="1220">
        <v>6187</v>
      </c>
      <c r="E26" s="1226">
        <v>0</v>
      </c>
      <c r="F26" s="1226">
        <v>0</v>
      </c>
      <c r="G26" s="547">
        <f t="shared" si="7"/>
        <v>6187</v>
      </c>
      <c r="H26" s="1209">
        <f t="shared" si="6"/>
        <v>6187</v>
      </c>
      <c r="I26" s="1210">
        <v>0</v>
      </c>
      <c r="J26" s="1227">
        <v>0</v>
      </c>
      <c r="K26" s="1226">
        <v>0</v>
      </c>
      <c r="L26" s="548">
        <f t="shared" si="3"/>
        <v>0</v>
      </c>
      <c r="M26" s="1203"/>
      <c r="N26" s="1225">
        <v>0</v>
      </c>
      <c r="O26" s="548">
        <f t="shared" si="4"/>
        <v>6187</v>
      </c>
      <c r="P26" s="167"/>
    </row>
    <row r="27" spans="1:16" s="169" customFormat="1" ht="12.75" customHeight="1" x14ac:dyDescent="0.25">
      <c r="A27" s="448">
        <f t="shared" si="5"/>
        <v>19</v>
      </c>
      <c r="B27" s="968" t="s">
        <v>1407</v>
      </c>
      <c r="C27" s="1220">
        <v>5630</v>
      </c>
      <c r="D27" s="1220">
        <v>5630</v>
      </c>
      <c r="E27" s="1226">
        <v>0</v>
      </c>
      <c r="F27" s="1226">
        <v>0</v>
      </c>
      <c r="G27" s="547">
        <f>+C27+E27</f>
        <v>5630</v>
      </c>
      <c r="H27" s="1209">
        <f t="shared" si="6"/>
        <v>5630</v>
      </c>
      <c r="I27" s="1210">
        <v>0</v>
      </c>
      <c r="J27" s="1227">
        <v>0</v>
      </c>
      <c r="K27" s="1226">
        <v>0</v>
      </c>
      <c r="L27" s="548">
        <f t="shared" si="3"/>
        <v>0</v>
      </c>
      <c r="M27" s="1203"/>
      <c r="N27" s="1225">
        <v>0</v>
      </c>
      <c r="O27" s="548">
        <f t="shared" si="4"/>
        <v>5630</v>
      </c>
      <c r="P27" s="167"/>
    </row>
    <row r="28" spans="1:16" s="169" customFormat="1" ht="12.75" customHeight="1" x14ac:dyDescent="0.25">
      <c r="A28" s="448">
        <f t="shared" si="5"/>
        <v>20</v>
      </c>
      <c r="B28" s="968" t="s">
        <v>1408</v>
      </c>
      <c r="C28" s="1228">
        <v>6635</v>
      </c>
      <c r="D28" s="1220">
        <v>6635</v>
      </c>
      <c r="E28" s="1226">
        <v>0</v>
      </c>
      <c r="F28" s="1226">
        <v>0</v>
      </c>
      <c r="G28" s="547">
        <f t="shared" si="7"/>
        <v>6635</v>
      </c>
      <c r="H28" s="1209">
        <f t="shared" si="6"/>
        <v>6635</v>
      </c>
      <c r="I28" s="1210">
        <v>0</v>
      </c>
      <c r="J28" s="1227">
        <v>0</v>
      </c>
      <c r="K28" s="1226">
        <v>330</v>
      </c>
      <c r="L28" s="548">
        <f t="shared" si="3"/>
        <v>0</v>
      </c>
      <c r="M28" s="1203"/>
      <c r="N28" s="1225">
        <v>0</v>
      </c>
      <c r="O28" s="548">
        <f t="shared" si="4"/>
        <v>6635</v>
      </c>
      <c r="P28" s="167"/>
    </row>
    <row r="29" spans="1:16" s="167" customFormat="1" ht="12.75" customHeight="1" x14ac:dyDescent="0.25">
      <c r="A29" s="448">
        <f t="shared" si="5"/>
        <v>21</v>
      </c>
      <c r="B29" s="475" t="s">
        <v>787</v>
      </c>
      <c r="C29" s="1218"/>
      <c r="D29" s="1213"/>
      <c r="E29" s="1217"/>
      <c r="F29" s="1217"/>
      <c r="G29" s="547">
        <f t="shared" si="6"/>
        <v>0</v>
      </c>
      <c r="H29" s="1209">
        <f t="shared" si="6"/>
        <v>0</v>
      </c>
      <c r="I29" s="1216"/>
      <c r="J29" s="1216"/>
      <c r="K29" s="1217"/>
      <c r="L29" s="548">
        <f t="shared" si="3"/>
        <v>0</v>
      </c>
      <c r="M29" s="1203"/>
      <c r="N29" s="1218"/>
      <c r="O29" s="548">
        <f t="shared" si="4"/>
        <v>0</v>
      </c>
    </row>
    <row r="30" spans="1:16" s="169" customFormat="1" ht="12.75" customHeight="1" x14ac:dyDescent="0.25">
      <c r="A30" s="448">
        <f t="shared" si="5"/>
        <v>22</v>
      </c>
      <c r="B30" s="477" t="s">
        <v>872</v>
      </c>
      <c r="C30" s="1218"/>
      <c r="D30" s="1213"/>
      <c r="E30" s="1217"/>
      <c r="F30" s="1217"/>
      <c r="G30" s="547">
        <f t="shared" si="6"/>
        <v>0</v>
      </c>
      <c r="H30" s="1209">
        <f t="shared" si="6"/>
        <v>0</v>
      </c>
      <c r="I30" s="1216"/>
      <c r="J30" s="1216"/>
      <c r="K30" s="1217"/>
      <c r="L30" s="548">
        <f t="shared" si="3"/>
        <v>0</v>
      </c>
      <c r="M30" s="1203"/>
      <c r="N30" s="1218"/>
      <c r="O30" s="548">
        <f t="shared" si="4"/>
        <v>0</v>
      </c>
      <c r="P30" s="167"/>
    </row>
    <row r="31" spans="1:16" s="167" customFormat="1" ht="12.75" customHeight="1" x14ac:dyDescent="0.25">
      <c r="A31" s="448">
        <f t="shared" si="5"/>
        <v>23</v>
      </c>
      <c r="B31" s="475" t="s">
        <v>787</v>
      </c>
      <c r="C31" s="1218"/>
      <c r="D31" s="1213"/>
      <c r="E31" s="1217"/>
      <c r="F31" s="1217"/>
      <c r="G31" s="547">
        <f t="shared" si="6"/>
        <v>0</v>
      </c>
      <c r="H31" s="1209">
        <f t="shared" si="6"/>
        <v>0</v>
      </c>
      <c r="I31" s="1216"/>
      <c r="J31" s="1216"/>
      <c r="K31" s="1217"/>
      <c r="L31" s="548">
        <f t="shared" si="3"/>
        <v>0</v>
      </c>
      <c r="M31" s="1203"/>
      <c r="N31" s="1218"/>
      <c r="O31" s="548">
        <f t="shared" si="4"/>
        <v>0</v>
      </c>
    </row>
    <row r="32" spans="1:16" s="169" customFormat="1" ht="12.75" customHeight="1" x14ac:dyDescent="0.25">
      <c r="A32" s="448">
        <f t="shared" si="5"/>
        <v>24</v>
      </c>
      <c r="B32" s="477" t="s">
        <v>873</v>
      </c>
      <c r="C32" s="1225">
        <v>119706</v>
      </c>
      <c r="D32" s="1224">
        <v>119706</v>
      </c>
      <c r="E32" s="1226">
        <v>460</v>
      </c>
      <c r="F32" s="1226">
        <v>460</v>
      </c>
      <c r="G32" s="547">
        <f t="shared" si="6"/>
        <v>120166</v>
      </c>
      <c r="H32" s="1209">
        <f t="shared" si="6"/>
        <v>120166</v>
      </c>
      <c r="I32" s="1216">
        <v>0</v>
      </c>
      <c r="J32" s="1216">
        <v>0</v>
      </c>
      <c r="K32" s="1226">
        <v>2410</v>
      </c>
      <c r="L32" s="548">
        <f t="shared" si="3"/>
        <v>0</v>
      </c>
      <c r="M32" s="1203"/>
      <c r="N32" s="1225">
        <v>0</v>
      </c>
      <c r="O32" s="548">
        <f t="shared" si="4"/>
        <v>120166</v>
      </c>
      <c r="P32" s="167"/>
    </row>
    <row r="33" spans="1:16" s="169" customFormat="1" ht="12.75" customHeight="1" x14ac:dyDescent="0.25">
      <c r="A33" s="448">
        <f t="shared" si="5"/>
        <v>25</v>
      </c>
      <c r="B33" s="478" t="s">
        <v>874</v>
      </c>
      <c r="C33" s="1218">
        <f>C34</f>
        <v>14439</v>
      </c>
      <c r="D33" s="1213">
        <f t="shared" ref="D33:F33" si="8">D34</f>
        <v>14439</v>
      </c>
      <c r="E33" s="1217">
        <f t="shared" si="8"/>
        <v>0</v>
      </c>
      <c r="F33" s="1217">
        <f t="shared" si="8"/>
        <v>0</v>
      </c>
      <c r="G33" s="547">
        <f>+C33+E33</f>
        <v>14439</v>
      </c>
      <c r="H33" s="1209">
        <f t="shared" si="6"/>
        <v>14439</v>
      </c>
      <c r="I33" s="1216">
        <f>I34</f>
        <v>0</v>
      </c>
      <c r="J33" s="1216">
        <f t="shared" ref="J33:K33" si="9">J34</f>
        <v>0</v>
      </c>
      <c r="K33" s="1217">
        <f t="shared" si="9"/>
        <v>0</v>
      </c>
      <c r="L33" s="548">
        <f t="shared" si="3"/>
        <v>0</v>
      </c>
      <c r="M33" s="1203"/>
      <c r="N33" s="1218">
        <f>N34</f>
        <v>0</v>
      </c>
      <c r="O33" s="548">
        <f t="shared" si="4"/>
        <v>14439</v>
      </c>
      <c r="P33" s="167"/>
    </row>
    <row r="34" spans="1:16" s="167" customFormat="1" ht="12.75" customHeight="1" x14ac:dyDescent="0.25">
      <c r="A34" s="448">
        <f t="shared" si="5"/>
        <v>26</v>
      </c>
      <c r="B34" s="969" t="s">
        <v>1409</v>
      </c>
      <c r="C34" s="1225">
        <v>14439</v>
      </c>
      <c r="D34" s="1226">
        <v>14439</v>
      </c>
      <c r="E34" s="1226">
        <v>0</v>
      </c>
      <c r="F34" s="1226">
        <v>0</v>
      </c>
      <c r="G34" s="547">
        <f t="shared" si="6"/>
        <v>14439</v>
      </c>
      <c r="H34" s="1209">
        <f t="shared" si="6"/>
        <v>14439</v>
      </c>
      <c r="I34" s="1216">
        <v>0</v>
      </c>
      <c r="J34" s="1216">
        <v>0</v>
      </c>
      <c r="K34" s="1226">
        <v>0</v>
      </c>
      <c r="L34" s="548">
        <f>+G34-H34</f>
        <v>0</v>
      </c>
      <c r="M34" s="1203"/>
      <c r="N34" s="1225">
        <v>0</v>
      </c>
      <c r="O34" s="548">
        <f t="shared" si="4"/>
        <v>14439</v>
      </c>
    </row>
    <row r="35" spans="1:16" s="167" customFormat="1" ht="12.75" customHeight="1" x14ac:dyDescent="0.25">
      <c r="A35" s="448">
        <f t="shared" si="5"/>
        <v>27</v>
      </c>
      <c r="B35" s="475"/>
      <c r="C35" s="1229"/>
      <c r="D35" s="1230"/>
      <c r="E35" s="1230"/>
      <c r="F35" s="1230"/>
      <c r="G35" s="547">
        <f t="shared" si="6"/>
        <v>0</v>
      </c>
      <c r="H35" s="1209">
        <f t="shared" si="6"/>
        <v>0</v>
      </c>
      <c r="I35" s="1231"/>
      <c r="J35" s="1231"/>
      <c r="K35" s="1230"/>
      <c r="L35" s="548">
        <f t="shared" si="3"/>
        <v>0</v>
      </c>
      <c r="M35" s="1203"/>
      <c r="N35" s="1229"/>
      <c r="O35" s="548">
        <f t="shared" si="4"/>
        <v>0</v>
      </c>
    </row>
    <row r="36" spans="1:16" s="169" customFormat="1" ht="13.5" customHeight="1" x14ac:dyDescent="0.25">
      <c r="A36" s="948">
        <f t="shared" si="5"/>
        <v>28</v>
      </c>
      <c r="B36" s="476" t="s">
        <v>781</v>
      </c>
      <c r="C36" s="1191">
        <f>C37+C39+C47+C53+C55+C57+C61+C64</f>
        <v>580890</v>
      </c>
      <c r="D36" s="1232">
        <f>D37+D39+D47+D53+D55+D57+D61+D64</f>
        <v>579113</v>
      </c>
      <c r="E36" s="1232">
        <f>E37+E39+E47+E53+E55+E57+E61+E64</f>
        <v>60</v>
      </c>
      <c r="F36" s="1232">
        <f>F37+F39+F47+F53+F55+F57+F61+F64</f>
        <v>53</v>
      </c>
      <c r="G36" s="1036">
        <f>+C36+E36</f>
        <v>580950</v>
      </c>
      <c r="H36" s="1233">
        <f>+D36+F36</f>
        <v>579166</v>
      </c>
      <c r="I36" s="1234">
        <f>I37+I39+I47+I53+I55+I57+I61+I64</f>
        <v>0</v>
      </c>
      <c r="J36" s="1234">
        <f>J37+J39+J47+J53+J55+J57+J61+J64</f>
        <v>206144</v>
      </c>
      <c r="K36" s="1234">
        <f>K37+K39+K47+K53+K55+K57+K61+K64</f>
        <v>4941</v>
      </c>
      <c r="L36" s="1190">
        <f>+G36-H36</f>
        <v>1784</v>
      </c>
      <c r="M36" s="1203"/>
      <c r="N36" s="1191">
        <f>N37+N39+N47+N53+N55+N57+N61+N64</f>
        <v>9148</v>
      </c>
      <c r="O36" s="1190">
        <f>H36+N36</f>
        <v>588314</v>
      </c>
      <c r="P36" s="167"/>
    </row>
    <row r="37" spans="1:16" s="169" customFormat="1" ht="12.75" customHeight="1" x14ac:dyDescent="0.25">
      <c r="A37" s="443">
        <f t="shared" si="5"/>
        <v>29</v>
      </c>
      <c r="B37" s="485" t="s">
        <v>899</v>
      </c>
      <c r="C37" s="1187">
        <f>SUM(C38:C38)</f>
        <v>0</v>
      </c>
      <c r="D37" s="1208">
        <f>SUM(D38:D38)</f>
        <v>0</v>
      </c>
      <c r="E37" s="1208">
        <f>SUM(E38:E38)</f>
        <v>0</v>
      </c>
      <c r="F37" s="1208">
        <f>SUM(F38:F38)</f>
        <v>0</v>
      </c>
      <c r="G37" s="1035">
        <f t="shared" ref="G37:H45" si="10">+C37+E37</f>
        <v>0</v>
      </c>
      <c r="H37" s="1205">
        <f t="shared" si="10"/>
        <v>0</v>
      </c>
      <c r="I37" s="1207">
        <f>SUM(I38:I38)</f>
        <v>0</v>
      </c>
      <c r="J37" s="1207">
        <f>SUM(J38:J38)</f>
        <v>0</v>
      </c>
      <c r="K37" s="1207">
        <f>SUM(K38:K38)</f>
        <v>0</v>
      </c>
      <c r="L37" s="1185">
        <f>+G37-H37</f>
        <v>0</v>
      </c>
      <c r="M37" s="1203"/>
      <c r="N37" s="1187">
        <f>SUM(N38:N38)</f>
        <v>0</v>
      </c>
      <c r="O37" s="1185">
        <f>H37+N37</f>
        <v>0</v>
      </c>
      <c r="P37" s="167"/>
    </row>
    <row r="38" spans="1:16" s="169" customFormat="1" ht="12.75" customHeight="1" x14ac:dyDescent="0.25">
      <c r="A38" s="448">
        <f t="shared" si="5"/>
        <v>30</v>
      </c>
      <c r="B38" s="475" t="s">
        <v>886</v>
      </c>
      <c r="C38" s="1189">
        <v>0</v>
      </c>
      <c r="D38" s="1212">
        <v>0</v>
      </c>
      <c r="E38" s="1212">
        <v>0</v>
      </c>
      <c r="F38" s="1212">
        <v>0</v>
      </c>
      <c r="G38" s="547">
        <f t="shared" si="10"/>
        <v>0</v>
      </c>
      <c r="H38" s="1209">
        <f t="shared" si="10"/>
        <v>0</v>
      </c>
      <c r="I38" s="1211"/>
      <c r="J38" s="1211">
        <v>0</v>
      </c>
      <c r="K38" s="1211">
        <v>0</v>
      </c>
      <c r="L38" s="548">
        <f t="shared" ref="L38" si="11">+G38-H38</f>
        <v>0</v>
      </c>
      <c r="M38" s="1203"/>
      <c r="N38" s="1189">
        <v>0</v>
      </c>
      <c r="O38" s="548">
        <f>H38+N38</f>
        <v>0</v>
      </c>
      <c r="P38" s="167"/>
    </row>
    <row r="39" spans="1:16" s="167" customFormat="1" ht="12.75" customHeight="1" x14ac:dyDescent="0.25">
      <c r="A39" s="443">
        <f t="shared" si="5"/>
        <v>31</v>
      </c>
      <c r="B39" s="496" t="s">
        <v>875</v>
      </c>
      <c r="C39" s="1187">
        <f>SUM(C40:C45)</f>
        <v>169315</v>
      </c>
      <c r="D39" s="1208">
        <f t="shared" ref="D39:E39" si="12">SUM(D40:D45)</f>
        <v>168783</v>
      </c>
      <c r="E39" s="1208">
        <f t="shared" si="12"/>
        <v>60</v>
      </c>
      <c r="F39" s="1208">
        <f>SUM(F40:F45)</f>
        <v>53</v>
      </c>
      <c r="G39" s="1035">
        <f>+C39+E39</f>
        <v>169375</v>
      </c>
      <c r="H39" s="1205">
        <f t="shared" si="10"/>
        <v>168836</v>
      </c>
      <c r="I39" s="1207">
        <f>SUM(I40:I45)</f>
        <v>0</v>
      </c>
      <c r="J39" s="1207">
        <f t="shared" ref="J39:K39" si="13">SUM(J40:J45)</f>
        <v>31706</v>
      </c>
      <c r="K39" s="1207">
        <f t="shared" si="13"/>
        <v>2425</v>
      </c>
      <c r="L39" s="1185">
        <f>+G39-H39</f>
        <v>539</v>
      </c>
      <c r="M39" s="1203"/>
      <c r="N39" s="1187">
        <f>SUM(N40:N46)</f>
        <v>25</v>
      </c>
      <c r="O39" s="1185">
        <f>H39+N39</f>
        <v>168861</v>
      </c>
    </row>
    <row r="40" spans="1:16" s="167" customFormat="1" ht="12.75" customHeight="1" x14ac:dyDescent="0.25">
      <c r="A40" s="448">
        <f t="shared" si="5"/>
        <v>32</v>
      </c>
      <c r="B40" s="971" t="s">
        <v>1410</v>
      </c>
      <c r="C40" s="1189">
        <v>128553</v>
      </c>
      <c r="D40" s="1212">
        <v>128270</v>
      </c>
      <c r="E40" s="1212">
        <v>0</v>
      </c>
      <c r="F40" s="1212">
        <v>0</v>
      </c>
      <c r="G40" s="547">
        <f>+C40+E40</f>
        <v>128553</v>
      </c>
      <c r="H40" s="1209">
        <f t="shared" si="10"/>
        <v>128270</v>
      </c>
      <c r="I40" s="1211">
        <v>0</v>
      </c>
      <c r="J40" s="1211">
        <v>22168</v>
      </c>
      <c r="K40" s="1211">
        <v>1791</v>
      </c>
      <c r="L40" s="548">
        <f t="shared" ref="L40:L45" si="14">+G40-H40</f>
        <v>283</v>
      </c>
      <c r="M40" s="1203"/>
      <c r="N40" s="1189">
        <v>25</v>
      </c>
      <c r="O40" s="548">
        <f t="shared" si="4"/>
        <v>128295</v>
      </c>
    </row>
    <row r="41" spans="1:16" s="167" customFormat="1" ht="12.75" customHeight="1" x14ac:dyDescent="0.25">
      <c r="A41" s="448">
        <f t="shared" si="5"/>
        <v>33</v>
      </c>
      <c r="B41" s="971" t="s">
        <v>1411</v>
      </c>
      <c r="C41" s="1189">
        <v>5715</v>
      </c>
      <c r="D41" s="1212">
        <v>5715</v>
      </c>
      <c r="E41" s="1212">
        <v>0</v>
      </c>
      <c r="F41" s="1212">
        <v>0</v>
      </c>
      <c r="G41" s="547">
        <f t="shared" ref="G41:G45" si="15">+C41+E41</f>
        <v>5715</v>
      </c>
      <c r="H41" s="1209">
        <f t="shared" si="10"/>
        <v>5715</v>
      </c>
      <c r="I41" s="1211">
        <v>0</v>
      </c>
      <c r="J41" s="1211">
        <v>0</v>
      </c>
      <c r="K41" s="1211">
        <v>82</v>
      </c>
      <c r="L41" s="548">
        <f t="shared" si="14"/>
        <v>0</v>
      </c>
      <c r="M41" s="1203"/>
      <c r="N41" s="1189">
        <v>0</v>
      </c>
      <c r="O41" s="548">
        <f t="shared" si="4"/>
        <v>5715</v>
      </c>
    </row>
    <row r="42" spans="1:16" s="167" customFormat="1" ht="12.75" customHeight="1" x14ac:dyDescent="0.25">
      <c r="A42" s="448">
        <f t="shared" si="5"/>
        <v>34</v>
      </c>
      <c r="B42" s="971" t="s">
        <v>1412</v>
      </c>
      <c r="C42" s="1189">
        <v>0</v>
      </c>
      <c r="D42" s="1212">
        <v>0</v>
      </c>
      <c r="E42" s="1212">
        <v>0</v>
      </c>
      <c r="F42" s="1212">
        <v>0</v>
      </c>
      <c r="G42" s="547">
        <f t="shared" si="15"/>
        <v>0</v>
      </c>
      <c r="H42" s="1209">
        <f t="shared" si="10"/>
        <v>0</v>
      </c>
      <c r="I42" s="1211">
        <v>0</v>
      </c>
      <c r="J42" s="1211">
        <v>0</v>
      </c>
      <c r="K42" s="1211">
        <v>0</v>
      </c>
      <c r="L42" s="548">
        <f t="shared" si="14"/>
        <v>0</v>
      </c>
      <c r="M42" s="1203"/>
      <c r="N42" s="1189">
        <v>0</v>
      </c>
      <c r="O42" s="548">
        <f t="shared" si="4"/>
        <v>0</v>
      </c>
    </row>
    <row r="43" spans="1:16" s="167" customFormat="1" ht="12.75" customHeight="1" x14ac:dyDescent="0.25">
      <c r="A43" s="448">
        <f t="shared" si="5"/>
        <v>35</v>
      </c>
      <c r="B43" s="969" t="s">
        <v>1413</v>
      </c>
      <c r="C43" s="1189">
        <v>11262</v>
      </c>
      <c r="D43" s="1212">
        <v>11229</v>
      </c>
      <c r="E43" s="1212">
        <v>0</v>
      </c>
      <c r="F43" s="1212">
        <v>0</v>
      </c>
      <c r="G43" s="547">
        <f>+C43+E43</f>
        <v>11262</v>
      </c>
      <c r="H43" s="1209">
        <f t="shared" si="10"/>
        <v>11229</v>
      </c>
      <c r="I43" s="1211">
        <v>0</v>
      </c>
      <c r="J43" s="1211">
        <v>0</v>
      </c>
      <c r="K43" s="1211">
        <v>114</v>
      </c>
      <c r="L43" s="548">
        <f t="shared" si="14"/>
        <v>33</v>
      </c>
      <c r="M43" s="1203"/>
      <c r="N43" s="1189">
        <v>0</v>
      </c>
      <c r="O43" s="548">
        <f t="shared" si="4"/>
        <v>11229</v>
      </c>
    </row>
    <row r="44" spans="1:16" s="167" customFormat="1" ht="12.75" customHeight="1" x14ac:dyDescent="0.25">
      <c r="A44" s="448">
        <f t="shared" si="5"/>
        <v>36</v>
      </c>
      <c r="B44" s="969" t="s">
        <v>1436</v>
      </c>
      <c r="C44" s="1189">
        <v>4360</v>
      </c>
      <c r="D44" s="1212">
        <v>4144</v>
      </c>
      <c r="E44" s="1212">
        <v>60</v>
      </c>
      <c r="F44" s="1212">
        <v>53</v>
      </c>
      <c r="G44" s="547">
        <f>+C44+E44</f>
        <v>4420</v>
      </c>
      <c r="H44" s="1209">
        <f t="shared" si="10"/>
        <v>4197</v>
      </c>
      <c r="I44" s="1211">
        <v>0</v>
      </c>
      <c r="J44" s="1211">
        <v>0</v>
      </c>
      <c r="K44" s="1211">
        <v>163</v>
      </c>
      <c r="L44" s="548">
        <f t="shared" si="14"/>
        <v>223</v>
      </c>
      <c r="M44" s="1203"/>
      <c r="N44" s="1189">
        <v>0</v>
      </c>
      <c r="O44" s="548">
        <f t="shared" si="4"/>
        <v>4197</v>
      </c>
    </row>
    <row r="45" spans="1:16" s="167" customFormat="1" ht="12.75" customHeight="1" x14ac:dyDescent="0.25">
      <c r="A45" s="448">
        <f t="shared" si="5"/>
        <v>37</v>
      </c>
      <c r="B45" s="971" t="s">
        <v>1414</v>
      </c>
      <c r="C45" s="1189">
        <v>19425</v>
      </c>
      <c r="D45" s="1212">
        <v>19425</v>
      </c>
      <c r="E45" s="1212">
        <v>0</v>
      </c>
      <c r="F45" s="1212">
        <v>0</v>
      </c>
      <c r="G45" s="547">
        <f t="shared" si="15"/>
        <v>19425</v>
      </c>
      <c r="H45" s="1209">
        <f t="shared" si="10"/>
        <v>19425</v>
      </c>
      <c r="I45" s="1211">
        <v>0</v>
      </c>
      <c r="J45" s="1211">
        <v>9538</v>
      </c>
      <c r="K45" s="1211">
        <v>275</v>
      </c>
      <c r="L45" s="548">
        <f t="shared" si="14"/>
        <v>0</v>
      </c>
      <c r="M45" s="1203"/>
      <c r="N45" s="1189">
        <v>0</v>
      </c>
      <c r="O45" s="548">
        <f>H45+N45</f>
        <v>19425</v>
      </c>
    </row>
    <row r="46" spans="1:16" s="167" customFormat="1" ht="12.75" customHeight="1" x14ac:dyDescent="0.25">
      <c r="A46" s="448">
        <f t="shared" si="5"/>
        <v>38</v>
      </c>
      <c r="B46" s="475" t="s">
        <v>886</v>
      </c>
      <c r="C46" s="1218"/>
      <c r="D46" s="1217"/>
      <c r="E46" s="1217"/>
      <c r="F46" s="1217"/>
      <c r="G46" s="547">
        <f>+C46+E46</f>
        <v>0</v>
      </c>
      <c r="H46" s="1209">
        <f>+D46+F46</f>
        <v>0</v>
      </c>
      <c r="I46" s="1216"/>
      <c r="J46" s="1216"/>
      <c r="K46" s="1217"/>
      <c r="L46" s="548">
        <f>+G46-H46</f>
        <v>0</v>
      </c>
      <c r="M46" s="1203"/>
      <c r="N46" s="1218"/>
      <c r="O46" s="548">
        <f t="shared" si="4"/>
        <v>0</v>
      </c>
    </row>
    <row r="47" spans="1:16" s="167" customFormat="1" ht="12.75" customHeight="1" x14ac:dyDescent="0.25">
      <c r="A47" s="443">
        <f t="shared" si="5"/>
        <v>39</v>
      </c>
      <c r="B47" s="496" t="s">
        <v>876</v>
      </c>
      <c r="C47" s="1187">
        <f>SUM(C48:C52)</f>
        <v>330443</v>
      </c>
      <c r="D47" s="1208">
        <f t="shared" ref="D47:E47" si="16">SUM(D48:D52)</f>
        <v>329901</v>
      </c>
      <c r="E47" s="1208">
        <f t="shared" si="16"/>
        <v>0</v>
      </c>
      <c r="F47" s="1208">
        <f>SUM(F48:F52)</f>
        <v>0</v>
      </c>
      <c r="G47" s="1035">
        <f>+C47+E47</f>
        <v>330443</v>
      </c>
      <c r="H47" s="1205">
        <f t="shared" ref="H47:H51" si="17">+D47+F47</f>
        <v>329901</v>
      </c>
      <c r="I47" s="1207">
        <f>SUM(I48:I52)</f>
        <v>0</v>
      </c>
      <c r="J47" s="1207">
        <f t="shared" ref="J47" si="18">SUM(J48:J52)</f>
        <v>165575</v>
      </c>
      <c r="K47" s="1207">
        <f>SUM(K48:K52)</f>
        <v>2266</v>
      </c>
      <c r="L47" s="1185">
        <f>SUM(L48:L52)</f>
        <v>542</v>
      </c>
      <c r="M47" s="1203"/>
      <c r="N47" s="1187">
        <f>SUM(N48:N52)</f>
        <v>8813</v>
      </c>
      <c r="O47" s="1185">
        <f>H47+N47</f>
        <v>338714</v>
      </c>
    </row>
    <row r="48" spans="1:16" s="167" customFormat="1" ht="12.75" customHeight="1" x14ac:dyDescent="0.25">
      <c r="A48" s="448">
        <f t="shared" si="5"/>
        <v>40</v>
      </c>
      <c r="B48" s="969" t="s">
        <v>1415</v>
      </c>
      <c r="C48" s="1235">
        <v>97572</v>
      </c>
      <c r="D48" s="1236">
        <v>97320</v>
      </c>
      <c r="E48" s="1236">
        <v>0</v>
      </c>
      <c r="F48" s="1236">
        <v>0</v>
      </c>
      <c r="G48" s="547">
        <f>+C48+E48</f>
        <v>97572</v>
      </c>
      <c r="H48" s="1209">
        <f t="shared" si="17"/>
        <v>97320</v>
      </c>
      <c r="I48" s="1231">
        <v>0</v>
      </c>
      <c r="J48" s="1237">
        <v>43537</v>
      </c>
      <c r="K48" s="1237">
        <v>540</v>
      </c>
      <c r="L48" s="548">
        <f>+G48-H48</f>
        <v>252</v>
      </c>
      <c r="M48" s="1203"/>
      <c r="N48" s="1235">
        <v>1854</v>
      </c>
      <c r="O48" s="548">
        <f>H48+N48</f>
        <v>99174</v>
      </c>
      <c r="P48" s="972"/>
    </row>
    <row r="49" spans="1:16" s="167" customFormat="1" ht="12.75" customHeight="1" x14ac:dyDescent="0.25">
      <c r="A49" s="448">
        <f t="shared" si="5"/>
        <v>41</v>
      </c>
      <c r="B49" s="969" t="s">
        <v>1416</v>
      </c>
      <c r="C49" s="1235">
        <v>4096</v>
      </c>
      <c r="D49" s="1236">
        <v>4096</v>
      </c>
      <c r="E49" s="1236">
        <v>0</v>
      </c>
      <c r="F49" s="1236">
        <v>0</v>
      </c>
      <c r="G49" s="547">
        <f t="shared" ref="G49:G51" si="19">+C49+E49</f>
        <v>4096</v>
      </c>
      <c r="H49" s="1209">
        <f t="shared" si="17"/>
        <v>4096</v>
      </c>
      <c r="I49" s="1231">
        <v>0</v>
      </c>
      <c r="J49" s="1231">
        <v>1605</v>
      </c>
      <c r="K49" s="1231">
        <v>33</v>
      </c>
      <c r="L49" s="548">
        <f t="shared" ref="L49:L66" si="20">+G49-H49</f>
        <v>0</v>
      </c>
      <c r="M49" s="1203"/>
      <c r="N49" s="1235">
        <v>0</v>
      </c>
      <c r="O49" s="548">
        <f t="shared" si="4"/>
        <v>4096</v>
      </c>
      <c r="P49" s="972"/>
    </row>
    <row r="50" spans="1:16" s="167" customFormat="1" ht="12.75" customHeight="1" x14ac:dyDescent="0.25">
      <c r="A50" s="448">
        <f t="shared" si="5"/>
        <v>42</v>
      </c>
      <c r="B50" s="969" t="s">
        <v>1417</v>
      </c>
      <c r="C50" s="1235">
        <v>791</v>
      </c>
      <c r="D50" s="1236">
        <v>791</v>
      </c>
      <c r="E50" s="1236">
        <v>0</v>
      </c>
      <c r="F50" s="1236">
        <v>0</v>
      </c>
      <c r="G50" s="547">
        <f t="shared" si="19"/>
        <v>791</v>
      </c>
      <c r="H50" s="1209">
        <f t="shared" si="17"/>
        <v>791</v>
      </c>
      <c r="I50" s="1231">
        <v>0</v>
      </c>
      <c r="J50" s="1231">
        <v>0</v>
      </c>
      <c r="K50" s="1231">
        <v>0</v>
      </c>
      <c r="L50" s="548">
        <f t="shared" si="20"/>
        <v>0</v>
      </c>
      <c r="M50" s="1203"/>
      <c r="N50" s="1235">
        <v>198</v>
      </c>
      <c r="O50" s="548">
        <f t="shared" si="4"/>
        <v>989</v>
      </c>
    </row>
    <row r="51" spans="1:16" s="167" customFormat="1" ht="12.75" customHeight="1" x14ac:dyDescent="0.25">
      <c r="A51" s="448">
        <f t="shared" si="5"/>
        <v>43</v>
      </c>
      <c r="B51" s="969" t="s">
        <v>1437</v>
      </c>
      <c r="C51" s="1235">
        <v>2474</v>
      </c>
      <c r="D51" s="1236">
        <v>2474</v>
      </c>
      <c r="E51" s="1236">
        <v>0</v>
      </c>
      <c r="F51" s="1236">
        <v>0</v>
      </c>
      <c r="G51" s="547">
        <f t="shared" si="19"/>
        <v>2474</v>
      </c>
      <c r="H51" s="1209">
        <f t="shared" si="17"/>
        <v>2474</v>
      </c>
      <c r="I51" s="1231">
        <v>0</v>
      </c>
      <c r="J51" s="1231">
        <v>1036</v>
      </c>
      <c r="K51" s="1231">
        <v>47</v>
      </c>
      <c r="L51" s="548">
        <f t="shared" si="20"/>
        <v>0</v>
      </c>
      <c r="M51" s="1238"/>
      <c r="N51" s="1235">
        <v>0</v>
      </c>
      <c r="O51" s="548">
        <f t="shared" si="4"/>
        <v>2474</v>
      </c>
    </row>
    <row r="52" spans="1:16" s="167" customFormat="1" ht="12.75" customHeight="1" x14ac:dyDescent="0.25">
      <c r="A52" s="448">
        <f t="shared" si="5"/>
        <v>44</v>
      </c>
      <c r="B52" s="969" t="s">
        <v>1418</v>
      </c>
      <c r="C52" s="1225">
        <v>225510</v>
      </c>
      <c r="D52" s="1226">
        <v>225220</v>
      </c>
      <c r="E52" s="1226">
        <v>0</v>
      </c>
      <c r="F52" s="1226">
        <v>0</v>
      </c>
      <c r="G52" s="547">
        <f>+C52+E52</f>
        <v>225510</v>
      </c>
      <c r="H52" s="1209">
        <f>+D52+F52</f>
        <v>225220</v>
      </c>
      <c r="I52" s="1216">
        <v>0</v>
      </c>
      <c r="J52" s="1227">
        <v>119397</v>
      </c>
      <c r="K52" s="1227">
        <v>1646</v>
      </c>
      <c r="L52" s="548">
        <f t="shared" si="20"/>
        <v>290</v>
      </c>
      <c r="M52" s="1239"/>
      <c r="N52" s="1225">
        <v>6761</v>
      </c>
      <c r="O52" s="548">
        <f>H52+N52</f>
        <v>231981</v>
      </c>
    </row>
    <row r="53" spans="1:16" s="167" customFormat="1" ht="12.75" customHeight="1" x14ac:dyDescent="0.25">
      <c r="A53" s="443">
        <f t="shared" si="5"/>
        <v>45</v>
      </c>
      <c r="B53" s="970" t="s">
        <v>1419</v>
      </c>
      <c r="C53" s="1240">
        <f>C54</f>
        <v>30668</v>
      </c>
      <c r="D53" s="1241">
        <f t="shared" ref="D53:F53" si="21">D54</f>
        <v>30219</v>
      </c>
      <c r="E53" s="1241">
        <f t="shared" si="21"/>
        <v>0</v>
      </c>
      <c r="F53" s="1241">
        <f t="shared" si="21"/>
        <v>0</v>
      </c>
      <c r="G53" s="1035">
        <f t="shared" ref="G53:H66" si="22">+C53+E53</f>
        <v>30668</v>
      </c>
      <c r="H53" s="1205">
        <f t="shared" si="22"/>
        <v>30219</v>
      </c>
      <c r="I53" s="1242">
        <f>I54</f>
        <v>0</v>
      </c>
      <c r="J53" s="1242">
        <f t="shared" ref="J53:K53" si="23">J54</f>
        <v>2855</v>
      </c>
      <c r="K53" s="1242">
        <f t="shared" si="23"/>
        <v>28</v>
      </c>
      <c r="L53" s="1185">
        <f>+G53-H53</f>
        <v>449</v>
      </c>
      <c r="M53" s="1203"/>
      <c r="N53" s="1240">
        <f>N54</f>
        <v>27</v>
      </c>
      <c r="O53" s="1185">
        <f t="shared" ref="O53:O65" si="24">H53+N53</f>
        <v>30246</v>
      </c>
    </row>
    <row r="54" spans="1:16" s="167" customFormat="1" ht="12.75" customHeight="1" x14ac:dyDescent="0.25">
      <c r="A54" s="448">
        <f t="shared" si="5"/>
        <v>46</v>
      </c>
      <c r="B54" s="969" t="s">
        <v>1420</v>
      </c>
      <c r="C54" s="1235">
        <v>30668</v>
      </c>
      <c r="D54" s="1236">
        <v>30219</v>
      </c>
      <c r="E54" s="1236">
        <v>0</v>
      </c>
      <c r="F54" s="1236">
        <v>0</v>
      </c>
      <c r="G54" s="547">
        <f t="shared" si="22"/>
        <v>30668</v>
      </c>
      <c r="H54" s="1209">
        <f>+D54+F54</f>
        <v>30219</v>
      </c>
      <c r="I54" s="1231">
        <v>0</v>
      </c>
      <c r="J54" s="1237">
        <v>2855</v>
      </c>
      <c r="K54" s="1236">
        <v>28</v>
      </c>
      <c r="L54" s="548">
        <f t="shared" si="20"/>
        <v>449</v>
      </c>
      <c r="M54" s="1203"/>
      <c r="N54" s="1235">
        <v>27</v>
      </c>
      <c r="O54" s="548">
        <f t="shared" si="24"/>
        <v>30246</v>
      </c>
    </row>
    <row r="55" spans="1:16" s="167" customFormat="1" ht="12.75" customHeight="1" x14ac:dyDescent="0.25">
      <c r="A55" s="443">
        <f t="shared" si="5"/>
        <v>47</v>
      </c>
      <c r="B55" s="970" t="s">
        <v>1421</v>
      </c>
      <c r="C55" s="1240">
        <f>C56</f>
        <v>5565</v>
      </c>
      <c r="D55" s="1241">
        <f t="shared" ref="D55:F55" si="25">D56</f>
        <v>5565</v>
      </c>
      <c r="E55" s="1241">
        <f t="shared" si="25"/>
        <v>0</v>
      </c>
      <c r="F55" s="1241">
        <f t="shared" si="25"/>
        <v>0</v>
      </c>
      <c r="G55" s="1035">
        <f t="shared" si="22"/>
        <v>5565</v>
      </c>
      <c r="H55" s="1205">
        <f t="shared" si="22"/>
        <v>5565</v>
      </c>
      <c r="I55" s="1242">
        <f>I56</f>
        <v>0</v>
      </c>
      <c r="J55" s="1242">
        <f t="shared" ref="J55:K55" si="26">J56</f>
        <v>2616</v>
      </c>
      <c r="K55" s="1242">
        <f t="shared" si="26"/>
        <v>0</v>
      </c>
      <c r="L55" s="1185">
        <f t="shared" si="20"/>
        <v>0</v>
      </c>
      <c r="M55" s="1203"/>
      <c r="N55" s="1240">
        <f>N56</f>
        <v>0</v>
      </c>
      <c r="O55" s="1185">
        <f t="shared" si="24"/>
        <v>5565</v>
      </c>
    </row>
    <row r="56" spans="1:16" s="167" customFormat="1" ht="12.75" customHeight="1" x14ac:dyDescent="0.25">
      <c r="A56" s="448">
        <f t="shared" si="5"/>
        <v>48</v>
      </c>
      <c r="B56" s="969" t="s">
        <v>1422</v>
      </c>
      <c r="C56" s="1235">
        <v>5565</v>
      </c>
      <c r="D56" s="1236">
        <v>5565</v>
      </c>
      <c r="E56" s="1230">
        <v>0</v>
      </c>
      <c r="F56" s="1230">
        <v>0</v>
      </c>
      <c r="G56" s="547">
        <f t="shared" si="22"/>
        <v>5565</v>
      </c>
      <c r="H56" s="1209">
        <f t="shared" si="22"/>
        <v>5565</v>
      </c>
      <c r="I56" s="1231">
        <v>0</v>
      </c>
      <c r="J56" s="1237">
        <v>2616</v>
      </c>
      <c r="K56" s="1236">
        <v>0</v>
      </c>
      <c r="L56" s="548">
        <f t="shared" si="20"/>
        <v>0</v>
      </c>
      <c r="M56" s="1203"/>
      <c r="N56" s="1235">
        <v>0</v>
      </c>
      <c r="O56" s="548">
        <f t="shared" si="24"/>
        <v>5565</v>
      </c>
    </row>
    <row r="57" spans="1:16" s="167" customFormat="1" ht="12.75" customHeight="1" x14ac:dyDescent="0.25">
      <c r="A57" s="443">
        <f t="shared" si="5"/>
        <v>49</v>
      </c>
      <c r="B57" s="970" t="s">
        <v>1423</v>
      </c>
      <c r="C57" s="1240">
        <f>SUM(C58:C60)</f>
        <v>34128</v>
      </c>
      <c r="D57" s="1241">
        <f t="shared" ref="D57:E57" si="27">SUM(D58:D60)</f>
        <v>33908</v>
      </c>
      <c r="E57" s="1241">
        <f t="shared" si="27"/>
        <v>0</v>
      </c>
      <c r="F57" s="1241">
        <f>SUM(F58:F60)</f>
        <v>0</v>
      </c>
      <c r="G57" s="1035">
        <f>+C57+E57</f>
        <v>34128</v>
      </c>
      <c r="H57" s="1205">
        <f>+D57+F57</f>
        <v>33908</v>
      </c>
      <c r="I57" s="1242">
        <f>SUM(I58:I60)</f>
        <v>0</v>
      </c>
      <c r="J57" s="1242">
        <f>SUM(J58:J60)</f>
        <v>964</v>
      </c>
      <c r="K57" s="1242">
        <f>SUM(K58:K60)</f>
        <v>95</v>
      </c>
      <c r="L57" s="1185">
        <f>+G57-H57</f>
        <v>220</v>
      </c>
      <c r="M57" s="1203"/>
      <c r="N57" s="1240">
        <f>SUM(N58:N60)</f>
        <v>1</v>
      </c>
      <c r="O57" s="1185">
        <f t="shared" si="24"/>
        <v>33909</v>
      </c>
    </row>
    <row r="58" spans="1:16" s="167" customFormat="1" ht="12.75" customHeight="1" x14ac:dyDescent="0.25">
      <c r="A58" s="448">
        <f t="shared" si="5"/>
        <v>50</v>
      </c>
      <c r="B58" s="973" t="s">
        <v>1424</v>
      </c>
      <c r="C58" s="1235">
        <v>3735</v>
      </c>
      <c r="D58" s="1236">
        <v>3735</v>
      </c>
      <c r="E58" s="1236">
        <v>0</v>
      </c>
      <c r="F58" s="1236">
        <v>0</v>
      </c>
      <c r="G58" s="547">
        <f>+C58+E58</f>
        <v>3735</v>
      </c>
      <c r="H58" s="1209">
        <f t="shared" si="22"/>
        <v>3735</v>
      </c>
      <c r="I58" s="1231">
        <v>0</v>
      </c>
      <c r="J58" s="1231">
        <v>0</v>
      </c>
      <c r="K58" s="1230">
        <v>0</v>
      </c>
      <c r="L58" s="548">
        <f>+G58-H58</f>
        <v>0</v>
      </c>
      <c r="M58" s="1203"/>
      <c r="N58" s="1235">
        <v>0</v>
      </c>
      <c r="O58" s="548">
        <f>H58+N58</f>
        <v>3735</v>
      </c>
    </row>
    <row r="59" spans="1:16" s="167" customFormat="1" ht="12.75" customHeight="1" x14ac:dyDescent="0.25">
      <c r="A59" s="448">
        <f t="shared" si="5"/>
        <v>51</v>
      </c>
      <c r="B59" s="969" t="s">
        <v>1438</v>
      </c>
      <c r="C59" s="1235">
        <v>27088</v>
      </c>
      <c r="D59" s="1236">
        <v>26869</v>
      </c>
      <c r="E59" s="1236">
        <v>0</v>
      </c>
      <c r="F59" s="1236">
        <v>0</v>
      </c>
      <c r="G59" s="547">
        <f>+C59+E59</f>
        <v>27088</v>
      </c>
      <c r="H59" s="1209">
        <f t="shared" si="22"/>
        <v>26869</v>
      </c>
      <c r="I59" s="1231">
        <v>0</v>
      </c>
      <c r="J59" s="1231">
        <v>0</v>
      </c>
      <c r="K59" s="1230">
        <v>0</v>
      </c>
      <c r="L59" s="548">
        <f>+G59-H59</f>
        <v>219</v>
      </c>
      <c r="M59" s="1203"/>
      <c r="N59" s="1235">
        <v>1</v>
      </c>
      <c r="O59" s="548">
        <f>H59+N59</f>
        <v>26870</v>
      </c>
    </row>
    <row r="60" spans="1:16" s="167" customFormat="1" ht="12.75" customHeight="1" x14ac:dyDescent="0.25">
      <c r="A60" s="448">
        <f t="shared" si="5"/>
        <v>52</v>
      </c>
      <c r="B60" s="969" t="s">
        <v>1439</v>
      </c>
      <c r="C60" s="1235">
        <v>3305</v>
      </c>
      <c r="D60" s="1236">
        <v>3304</v>
      </c>
      <c r="E60" s="1230">
        <v>0</v>
      </c>
      <c r="F60" s="1230">
        <v>0</v>
      </c>
      <c r="G60" s="547">
        <f t="shared" si="22"/>
        <v>3305</v>
      </c>
      <c r="H60" s="1209">
        <f t="shared" si="22"/>
        <v>3304</v>
      </c>
      <c r="I60" s="1231">
        <v>0</v>
      </c>
      <c r="J60" s="1237">
        <v>964</v>
      </c>
      <c r="K60" s="1236">
        <v>95</v>
      </c>
      <c r="L60" s="548">
        <f t="shared" si="20"/>
        <v>1</v>
      </c>
      <c r="M60" s="1203"/>
      <c r="N60" s="1235">
        <v>0</v>
      </c>
      <c r="O60" s="548">
        <f t="shared" si="24"/>
        <v>3304</v>
      </c>
    </row>
    <row r="61" spans="1:16" s="167" customFormat="1" ht="12.75" customHeight="1" x14ac:dyDescent="0.25">
      <c r="A61" s="443">
        <f t="shared" si="5"/>
        <v>53</v>
      </c>
      <c r="B61" s="970" t="s">
        <v>1425</v>
      </c>
      <c r="C61" s="1240">
        <f>SUM(C62:C63)</f>
        <v>5942</v>
      </c>
      <c r="D61" s="1241">
        <f t="shared" ref="D61:F61" si="28">SUM(D62:D63)</f>
        <v>5908</v>
      </c>
      <c r="E61" s="1241">
        <f t="shared" si="28"/>
        <v>0</v>
      </c>
      <c r="F61" s="1241">
        <f t="shared" si="28"/>
        <v>0</v>
      </c>
      <c r="G61" s="1035">
        <f>+C61+E61</f>
        <v>5942</v>
      </c>
      <c r="H61" s="1205">
        <f>+D61+F61</f>
        <v>5908</v>
      </c>
      <c r="I61" s="1242">
        <f>SUM(I62:I63)</f>
        <v>0</v>
      </c>
      <c r="J61" s="1242">
        <f t="shared" ref="J61:K61" si="29">SUM(J62:J63)</f>
        <v>1328</v>
      </c>
      <c r="K61" s="1242">
        <f t="shared" si="29"/>
        <v>0</v>
      </c>
      <c r="L61" s="1185">
        <f>+G61-H61</f>
        <v>34</v>
      </c>
      <c r="M61" s="1203"/>
      <c r="N61" s="1240">
        <f>SUM(N62:N63)</f>
        <v>0</v>
      </c>
      <c r="O61" s="1185">
        <f>H61+N61</f>
        <v>5908</v>
      </c>
    </row>
    <row r="62" spans="1:16" s="167" customFormat="1" ht="12.75" customHeight="1" x14ac:dyDescent="0.25">
      <c r="A62" s="448">
        <f t="shared" si="5"/>
        <v>54</v>
      </c>
      <c r="B62" s="969" t="s">
        <v>1440</v>
      </c>
      <c r="C62" s="1235">
        <v>4524</v>
      </c>
      <c r="D62" s="1236">
        <v>4490</v>
      </c>
      <c r="E62" s="1230">
        <v>0</v>
      </c>
      <c r="F62" s="1230">
        <v>0</v>
      </c>
      <c r="G62" s="547">
        <f t="shared" si="22"/>
        <v>4524</v>
      </c>
      <c r="H62" s="1209">
        <f t="shared" si="22"/>
        <v>4490</v>
      </c>
      <c r="I62" s="1231">
        <v>0</v>
      </c>
      <c r="J62" s="1237">
        <v>410</v>
      </c>
      <c r="K62" s="1236">
        <v>0</v>
      </c>
      <c r="L62" s="548">
        <f t="shared" si="20"/>
        <v>34</v>
      </c>
      <c r="M62" s="1203"/>
      <c r="N62" s="1235">
        <v>0</v>
      </c>
      <c r="O62" s="548">
        <f t="shared" si="24"/>
        <v>4490</v>
      </c>
    </row>
    <row r="63" spans="1:16" s="167" customFormat="1" ht="12.75" customHeight="1" x14ac:dyDescent="0.25">
      <c r="A63" s="448">
        <f t="shared" si="5"/>
        <v>55</v>
      </c>
      <c r="B63" s="969" t="s">
        <v>1441</v>
      </c>
      <c r="C63" s="1235">
        <v>1418</v>
      </c>
      <c r="D63" s="1236">
        <v>1418</v>
      </c>
      <c r="E63" s="1230">
        <v>0</v>
      </c>
      <c r="F63" s="1230">
        <v>0</v>
      </c>
      <c r="G63" s="547">
        <f t="shared" si="22"/>
        <v>1418</v>
      </c>
      <c r="H63" s="1209">
        <f t="shared" si="22"/>
        <v>1418</v>
      </c>
      <c r="I63" s="1231">
        <v>0</v>
      </c>
      <c r="J63" s="1237">
        <v>918</v>
      </c>
      <c r="K63" s="1243">
        <v>0</v>
      </c>
      <c r="L63" s="548">
        <f t="shared" si="20"/>
        <v>0</v>
      </c>
      <c r="M63" s="1203"/>
      <c r="N63" s="1235">
        <v>0</v>
      </c>
      <c r="O63" s="548">
        <f t="shared" si="24"/>
        <v>1418</v>
      </c>
    </row>
    <row r="64" spans="1:16" s="167" customFormat="1" ht="12.75" customHeight="1" x14ac:dyDescent="0.25">
      <c r="A64" s="443">
        <f t="shared" si="5"/>
        <v>56</v>
      </c>
      <c r="B64" s="970" t="s">
        <v>1426</v>
      </c>
      <c r="C64" s="1240">
        <f>SUM(C65:C65)</f>
        <v>4829</v>
      </c>
      <c r="D64" s="1241">
        <f>SUM(D65:D65)</f>
        <v>4829</v>
      </c>
      <c r="E64" s="1241">
        <f>SUM(E65:E65)</f>
        <v>0</v>
      </c>
      <c r="F64" s="1241">
        <f>SUM(F65:F65)</f>
        <v>0</v>
      </c>
      <c r="G64" s="1035">
        <f t="shared" si="22"/>
        <v>4829</v>
      </c>
      <c r="H64" s="1205">
        <f t="shared" si="22"/>
        <v>4829</v>
      </c>
      <c r="I64" s="1242">
        <f>SUM(I65:I65)</f>
        <v>0</v>
      </c>
      <c r="J64" s="1242">
        <f>SUM(J65:J65)</f>
        <v>1100</v>
      </c>
      <c r="K64" s="1242">
        <f>SUM(K65:K65)</f>
        <v>127</v>
      </c>
      <c r="L64" s="1185">
        <f t="shared" si="20"/>
        <v>0</v>
      </c>
      <c r="M64" s="1203"/>
      <c r="N64" s="1240">
        <f>SUM(N65:N65)</f>
        <v>282</v>
      </c>
      <c r="O64" s="1185">
        <f t="shared" si="24"/>
        <v>5111</v>
      </c>
    </row>
    <row r="65" spans="1:16" s="167" customFormat="1" ht="12.75" customHeight="1" x14ac:dyDescent="0.25">
      <c r="A65" s="448">
        <f t="shared" si="5"/>
        <v>57</v>
      </c>
      <c r="B65" s="969" t="s">
        <v>1442</v>
      </c>
      <c r="C65" s="1235">
        <v>4829</v>
      </c>
      <c r="D65" s="1236">
        <v>4829</v>
      </c>
      <c r="E65" s="1244">
        <v>0</v>
      </c>
      <c r="F65" s="1244">
        <v>0</v>
      </c>
      <c r="G65" s="547">
        <f t="shared" si="22"/>
        <v>4829</v>
      </c>
      <c r="H65" s="1209">
        <f t="shared" si="22"/>
        <v>4829</v>
      </c>
      <c r="I65" s="1245">
        <v>0</v>
      </c>
      <c r="J65" s="1245">
        <v>1100</v>
      </c>
      <c r="K65" s="1246">
        <v>127</v>
      </c>
      <c r="L65" s="548">
        <f t="shared" si="20"/>
        <v>0</v>
      </c>
      <c r="M65" s="1203"/>
      <c r="N65" s="1235">
        <v>282</v>
      </c>
      <c r="O65" s="548">
        <f t="shared" si="24"/>
        <v>5111</v>
      </c>
    </row>
    <row r="66" spans="1:16" s="169" customFormat="1" ht="12.75" customHeight="1" x14ac:dyDescent="0.25">
      <c r="A66" s="948">
        <f t="shared" si="5"/>
        <v>58</v>
      </c>
      <c r="B66" s="476" t="s">
        <v>779</v>
      </c>
      <c r="C66" s="1191">
        <f>C67+C69</f>
        <v>3799</v>
      </c>
      <c r="D66" s="1232">
        <f>D67+D69</f>
        <v>3799</v>
      </c>
      <c r="E66" s="1232">
        <f>E67+E69</f>
        <v>0</v>
      </c>
      <c r="F66" s="1232">
        <f>F67+F69</f>
        <v>0</v>
      </c>
      <c r="G66" s="1036">
        <f>+C66+E66</f>
        <v>3799</v>
      </c>
      <c r="H66" s="1233">
        <f t="shared" si="22"/>
        <v>3799</v>
      </c>
      <c r="I66" s="1234">
        <f>I69</f>
        <v>0</v>
      </c>
      <c r="J66" s="1234">
        <f>J69</f>
        <v>0</v>
      </c>
      <c r="K66" s="1232">
        <f>K69</f>
        <v>0</v>
      </c>
      <c r="L66" s="1190">
        <f t="shared" si="20"/>
        <v>0</v>
      </c>
      <c r="M66" s="1203"/>
      <c r="N66" s="1191">
        <f>N69</f>
        <v>0</v>
      </c>
      <c r="O66" s="1190">
        <f>H66+N66</f>
        <v>3799</v>
      </c>
    </row>
    <row r="67" spans="1:16" s="167" customFormat="1" ht="12.75" customHeight="1" x14ac:dyDescent="0.25">
      <c r="A67" s="448">
        <f t="shared" si="5"/>
        <v>59</v>
      </c>
      <c r="B67" s="485" t="s">
        <v>1427</v>
      </c>
      <c r="C67" s="1187">
        <f t="shared" ref="C67:L67" si="30">C68</f>
        <v>3694</v>
      </c>
      <c r="D67" s="1208">
        <f t="shared" si="30"/>
        <v>3694</v>
      </c>
      <c r="E67" s="1208">
        <f t="shared" si="30"/>
        <v>0</v>
      </c>
      <c r="F67" s="1208">
        <f t="shared" si="30"/>
        <v>0</v>
      </c>
      <c r="G67" s="1035">
        <f t="shared" si="30"/>
        <v>3694</v>
      </c>
      <c r="H67" s="1205">
        <f t="shared" si="30"/>
        <v>3694</v>
      </c>
      <c r="I67" s="1207">
        <f t="shared" si="30"/>
        <v>0</v>
      </c>
      <c r="J67" s="1207">
        <f t="shared" si="30"/>
        <v>0</v>
      </c>
      <c r="K67" s="1208">
        <f t="shared" si="30"/>
        <v>0</v>
      </c>
      <c r="L67" s="1185">
        <f t="shared" si="30"/>
        <v>0</v>
      </c>
      <c r="M67" s="1203"/>
      <c r="N67" s="1187">
        <f>N68</f>
        <v>0</v>
      </c>
      <c r="O67" s="1185">
        <f>O68</f>
        <v>3694</v>
      </c>
    </row>
    <row r="68" spans="1:16" s="167" customFormat="1" ht="12.75" customHeight="1" x14ac:dyDescent="0.25">
      <c r="A68" s="943">
        <f t="shared" si="5"/>
        <v>60</v>
      </c>
      <c r="B68" s="974" t="s">
        <v>1428</v>
      </c>
      <c r="C68" s="1189">
        <v>3694</v>
      </c>
      <c r="D68" s="1212">
        <v>3694</v>
      </c>
      <c r="E68" s="1212">
        <v>0</v>
      </c>
      <c r="F68" s="1212">
        <v>0</v>
      </c>
      <c r="G68" s="547">
        <f>+C68+E68</f>
        <v>3694</v>
      </c>
      <c r="H68" s="1209">
        <f>+D68+F68</f>
        <v>3694</v>
      </c>
      <c r="I68" s="1211">
        <v>0</v>
      </c>
      <c r="J68" s="1211">
        <v>0</v>
      </c>
      <c r="K68" s="1212">
        <v>0</v>
      </c>
      <c r="L68" s="548">
        <f>+G68-H68</f>
        <v>0</v>
      </c>
      <c r="M68" s="1203"/>
      <c r="N68" s="1189">
        <v>0</v>
      </c>
      <c r="O68" s="548">
        <f>H68+N68</f>
        <v>3694</v>
      </c>
    </row>
    <row r="69" spans="1:16" s="167" customFormat="1" ht="12.75" customHeight="1" x14ac:dyDescent="0.25">
      <c r="A69" s="448">
        <f t="shared" si="5"/>
        <v>61</v>
      </c>
      <c r="B69" s="485" t="s">
        <v>1429</v>
      </c>
      <c r="C69" s="1187">
        <f>+C70</f>
        <v>105</v>
      </c>
      <c r="D69" s="1208">
        <f t="shared" ref="D69:K69" si="31">+D70</f>
        <v>105</v>
      </c>
      <c r="E69" s="1208">
        <f t="shared" si="31"/>
        <v>0</v>
      </c>
      <c r="F69" s="1208">
        <f t="shared" si="31"/>
        <v>0</v>
      </c>
      <c r="G69" s="1035">
        <f>+G70</f>
        <v>105</v>
      </c>
      <c r="H69" s="1205">
        <f>+H70</f>
        <v>105</v>
      </c>
      <c r="I69" s="1207">
        <f t="shared" si="31"/>
        <v>0</v>
      </c>
      <c r="J69" s="1207">
        <f t="shared" si="31"/>
        <v>0</v>
      </c>
      <c r="K69" s="1208">
        <f t="shared" si="31"/>
        <v>0</v>
      </c>
      <c r="L69" s="1185">
        <f>+L70</f>
        <v>0</v>
      </c>
      <c r="M69" s="1203"/>
      <c r="N69" s="1187">
        <f>+N70</f>
        <v>0</v>
      </c>
      <c r="O69" s="1185">
        <f t="shared" si="4"/>
        <v>105</v>
      </c>
    </row>
    <row r="70" spans="1:16" s="167" customFormat="1" ht="12.75" customHeight="1" x14ac:dyDescent="0.25">
      <c r="A70" s="448">
        <f t="shared" si="5"/>
        <v>62</v>
      </c>
      <c r="B70" s="974" t="s">
        <v>1428</v>
      </c>
      <c r="C70" s="1235">
        <v>105</v>
      </c>
      <c r="D70" s="1236">
        <v>105</v>
      </c>
      <c r="E70" s="1244">
        <v>0</v>
      </c>
      <c r="F70" s="1244">
        <v>0</v>
      </c>
      <c r="G70" s="547">
        <f>+C70+E70</f>
        <v>105</v>
      </c>
      <c r="H70" s="1209">
        <f>+D70+F70</f>
        <v>105</v>
      </c>
      <c r="I70" s="1245">
        <v>0</v>
      </c>
      <c r="J70" s="1245">
        <v>0</v>
      </c>
      <c r="K70" s="1246">
        <v>0</v>
      </c>
      <c r="L70" s="548">
        <f>+G70-H70</f>
        <v>0</v>
      </c>
      <c r="M70" s="1203"/>
      <c r="N70" s="1235">
        <v>0</v>
      </c>
      <c r="O70" s="548">
        <f>H70+N70</f>
        <v>105</v>
      </c>
    </row>
    <row r="71" spans="1:16" s="169" customFormat="1" ht="13.5" customHeight="1" x14ac:dyDescent="0.25">
      <c r="A71" s="948">
        <f t="shared" si="5"/>
        <v>63</v>
      </c>
      <c r="B71" s="476" t="s">
        <v>798</v>
      </c>
      <c r="C71" s="1191">
        <f>SUM(C72:C77)</f>
        <v>34702</v>
      </c>
      <c r="D71" s="1232">
        <f>SUM(D72:D77)</f>
        <v>34702</v>
      </c>
      <c r="E71" s="1232">
        <f>SUM(E72:E77)</f>
        <v>108</v>
      </c>
      <c r="F71" s="1232">
        <f>SUM(F72:F77)</f>
        <v>108</v>
      </c>
      <c r="G71" s="1036">
        <f>+C71+E71</f>
        <v>34810</v>
      </c>
      <c r="H71" s="1233">
        <f t="shared" ref="G71:H77" si="32">+D71+F71</f>
        <v>34810</v>
      </c>
      <c r="I71" s="1234">
        <f>SUM(I72:I77)</f>
        <v>0</v>
      </c>
      <c r="J71" s="1234">
        <f>SUM(J72:J77)</f>
        <v>12100</v>
      </c>
      <c r="K71" s="1234">
        <f>SUM(K72:K77)</f>
        <v>0</v>
      </c>
      <c r="L71" s="1190">
        <f>+G71-H71</f>
        <v>0</v>
      </c>
      <c r="M71" s="1203"/>
      <c r="N71" s="1191">
        <f>SUM(N72:N77)</f>
        <v>1477</v>
      </c>
      <c r="O71" s="1190">
        <f>H71+N71</f>
        <v>36287</v>
      </c>
    </row>
    <row r="72" spans="1:16" s="167" customFormat="1" ht="12.75" customHeight="1" x14ac:dyDescent="0.25">
      <c r="A72" s="448">
        <f t="shared" si="5"/>
        <v>64</v>
      </c>
      <c r="B72" s="975" t="s">
        <v>1430</v>
      </c>
      <c r="C72" s="1189">
        <v>17073</v>
      </c>
      <c r="D72" s="1212">
        <v>17073</v>
      </c>
      <c r="E72" s="1212">
        <v>0</v>
      </c>
      <c r="F72" s="1212">
        <v>0</v>
      </c>
      <c r="G72" s="547">
        <f t="shared" si="32"/>
        <v>17073</v>
      </c>
      <c r="H72" s="1209">
        <f t="shared" si="32"/>
        <v>17073</v>
      </c>
      <c r="I72" s="1211">
        <v>0</v>
      </c>
      <c r="J72" s="1211">
        <v>7981</v>
      </c>
      <c r="K72" s="1211">
        <v>0</v>
      </c>
      <c r="L72" s="548">
        <f t="shared" ref="L72:L76" si="33">+G72-H72</f>
        <v>0</v>
      </c>
      <c r="M72" s="1203"/>
      <c r="N72" s="1189">
        <v>81</v>
      </c>
      <c r="O72" s="548">
        <f>H72+N72</f>
        <v>17154</v>
      </c>
      <c r="P72" s="484"/>
    </row>
    <row r="73" spans="1:16" s="167" customFormat="1" ht="12.75" customHeight="1" x14ac:dyDescent="0.25">
      <c r="A73" s="448">
        <f t="shared" si="5"/>
        <v>65</v>
      </c>
      <c r="B73" s="976" t="s">
        <v>1443</v>
      </c>
      <c r="C73" s="1189">
        <v>4679</v>
      </c>
      <c r="D73" s="1212">
        <v>4679</v>
      </c>
      <c r="E73" s="1212">
        <v>0</v>
      </c>
      <c r="F73" s="1212">
        <v>0</v>
      </c>
      <c r="G73" s="547">
        <f t="shared" si="32"/>
        <v>4679</v>
      </c>
      <c r="H73" s="1209">
        <f t="shared" si="32"/>
        <v>4679</v>
      </c>
      <c r="I73" s="1211">
        <v>0</v>
      </c>
      <c r="J73" s="1211">
        <v>0</v>
      </c>
      <c r="K73" s="1211">
        <v>0</v>
      </c>
      <c r="L73" s="548">
        <f t="shared" si="33"/>
        <v>0</v>
      </c>
      <c r="M73" s="1203"/>
      <c r="N73" s="1189">
        <v>835</v>
      </c>
      <c r="O73" s="548">
        <f t="shared" ref="O73:O76" si="34">H73+N73</f>
        <v>5514</v>
      </c>
      <c r="P73" s="484"/>
    </row>
    <row r="74" spans="1:16" s="167" customFormat="1" ht="12.75" customHeight="1" x14ac:dyDescent="0.25">
      <c r="A74" s="448">
        <f t="shared" si="5"/>
        <v>66</v>
      </c>
      <c r="B74" s="976" t="s">
        <v>1444</v>
      </c>
      <c r="C74" s="1189">
        <v>604</v>
      </c>
      <c r="D74" s="1212">
        <v>604</v>
      </c>
      <c r="E74" s="1212">
        <v>108</v>
      </c>
      <c r="F74" s="1212">
        <v>108</v>
      </c>
      <c r="G74" s="547">
        <f t="shared" si="32"/>
        <v>712</v>
      </c>
      <c r="H74" s="1209">
        <f t="shared" si="32"/>
        <v>712</v>
      </c>
      <c r="I74" s="1211">
        <v>0</v>
      </c>
      <c r="J74" s="1211">
        <v>324</v>
      </c>
      <c r="K74" s="1211">
        <v>0</v>
      </c>
      <c r="L74" s="548">
        <f t="shared" si="33"/>
        <v>0</v>
      </c>
      <c r="M74" s="1203"/>
      <c r="N74" s="1189">
        <v>107</v>
      </c>
      <c r="O74" s="548">
        <f t="shared" si="34"/>
        <v>819</v>
      </c>
      <c r="P74" s="484"/>
    </row>
    <row r="75" spans="1:16" s="167" customFormat="1" ht="12.75" customHeight="1" x14ac:dyDescent="0.25">
      <c r="A75" s="448">
        <f t="shared" si="5"/>
        <v>67</v>
      </c>
      <c r="B75" s="976" t="s">
        <v>1431</v>
      </c>
      <c r="C75" s="1189">
        <v>3360</v>
      </c>
      <c r="D75" s="1212">
        <v>3360</v>
      </c>
      <c r="E75" s="1212">
        <v>0</v>
      </c>
      <c r="F75" s="1212">
        <v>0</v>
      </c>
      <c r="G75" s="547">
        <f t="shared" si="32"/>
        <v>3360</v>
      </c>
      <c r="H75" s="1209">
        <f t="shared" si="32"/>
        <v>3360</v>
      </c>
      <c r="I75" s="1211">
        <v>0</v>
      </c>
      <c r="J75" s="1211">
        <v>834</v>
      </c>
      <c r="K75" s="1211">
        <v>0</v>
      </c>
      <c r="L75" s="548">
        <f t="shared" si="33"/>
        <v>0</v>
      </c>
      <c r="M75" s="1203"/>
      <c r="N75" s="1189">
        <v>0</v>
      </c>
      <c r="O75" s="548">
        <f t="shared" si="34"/>
        <v>3360</v>
      </c>
      <c r="P75" s="484"/>
    </row>
    <row r="76" spans="1:16" s="167" customFormat="1" ht="12.75" customHeight="1" x14ac:dyDescent="0.25">
      <c r="A76" s="448">
        <f t="shared" si="5"/>
        <v>68</v>
      </c>
      <c r="B76" s="976" t="s">
        <v>1432</v>
      </c>
      <c r="C76" s="1212">
        <v>373</v>
      </c>
      <c r="D76" s="1212">
        <v>373</v>
      </c>
      <c r="E76" s="1212">
        <v>0</v>
      </c>
      <c r="F76" s="1212">
        <v>0</v>
      </c>
      <c r="G76" s="547">
        <f t="shared" si="32"/>
        <v>373</v>
      </c>
      <c r="H76" s="1209">
        <f t="shared" si="32"/>
        <v>373</v>
      </c>
      <c r="I76" s="1211">
        <v>0</v>
      </c>
      <c r="J76" s="1211">
        <v>0</v>
      </c>
      <c r="K76" s="1211">
        <v>0</v>
      </c>
      <c r="L76" s="548">
        <f t="shared" si="33"/>
        <v>0</v>
      </c>
      <c r="M76" s="1203"/>
      <c r="N76" s="1189">
        <v>0</v>
      </c>
      <c r="O76" s="548">
        <f t="shared" si="34"/>
        <v>373</v>
      </c>
      <c r="P76" s="484"/>
    </row>
    <row r="77" spans="1:16" s="167" customFormat="1" ht="12.75" customHeight="1" thickBot="1" x14ac:dyDescent="0.3">
      <c r="A77" s="977">
        <f t="shared" si="5"/>
        <v>69</v>
      </c>
      <c r="B77" s="978" t="s">
        <v>1433</v>
      </c>
      <c r="C77" s="1212">
        <v>8613</v>
      </c>
      <c r="D77" s="1212">
        <v>8613</v>
      </c>
      <c r="E77" s="1212">
        <v>0</v>
      </c>
      <c r="F77" s="1212">
        <v>0</v>
      </c>
      <c r="G77" s="547">
        <f t="shared" si="32"/>
        <v>8613</v>
      </c>
      <c r="H77" s="1209">
        <f t="shared" si="32"/>
        <v>8613</v>
      </c>
      <c r="I77" s="1211">
        <v>0</v>
      </c>
      <c r="J77" s="1211">
        <v>2961</v>
      </c>
      <c r="K77" s="1211">
        <v>0</v>
      </c>
      <c r="L77" s="548">
        <f>+G77-H77</f>
        <v>0</v>
      </c>
      <c r="M77" s="1203"/>
      <c r="N77" s="1189">
        <v>454</v>
      </c>
      <c r="O77" s="548">
        <f>H77+N77</f>
        <v>9067</v>
      </c>
      <c r="P77" s="484"/>
    </row>
    <row r="78" spans="1:16" s="167" customFormat="1" ht="13.5" customHeight="1" thickBot="1" x14ac:dyDescent="0.3">
      <c r="A78" s="467">
        <f t="shared" si="5"/>
        <v>70</v>
      </c>
      <c r="B78" s="479" t="s">
        <v>733</v>
      </c>
      <c r="C78" s="1247">
        <f t="shared" ref="C78:L78" si="35">+C9+C36+C66+C71</f>
        <v>1430251</v>
      </c>
      <c r="D78" s="1248">
        <f t="shared" si="35"/>
        <v>1428273</v>
      </c>
      <c r="E78" s="1248">
        <f t="shared" si="35"/>
        <v>2328</v>
      </c>
      <c r="F78" s="1248">
        <f t="shared" si="35"/>
        <v>2321</v>
      </c>
      <c r="G78" s="1248">
        <f t="shared" si="35"/>
        <v>1432579</v>
      </c>
      <c r="H78" s="1249">
        <f t="shared" si="35"/>
        <v>1430594</v>
      </c>
      <c r="I78" s="1250">
        <f t="shared" si="35"/>
        <v>0</v>
      </c>
      <c r="J78" s="1250">
        <f t="shared" si="35"/>
        <v>226541</v>
      </c>
      <c r="K78" s="1251">
        <f t="shared" si="35"/>
        <v>9045</v>
      </c>
      <c r="L78" s="1252">
        <f t="shared" si="35"/>
        <v>1985</v>
      </c>
      <c r="M78" s="1253"/>
      <c r="N78" s="1247">
        <f>+N9+N36+N66+N71</f>
        <v>10805</v>
      </c>
      <c r="O78" s="1252">
        <f>+O9+O36+O66+O71</f>
        <v>1441399</v>
      </c>
    </row>
    <row r="79" spans="1:16" s="465" customFormat="1" ht="13.5" customHeight="1" x14ac:dyDescent="0.25">
      <c r="A79" s="463"/>
      <c r="B79" s="464"/>
      <c r="C79" s="959"/>
      <c r="D79" s="959"/>
      <c r="E79" s="445"/>
      <c r="F79" s="445"/>
      <c r="G79" s="445"/>
      <c r="H79" s="445"/>
      <c r="I79" s="445"/>
      <c r="J79" s="445"/>
      <c r="K79" s="445"/>
      <c r="L79" s="445"/>
      <c r="M79" s="445"/>
      <c r="N79" s="445"/>
      <c r="O79" s="445"/>
    </row>
    <row r="80" spans="1:16" ht="22.5" customHeight="1" x14ac:dyDescent="0.25">
      <c r="A80" s="167" t="s">
        <v>637</v>
      </c>
      <c r="C80" s="963"/>
      <c r="D80" s="963"/>
      <c r="E80" s="963"/>
      <c r="F80" s="963"/>
      <c r="G80" s="963"/>
      <c r="H80" s="963"/>
      <c r="I80" s="963"/>
      <c r="J80" s="963"/>
      <c r="K80" s="963"/>
      <c r="L80" s="963"/>
      <c r="M80" s="963"/>
      <c r="N80" s="963"/>
      <c r="O80" s="963"/>
    </row>
    <row r="81" spans="1:15" ht="56.25" customHeight="1" x14ac:dyDescent="0.25">
      <c r="A81" s="1417" t="s">
        <v>896</v>
      </c>
      <c r="B81" s="1420"/>
      <c r="C81" s="1420"/>
      <c r="D81" s="1420"/>
      <c r="E81" s="1420"/>
      <c r="F81" s="1420"/>
      <c r="G81" s="1420"/>
      <c r="H81" s="1420"/>
      <c r="I81" s="1420"/>
      <c r="J81" s="1420"/>
      <c r="K81" s="1420"/>
      <c r="L81" s="1420"/>
      <c r="M81" s="1420"/>
      <c r="N81" s="1420"/>
      <c r="O81" s="1420"/>
    </row>
    <row r="82" spans="1:15" ht="30" customHeight="1" x14ac:dyDescent="0.25">
      <c r="A82" s="1417" t="s">
        <v>785</v>
      </c>
      <c r="B82" s="1420"/>
      <c r="C82" s="1420"/>
      <c r="D82" s="1420"/>
      <c r="E82" s="1420"/>
      <c r="F82" s="1420"/>
      <c r="G82" s="1420"/>
      <c r="H82" s="1420"/>
      <c r="I82" s="1420"/>
      <c r="J82" s="1420"/>
      <c r="K82" s="1420"/>
      <c r="L82" s="1420"/>
      <c r="M82" s="1420"/>
      <c r="N82" s="1420"/>
      <c r="O82" s="1420"/>
    </row>
    <row r="83" spans="1:15" ht="34.5" customHeight="1" x14ac:dyDescent="0.25">
      <c r="A83" s="1417" t="s">
        <v>858</v>
      </c>
      <c r="B83" s="1420"/>
      <c r="C83" s="1420"/>
      <c r="D83" s="1420"/>
      <c r="E83" s="1420"/>
      <c r="F83" s="1420"/>
      <c r="G83" s="1420"/>
      <c r="H83" s="1420"/>
      <c r="I83" s="1420"/>
      <c r="J83" s="1420"/>
      <c r="K83" s="1420"/>
      <c r="L83" s="1420"/>
      <c r="M83" s="1420"/>
      <c r="N83" s="1420"/>
      <c r="O83" s="1420"/>
    </row>
    <row r="84" spans="1:15" ht="27.75" customHeight="1" x14ac:dyDescent="0.25">
      <c r="A84" s="1417" t="s">
        <v>813</v>
      </c>
      <c r="B84" s="1420"/>
      <c r="C84" s="1420"/>
      <c r="D84" s="1420"/>
      <c r="E84" s="1420"/>
      <c r="F84" s="1420"/>
      <c r="G84" s="1420"/>
      <c r="H84" s="1420"/>
      <c r="I84" s="1420"/>
      <c r="J84" s="1420"/>
      <c r="K84" s="1420"/>
      <c r="L84" s="1420"/>
      <c r="M84" s="1420"/>
      <c r="N84" s="1420"/>
      <c r="O84" s="1420"/>
    </row>
    <row r="85" spans="1:15" ht="15" customHeight="1" x14ac:dyDescent="0.25">
      <c r="A85" s="1417" t="s">
        <v>897</v>
      </c>
      <c r="B85" s="1420"/>
      <c r="C85" s="1420"/>
      <c r="D85" s="1420"/>
      <c r="E85" s="1420"/>
      <c r="F85" s="1420"/>
      <c r="G85" s="1420"/>
      <c r="H85" s="1420"/>
      <c r="I85" s="1420"/>
      <c r="J85" s="1420"/>
      <c r="K85" s="1420"/>
      <c r="L85" s="1420"/>
      <c r="M85" s="1420"/>
      <c r="N85" s="1420"/>
      <c r="O85" s="1420"/>
    </row>
    <row r="86" spans="1:15" ht="26.25" customHeight="1" x14ac:dyDescent="0.25">
      <c r="A86" s="1417" t="s">
        <v>898</v>
      </c>
      <c r="B86" s="1420"/>
      <c r="C86" s="1420"/>
      <c r="D86" s="1420"/>
      <c r="E86" s="1420"/>
      <c r="F86" s="1420"/>
      <c r="G86" s="1420"/>
      <c r="H86" s="1420"/>
      <c r="I86" s="1420"/>
      <c r="J86" s="1420"/>
      <c r="K86" s="1420"/>
      <c r="L86" s="1420"/>
      <c r="M86" s="1420"/>
      <c r="N86" s="1420"/>
      <c r="O86" s="1420"/>
    </row>
    <row r="87" spans="1:15" ht="19.5" customHeight="1" x14ac:dyDescent="0.25">
      <c r="A87" s="1417" t="s">
        <v>907</v>
      </c>
      <c r="B87" s="1420"/>
      <c r="C87" s="1420"/>
      <c r="D87" s="1420"/>
      <c r="E87" s="1420"/>
      <c r="F87" s="1420"/>
      <c r="G87" s="1420"/>
      <c r="H87" s="1420"/>
      <c r="I87" s="1420"/>
      <c r="J87" s="1420"/>
      <c r="K87" s="1420"/>
      <c r="L87" s="1420"/>
      <c r="M87" s="1420"/>
      <c r="N87" s="1420"/>
      <c r="O87" s="1420"/>
    </row>
    <row r="88" spans="1:15" ht="17.25" customHeight="1" x14ac:dyDescent="0.25">
      <c r="A88" s="1417" t="s">
        <v>900</v>
      </c>
      <c r="B88" s="1417"/>
      <c r="C88" s="1417"/>
      <c r="D88" s="1417"/>
      <c r="E88" s="1417"/>
      <c r="F88" s="1417"/>
      <c r="G88" s="1417"/>
      <c r="H88" s="1417"/>
      <c r="I88" s="1417"/>
      <c r="J88" s="1417"/>
      <c r="K88" s="1417"/>
      <c r="L88" s="1417"/>
      <c r="M88" s="1417"/>
      <c r="N88" s="1417"/>
      <c r="O88" s="1417"/>
    </row>
    <row r="89" spans="1:15" s="167" customFormat="1" ht="12.75" x14ac:dyDescent="0.25">
      <c r="M89" s="466"/>
    </row>
    <row r="90" spans="1:15" s="167" customFormat="1" ht="12.75" x14ac:dyDescent="0.25">
      <c r="A90" s="167" t="s">
        <v>1157</v>
      </c>
      <c r="M90" s="466"/>
    </row>
    <row r="91" spans="1:15" s="167" customFormat="1" ht="12.75" x14ac:dyDescent="0.25">
      <c r="M91" s="466"/>
    </row>
    <row r="92" spans="1:15" x14ac:dyDescent="0.25">
      <c r="A92" s="169" t="s">
        <v>1195</v>
      </c>
    </row>
    <row r="93" spans="1:15" ht="31.5" customHeight="1" x14ac:dyDescent="0.25">
      <c r="A93" s="1418" t="s">
        <v>1491</v>
      </c>
      <c r="B93" s="1419"/>
      <c r="C93" s="1419"/>
      <c r="D93" s="1419"/>
      <c r="E93" s="1419"/>
      <c r="F93" s="1419"/>
      <c r="G93" s="1419"/>
      <c r="H93" s="1419"/>
      <c r="I93" s="1419"/>
      <c r="J93" s="1419"/>
      <c r="K93" s="1419"/>
      <c r="L93" s="1419"/>
      <c r="M93" s="1419"/>
      <c r="N93" s="1419"/>
      <c r="O93" s="1419"/>
    </row>
  </sheetData>
  <mergeCells count="20">
    <mergeCell ref="A88:O88"/>
    <mergeCell ref="A93:O93"/>
    <mergeCell ref="A82:O82"/>
    <mergeCell ref="A83:O83"/>
    <mergeCell ref="A84:O84"/>
    <mergeCell ref="A85:O85"/>
    <mergeCell ref="A86:O86"/>
    <mergeCell ref="A87:O87"/>
    <mergeCell ref="A81:O81"/>
    <mergeCell ref="A6:A8"/>
    <mergeCell ref="B6:B8"/>
    <mergeCell ref="C6:D6"/>
    <mergeCell ref="E6:F6"/>
    <mergeCell ref="G6:H6"/>
    <mergeCell ref="I6:I7"/>
    <mergeCell ref="J6:J7"/>
    <mergeCell ref="K6:K7"/>
    <mergeCell ref="L6:L7"/>
    <mergeCell ref="N6:N7"/>
    <mergeCell ref="O6:O7"/>
  </mergeCells>
  <printOptions horizontalCentered="1"/>
  <pageMargins left="0.19685039370078741" right="0.19685039370078741" top="0.59055118110236227" bottom="0.59055118110236227" header="0.31496062992125984" footer="0.31496062992125984"/>
  <pageSetup paperSize="9" scale="62" fitToHeight="0" orientation="landscape" r:id="rId1"/>
  <headerFooter>
    <oddFooter>&amp;C&amp;P</oddFooter>
  </headerFooter>
  <rowBreaks count="1" manualBreakCount="1">
    <brk id="52"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T41"/>
  <sheetViews>
    <sheetView zoomScaleNormal="100" workbookViewId="0">
      <selection activeCell="A24" sqref="A24:N24"/>
    </sheetView>
  </sheetViews>
  <sheetFormatPr defaultColWidth="26.28515625" defaultRowHeight="12.75" x14ac:dyDescent="0.25"/>
  <cols>
    <col min="1" max="1" width="4.28515625" style="419" customWidth="1"/>
    <col min="2" max="2" width="14.7109375" style="419" customWidth="1"/>
    <col min="3" max="3" width="52" style="419" bestFit="1" customWidth="1"/>
    <col min="4" max="4" width="14.42578125" style="419" customWidth="1"/>
    <col min="5" max="5" width="14.28515625" style="419" customWidth="1"/>
    <col min="6" max="6" width="11.5703125" style="419" customWidth="1"/>
    <col min="7" max="7" width="10.7109375" style="419" customWidth="1"/>
    <col min="8" max="8" width="11.7109375" style="419" customWidth="1"/>
    <col min="9" max="9" width="10.7109375" style="419" customWidth="1"/>
    <col min="10" max="10" width="12.5703125" style="419" customWidth="1"/>
    <col min="11" max="11" width="2.28515625" style="419" customWidth="1"/>
    <col min="12" max="12" width="10.7109375" style="419" customWidth="1"/>
    <col min="13" max="13" width="14" style="419" customWidth="1"/>
    <col min="14" max="14" width="10.7109375" style="419" customWidth="1"/>
    <col min="15" max="15" width="8.85546875" style="419" customWidth="1"/>
    <col min="16" max="253" width="9.140625" style="419" customWidth="1"/>
    <col min="254" max="254" width="3.28515625" style="419" customWidth="1"/>
    <col min="255" max="255" width="11.85546875" style="419" customWidth="1"/>
    <col min="256" max="16384" width="26.28515625" style="419"/>
  </cols>
  <sheetData>
    <row r="1" spans="1:20" s="18" customFormat="1" ht="17.25" x14ac:dyDescent="0.3">
      <c r="A1" s="717" t="s">
        <v>1276</v>
      </c>
      <c r="C1" s="17"/>
      <c r="D1" s="17"/>
      <c r="E1" s="17"/>
      <c r="F1" s="17"/>
      <c r="G1" s="17"/>
      <c r="H1" s="417"/>
      <c r="I1" s="17"/>
      <c r="J1" s="17"/>
      <c r="K1" s="418"/>
      <c r="L1" s="17"/>
      <c r="M1" s="17"/>
      <c r="N1" s="17"/>
      <c r="P1" s="17"/>
      <c r="Q1" s="17"/>
      <c r="R1" s="17"/>
      <c r="S1" s="17"/>
    </row>
    <row r="2" spans="1:20" s="18" customFormat="1" x14ac:dyDescent="0.25">
      <c r="A2" s="419"/>
      <c r="C2" s="17"/>
      <c r="D2" s="17"/>
      <c r="E2" s="17"/>
      <c r="F2" s="17"/>
      <c r="G2" s="17"/>
      <c r="H2" s="417"/>
      <c r="I2" s="17"/>
      <c r="J2" s="17"/>
      <c r="K2" s="418"/>
      <c r="L2" s="17"/>
      <c r="M2" s="17"/>
      <c r="N2" s="17"/>
      <c r="P2" s="17"/>
      <c r="Q2" s="17"/>
      <c r="R2" s="17"/>
      <c r="S2" s="17"/>
    </row>
    <row r="3" spans="1:20" s="18" customFormat="1" ht="15.75" x14ac:dyDescent="0.25">
      <c r="A3" s="416" t="s">
        <v>1277</v>
      </c>
      <c r="C3" s="17"/>
      <c r="D3" s="17"/>
      <c r="E3" s="17"/>
      <c r="F3" s="17"/>
      <c r="G3" s="17"/>
      <c r="H3" s="417"/>
      <c r="I3" s="17"/>
      <c r="J3" s="17"/>
      <c r="K3" s="418"/>
      <c r="L3" s="17"/>
      <c r="M3" s="17"/>
      <c r="N3" s="17"/>
      <c r="P3" s="17"/>
      <c r="Q3" s="17"/>
      <c r="R3" s="17"/>
      <c r="S3" s="17"/>
    </row>
    <row r="4" spans="1:20" ht="13.5" thickBot="1" x14ac:dyDescent="0.3">
      <c r="B4" s="420"/>
      <c r="C4" s="420"/>
      <c r="D4" s="421"/>
      <c r="E4" s="421"/>
      <c r="F4" s="420"/>
      <c r="G4" s="420"/>
      <c r="H4" s="420"/>
      <c r="I4" s="420"/>
      <c r="K4" s="418"/>
      <c r="L4" s="420"/>
      <c r="M4" s="420"/>
      <c r="N4" s="422" t="s">
        <v>498</v>
      </c>
      <c r="O4" s="420"/>
      <c r="P4" s="420"/>
      <c r="Q4" s="420"/>
      <c r="R4" s="420"/>
      <c r="S4" s="420"/>
    </row>
    <row r="5" spans="1:20" ht="27" customHeight="1" x14ac:dyDescent="0.25">
      <c r="A5" s="1446" t="s">
        <v>478</v>
      </c>
      <c r="B5" s="1449" t="s">
        <v>589</v>
      </c>
      <c r="C5" s="1452" t="s">
        <v>744</v>
      </c>
      <c r="D5" s="1455" t="s">
        <v>776</v>
      </c>
      <c r="E5" s="1400"/>
      <c r="F5" s="1400" t="s">
        <v>717</v>
      </c>
      <c r="G5" s="1400"/>
      <c r="H5" s="1400" t="s">
        <v>745</v>
      </c>
      <c r="I5" s="1400"/>
      <c r="J5" s="1401" t="s">
        <v>734</v>
      </c>
      <c r="K5" s="418"/>
      <c r="L5" s="1456" t="s">
        <v>788</v>
      </c>
      <c r="M5" s="1441" t="s">
        <v>856</v>
      </c>
      <c r="N5" s="1443" t="s">
        <v>719</v>
      </c>
    </row>
    <row r="6" spans="1:20" ht="15" customHeight="1" x14ac:dyDescent="0.25">
      <c r="A6" s="1447"/>
      <c r="B6" s="1450"/>
      <c r="C6" s="1453"/>
      <c r="D6" s="423" t="s">
        <v>777</v>
      </c>
      <c r="E6" s="363" t="s">
        <v>644</v>
      </c>
      <c r="F6" s="423" t="s">
        <v>771</v>
      </c>
      <c r="G6" s="363" t="s">
        <v>644</v>
      </c>
      <c r="H6" s="423" t="s">
        <v>746</v>
      </c>
      <c r="I6" s="363" t="s">
        <v>644</v>
      </c>
      <c r="J6" s="1402"/>
      <c r="K6" s="418"/>
      <c r="L6" s="1457"/>
      <c r="M6" s="1442"/>
      <c r="N6" s="1444"/>
    </row>
    <row r="7" spans="1:20" ht="12.75" customHeight="1" thickBot="1" x14ac:dyDescent="0.3">
      <c r="A7" s="1448"/>
      <c r="B7" s="1451"/>
      <c r="C7" s="1454"/>
      <c r="D7" s="364" t="s">
        <v>557</v>
      </c>
      <c r="E7" s="365" t="s">
        <v>558</v>
      </c>
      <c r="F7" s="365" t="s">
        <v>559</v>
      </c>
      <c r="G7" s="365" t="s">
        <v>560</v>
      </c>
      <c r="H7" s="365" t="s">
        <v>641</v>
      </c>
      <c r="I7" s="365" t="s">
        <v>642</v>
      </c>
      <c r="J7" s="367" t="s">
        <v>720</v>
      </c>
      <c r="K7" s="418"/>
      <c r="L7" s="424" t="s">
        <v>564</v>
      </c>
      <c r="M7" s="366" t="s">
        <v>565</v>
      </c>
      <c r="N7" s="367" t="s">
        <v>747</v>
      </c>
    </row>
    <row r="8" spans="1:20" s="418" customFormat="1" ht="12.75" customHeight="1" x14ac:dyDescent="0.25">
      <c r="A8" s="426">
        <v>1</v>
      </c>
      <c r="B8" s="554" t="s">
        <v>1256</v>
      </c>
      <c r="C8" s="713" t="s">
        <v>1257</v>
      </c>
      <c r="D8" s="555">
        <v>493</v>
      </c>
      <c r="E8" s="556">
        <v>493</v>
      </c>
      <c r="F8" s="556">
        <v>7959</v>
      </c>
      <c r="G8" s="556">
        <v>7959</v>
      </c>
      <c r="H8" s="557">
        <f>+D8+F8</f>
        <v>8452</v>
      </c>
      <c r="I8" s="557">
        <f>+E8+G8</f>
        <v>8452</v>
      </c>
      <c r="J8" s="558">
        <f>+H8-I8</f>
        <v>0</v>
      </c>
      <c r="K8" s="559"/>
      <c r="L8" s="560">
        <v>515</v>
      </c>
      <c r="M8" s="561"/>
      <c r="N8" s="558">
        <f t="shared" ref="N8:N17" si="0">+I8+L8+M8</f>
        <v>8967</v>
      </c>
    </row>
    <row r="9" spans="1:20" ht="12.75" customHeight="1" x14ac:dyDescent="0.25">
      <c r="A9" s="427">
        <f t="shared" ref="A9:A18" si="1">+A8+1</f>
        <v>2</v>
      </c>
      <c r="B9" s="562" t="s">
        <v>1258</v>
      </c>
      <c r="C9" s="714" t="s">
        <v>1259</v>
      </c>
      <c r="D9" s="563">
        <v>0</v>
      </c>
      <c r="E9" s="564">
        <v>0</v>
      </c>
      <c r="F9" s="564">
        <v>95753</v>
      </c>
      <c r="G9" s="564">
        <v>95753</v>
      </c>
      <c r="H9" s="547">
        <f t="shared" ref="H9:I17" si="2">+D9+F9</f>
        <v>95753</v>
      </c>
      <c r="I9" s="547">
        <f t="shared" si="2"/>
        <v>95753</v>
      </c>
      <c r="J9" s="548">
        <f t="shared" ref="J9:J17" si="3">+H9-I9</f>
        <v>0</v>
      </c>
      <c r="K9" s="565"/>
      <c r="L9" s="563">
        <v>1697</v>
      </c>
      <c r="M9" s="564"/>
      <c r="N9" s="548">
        <f t="shared" si="0"/>
        <v>97450</v>
      </c>
    </row>
    <row r="10" spans="1:20" ht="12.75" customHeight="1" x14ac:dyDescent="0.25">
      <c r="A10" s="427">
        <f t="shared" si="1"/>
        <v>3</v>
      </c>
      <c r="B10" s="566" t="s">
        <v>1260</v>
      </c>
      <c r="C10" s="715" t="s">
        <v>1261</v>
      </c>
      <c r="D10" s="563">
        <v>586</v>
      </c>
      <c r="E10" s="564">
        <v>586</v>
      </c>
      <c r="F10" s="564">
        <v>12461</v>
      </c>
      <c r="G10" s="564">
        <v>12461</v>
      </c>
      <c r="H10" s="547">
        <f t="shared" si="2"/>
        <v>13047</v>
      </c>
      <c r="I10" s="547">
        <f t="shared" si="2"/>
        <v>13047</v>
      </c>
      <c r="J10" s="548">
        <f t="shared" si="3"/>
        <v>0</v>
      </c>
      <c r="K10" s="565"/>
      <c r="L10" s="563">
        <v>557</v>
      </c>
      <c r="M10" s="564"/>
      <c r="N10" s="548">
        <f t="shared" si="0"/>
        <v>13604</v>
      </c>
    </row>
    <row r="11" spans="1:20" ht="12.75" customHeight="1" x14ac:dyDescent="0.25">
      <c r="A11" s="427">
        <f t="shared" si="1"/>
        <v>4</v>
      </c>
      <c r="B11" s="566" t="s">
        <v>1262</v>
      </c>
      <c r="C11" s="715" t="s">
        <v>1263</v>
      </c>
      <c r="D11" s="563">
        <v>0</v>
      </c>
      <c r="E11" s="564">
        <v>0</v>
      </c>
      <c r="F11" s="564">
        <v>892</v>
      </c>
      <c r="G11" s="564">
        <v>890</v>
      </c>
      <c r="H11" s="547">
        <f t="shared" si="2"/>
        <v>892</v>
      </c>
      <c r="I11" s="547">
        <f t="shared" si="2"/>
        <v>890</v>
      </c>
      <c r="J11" s="548">
        <f t="shared" si="3"/>
        <v>2</v>
      </c>
      <c r="K11" s="565"/>
      <c r="L11" s="563">
        <v>91</v>
      </c>
      <c r="M11" s="564"/>
      <c r="N11" s="548">
        <f t="shared" si="0"/>
        <v>981</v>
      </c>
    </row>
    <row r="12" spans="1:20" ht="12.75" customHeight="1" x14ac:dyDescent="0.25">
      <c r="A12" s="427">
        <f t="shared" si="1"/>
        <v>5</v>
      </c>
      <c r="B12" s="562" t="s">
        <v>1264</v>
      </c>
      <c r="C12" s="714" t="s">
        <v>1265</v>
      </c>
      <c r="D12" s="563">
        <v>0</v>
      </c>
      <c r="E12" s="564">
        <v>0</v>
      </c>
      <c r="F12" s="564">
        <v>1382</v>
      </c>
      <c r="G12" s="564">
        <v>1380</v>
      </c>
      <c r="H12" s="547">
        <f t="shared" ref="H12:H13" si="4">+D12+F12</f>
        <v>1382</v>
      </c>
      <c r="I12" s="547">
        <f t="shared" ref="I12:I13" si="5">+E12+G12</f>
        <v>1380</v>
      </c>
      <c r="J12" s="548">
        <f t="shared" ref="J12:J13" si="6">+H12-I12</f>
        <v>2</v>
      </c>
      <c r="K12" s="565"/>
      <c r="L12" s="563">
        <v>68</v>
      </c>
      <c r="M12" s="564"/>
      <c r="N12" s="548">
        <f t="shared" si="0"/>
        <v>1448</v>
      </c>
    </row>
    <row r="13" spans="1:20" ht="12.75" customHeight="1" x14ac:dyDescent="0.25">
      <c r="A13" s="427">
        <f t="shared" si="1"/>
        <v>6</v>
      </c>
      <c r="B13" s="562" t="s">
        <v>1266</v>
      </c>
      <c r="C13" s="714" t="s">
        <v>1267</v>
      </c>
      <c r="D13" s="563">
        <v>547</v>
      </c>
      <c r="E13" s="564">
        <v>547</v>
      </c>
      <c r="F13" s="564">
        <v>5615</v>
      </c>
      <c r="G13" s="564">
        <v>5615</v>
      </c>
      <c r="H13" s="547">
        <f t="shared" si="4"/>
        <v>6162</v>
      </c>
      <c r="I13" s="547">
        <f t="shared" si="5"/>
        <v>6162</v>
      </c>
      <c r="J13" s="548">
        <f t="shared" si="6"/>
        <v>0</v>
      </c>
      <c r="K13" s="565"/>
      <c r="L13" s="563">
        <v>755</v>
      </c>
      <c r="M13" s="564"/>
      <c r="N13" s="548">
        <f t="shared" si="0"/>
        <v>6917</v>
      </c>
    </row>
    <row r="14" spans="1:20" ht="12.75" customHeight="1" x14ac:dyDescent="0.25">
      <c r="A14" s="427">
        <f t="shared" si="1"/>
        <v>7</v>
      </c>
      <c r="B14" s="562" t="s">
        <v>1268</v>
      </c>
      <c r="C14" s="714" t="s">
        <v>1269</v>
      </c>
      <c r="D14" s="563">
        <v>0</v>
      </c>
      <c r="E14" s="564">
        <v>0</v>
      </c>
      <c r="F14" s="564">
        <v>907</v>
      </c>
      <c r="G14" s="564">
        <v>904</v>
      </c>
      <c r="H14" s="547">
        <f t="shared" si="2"/>
        <v>907</v>
      </c>
      <c r="I14" s="547">
        <f t="shared" si="2"/>
        <v>904</v>
      </c>
      <c r="J14" s="548">
        <f t="shared" si="3"/>
        <v>3</v>
      </c>
      <c r="K14" s="565"/>
      <c r="L14" s="563">
        <v>36</v>
      </c>
      <c r="M14" s="564"/>
      <c r="N14" s="548">
        <f t="shared" si="0"/>
        <v>940</v>
      </c>
      <c r="P14" s="1148"/>
      <c r="Q14" s="1148"/>
      <c r="R14" s="1148"/>
      <c r="S14" s="1148"/>
      <c r="T14" s="1148"/>
    </row>
    <row r="15" spans="1:20" ht="12.75" customHeight="1" x14ac:dyDescent="0.25">
      <c r="A15" s="427">
        <f t="shared" si="1"/>
        <v>8</v>
      </c>
      <c r="B15" s="566" t="s">
        <v>1270</v>
      </c>
      <c r="C15" s="715" t="s">
        <v>1271</v>
      </c>
      <c r="D15" s="563">
        <v>0</v>
      </c>
      <c r="E15" s="564">
        <v>0</v>
      </c>
      <c r="F15" s="564">
        <v>387000</v>
      </c>
      <c r="G15" s="564">
        <v>290977</v>
      </c>
      <c r="H15" s="547">
        <f t="shared" si="2"/>
        <v>387000</v>
      </c>
      <c r="I15" s="547">
        <f t="shared" si="2"/>
        <v>290977</v>
      </c>
      <c r="J15" s="548">
        <f t="shared" si="3"/>
        <v>96023</v>
      </c>
      <c r="K15" s="565"/>
      <c r="L15" s="563">
        <v>87463</v>
      </c>
      <c r="M15" s="564"/>
      <c r="N15" s="548">
        <f t="shared" si="0"/>
        <v>378440</v>
      </c>
      <c r="P15" s="1148"/>
      <c r="Q15" s="1148"/>
      <c r="R15" s="1148"/>
      <c r="S15" s="1148"/>
      <c r="T15" s="1148"/>
    </row>
    <row r="16" spans="1:20" ht="12.75" customHeight="1" x14ac:dyDescent="0.25">
      <c r="A16" s="427">
        <f t="shared" si="1"/>
        <v>9</v>
      </c>
      <c r="B16" s="566" t="s">
        <v>1272</v>
      </c>
      <c r="C16" s="715" t="s">
        <v>1273</v>
      </c>
      <c r="D16" s="563">
        <v>0</v>
      </c>
      <c r="E16" s="564">
        <v>0</v>
      </c>
      <c r="F16" s="564">
        <v>0</v>
      </c>
      <c r="G16" s="564">
        <v>0</v>
      </c>
      <c r="H16" s="547">
        <f t="shared" si="2"/>
        <v>0</v>
      </c>
      <c r="I16" s="547">
        <f t="shared" si="2"/>
        <v>0</v>
      </c>
      <c r="J16" s="548">
        <f t="shared" si="3"/>
        <v>0</v>
      </c>
      <c r="K16" s="565"/>
      <c r="L16" s="563">
        <v>393</v>
      </c>
      <c r="M16" s="564"/>
      <c r="N16" s="548">
        <f t="shared" si="0"/>
        <v>393</v>
      </c>
      <c r="P16" s="1148"/>
      <c r="Q16" s="1148"/>
      <c r="R16" s="1148"/>
      <c r="S16" s="1148"/>
      <c r="T16" s="1148"/>
    </row>
    <row r="17" spans="1:20" ht="12.75" customHeight="1" thickBot="1" x14ac:dyDescent="0.3">
      <c r="A17" s="515">
        <f t="shared" si="1"/>
        <v>10</v>
      </c>
      <c r="B17" s="567" t="s">
        <v>1274</v>
      </c>
      <c r="C17" s="716" t="s">
        <v>1275</v>
      </c>
      <c r="D17" s="568">
        <v>677</v>
      </c>
      <c r="E17" s="569">
        <v>677</v>
      </c>
      <c r="F17" s="569">
        <v>2601</v>
      </c>
      <c r="G17" s="569">
        <v>2601</v>
      </c>
      <c r="H17" s="552">
        <f t="shared" si="2"/>
        <v>3278</v>
      </c>
      <c r="I17" s="552">
        <f t="shared" si="2"/>
        <v>3278</v>
      </c>
      <c r="J17" s="553">
        <f t="shared" si="3"/>
        <v>0</v>
      </c>
      <c r="K17" s="565"/>
      <c r="L17" s="570">
        <v>348</v>
      </c>
      <c r="M17" s="571"/>
      <c r="N17" s="553">
        <f t="shared" si="0"/>
        <v>3626</v>
      </c>
      <c r="P17" s="1148"/>
      <c r="Q17" s="1148"/>
      <c r="R17" s="1148"/>
      <c r="S17" s="1148"/>
      <c r="T17" s="1148"/>
    </row>
    <row r="18" spans="1:20" s="429" customFormat="1" ht="12.75" customHeight="1" thickBot="1" x14ac:dyDescent="0.3">
      <c r="A18" s="428">
        <f t="shared" si="1"/>
        <v>11</v>
      </c>
      <c r="B18" s="591" t="s">
        <v>806</v>
      </c>
      <c r="C18" s="572"/>
      <c r="D18" s="551">
        <f>SUM(D8:D17)</f>
        <v>2303</v>
      </c>
      <c r="E18" s="549">
        <f t="shared" ref="E18:J18" si="7">SUM(E8:E17)</f>
        <v>2303</v>
      </c>
      <c r="F18" s="549">
        <f>SUM(F8:F17)</f>
        <v>514570</v>
      </c>
      <c r="G18" s="549">
        <f t="shared" si="7"/>
        <v>418540</v>
      </c>
      <c r="H18" s="549">
        <f t="shared" si="7"/>
        <v>516873</v>
      </c>
      <c r="I18" s="549">
        <f t="shared" si="7"/>
        <v>420843</v>
      </c>
      <c r="J18" s="550">
        <f t="shared" si="7"/>
        <v>96030</v>
      </c>
      <c r="K18" s="573"/>
      <c r="L18" s="551">
        <f>SUM(L8:L17)</f>
        <v>91923</v>
      </c>
      <c r="M18" s="549">
        <f>SUM(M8:M17)</f>
        <v>0</v>
      </c>
      <c r="N18" s="550">
        <f>SUM(N8:N17)</f>
        <v>512766</v>
      </c>
    </row>
    <row r="19" spans="1:20" s="494" customFormat="1" ht="15" x14ac:dyDescent="0.25">
      <c r="A19" s="490"/>
      <c r="B19" s="491"/>
      <c r="C19" s="491"/>
      <c r="D19" s="492"/>
      <c r="E19" s="492"/>
      <c r="F19" s="492"/>
      <c r="G19" s="492"/>
      <c r="H19" s="492"/>
      <c r="I19" s="492"/>
      <c r="J19" s="492"/>
      <c r="K19" s="493"/>
      <c r="L19" s="492"/>
      <c r="M19" s="492"/>
      <c r="N19" s="492"/>
    </row>
    <row r="20" spans="1:20" ht="18" customHeight="1" x14ac:dyDescent="0.25">
      <c r="A20" s="203" t="s">
        <v>599</v>
      </c>
    </row>
    <row r="21" spans="1:20" ht="30" customHeight="1" x14ac:dyDescent="0.25">
      <c r="A21" s="1445" t="s">
        <v>1129</v>
      </c>
      <c r="B21" s="1445"/>
      <c r="C21" s="1445"/>
      <c r="D21" s="1445"/>
      <c r="E21" s="1445"/>
      <c r="F21" s="1445"/>
      <c r="G21" s="1445"/>
      <c r="H21" s="1445"/>
      <c r="I21" s="1445"/>
      <c r="J21" s="1445"/>
      <c r="K21" s="1445"/>
      <c r="L21" s="1445"/>
      <c r="M21" s="1445"/>
      <c r="N21" s="1445"/>
    </row>
    <row r="22" spans="1:20" ht="14.25" customHeight="1" x14ac:dyDescent="0.25">
      <c r="A22" s="1445" t="s">
        <v>1130</v>
      </c>
      <c r="B22" s="1445"/>
      <c r="C22" s="1445"/>
      <c r="D22" s="1445"/>
      <c r="E22" s="1445"/>
      <c r="F22" s="1445"/>
      <c r="G22" s="1445"/>
      <c r="H22" s="1445"/>
      <c r="I22" s="1445"/>
      <c r="J22" s="1445"/>
      <c r="K22" s="1445"/>
      <c r="L22" s="1445"/>
      <c r="M22" s="1445"/>
      <c r="N22" s="1445"/>
    </row>
    <row r="23" spans="1:20" ht="28.5" customHeight="1" x14ac:dyDescent="0.25">
      <c r="A23" s="1445" t="s">
        <v>778</v>
      </c>
      <c r="B23" s="1445"/>
      <c r="C23" s="1445"/>
      <c r="D23" s="1445"/>
      <c r="E23" s="1445"/>
      <c r="F23" s="1445"/>
      <c r="G23" s="1445"/>
      <c r="H23" s="1445"/>
      <c r="I23" s="1445"/>
      <c r="J23" s="1445"/>
      <c r="K23" s="1445"/>
      <c r="L23" s="1445"/>
      <c r="M23" s="1445"/>
      <c r="N23" s="1445"/>
    </row>
    <row r="24" spans="1:20" x14ac:dyDescent="0.25">
      <c r="A24" s="1445" t="s">
        <v>789</v>
      </c>
      <c r="B24" s="1445"/>
      <c r="C24" s="1445"/>
      <c r="D24" s="1445"/>
      <c r="E24" s="1445"/>
      <c r="F24" s="1445"/>
      <c r="G24" s="1445"/>
      <c r="H24" s="1445"/>
      <c r="I24" s="1445"/>
      <c r="J24" s="1445"/>
      <c r="K24" s="1445"/>
      <c r="L24" s="1445"/>
      <c r="M24" s="1445"/>
      <c r="N24" s="1445"/>
    </row>
    <row r="25" spans="1:20" x14ac:dyDescent="0.25">
      <c r="A25" s="1445" t="s">
        <v>815</v>
      </c>
      <c r="B25" s="1445"/>
      <c r="C25" s="1445"/>
      <c r="D25" s="1445"/>
      <c r="E25" s="1445"/>
      <c r="F25" s="1445"/>
      <c r="G25" s="1445"/>
      <c r="H25" s="1445"/>
      <c r="I25" s="1445"/>
      <c r="J25" s="1445"/>
      <c r="K25" s="1445"/>
      <c r="L25" s="1445"/>
      <c r="M25" s="1445"/>
      <c r="N25" s="1445"/>
    </row>
    <row r="27" spans="1:20" x14ac:dyDescent="0.25">
      <c r="A27" s="419" t="s">
        <v>1157</v>
      </c>
    </row>
    <row r="29" spans="1:20" x14ac:dyDescent="0.25">
      <c r="A29" s="718" t="s">
        <v>1195</v>
      </c>
    </row>
    <row r="30" spans="1:20" x14ac:dyDescent="0.25">
      <c r="A30" s="429" t="s">
        <v>1507</v>
      </c>
      <c r="B30" s="429"/>
      <c r="C30" s="429"/>
      <c r="D30" s="429" t="s">
        <v>1505</v>
      </c>
      <c r="E30" s="429" t="s">
        <v>1506</v>
      </c>
    </row>
    <row r="31" spans="1:20" x14ac:dyDescent="0.25">
      <c r="A31" s="429"/>
      <c r="B31" s="429" t="s">
        <v>1256</v>
      </c>
      <c r="C31" s="429" t="s">
        <v>1257</v>
      </c>
      <c r="D31" s="1149">
        <v>515</v>
      </c>
      <c r="E31" s="1149">
        <f>L8-D31</f>
        <v>0</v>
      </c>
    </row>
    <row r="32" spans="1:20" x14ac:dyDescent="0.25">
      <c r="A32" s="429"/>
      <c r="B32" s="429" t="s">
        <v>1258</v>
      </c>
      <c r="C32" s="429" t="s">
        <v>1259</v>
      </c>
      <c r="D32" s="1149">
        <v>1697</v>
      </c>
      <c r="E32" s="1149">
        <f t="shared" ref="E32:E40" si="8">L9-D32</f>
        <v>0</v>
      </c>
    </row>
    <row r="33" spans="1:5" x14ac:dyDescent="0.25">
      <c r="A33" s="429"/>
      <c r="B33" s="429" t="s">
        <v>1260</v>
      </c>
      <c r="C33" s="429" t="s">
        <v>1261</v>
      </c>
      <c r="D33" s="1149">
        <v>557</v>
      </c>
      <c r="E33" s="1149">
        <f t="shared" si="8"/>
        <v>0</v>
      </c>
    </row>
    <row r="34" spans="1:5" x14ac:dyDescent="0.25">
      <c r="A34" s="429"/>
      <c r="B34" s="429" t="s">
        <v>1262</v>
      </c>
      <c r="C34" s="429" t="s">
        <v>1263</v>
      </c>
      <c r="D34" s="1149">
        <v>91</v>
      </c>
      <c r="E34" s="1149">
        <f t="shared" si="8"/>
        <v>0</v>
      </c>
    </row>
    <row r="35" spans="1:5" x14ac:dyDescent="0.25">
      <c r="A35" s="429"/>
      <c r="B35" s="429" t="s">
        <v>1264</v>
      </c>
      <c r="C35" s="429" t="s">
        <v>1265</v>
      </c>
      <c r="D35" s="1149">
        <v>68</v>
      </c>
      <c r="E35" s="1149">
        <f t="shared" si="8"/>
        <v>0</v>
      </c>
    </row>
    <row r="36" spans="1:5" x14ac:dyDescent="0.25">
      <c r="A36" s="429"/>
      <c r="B36" s="429" t="s">
        <v>1266</v>
      </c>
      <c r="C36" s="429" t="s">
        <v>1267</v>
      </c>
      <c r="D36" s="1149">
        <v>738</v>
      </c>
      <c r="E36" s="1149">
        <f t="shared" si="8"/>
        <v>17</v>
      </c>
    </row>
    <row r="37" spans="1:5" x14ac:dyDescent="0.25">
      <c r="A37" s="429"/>
      <c r="B37" s="429" t="s">
        <v>1268</v>
      </c>
      <c r="C37" s="429" t="s">
        <v>1269</v>
      </c>
      <c r="D37" s="1149">
        <v>36</v>
      </c>
      <c r="E37" s="1149">
        <f t="shared" si="8"/>
        <v>0</v>
      </c>
    </row>
    <row r="38" spans="1:5" x14ac:dyDescent="0.25">
      <c r="A38" s="429"/>
      <c r="B38" s="429" t="s">
        <v>1270</v>
      </c>
      <c r="C38" s="429" t="s">
        <v>1271</v>
      </c>
      <c r="D38" s="1149">
        <v>83300</v>
      </c>
      <c r="E38" s="1149">
        <f t="shared" si="8"/>
        <v>4163</v>
      </c>
    </row>
    <row r="39" spans="1:5" x14ac:dyDescent="0.25">
      <c r="A39" s="429"/>
      <c r="B39" s="429" t="s">
        <v>1272</v>
      </c>
      <c r="C39" s="429" t="s">
        <v>1273</v>
      </c>
      <c r="D39" s="1149">
        <v>393</v>
      </c>
      <c r="E39" s="1149">
        <f t="shared" si="8"/>
        <v>0</v>
      </c>
    </row>
    <row r="40" spans="1:5" x14ac:dyDescent="0.25">
      <c r="A40" s="429"/>
      <c r="B40" s="719" t="s">
        <v>1274</v>
      </c>
      <c r="C40" s="719" t="s">
        <v>1275</v>
      </c>
      <c r="D40" s="1150">
        <v>348</v>
      </c>
      <c r="E40" s="1150">
        <f t="shared" si="8"/>
        <v>0</v>
      </c>
    </row>
    <row r="41" spans="1:5" x14ac:dyDescent="0.25">
      <c r="B41" s="429" t="s">
        <v>504</v>
      </c>
      <c r="C41" s="429"/>
      <c r="D41" s="721">
        <f>SUM(D31:D40)</f>
        <v>87743</v>
      </c>
      <c r="E41" s="721">
        <f>SUM(E31:E40)</f>
        <v>4180</v>
      </c>
    </row>
  </sheetData>
  <sheetProtection insertRows="0" deleteRows="0"/>
  <customSheetViews>
    <customSheetView guid="{2AF6EA2A-E5C5-45EB-B6C4-875AD1E4E056}" fitToPage="1">
      <pageMargins left="0.19685039370078741" right="0.19685039370078741" top="0.98425196850393704" bottom="0.98425196850393704" header="0.51181102362204722" footer="0.51181102362204722"/>
      <printOptions horizontalCentered="1"/>
      <pageSetup paperSize="9" scale="89" orientation="landscape" cellComments="asDisplayed" r:id="rId1"/>
      <headerFooter alignWithMargins="0"/>
    </customSheetView>
  </customSheetViews>
  <mergeCells count="15">
    <mergeCell ref="M5:M6"/>
    <mergeCell ref="N5:N6"/>
    <mergeCell ref="H5:I5"/>
    <mergeCell ref="A21:N21"/>
    <mergeCell ref="A25:N25"/>
    <mergeCell ref="A22:N22"/>
    <mergeCell ref="A23:N23"/>
    <mergeCell ref="A24:N24"/>
    <mergeCell ref="J5:J6"/>
    <mergeCell ref="A5:A7"/>
    <mergeCell ref="B5:B7"/>
    <mergeCell ref="C5:C7"/>
    <mergeCell ref="D5:E5"/>
    <mergeCell ref="F5:G5"/>
    <mergeCell ref="L5:L6"/>
  </mergeCells>
  <printOptions horizontalCentered="1"/>
  <pageMargins left="0.19685039370078741" right="0.19685039370078741" top="0.98425196850393704" bottom="0.98425196850393704" header="0.51181102362204722" footer="0.51181102362204722"/>
  <pageSetup paperSize="9" scale="73" orientation="landscape" cellComments="asDisplayed" r:id="rId2"/>
  <headerFooter alignWithMargins="0">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07F52"/>
  </sheetPr>
  <dimension ref="A1:T63"/>
  <sheetViews>
    <sheetView zoomScaleNormal="100" workbookViewId="0">
      <selection activeCell="A24" sqref="A24"/>
    </sheetView>
  </sheetViews>
  <sheetFormatPr defaultColWidth="9.42578125" defaultRowHeight="15" x14ac:dyDescent="0.25"/>
  <cols>
    <col min="1" max="1" width="4" style="163" customWidth="1"/>
    <col min="2" max="2" width="2.28515625" style="163" customWidth="1"/>
    <col min="3" max="3" width="4.7109375" style="163" customWidth="1"/>
    <col min="4" max="4" width="7.7109375" style="163" customWidth="1"/>
    <col min="5" max="5" width="60.7109375" style="163" customWidth="1"/>
    <col min="6" max="6" width="5.42578125" style="163" customWidth="1"/>
    <col min="7" max="7" width="13.42578125" style="163" customWidth="1"/>
    <col min="8" max="8" width="16.28515625" style="163" customWidth="1"/>
    <col min="9" max="9" width="13.42578125" style="163" customWidth="1"/>
    <col min="10" max="12" width="13.42578125" style="163" bestFit="1" customWidth="1"/>
    <col min="13" max="13" width="10.85546875" style="163" customWidth="1"/>
    <col min="14" max="14" width="12.28515625" style="163" bestFit="1" customWidth="1"/>
    <col min="15" max="15" width="13.42578125" style="163" bestFit="1" customWidth="1"/>
    <col min="16" max="16" width="12.28515625" style="163" bestFit="1" customWidth="1"/>
    <col min="17" max="17" width="2.140625" style="163" customWidth="1"/>
    <col min="18" max="18" width="10.140625" style="163" customWidth="1"/>
    <col min="19" max="19" width="13.140625" style="163" customWidth="1"/>
    <col min="20" max="248" width="9.140625" style="163" customWidth="1"/>
    <col min="249" max="249" width="5.28515625" style="163" customWidth="1"/>
    <col min="250" max="250" width="5.42578125" style="163" customWidth="1"/>
    <col min="251" max="251" width="7.7109375" style="163" customWidth="1"/>
    <col min="252" max="252" width="39.42578125" style="163" customWidth="1"/>
    <col min="253" max="253" width="11.28515625" style="163" customWidth="1"/>
    <col min="254" max="16384" width="9.42578125" style="163"/>
  </cols>
  <sheetData>
    <row r="1" spans="1:20" ht="17.25" x14ac:dyDescent="0.3">
      <c r="A1" s="717" t="s">
        <v>1445</v>
      </c>
    </row>
    <row r="2" spans="1:20" ht="15.75" x14ac:dyDescent="0.25">
      <c r="A2" s="517"/>
    </row>
    <row r="3" spans="1:20" ht="15.75" x14ac:dyDescent="0.25">
      <c r="A3" s="517" t="s">
        <v>1460</v>
      </c>
      <c r="C3" s="168"/>
      <c r="D3" s="168"/>
      <c r="E3" s="168"/>
      <c r="F3" s="168"/>
      <c r="H3" s="724"/>
      <c r="I3" s="724"/>
    </row>
    <row r="4" spans="1:20" ht="16.5" thickBot="1" x14ac:dyDescent="0.3">
      <c r="A4" s="697"/>
      <c r="B4" s="979"/>
      <c r="C4" s="979"/>
      <c r="D4" s="979"/>
      <c r="E4" s="697"/>
      <c r="F4" s="697"/>
      <c r="G4" s="938"/>
      <c r="H4" s="939"/>
      <c r="I4" s="938"/>
      <c r="J4" s="939"/>
      <c r="K4" s="938"/>
      <c r="L4" s="938"/>
      <c r="M4" s="938"/>
      <c r="N4" s="939"/>
      <c r="O4" s="938"/>
      <c r="P4" s="938"/>
      <c r="Q4" s="938"/>
      <c r="R4" s="938"/>
      <c r="S4" s="941" t="s">
        <v>498</v>
      </c>
      <c r="T4" s="697"/>
    </row>
    <row r="5" spans="1:20" s="167" customFormat="1" ht="50.25" customHeight="1" x14ac:dyDescent="0.25">
      <c r="A5" s="1390" t="s">
        <v>478</v>
      </c>
      <c r="B5" s="1393" t="s">
        <v>791</v>
      </c>
      <c r="C5" s="1393"/>
      <c r="D5" s="1393"/>
      <c r="E5" s="1393"/>
      <c r="F5" s="1460" t="s">
        <v>795</v>
      </c>
      <c r="G5" s="1455" t="s">
        <v>716</v>
      </c>
      <c r="H5" s="1400"/>
      <c r="I5" s="1400" t="s">
        <v>717</v>
      </c>
      <c r="J5" s="1400"/>
      <c r="K5" s="1400" t="s">
        <v>718</v>
      </c>
      <c r="L5" s="1463"/>
      <c r="M5" s="1465" t="s">
        <v>794</v>
      </c>
      <c r="N5" s="1467" t="s">
        <v>1094</v>
      </c>
      <c r="O5" s="1441" t="s">
        <v>908</v>
      </c>
      <c r="P5" s="1401" t="s">
        <v>909</v>
      </c>
      <c r="R5" s="1456" t="s">
        <v>859</v>
      </c>
      <c r="S5" s="1458" t="s">
        <v>719</v>
      </c>
    </row>
    <row r="6" spans="1:20" s="167" customFormat="1" ht="15" customHeight="1" x14ac:dyDescent="0.25">
      <c r="A6" s="1391"/>
      <c r="B6" s="1395"/>
      <c r="C6" s="1395"/>
      <c r="D6" s="1395"/>
      <c r="E6" s="1395"/>
      <c r="F6" s="1461"/>
      <c r="G6" s="423" t="s">
        <v>792</v>
      </c>
      <c r="H6" s="363" t="s">
        <v>793</v>
      </c>
      <c r="I6" s="363" t="s">
        <v>639</v>
      </c>
      <c r="J6" s="363" t="s">
        <v>644</v>
      </c>
      <c r="K6" s="363" t="s">
        <v>639</v>
      </c>
      <c r="L6" s="480" t="s">
        <v>644</v>
      </c>
      <c r="M6" s="1466"/>
      <c r="N6" s="1468"/>
      <c r="O6" s="1442"/>
      <c r="P6" s="1402"/>
      <c r="R6" s="1457"/>
      <c r="S6" s="1459"/>
    </row>
    <row r="7" spans="1:20" s="167" customFormat="1" ht="17.25" customHeight="1" thickBot="1" x14ac:dyDescent="0.3">
      <c r="A7" s="1392"/>
      <c r="B7" s="1397"/>
      <c r="C7" s="1397"/>
      <c r="D7" s="1397"/>
      <c r="E7" s="1397"/>
      <c r="F7" s="1462"/>
      <c r="G7" s="980" t="s">
        <v>557</v>
      </c>
      <c r="H7" s="981" t="s">
        <v>558</v>
      </c>
      <c r="I7" s="981" t="s">
        <v>559</v>
      </c>
      <c r="J7" s="981" t="s">
        <v>560</v>
      </c>
      <c r="K7" s="981" t="s">
        <v>641</v>
      </c>
      <c r="L7" s="982" t="s">
        <v>642</v>
      </c>
      <c r="M7" s="983" t="s">
        <v>780</v>
      </c>
      <c r="N7" s="984" t="s">
        <v>790</v>
      </c>
      <c r="O7" s="985" t="s">
        <v>720</v>
      </c>
      <c r="P7" s="962" t="s">
        <v>564</v>
      </c>
      <c r="R7" s="424" t="s">
        <v>565</v>
      </c>
      <c r="S7" s="425" t="s">
        <v>885</v>
      </c>
    </row>
    <row r="8" spans="1:20" s="169" customFormat="1" ht="16.5" customHeight="1" x14ac:dyDescent="0.25">
      <c r="A8" s="498">
        <v>1</v>
      </c>
      <c r="B8" s="1469" t="s">
        <v>643</v>
      </c>
      <c r="C8" s="1469"/>
      <c r="D8" s="1469"/>
      <c r="E8" s="1469"/>
      <c r="F8" s="986"/>
      <c r="G8" s="1183">
        <f>+G9+G17</f>
        <v>181533</v>
      </c>
      <c r="H8" s="1034">
        <f t="shared" ref="H8:R8" si="0">+H9+H17</f>
        <v>206803</v>
      </c>
      <c r="I8" s="1034">
        <f t="shared" si="0"/>
        <v>47173</v>
      </c>
      <c r="J8" s="1034">
        <f t="shared" si="0"/>
        <v>168961</v>
      </c>
      <c r="K8" s="1034">
        <f t="shared" si="0"/>
        <v>228706</v>
      </c>
      <c r="L8" s="1034">
        <f t="shared" si="0"/>
        <v>375764</v>
      </c>
      <c r="M8" s="1034">
        <f>+M9+M17</f>
        <v>0</v>
      </c>
      <c r="N8" s="1034">
        <f>+N9+N17</f>
        <v>3174</v>
      </c>
      <c r="O8" s="1034">
        <f>+O9+O17</f>
        <v>-147058</v>
      </c>
      <c r="P8" s="1184">
        <f t="shared" si="0"/>
        <v>40183</v>
      </c>
      <c r="Q8" s="1182"/>
      <c r="R8" s="1204">
        <f t="shared" si="0"/>
        <v>7020</v>
      </c>
      <c r="S8" s="1181">
        <f>+S9+R17</f>
        <v>113565</v>
      </c>
    </row>
    <row r="9" spans="1:20" s="169" customFormat="1" ht="12.75" x14ac:dyDescent="0.25">
      <c r="A9" s="499">
        <v>2</v>
      </c>
      <c r="B9" s="1470" t="s">
        <v>878</v>
      </c>
      <c r="C9" s="1471"/>
      <c r="D9" s="1471"/>
      <c r="E9" s="1471"/>
      <c r="F9" s="987"/>
      <c r="G9" s="1187">
        <f>G10+G12</f>
        <v>107696</v>
      </c>
      <c r="H9" s="1035">
        <f>H10+H12</f>
        <v>106150</v>
      </c>
      <c r="I9" s="1035">
        <f>I10+I12</f>
        <v>0</v>
      </c>
      <c r="J9" s="1035">
        <f>J10+J12</f>
        <v>395</v>
      </c>
      <c r="K9" s="1035">
        <f>+G9+I9</f>
        <v>107696</v>
      </c>
      <c r="L9" s="1035">
        <f>+H9+J9</f>
        <v>106545</v>
      </c>
      <c r="M9" s="1035"/>
      <c r="N9" s="1035">
        <f>N10+N12</f>
        <v>3174</v>
      </c>
      <c r="O9" s="1035">
        <f>+K9-L9</f>
        <v>1151</v>
      </c>
      <c r="P9" s="1185">
        <f>P10+P12</f>
        <v>27478</v>
      </c>
      <c r="Q9" s="1182"/>
      <c r="R9" s="1187">
        <f>R10+R12</f>
        <v>0</v>
      </c>
      <c r="S9" s="1185">
        <f>S10+S12</f>
        <v>106545</v>
      </c>
    </row>
    <row r="10" spans="1:20" s="169" customFormat="1" ht="12.75" x14ac:dyDescent="0.25">
      <c r="A10" s="988">
        <v>3</v>
      </c>
      <c r="B10" s="989"/>
      <c r="C10" s="990" t="s">
        <v>1446</v>
      </c>
      <c r="D10" s="936"/>
      <c r="E10" s="936"/>
      <c r="F10" s="987"/>
      <c r="G10" s="1187">
        <f>G11</f>
        <v>15817</v>
      </c>
      <c r="H10" s="1035">
        <f>H11</f>
        <v>17395</v>
      </c>
      <c r="I10" s="1035">
        <f>I11</f>
        <v>0</v>
      </c>
      <c r="J10" s="1035">
        <f>J11</f>
        <v>0</v>
      </c>
      <c r="K10" s="1035">
        <f t="shared" ref="K10:L25" si="1">+G10+I10</f>
        <v>15817</v>
      </c>
      <c r="L10" s="1035">
        <f t="shared" si="1"/>
        <v>17395</v>
      </c>
      <c r="M10" s="1035"/>
      <c r="N10" s="1035">
        <f>N11</f>
        <v>3174</v>
      </c>
      <c r="O10" s="1035">
        <f t="shared" ref="O10" si="2">+K10-L10</f>
        <v>-1578</v>
      </c>
      <c r="P10" s="1185">
        <f>P11</f>
        <v>1299</v>
      </c>
      <c r="Q10" s="1182"/>
      <c r="R10" s="1187">
        <f>R11</f>
        <v>0</v>
      </c>
      <c r="S10" s="1185">
        <f>+L10+R10</f>
        <v>17395</v>
      </c>
    </row>
    <row r="11" spans="1:20" s="169" customFormat="1" ht="12.75" x14ac:dyDescent="0.25">
      <c r="A11" s="991">
        <v>4</v>
      </c>
      <c r="B11" s="992"/>
      <c r="C11" s="992"/>
      <c r="D11" s="993" t="s">
        <v>1447</v>
      </c>
      <c r="E11" s="992"/>
      <c r="F11" s="994"/>
      <c r="G11" s="1189">
        <v>15817</v>
      </c>
      <c r="H11" s="547">
        <v>17395</v>
      </c>
      <c r="I11" s="547">
        <v>0</v>
      </c>
      <c r="J11" s="547">
        <v>0</v>
      </c>
      <c r="K11" s="547">
        <f t="shared" si="1"/>
        <v>15817</v>
      </c>
      <c r="L11" s="547">
        <f>+H11+J11</f>
        <v>17395</v>
      </c>
      <c r="M11" s="547">
        <v>85</v>
      </c>
      <c r="N11" s="547">
        <v>3174</v>
      </c>
      <c r="O11" s="547">
        <f>+K11-L11</f>
        <v>-1578</v>
      </c>
      <c r="P11" s="548">
        <v>1299</v>
      </c>
      <c r="Q11" s="1194"/>
      <c r="R11" s="1189">
        <v>0</v>
      </c>
      <c r="S11" s="548">
        <f>+L11+R11</f>
        <v>17395</v>
      </c>
    </row>
    <row r="12" spans="1:20" s="167" customFormat="1" ht="12.75" x14ac:dyDescent="0.25">
      <c r="A12" s="448">
        <v>5</v>
      </c>
      <c r="B12" s="454"/>
      <c r="C12" s="1472" t="s">
        <v>722</v>
      </c>
      <c r="D12" s="1473"/>
      <c r="E12" s="1474"/>
      <c r="F12" s="995"/>
      <c r="G12" s="1189">
        <f>SUM(G13:G15)</f>
        <v>91879</v>
      </c>
      <c r="H12" s="547">
        <f t="shared" ref="H12:J12" si="3">SUM(H13:H15)</f>
        <v>88755</v>
      </c>
      <c r="I12" s="547">
        <f t="shared" si="3"/>
        <v>0</v>
      </c>
      <c r="J12" s="547">
        <f t="shared" si="3"/>
        <v>395</v>
      </c>
      <c r="K12" s="547">
        <f t="shared" si="1"/>
        <v>91879</v>
      </c>
      <c r="L12" s="547">
        <f t="shared" si="1"/>
        <v>89150</v>
      </c>
      <c r="M12" s="547"/>
      <c r="N12" s="547">
        <f>SUM(N13:N15)</f>
        <v>0</v>
      </c>
      <c r="O12" s="547">
        <f>+K12-L12</f>
        <v>2729</v>
      </c>
      <c r="P12" s="548">
        <f>P13+P14+P15</f>
        <v>26179</v>
      </c>
      <c r="Q12" s="1186"/>
      <c r="R12" s="1189">
        <f>SUM(R13:R15)</f>
        <v>0</v>
      </c>
      <c r="S12" s="548">
        <f>+L12+R12</f>
        <v>89150</v>
      </c>
    </row>
    <row r="13" spans="1:20" s="167" customFormat="1" ht="12.75" x14ac:dyDescent="0.25">
      <c r="A13" s="448">
        <v>6</v>
      </c>
      <c r="B13" s="451"/>
      <c r="C13" s="451"/>
      <c r="D13" s="1475" t="s">
        <v>723</v>
      </c>
      <c r="E13" s="1475"/>
      <c r="F13" s="996"/>
      <c r="G13" s="1189">
        <v>14873</v>
      </c>
      <c r="H13" s="1212">
        <v>8374</v>
      </c>
      <c r="I13" s="1212">
        <v>0</v>
      </c>
      <c r="J13" s="1212">
        <v>0</v>
      </c>
      <c r="K13" s="547">
        <f t="shared" si="1"/>
        <v>14873</v>
      </c>
      <c r="L13" s="547">
        <f t="shared" si="1"/>
        <v>8374</v>
      </c>
      <c r="M13" s="547">
        <v>85</v>
      </c>
      <c r="N13" s="547">
        <v>0</v>
      </c>
      <c r="O13" s="547">
        <f t="shared" ref="O13:O16" si="4">+K13-L13</f>
        <v>6499</v>
      </c>
      <c r="P13" s="548">
        <v>3859</v>
      </c>
      <c r="Q13" s="1186"/>
      <c r="R13" s="1189">
        <v>0</v>
      </c>
      <c r="S13" s="548">
        <f>+L13+R13</f>
        <v>8374</v>
      </c>
    </row>
    <row r="14" spans="1:20" s="167" customFormat="1" ht="12.75" x14ac:dyDescent="0.25">
      <c r="A14" s="448">
        <v>7</v>
      </c>
      <c r="B14" s="451"/>
      <c r="C14" s="451"/>
      <c r="D14" s="1475" t="s">
        <v>724</v>
      </c>
      <c r="E14" s="1475"/>
      <c r="F14" s="996" t="s">
        <v>626</v>
      </c>
      <c r="G14" s="1189">
        <v>77006</v>
      </c>
      <c r="H14" s="1212">
        <v>80381</v>
      </c>
      <c r="I14" s="1212">
        <v>0</v>
      </c>
      <c r="J14" s="1212">
        <v>395</v>
      </c>
      <c r="K14" s="547">
        <f t="shared" si="1"/>
        <v>77006</v>
      </c>
      <c r="L14" s="547">
        <f t="shared" si="1"/>
        <v>80776</v>
      </c>
      <c r="M14" s="547">
        <v>85</v>
      </c>
      <c r="N14" s="547">
        <v>0</v>
      </c>
      <c r="O14" s="547">
        <f t="shared" si="4"/>
        <v>-3770</v>
      </c>
      <c r="P14" s="548">
        <v>22320</v>
      </c>
      <c r="Q14" s="1186"/>
      <c r="R14" s="1189">
        <v>0</v>
      </c>
      <c r="S14" s="548">
        <f>+L14+R14</f>
        <v>80776</v>
      </c>
    </row>
    <row r="15" spans="1:20" s="167" customFormat="1" ht="12.75" x14ac:dyDescent="0.25">
      <c r="A15" s="448">
        <v>8</v>
      </c>
      <c r="B15" s="452"/>
      <c r="C15" s="452"/>
      <c r="D15" s="1464" t="s">
        <v>725</v>
      </c>
      <c r="E15" s="1464"/>
      <c r="F15" s="997"/>
      <c r="G15" s="1189">
        <v>0</v>
      </c>
      <c r="H15" s="1212">
        <v>0</v>
      </c>
      <c r="I15" s="1212">
        <v>0</v>
      </c>
      <c r="J15" s="1212">
        <v>0</v>
      </c>
      <c r="K15" s="547">
        <f t="shared" si="1"/>
        <v>0</v>
      </c>
      <c r="L15" s="547">
        <f t="shared" si="1"/>
        <v>0</v>
      </c>
      <c r="M15" s="547"/>
      <c r="N15" s="547">
        <v>0</v>
      </c>
      <c r="O15" s="547">
        <f t="shared" si="4"/>
        <v>0</v>
      </c>
      <c r="P15" s="548">
        <v>0</v>
      </c>
      <c r="Q15" s="1186"/>
      <c r="R15" s="1189">
        <v>0</v>
      </c>
      <c r="S15" s="548">
        <f t="shared" ref="S15:S26" si="5">+L15+R15</f>
        <v>0</v>
      </c>
    </row>
    <row r="16" spans="1:20" s="167" customFormat="1" ht="12.75" x14ac:dyDescent="0.25">
      <c r="A16" s="448">
        <v>9</v>
      </c>
      <c r="B16" s="452"/>
      <c r="C16" s="452"/>
      <c r="D16" s="1476" t="s">
        <v>645</v>
      </c>
      <c r="E16" s="1476" t="s">
        <v>645</v>
      </c>
      <c r="F16" s="998"/>
      <c r="G16" s="1189"/>
      <c r="H16" s="547"/>
      <c r="I16" s="547"/>
      <c r="J16" s="547"/>
      <c r="K16" s="547">
        <f t="shared" si="1"/>
        <v>0</v>
      </c>
      <c r="L16" s="547">
        <f t="shared" si="1"/>
        <v>0</v>
      </c>
      <c r="M16" s="547"/>
      <c r="N16" s="547"/>
      <c r="O16" s="547">
        <f t="shared" si="4"/>
        <v>0</v>
      </c>
      <c r="P16" s="548"/>
      <c r="Q16" s="1186"/>
      <c r="R16" s="1189"/>
      <c r="S16" s="548">
        <f t="shared" si="5"/>
        <v>0</v>
      </c>
    </row>
    <row r="17" spans="1:19" s="169" customFormat="1" ht="12.75" x14ac:dyDescent="0.25">
      <c r="A17" s="495">
        <v>10</v>
      </c>
      <c r="B17" s="1471" t="s">
        <v>879</v>
      </c>
      <c r="C17" s="1471"/>
      <c r="D17" s="1471"/>
      <c r="E17" s="1471"/>
      <c r="F17" s="999"/>
      <c r="G17" s="1187">
        <f>G18+G20+G22+G24</f>
        <v>73837</v>
      </c>
      <c r="H17" s="1035">
        <f t="shared" ref="H17:I17" si="6">H18+H20+H22+H24</f>
        <v>100653</v>
      </c>
      <c r="I17" s="1035">
        <f t="shared" si="6"/>
        <v>47173</v>
      </c>
      <c r="J17" s="1035">
        <f>J18+J20+J22+J24</f>
        <v>168566</v>
      </c>
      <c r="K17" s="1035">
        <f t="shared" si="1"/>
        <v>121010</v>
      </c>
      <c r="L17" s="1035">
        <f t="shared" si="1"/>
        <v>269219</v>
      </c>
      <c r="M17" s="1035"/>
      <c r="N17" s="1035">
        <f>N18+N20+N22+N23</f>
        <v>0</v>
      </c>
      <c r="O17" s="1035">
        <f>+K17-L17</f>
        <v>-148209</v>
      </c>
      <c r="P17" s="1185">
        <f>P19+P21+P23+P25</f>
        <v>12705</v>
      </c>
      <c r="Q17" s="1182"/>
      <c r="R17" s="1187">
        <f>R18+R20+R22+R24</f>
        <v>7020</v>
      </c>
      <c r="S17" s="1185">
        <f t="shared" si="5"/>
        <v>276239</v>
      </c>
    </row>
    <row r="18" spans="1:19" s="167" customFormat="1" ht="12.75" x14ac:dyDescent="0.25">
      <c r="A18" s="448">
        <v>11</v>
      </c>
      <c r="B18" s="451"/>
      <c r="C18" s="1477" t="s">
        <v>726</v>
      </c>
      <c r="D18" s="1477"/>
      <c r="E18" s="1477"/>
      <c r="F18" s="996"/>
      <c r="G18" s="1189">
        <f>G19</f>
        <v>0</v>
      </c>
      <c r="H18" s="547">
        <f>H19</f>
        <v>0</v>
      </c>
      <c r="I18" s="547">
        <f>I19</f>
        <v>0</v>
      </c>
      <c r="J18" s="547">
        <f>J19</f>
        <v>0</v>
      </c>
      <c r="K18" s="547">
        <f t="shared" si="1"/>
        <v>0</v>
      </c>
      <c r="L18" s="547">
        <f t="shared" si="1"/>
        <v>0</v>
      </c>
      <c r="M18" s="547"/>
      <c r="N18" s="547">
        <f>N19</f>
        <v>0</v>
      </c>
      <c r="O18" s="547">
        <f t="shared" ref="O18:O26" si="7">+K18-L18</f>
        <v>0</v>
      </c>
      <c r="P18" s="548">
        <f>P19</f>
        <v>0</v>
      </c>
      <c r="Q18" s="1186"/>
      <c r="R18" s="1189">
        <f>R19</f>
        <v>0</v>
      </c>
      <c r="S18" s="548">
        <f t="shared" si="5"/>
        <v>0</v>
      </c>
    </row>
    <row r="19" spans="1:19" s="167" customFormat="1" ht="12.75" x14ac:dyDescent="0.25">
      <c r="A19" s="448">
        <v>12</v>
      </c>
      <c r="B19" s="451"/>
      <c r="C19" s="934"/>
      <c r="D19" s="934" t="s">
        <v>727</v>
      </c>
      <c r="E19" s="934"/>
      <c r="F19" s="996"/>
      <c r="G19" s="1189">
        <v>0</v>
      </c>
      <c r="H19" s="1212">
        <v>0</v>
      </c>
      <c r="I19" s="1212">
        <v>0</v>
      </c>
      <c r="J19" s="1212">
        <v>0</v>
      </c>
      <c r="K19" s="547">
        <f t="shared" si="1"/>
        <v>0</v>
      </c>
      <c r="L19" s="547">
        <f t="shared" si="1"/>
        <v>0</v>
      </c>
      <c r="M19" s="547"/>
      <c r="N19" s="547">
        <v>0</v>
      </c>
      <c r="O19" s="547">
        <f t="shared" si="7"/>
        <v>0</v>
      </c>
      <c r="P19" s="548">
        <v>0</v>
      </c>
      <c r="Q19" s="1186"/>
      <c r="R19" s="1189">
        <v>0</v>
      </c>
      <c r="S19" s="548">
        <f t="shared" si="5"/>
        <v>0</v>
      </c>
    </row>
    <row r="20" spans="1:19" s="167" customFormat="1" ht="12.75" x14ac:dyDescent="0.25">
      <c r="A20" s="448">
        <v>13</v>
      </c>
      <c r="B20" s="451"/>
      <c r="C20" s="1477" t="s">
        <v>728</v>
      </c>
      <c r="D20" s="1477"/>
      <c r="E20" s="1477"/>
      <c r="F20" s="996"/>
      <c r="G20" s="1189">
        <f>G21</f>
        <v>42187</v>
      </c>
      <c r="H20" s="547">
        <f>H21</f>
        <v>62482</v>
      </c>
      <c r="I20" s="547">
        <f>I21</f>
        <v>611</v>
      </c>
      <c r="J20" s="547">
        <f>J21</f>
        <v>135161</v>
      </c>
      <c r="K20" s="547">
        <f t="shared" si="1"/>
        <v>42798</v>
      </c>
      <c r="L20" s="547">
        <f t="shared" si="1"/>
        <v>197643</v>
      </c>
      <c r="M20" s="547"/>
      <c r="N20" s="547">
        <f>N21</f>
        <v>0</v>
      </c>
      <c r="O20" s="547">
        <f t="shared" si="7"/>
        <v>-154845</v>
      </c>
      <c r="P20" s="548">
        <f>P21</f>
        <v>1802</v>
      </c>
      <c r="Q20" s="1186"/>
      <c r="R20" s="1189">
        <f>R21</f>
        <v>6925</v>
      </c>
      <c r="S20" s="548">
        <f t="shared" si="5"/>
        <v>204568</v>
      </c>
    </row>
    <row r="21" spans="1:19" s="167" customFormat="1" ht="12.75" x14ac:dyDescent="0.25">
      <c r="A21" s="448">
        <v>14</v>
      </c>
      <c r="B21" s="316"/>
      <c r="C21" s="468"/>
      <c r="D21" s="1000" t="s">
        <v>729</v>
      </c>
      <c r="E21" s="934"/>
      <c r="F21" s="996" t="s">
        <v>626</v>
      </c>
      <c r="G21" s="1189">
        <v>42187</v>
      </c>
      <c r="H21" s="547">
        <v>62482</v>
      </c>
      <c r="I21" s="547">
        <v>611</v>
      </c>
      <c r="J21" s="547">
        <v>135161</v>
      </c>
      <c r="K21" s="547">
        <f t="shared" si="1"/>
        <v>42798</v>
      </c>
      <c r="L21" s="547">
        <f t="shared" si="1"/>
        <v>197643</v>
      </c>
      <c r="M21" s="547">
        <v>85</v>
      </c>
      <c r="N21" s="547">
        <v>0</v>
      </c>
      <c r="O21" s="547">
        <f t="shared" si="7"/>
        <v>-154845</v>
      </c>
      <c r="P21" s="548">
        <v>1802</v>
      </c>
      <c r="Q21" s="1186"/>
      <c r="R21" s="1189">
        <v>6925</v>
      </c>
      <c r="S21" s="548">
        <f t="shared" si="5"/>
        <v>204568</v>
      </c>
    </row>
    <row r="22" spans="1:19" s="167" customFormat="1" ht="12.75" x14ac:dyDescent="0.25">
      <c r="A22" s="448">
        <v>15</v>
      </c>
      <c r="B22" s="316"/>
      <c r="C22" s="934" t="s">
        <v>730</v>
      </c>
      <c r="D22" s="1001"/>
      <c r="E22" s="934"/>
      <c r="F22" s="996"/>
      <c r="G22" s="1189">
        <f>G23</f>
        <v>30314</v>
      </c>
      <c r="H22" s="547">
        <f>H23</f>
        <v>36835</v>
      </c>
      <c r="I22" s="547">
        <f>I23</f>
        <v>0</v>
      </c>
      <c r="J22" s="547">
        <v>0</v>
      </c>
      <c r="K22" s="547">
        <f t="shared" si="1"/>
        <v>30314</v>
      </c>
      <c r="L22" s="547">
        <f t="shared" si="1"/>
        <v>36835</v>
      </c>
      <c r="M22" s="547"/>
      <c r="N22" s="547">
        <f>N23</f>
        <v>0</v>
      </c>
      <c r="O22" s="547">
        <f t="shared" si="7"/>
        <v>-6521</v>
      </c>
      <c r="P22" s="548">
        <f>P23</f>
        <v>4304</v>
      </c>
      <c r="Q22" s="1186"/>
      <c r="R22" s="1189">
        <f>R23</f>
        <v>95</v>
      </c>
      <c r="S22" s="548">
        <f t="shared" si="5"/>
        <v>36930</v>
      </c>
    </row>
    <row r="23" spans="1:19" s="167" customFormat="1" ht="12.75" x14ac:dyDescent="0.25">
      <c r="A23" s="448">
        <v>16</v>
      </c>
      <c r="B23" s="316"/>
      <c r="C23" s="316"/>
      <c r="D23" s="1002" t="s">
        <v>1448</v>
      </c>
      <c r="E23" s="1003"/>
      <c r="F23" s="996" t="s">
        <v>626</v>
      </c>
      <c r="G23" s="1189">
        <v>30314</v>
      </c>
      <c r="H23" s="547">
        <v>36835</v>
      </c>
      <c r="I23" s="547">
        <v>0</v>
      </c>
      <c r="J23" s="547">
        <v>0</v>
      </c>
      <c r="K23" s="547">
        <f t="shared" si="1"/>
        <v>30314</v>
      </c>
      <c r="L23" s="547">
        <f t="shared" si="1"/>
        <v>36835</v>
      </c>
      <c r="M23" s="547">
        <v>85</v>
      </c>
      <c r="N23" s="547">
        <v>0</v>
      </c>
      <c r="O23" s="547">
        <f t="shared" si="7"/>
        <v>-6521</v>
      </c>
      <c r="P23" s="548">
        <v>4304</v>
      </c>
      <c r="Q23" s="1186"/>
      <c r="R23" s="1189">
        <v>95</v>
      </c>
      <c r="S23" s="548">
        <f t="shared" si="5"/>
        <v>36930</v>
      </c>
    </row>
    <row r="24" spans="1:19" s="167" customFormat="1" ht="12.75" x14ac:dyDescent="0.25">
      <c r="A24" s="448">
        <v>17</v>
      </c>
      <c r="B24" s="316"/>
      <c r="C24" s="934" t="s">
        <v>731</v>
      </c>
      <c r="D24" s="1001"/>
      <c r="E24" s="934"/>
      <c r="F24" s="996"/>
      <c r="G24" s="1189">
        <f>G25</f>
        <v>1336</v>
      </c>
      <c r="H24" s="547">
        <f>H25</f>
        <v>1336</v>
      </c>
      <c r="I24" s="547">
        <f>I25</f>
        <v>46562</v>
      </c>
      <c r="J24" s="547">
        <f>J25</f>
        <v>33405</v>
      </c>
      <c r="K24" s="547">
        <f t="shared" si="1"/>
        <v>47898</v>
      </c>
      <c r="L24" s="547">
        <f t="shared" si="1"/>
        <v>34741</v>
      </c>
      <c r="M24" s="547"/>
      <c r="N24" s="547">
        <f>N25</f>
        <v>0</v>
      </c>
      <c r="O24" s="547">
        <f t="shared" si="7"/>
        <v>13157</v>
      </c>
      <c r="P24" s="548">
        <f>P25</f>
        <v>6599</v>
      </c>
      <c r="Q24" s="1186"/>
      <c r="R24" s="1189">
        <f>R25</f>
        <v>0</v>
      </c>
      <c r="S24" s="548">
        <f t="shared" si="5"/>
        <v>34741</v>
      </c>
    </row>
    <row r="25" spans="1:19" s="167" customFormat="1" ht="12.75" x14ac:dyDescent="0.25">
      <c r="A25" s="448">
        <v>18</v>
      </c>
      <c r="B25" s="452"/>
      <c r="C25" s="935"/>
      <c r="D25" s="1000" t="s">
        <v>732</v>
      </c>
      <c r="E25" s="934"/>
      <c r="F25" s="996" t="s">
        <v>626</v>
      </c>
      <c r="G25" s="1189">
        <v>1336</v>
      </c>
      <c r="H25" s="547">
        <v>1336</v>
      </c>
      <c r="I25" s="547">
        <v>46562</v>
      </c>
      <c r="J25" s="547">
        <v>33405</v>
      </c>
      <c r="K25" s="547">
        <f>+G25+I25</f>
        <v>47898</v>
      </c>
      <c r="L25" s="547">
        <f t="shared" si="1"/>
        <v>34741</v>
      </c>
      <c r="M25" s="547">
        <v>85</v>
      </c>
      <c r="N25" s="547">
        <v>0</v>
      </c>
      <c r="O25" s="547">
        <f t="shared" si="7"/>
        <v>13157</v>
      </c>
      <c r="P25" s="548">
        <v>6599</v>
      </c>
      <c r="Q25" s="1186"/>
      <c r="R25" s="1189">
        <v>0</v>
      </c>
      <c r="S25" s="548">
        <f t="shared" si="5"/>
        <v>34741</v>
      </c>
    </row>
    <row r="26" spans="1:19" s="167" customFormat="1" ht="12.75" x14ac:dyDescent="0.25">
      <c r="A26" s="448">
        <v>19</v>
      </c>
      <c r="B26" s="316"/>
      <c r="C26" s="316"/>
      <c r="D26" s="1476" t="s">
        <v>645</v>
      </c>
      <c r="E26" s="1476" t="s">
        <v>645</v>
      </c>
      <c r="F26" s="998"/>
      <c r="G26" s="1189"/>
      <c r="H26" s="547"/>
      <c r="I26" s="547"/>
      <c r="J26" s="547"/>
      <c r="K26" s="547">
        <f t="shared" ref="K26:L26" si="8">+G26+I26</f>
        <v>0</v>
      </c>
      <c r="L26" s="547">
        <f t="shared" si="8"/>
        <v>0</v>
      </c>
      <c r="M26" s="547"/>
      <c r="N26" s="547"/>
      <c r="O26" s="547">
        <f t="shared" si="7"/>
        <v>0</v>
      </c>
      <c r="P26" s="548"/>
      <c r="Q26" s="1186"/>
      <c r="R26" s="1254"/>
      <c r="S26" s="553">
        <f t="shared" si="5"/>
        <v>0</v>
      </c>
    </row>
    <row r="27" spans="1:19" s="169" customFormat="1" ht="15.75" customHeight="1" x14ac:dyDescent="0.25">
      <c r="A27" s="446">
        <v>20</v>
      </c>
      <c r="B27" s="1478" t="s">
        <v>781</v>
      </c>
      <c r="C27" s="1388"/>
      <c r="D27" s="1388"/>
      <c r="E27" s="1479"/>
      <c r="F27" s="1004"/>
      <c r="G27" s="1191">
        <f>G28</f>
        <v>0</v>
      </c>
      <c r="H27" s="1036">
        <f t="shared" ref="H27:L27" si="9">H28</f>
        <v>0</v>
      </c>
      <c r="I27" s="1036">
        <f t="shared" si="9"/>
        <v>47823</v>
      </c>
      <c r="J27" s="1036">
        <f t="shared" si="9"/>
        <v>47823</v>
      </c>
      <c r="K27" s="1036">
        <f t="shared" si="9"/>
        <v>47823</v>
      </c>
      <c r="L27" s="1036">
        <f t="shared" si="9"/>
        <v>47823</v>
      </c>
      <c r="M27" s="1036"/>
      <c r="N27" s="1036"/>
      <c r="O27" s="1036">
        <f t="shared" ref="O27:P29" si="10">O28</f>
        <v>0</v>
      </c>
      <c r="P27" s="1190">
        <f t="shared" si="10"/>
        <v>0</v>
      </c>
      <c r="Q27" s="1182"/>
      <c r="R27" s="1191">
        <f>R28</f>
        <v>0</v>
      </c>
      <c r="S27" s="1190">
        <f>S28</f>
        <v>47823</v>
      </c>
    </row>
    <row r="28" spans="1:19" s="169" customFormat="1" ht="12.75" x14ac:dyDescent="0.25">
      <c r="A28" s="495">
        <v>21</v>
      </c>
      <c r="B28" s="1416" t="s">
        <v>1461</v>
      </c>
      <c r="C28" s="1409"/>
      <c r="D28" s="1409"/>
      <c r="E28" s="1480"/>
      <c r="F28" s="1005"/>
      <c r="G28" s="1187">
        <f>G29</f>
        <v>0</v>
      </c>
      <c r="H28" s="1035">
        <f t="shared" ref="H28:J29" si="11">H29</f>
        <v>0</v>
      </c>
      <c r="I28" s="1035">
        <f t="shared" si="11"/>
        <v>47823</v>
      </c>
      <c r="J28" s="1035">
        <f t="shared" si="11"/>
        <v>47823</v>
      </c>
      <c r="K28" s="1035">
        <f t="shared" ref="K28:K29" si="12">+G28+I28</f>
        <v>47823</v>
      </c>
      <c r="L28" s="1035">
        <f t="shared" ref="L28:L29" si="13">+H28+J28</f>
        <v>47823</v>
      </c>
      <c r="M28" s="1035"/>
      <c r="N28" s="1035">
        <f>N29</f>
        <v>0</v>
      </c>
      <c r="O28" s="1035">
        <f t="shared" si="10"/>
        <v>0</v>
      </c>
      <c r="P28" s="1185">
        <f t="shared" si="10"/>
        <v>0</v>
      </c>
      <c r="Q28" s="1182"/>
      <c r="R28" s="1187">
        <f>R29</f>
        <v>0</v>
      </c>
      <c r="S28" s="1185">
        <f t="shared" ref="S28:S29" si="14">+L28+R28</f>
        <v>47823</v>
      </c>
    </row>
    <row r="29" spans="1:19" s="171" customFormat="1" ht="12.75" x14ac:dyDescent="0.25">
      <c r="A29" s="1006">
        <v>22</v>
      </c>
      <c r="B29" s="450"/>
      <c r="C29" s="934" t="s">
        <v>1462</v>
      </c>
      <c r="D29" s="450"/>
      <c r="E29" s="450"/>
      <c r="F29" s="1009"/>
      <c r="G29" s="1189">
        <f>G30</f>
        <v>0</v>
      </c>
      <c r="H29" s="547">
        <f t="shared" si="11"/>
        <v>0</v>
      </c>
      <c r="I29" s="547">
        <f t="shared" si="11"/>
        <v>47823</v>
      </c>
      <c r="J29" s="547">
        <f t="shared" si="11"/>
        <v>47823</v>
      </c>
      <c r="K29" s="547">
        <f t="shared" si="12"/>
        <v>47823</v>
      </c>
      <c r="L29" s="547">
        <f t="shared" si="13"/>
        <v>47823</v>
      </c>
      <c r="M29" s="547"/>
      <c r="N29" s="547">
        <f>N30</f>
        <v>0</v>
      </c>
      <c r="O29" s="547">
        <f t="shared" si="10"/>
        <v>0</v>
      </c>
      <c r="P29" s="548">
        <f t="shared" si="10"/>
        <v>0</v>
      </c>
      <c r="Q29" s="1194"/>
      <c r="R29" s="1254">
        <f>R30</f>
        <v>0</v>
      </c>
      <c r="S29" s="553">
        <f t="shared" si="14"/>
        <v>47823</v>
      </c>
    </row>
    <row r="30" spans="1:19" s="167" customFormat="1" ht="14.25" customHeight="1" x14ac:dyDescent="0.25">
      <c r="A30" s="448">
        <v>23</v>
      </c>
      <c r="B30" s="316"/>
      <c r="C30" s="316"/>
      <c r="D30" s="1477" t="s">
        <v>1465</v>
      </c>
      <c r="E30" s="1477"/>
      <c r="F30" s="998"/>
      <c r="G30" s="1189">
        <v>0</v>
      </c>
      <c r="H30" s="547">
        <v>0</v>
      </c>
      <c r="I30" s="547">
        <v>47823</v>
      </c>
      <c r="J30" s="547">
        <v>47823</v>
      </c>
      <c r="K30" s="547">
        <f>+G30+I30</f>
        <v>47823</v>
      </c>
      <c r="L30" s="547">
        <f>+H30+J30</f>
        <v>47823</v>
      </c>
      <c r="M30" s="547">
        <v>60</v>
      </c>
      <c r="N30" s="547">
        <v>0</v>
      </c>
      <c r="O30" s="547">
        <f>+K30-L30</f>
        <v>0</v>
      </c>
      <c r="P30" s="548">
        <v>0</v>
      </c>
      <c r="Q30" s="1186"/>
      <c r="R30" s="1254">
        <v>0</v>
      </c>
      <c r="S30" s="553">
        <f>+L30+R30</f>
        <v>47823</v>
      </c>
    </row>
    <row r="31" spans="1:19" s="169" customFormat="1" ht="15.75" customHeight="1" x14ac:dyDescent="0.25">
      <c r="A31" s="446">
        <v>24</v>
      </c>
      <c r="B31" s="1478" t="s">
        <v>779</v>
      </c>
      <c r="C31" s="1388"/>
      <c r="D31" s="1388"/>
      <c r="E31" s="1479"/>
      <c r="F31" s="1004"/>
      <c r="G31" s="1191">
        <f>G32+G38+G42</f>
        <v>7103</v>
      </c>
      <c r="H31" s="1036">
        <f>H32+H38+H42</f>
        <v>3801</v>
      </c>
      <c r="I31" s="1036">
        <f>I32+I38+I42</f>
        <v>1728</v>
      </c>
      <c r="J31" s="1036">
        <f>J32+J38+J42</f>
        <v>13282</v>
      </c>
      <c r="K31" s="1036">
        <f t="shared" ref="K31:L45" si="15">+G31+I31</f>
        <v>8831</v>
      </c>
      <c r="L31" s="1036">
        <f t="shared" si="15"/>
        <v>17083</v>
      </c>
      <c r="M31" s="1036"/>
      <c r="N31" s="1036">
        <f>N32+N38+N42</f>
        <v>0</v>
      </c>
      <c r="O31" s="1036">
        <f t="shared" ref="O31:O34" si="16">+K31-L31</f>
        <v>-8252</v>
      </c>
      <c r="P31" s="1190">
        <f>P32+P38+P42</f>
        <v>1806</v>
      </c>
      <c r="Q31" s="1182"/>
      <c r="R31" s="1191">
        <f>R32+R38+R42</f>
        <v>7</v>
      </c>
      <c r="S31" s="1255">
        <f t="shared" ref="S31:S35" si="17">+L31+R31</f>
        <v>17090</v>
      </c>
    </row>
    <row r="32" spans="1:19" s="169" customFormat="1" ht="12.75" x14ac:dyDescent="0.25">
      <c r="A32" s="495">
        <v>25</v>
      </c>
      <c r="B32" s="1416" t="s">
        <v>1449</v>
      </c>
      <c r="C32" s="1409"/>
      <c r="D32" s="1409"/>
      <c r="E32" s="1480"/>
      <c r="F32" s="1005"/>
      <c r="G32" s="1187">
        <f>G33+G37</f>
        <v>6690</v>
      </c>
      <c r="H32" s="1035">
        <f t="shared" ref="H32:J32" si="18">H33+H37</f>
        <v>3200</v>
      </c>
      <c r="I32" s="1035">
        <f t="shared" si="18"/>
        <v>1728</v>
      </c>
      <c r="J32" s="1035">
        <f t="shared" si="18"/>
        <v>13272</v>
      </c>
      <c r="K32" s="1035">
        <f t="shared" si="15"/>
        <v>8418</v>
      </c>
      <c r="L32" s="1035">
        <f t="shared" si="15"/>
        <v>16472</v>
      </c>
      <c r="M32" s="1035"/>
      <c r="N32" s="1035">
        <f>N33+N37</f>
        <v>0</v>
      </c>
      <c r="O32" s="1035">
        <f t="shared" si="16"/>
        <v>-8054</v>
      </c>
      <c r="P32" s="1185">
        <f>P33+P37</f>
        <v>1806</v>
      </c>
      <c r="Q32" s="1182"/>
      <c r="R32" s="1187">
        <f>R33+R37</f>
        <v>7</v>
      </c>
      <c r="S32" s="1256">
        <f t="shared" si="17"/>
        <v>16479</v>
      </c>
    </row>
    <row r="33" spans="1:19" s="171" customFormat="1" ht="12.75" x14ac:dyDescent="0.25">
      <c r="A33" s="1006">
        <v>26</v>
      </c>
      <c r="B33" s="316"/>
      <c r="C33" s="1007" t="s">
        <v>1450</v>
      </c>
      <c r="D33" s="1003"/>
      <c r="E33" s="1008"/>
      <c r="F33" s="1009"/>
      <c r="G33" s="1189">
        <f>SUM(G34:G36)</f>
        <v>6668</v>
      </c>
      <c r="H33" s="547">
        <f t="shared" ref="H33:J33" si="19">SUM(H34:H36)</f>
        <v>3108</v>
      </c>
      <c r="I33" s="547">
        <f t="shared" si="19"/>
        <v>0</v>
      </c>
      <c r="J33" s="547">
        <f t="shared" si="19"/>
        <v>0</v>
      </c>
      <c r="K33" s="547">
        <f t="shared" si="15"/>
        <v>6668</v>
      </c>
      <c r="L33" s="547">
        <f t="shared" si="15"/>
        <v>3108</v>
      </c>
      <c r="M33" s="547"/>
      <c r="N33" s="547">
        <f>SUM(N34:N36)</f>
        <v>0</v>
      </c>
      <c r="O33" s="547">
        <f t="shared" si="16"/>
        <v>3560</v>
      </c>
      <c r="P33" s="548">
        <f>SUM(P34:P36)</f>
        <v>1806</v>
      </c>
      <c r="Q33" s="1194"/>
      <c r="R33" s="1189">
        <f>SUM(R34:R36)</f>
        <v>0</v>
      </c>
      <c r="S33" s="553">
        <f t="shared" si="17"/>
        <v>3108</v>
      </c>
    </row>
    <row r="34" spans="1:19" s="171" customFormat="1" ht="12.75" x14ac:dyDescent="0.25">
      <c r="A34" s="1010">
        <v>27</v>
      </c>
      <c r="B34" s="316"/>
      <c r="C34" s="934" t="s">
        <v>1451</v>
      </c>
      <c r="D34" s="1003"/>
      <c r="E34" s="1008"/>
      <c r="F34" s="1009"/>
      <c r="G34" s="1189">
        <v>0</v>
      </c>
      <c r="H34" s="547">
        <v>0</v>
      </c>
      <c r="I34" s="547">
        <v>0</v>
      </c>
      <c r="J34" s="547">
        <v>0</v>
      </c>
      <c r="K34" s="547">
        <f t="shared" si="15"/>
        <v>0</v>
      </c>
      <c r="L34" s="547">
        <f t="shared" si="15"/>
        <v>0</v>
      </c>
      <c r="M34" s="547">
        <v>85</v>
      </c>
      <c r="N34" s="547">
        <v>0</v>
      </c>
      <c r="O34" s="547">
        <f t="shared" si="16"/>
        <v>0</v>
      </c>
      <c r="P34" s="548">
        <v>0</v>
      </c>
      <c r="Q34" s="1194"/>
      <c r="R34" s="1189">
        <v>0</v>
      </c>
      <c r="S34" s="553">
        <f t="shared" si="17"/>
        <v>0</v>
      </c>
    </row>
    <row r="35" spans="1:19" s="167" customFormat="1" ht="12.75" x14ac:dyDescent="0.25">
      <c r="A35" s="448">
        <v>28</v>
      </c>
      <c r="B35" s="1011"/>
      <c r="C35" s="1012" t="s">
        <v>1452</v>
      </c>
      <c r="D35" s="1013"/>
      <c r="E35" s="1013"/>
      <c r="F35" s="998"/>
      <c r="G35" s="1189">
        <v>1497</v>
      </c>
      <c r="H35" s="547">
        <v>989</v>
      </c>
      <c r="I35" s="547">
        <v>0</v>
      </c>
      <c r="J35" s="547">
        <v>0</v>
      </c>
      <c r="K35" s="547">
        <f>+G35+I35</f>
        <v>1497</v>
      </c>
      <c r="L35" s="547">
        <f t="shared" si="15"/>
        <v>989</v>
      </c>
      <c r="M35" s="547">
        <v>85</v>
      </c>
      <c r="N35" s="547">
        <v>0</v>
      </c>
      <c r="O35" s="547">
        <f>+K35-L35</f>
        <v>508</v>
      </c>
      <c r="P35" s="548">
        <v>718</v>
      </c>
      <c r="Q35" s="1186"/>
      <c r="R35" s="1189">
        <v>0</v>
      </c>
      <c r="S35" s="553">
        <f t="shared" si="17"/>
        <v>989</v>
      </c>
    </row>
    <row r="36" spans="1:19" s="167" customFormat="1" ht="12.75" x14ac:dyDescent="0.25">
      <c r="A36" s="448">
        <v>29</v>
      </c>
      <c r="B36" s="1011"/>
      <c r="C36" s="1012" t="s">
        <v>1453</v>
      </c>
      <c r="D36" s="1013"/>
      <c r="E36" s="1013"/>
      <c r="F36" s="996"/>
      <c r="G36" s="1189">
        <v>5171</v>
      </c>
      <c r="H36" s="547">
        <v>2119</v>
      </c>
      <c r="I36" s="547">
        <v>0</v>
      </c>
      <c r="J36" s="547">
        <v>0</v>
      </c>
      <c r="K36" s="547">
        <f t="shared" si="15"/>
        <v>5171</v>
      </c>
      <c r="L36" s="547">
        <f t="shared" si="15"/>
        <v>2119</v>
      </c>
      <c r="M36" s="547">
        <v>85</v>
      </c>
      <c r="N36" s="547">
        <v>0</v>
      </c>
      <c r="O36" s="547">
        <f>+K36-L36</f>
        <v>3052</v>
      </c>
      <c r="P36" s="548">
        <v>1088</v>
      </c>
      <c r="Q36" s="1186"/>
      <c r="R36" s="1189">
        <v>0</v>
      </c>
      <c r="S36" s="548">
        <f>+L36+R36</f>
        <v>2119</v>
      </c>
    </row>
    <row r="37" spans="1:19" s="167" customFormat="1" ht="12.75" x14ac:dyDescent="0.25">
      <c r="A37" s="448">
        <v>30</v>
      </c>
      <c r="B37" s="316"/>
      <c r="C37" s="1481" t="s">
        <v>1454</v>
      </c>
      <c r="D37" s="1481"/>
      <c r="E37" s="1482"/>
      <c r="F37" s="996"/>
      <c r="G37" s="1189">
        <v>22</v>
      </c>
      <c r="H37" s="547">
        <v>92</v>
      </c>
      <c r="I37" s="547">
        <v>1728</v>
      </c>
      <c r="J37" s="547">
        <v>13272</v>
      </c>
      <c r="K37" s="547">
        <f t="shared" si="15"/>
        <v>1750</v>
      </c>
      <c r="L37" s="547">
        <f t="shared" si="15"/>
        <v>13364</v>
      </c>
      <c r="M37" s="547">
        <v>85</v>
      </c>
      <c r="N37" s="547">
        <v>0</v>
      </c>
      <c r="O37" s="547">
        <f>+K37-L37</f>
        <v>-11614</v>
      </c>
      <c r="P37" s="548">
        <v>0</v>
      </c>
      <c r="Q37" s="1186"/>
      <c r="R37" s="1189">
        <v>7</v>
      </c>
      <c r="S37" s="548">
        <f>+L37+R37</f>
        <v>13371</v>
      </c>
    </row>
    <row r="38" spans="1:19" s="167" customFormat="1" ht="12.75" x14ac:dyDescent="0.25">
      <c r="A38" s="495">
        <v>31</v>
      </c>
      <c r="B38" s="1014" t="s">
        <v>1455</v>
      </c>
      <c r="C38" s="1014"/>
      <c r="D38" s="1014"/>
      <c r="E38" s="1014"/>
      <c r="F38" s="1015"/>
      <c r="G38" s="1187">
        <f>G39</f>
        <v>413</v>
      </c>
      <c r="H38" s="1035">
        <f t="shared" ref="H38:J40" si="20">H39</f>
        <v>23</v>
      </c>
      <c r="I38" s="1035">
        <f t="shared" si="20"/>
        <v>0</v>
      </c>
      <c r="J38" s="1035">
        <f t="shared" si="20"/>
        <v>0</v>
      </c>
      <c r="K38" s="1035">
        <f t="shared" si="15"/>
        <v>413</v>
      </c>
      <c r="L38" s="1035">
        <f t="shared" si="15"/>
        <v>23</v>
      </c>
      <c r="M38" s="1035"/>
      <c r="N38" s="1035">
        <f>N39</f>
        <v>0</v>
      </c>
      <c r="O38" s="1035">
        <f t="shared" ref="O38:O45" si="21">+K38-L38</f>
        <v>390</v>
      </c>
      <c r="P38" s="1185">
        <f>P39</f>
        <v>0</v>
      </c>
      <c r="Q38" s="1186"/>
      <c r="R38" s="1187">
        <f>R39</f>
        <v>0</v>
      </c>
      <c r="S38" s="1185">
        <f t="shared" ref="S38:S44" si="22">+L38+R38</f>
        <v>23</v>
      </c>
    </row>
    <row r="39" spans="1:19" s="167" customFormat="1" ht="12.75" x14ac:dyDescent="0.25">
      <c r="A39" s="448">
        <v>32</v>
      </c>
      <c r="B39" s="1016"/>
      <c r="C39" s="1016" t="s">
        <v>1456</v>
      </c>
      <c r="D39" s="1016"/>
      <c r="E39" s="1016"/>
      <c r="F39" s="997"/>
      <c r="G39" s="1189">
        <f>G40</f>
        <v>413</v>
      </c>
      <c r="H39" s="547">
        <f t="shared" si="20"/>
        <v>23</v>
      </c>
      <c r="I39" s="547">
        <f t="shared" si="20"/>
        <v>0</v>
      </c>
      <c r="J39" s="547">
        <f t="shared" si="20"/>
        <v>0</v>
      </c>
      <c r="K39" s="547">
        <f t="shared" si="15"/>
        <v>413</v>
      </c>
      <c r="L39" s="547">
        <f t="shared" si="15"/>
        <v>23</v>
      </c>
      <c r="M39" s="547"/>
      <c r="N39" s="547">
        <f>N40</f>
        <v>0</v>
      </c>
      <c r="O39" s="547">
        <f t="shared" si="21"/>
        <v>390</v>
      </c>
      <c r="P39" s="548">
        <f>P40</f>
        <v>0</v>
      </c>
      <c r="Q39" s="1186"/>
      <c r="R39" s="1257">
        <f>R40</f>
        <v>0</v>
      </c>
      <c r="S39" s="548">
        <f t="shared" si="22"/>
        <v>23</v>
      </c>
    </row>
    <row r="40" spans="1:19" s="167" customFormat="1" ht="12.75" x14ac:dyDescent="0.25">
      <c r="A40" s="448">
        <v>33</v>
      </c>
      <c r="B40" s="1017"/>
      <c r="C40" s="1016" t="s">
        <v>1446</v>
      </c>
      <c r="D40" s="1016"/>
      <c r="E40" s="1016"/>
      <c r="F40" s="997"/>
      <c r="G40" s="1189">
        <f>G41</f>
        <v>413</v>
      </c>
      <c r="H40" s="547">
        <f t="shared" si="20"/>
        <v>23</v>
      </c>
      <c r="I40" s="547">
        <f t="shared" si="20"/>
        <v>0</v>
      </c>
      <c r="J40" s="547">
        <f t="shared" si="20"/>
        <v>0</v>
      </c>
      <c r="K40" s="547">
        <f t="shared" si="15"/>
        <v>413</v>
      </c>
      <c r="L40" s="547">
        <f t="shared" si="15"/>
        <v>23</v>
      </c>
      <c r="M40" s="547"/>
      <c r="N40" s="547">
        <f>N41</f>
        <v>0</v>
      </c>
      <c r="O40" s="547">
        <f t="shared" si="21"/>
        <v>390</v>
      </c>
      <c r="P40" s="548">
        <f>P41</f>
        <v>0</v>
      </c>
      <c r="Q40" s="1186"/>
      <c r="R40" s="1257">
        <f>R41</f>
        <v>0</v>
      </c>
      <c r="S40" s="548">
        <f t="shared" si="22"/>
        <v>23</v>
      </c>
    </row>
    <row r="41" spans="1:19" s="167" customFormat="1" ht="12.75" x14ac:dyDescent="0.25">
      <c r="A41" s="448">
        <v>34</v>
      </c>
      <c r="B41" s="1017"/>
      <c r="C41" s="1016"/>
      <c r="D41" s="1018" t="s">
        <v>1447</v>
      </c>
      <c r="E41" s="1016"/>
      <c r="F41" s="997"/>
      <c r="G41" s="1189">
        <v>413</v>
      </c>
      <c r="H41" s="547">
        <v>23</v>
      </c>
      <c r="I41" s="547">
        <v>0</v>
      </c>
      <c r="J41" s="547">
        <v>0</v>
      </c>
      <c r="K41" s="547">
        <f t="shared" si="15"/>
        <v>413</v>
      </c>
      <c r="L41" s="547">
        <f t="shared" si="15"/>
        <v>23</v>
      </c>
      <c r="M41" s="547">
        <v>85</v>
      </c>
      <c r="N41" s="547">
        <v>0</v>
      </c>
      <c r="O41" s="547">
        <f t="shared" si="21"/>
        <v>390</v>
      </c>
      <c r="P41" s="548">
        <v>0</v>
      </c>
      <c r="Q41" s="1192"/>
      <c r="R41" s="1257">
        <v>0</v>
      </c>
      <c r="S41" s="548">
        <f t="shared" si="22"/>
        <v>23</v>
      </c>
    </row>
    <row r="42" spans="1:19" s="167" customFormat="1" ht="12.75" x14ac:dyDescent="0.25">
      <c r="A42" s="1019">
        <v>35</v>
      </c>
      <c r="B42" s="1020" t="s">
        <v>1457</v>
      </c>
      <c r="C42" s="1007"/>
      <c r="D42" s="1021"/>
      <c r="E42" s="1007"/>
      <c r="F42" s="1022"/>
      <c r="G42" s="1254">
        <f>G43</f>
        <v>0</v>
      </c>
      <c r="H42" s="552">
        <f t="shared" ref="H42:J44" si="23">H43</f>
        <v>578</v>
      </c>
      <c r="I42" s="552">
        <f t="shared" si="23"/>
        <v>0</v>
      </c>
      <c r="J42" s="552">
        <f t="shared" si="23"/>
        <v>10</v>
      </c>
      <c r="K42" s="547">
        <f t="shared" si="15"/>
        <v>0</v>
      </c>
      <c r="L42" s="547">
        <f t="shared" si="15"/>
        <v>588</v>
      </c>
      <c r="M42" s="552"/>
      <c r="N42" s="552">
        <f>N43</f>
        <v>0</v>
      </c>
      <c r="O42" s="547">
        <f t="shared" si="21"/>
        <v>-588</v>
      </c>
      <c r="P42" s="553">
        <f>P43</f>
        <v>0</v>
      </c>
      <c r="Q42" s="1186"/>
      <c r="R42" s="1189">
        <f>R43</f>
        <v>0</v>
      </c>
      <c r="S42" s="548">
        <f t="shared" si="22"/>
        <v>588</v>
      </c>
    </row>
    <row r="43" spans="1:19" s="167" customFormat="1" ht="12.75" x14ac:dyDescent="0.25">
      <c r="A43" s="977">
        <v>36</v>
      </c>
      <c r="B43" s="1023"/>
      <c r="C43" s="1016" t="s">
        <v>1456</v>
      </c>
      <c r="D43" s="1018"/>
      <c r="E43" s="1016"/>
      <c r="F43" s="1024"/>
      <c r="G43" s="1254">
        <f>G44</f>
        <v>0</v>
      </c>
      <c r="H43" s="552">
        <f t="shared" si="23"/>
        <v>578</v>
      </c>
      <c r="I43" s="552">
        <f t="shared" si="23"/>
        <v>0</v>
      </c>
      <c r="J43" s="552">
        <f t="shared" si="23"/>
        <v>10</v>
      </c>
      <c r="K43" s="547">
        <f t="shared" si="15"/>
        <v>0</v>
      </c>
      <c r="L43" s="547">
        <f t="shared" si="15"/>
        <v>588</v>
      </c>
      <c r="M43" s="552"/>
      <c r="N43" s="552">
        <f>N44</f>
        <v>0</v>
      </c>
      <c r="O43" s="547">
        <f t="shared" si="21"/>
        <v>-588</v>
      </c>
      <c r="P43" s="553">
        <f>P44</f>
        <v>0</v>
      </c>
      <c r="Q43" s="1186"/>
      <c r="R43" s="1189">
        <f>R44</f>
        <v>0</v>
      </c>
      <c r="S43" s="548">
        <f t="shared" si="22"/>
        <v>588</v>
      </c>
    </row>
    <row r="44" spans="1:19" s="167" customFormat="1" ht="12.75" x14ac:dyDescent="0.25">
      <c r="A44" s="977">
        <v>37</v>
      </c>
      <c r="B44" s="1023"/>
      <c r="C44" s="1016" t="s">
        <v>1458</v>
      </c>
      <c r="D44" s="1018"/>
      <c r="E44" s="1016"/>
      <c r="F44" s="1024"/>
      <c r="G44" s="1254">
        <f>G45</f>
        <v>0</v>
      </c>
      <c r="H44" s="552">
        <f t="shared" si="23"/>
        <v>578</v>
      </c>
      <c r="I44" s="552">
        <f t="shared" si="23"/>
        <v>0</v>
      </c>
      <c r="J44" s="552">
        <f t="shared" si="23"/>
        <v>10</v>
      </c>
      <c r="K44" s="547">
        <f t="shared" si="15"/>
        <v>0</v>
      </c>
      <c r="L44" s="547">
        <f t="shared" si="15"/>
        <v>588</v>
      </c>
      <c r="M44" s="552"/>
      <c r="N44" s="552">
        <f>N45</f>
        <v>0</v>
      </c>
      <c r="O44" s="547">
        <f t="shared" si="21"/>
        <v>-588</v>
      </c>
      <c r="P44" s="553">
        <f>P45</f>
        <v>0</v>
      </c>
      <c r="Q44" s="1186"/>
      <c r="R44" s="1189">
        <f>R45</f>
        <v>0</v>
      </c>
      <c r="S44" s="548">
        <f t="shared" si="22"/>
        <v>588</v>
      </c>
    </row>
    <row r="45" spans="1:19" s="167" customFormat="1" ht="13.5" thickBot="1" x14ac:dyDescent="0.3">
      <c r="A45" s="977">
        <v>38</v>
      </c>
      <c r="B45" s="933"/>
      <c r="C45" s="1025"/>
      <c r="D45" s="1026" t="s">
        <v>1459</v>
      </c>
      <c r="E45" s="1025"/>
      <c r="F45" s="1027"/>
      <c r="G45" s="1195">
        <v>0</v>
      </c>
      <c r="H45" s="1037">
        <v>578</v>
      </c>
      <c r="I45" s="1037">
        <v>0</v>
      </c>
      <c r="J45" s="1037">
        <v>10</v>
      </c>
      <c r="K45" s="1037">
        <f t="shared" si="15"/>
        <v>0</v>
      </c>
      <c r="L45" s="1037">
        <f t="shared" si="15"/>
        <v>588</v>
      </c>
      <c r="M45" s="1037">
        <v>85</v>
      </c>
      <c r="N45" s="1037">
        <v>0</v>
      </c>
      <c r="O45" s="1037">
        <f t="shared" si="21"/>
        <v>-588</v>
      </c>
      <c r="P45" s="1196">
        <v>0</v>
      </c>
      <c r="Q45" s="1192"/>
      <c r="R45" s="1258">
        <v>0</v>
      </c>
      <c r="S45" s="548">
        <f>+L45+R45</f>
        <v>588</v>
      </c>
    </row>
    <row r="46" spans="1:19" s="167" customFormat="1" ht="18.75" customHeight="1" thickBot="1" x14ac:dyDescent="0.3">
      <c r="A46" s="1028">
        <v>39</v>
      </c>
      <c r="B46" s="469" t="s">
        <v>733</v>
      </c>
      <c r="C46" s="469"/>
      <c r="D46" s="469"/>
      <c r="E46" s="469"/>
      <c r="F46" s="1029"/>
      <c r="G46" s="1038">
        <f>+G8+G27+G31</f>
        <v>188636</v>
      </c>
      <c r="H46" s="1259">
        <f>+H8+H27+H31</f>
        <v>210604</v>
      </c>
      <c r="I46" s="1259">
        <f t="shared" ref="I46:S46" si="24">+I8+I27+I31</f>
        <v>96724</v>
      </c>
      <c r="J46" s="1259">
        <f t="shared" si="24"/>
        <v>230066</v>
      </c>
      <c r="K46" s="1259">
        <f t="shared" si="24"/>
        <v>285360</v>
      </c>
      <c r="L46" s="1260">
        <f t="shared" si="24"/>
        <v>440670</v>
      </c>
      <c r="M46" s="1038">
        <f t="shared" si="24"/>
        <v>0</v>
      </c>
      <c r="N46" s="1038">
        <f>+N8+N27+N31</f>
        <v>3174</v>
      </c>
      <c r="O46" s="1259">
        <f t="shared" si="24"/>
        <v>-155310</v>
      </c>
      <c r="P46" s="1199">
        <f t="shared" si="24"/>
        <v>41989</v>
      </c>
      <c r="Q46" s="1182"/>
      <c r="R46" s="551">
        <f t="shared" si="24"/>
        <v>7027</v>
      </c>
      <c r="S46" s="550">
        <f t="shared" si="24"/>
        <v>178478</v>
      </c>
    </row>
    <row r="47" spans="1:19" s="484" customFormat="1" ht="18.75" customHeight="1" x14ac:dyDescent="0.25">
      <c r="A47" s="488"/>
      <c r="B47" s="489"/>
      <c r="C47" s="489"/>
      <c r="D47" s="489"/>
      <c r="E47" s="489"/>
      <c r="F47" s="489"/>
      <c r="G47" s="489"/>
      <c r="H47" s="1030"/>
      <c r="I47" s="489"/>
      <c r="J47" s="1030"/>
      <c r="K47" s="489"/>
      <c r="L47" s="489"/>
      <c r="M47" s="489"/>
      <c r="N47" s="489"/>
      <c r="O47" s="489"/>
      <c r="P47" s="489"/>
      <c r="R47" s="489"/>
      <c r="S47" s="489"/>
    </row>
    <row r="48" spans="1:19" ht="20.25" customHeight="1" x14ac:dyDescent="0.25">
      <c r="A48" s="167" t="s">
        <v>637</v>
      </c>
      <c r="H48" s="724"/>
      <c r="I48" s="724"/>
    </row>
    <row r="49" spans="1:19" ht="55.5" customHeight="1" x14ac:dyDescent="0.25">
      <c r="A49" s="1417" t="s">
        <v>816</v>
      </c>
      <c r="B49" s="1420"/>
      <c r="C49" s="1420"/>
      <c r="D49" s="1420"/>
      <c r="E49" s="1420"/>
      <c r="F49" s="1420"/>
      <c r="G49" s="1420"/>
      <c r="H49" s="1420"/>
      <c r="I49" s="1420"/>
      <c r="J49" s="1420"/>
      <c r="K49" s="1420"/>
      <c r="L49" s="1420"/>
      <c r="M49" s="1420"/>
      <c r="N49" s="1420"/>
      <c r="O49" s="1420"/>
      <c r="P49" s="1420"/>
      <c r="Q49" s="1420"/>
      <c r="R49" s="1420"/>
      <c r="S49" s="1420"/>
    </row>
    <row r="50" spans="1:19" ht="17.25" customHeight="1" x14ac:dyDescent="0.25">
      <c r="A50" s="1417" t="s">
        <v>1172</v>
      </c>
      <c r="B50" s="1420"/>
      <c r="C50" s="1420"/>
      <c r="D50" s="1420"/>
      <c r="E50" s="1420"/>
      <c r="F50" s="1420"/>
      <c r="G50" s="1420"/>
      <c r="H50" s="1420"/>
      <c r="I50" s="1420"/>
      <c r="J50" s="1420"/>
      <c r="K50" s="1420"/>
      <c r="L50" s="1420"/>
      <c r="M50" s="1420"/>
      <c r="N50" s="1420"/>
      <c r="O50" s="1420"/>
      <c r="P50" s="1420"/>
      <c r="Q50" s="1420"/>
      <c r="R50" s="1420"/>
      <c r="S50" s="1420"/>
    </row>
    <row r="51" spans="1:19" ht="15" customHeight="1" x14ac:dyDescent="0.25">
      <c r="A51" s="1417" t="s">
        <v>1140</v>
      </c>
      <c r="B51" s="1420"/>
      <c r="C51" s="1420"/>
      <c r="D51" s="1420"/>
      <c r="E51" s="1420"/>
      <c r="F51" s="1420"/>
      <c r="G51" s="1420"/>
      <c r="H51" s="1420"/>
      <c r="I51" s="1420"/>
      <c r="J51" s="1420"/>
      <c r="K51" s="1420"/>
      <c r="L51" s="1420"/>
      <c r="M51" s="1420"/>
      <c r="N51" s="1420"/>
      <c r="O51" s="1420"/>
      <c r="P51" s="1420"/>
      <c r="Q51" s="1420"/>
      <c r="R51" s="1420"/>
      <c r="S51" s="1420"/>
    </row>
    <row r="52" spans="1:19" ht="15" customHeight="1" x14ac:dyDescent="0.25">
      <c r="A52" s="1417" t="s">
        <v>1173</v>
      </c>
      <c r="B52" s="1420"/>
      <c r="C52" s="1420"/>
      <c r="D52" s="1420"/>
      <c r="E52" s="1420"/>
      <c r="F52" s="1420"/>
      <c r="G52" s="1420"/>
      <c r="H52" s="1420"/>
      <c r="I52" s="1420"/>
      <c r="J52" s="1420"/>
      <c r="K52" s="1420"/>
      <c r="L52" s="1420"/>
      <c r="M52" s="1420"/>
      <c r="N52" s="1420"/>
      <c r="O52" s="1420"/>
      <c r="P52" s="1420"/>
      <c r="Q52" s="1420"/>
      <c r="R52" s="1420"/>
      <c r="S52" s="1420"/>
    </row>
    <row r="53" spans="1:19" ht="15" customHeight="1" x14ac:dyDescent="0.25">
      <c r="A53" s="1417" t="s">
        <v>796</v>
      </c>
      <c r="B53" s="1420"/>
      <c r="C53" s="1420"/>
      <c r="D53" s="1420"/>
      <c r="E53" s="1420"/>
      <c r="F53" s="1420"/>
      <c r="G53" s="1420"/>
      <c r="H53" s="1420"/>
      <c r="I53" s="1420"/>
      <c r="J53" s="1420"/>
      <c r="K53" s="1420"/>
      <c r="L53" s="1420"/>
      <c r="M53" s="1420"/>
      <c r="N53" s="1420"/>
      <c r="O53" s="1420"/>
      <c r="P53" s="1420"/>
      <c r="Q53" s="1420"/>
      <c r="R53" s="1420"/>
      <c r="S53" s="1420"/>
    </row>
    <row r="54" spans="1:19" ht="15" customHeight="1" x14ac:dyDescent="0.25">
      <c r="A54" s="1417" t="s">
        <v>912</v>
      </c>
      <c r="B54" s="1420"/>
      <c r="C54" s="1420"/>
      <c r="D54" s="1420"/>
      <c r="E54" s="1420"/>
      <c r="F54" s="1420"/>
      <c r="G54" s="1420"/>
      <c r="H54" s="1420"/>
      <c r="I54" s="1420"/>
      <c r="J54" s="1420"/>
      <c r="K54" s="1420"/>
      <c r="L54" s="1420"/>
      <c r="M54" s="1420"/>
      <c r="N54" s="1420"/>
      <c r="O54" s="1420"/>
      <c r="P54" s="1420"/>
      <c r="Q54" s="1420"/>
      <c r="R54" s="1420"/>
      <c r="S54" s="1420"/>
    </row>
    <row r="55" spans="1:19" ht="15" customHeight="1" x14ac:dyDescent="0.25">
      <c r="A55" s="1417" t="s">
        <v>910</v>
      </c>
      <c r="B55" s="1420"/>
      <c r="C55" s="1420"/>
      <c r="D55" s="1420"/>
      <c r="E55" s="1420"/>
      <c r="F55" s="1420"/>
      <c r="G55" s="1420"/>
      <c r="H55" s="1420"/>
      <c r="I55" s="1420"/>
      <c r="J55" s="1420"/>
      <c r="K55" s="1420"/>
      <c r="L55" s="1420"/>
      <c r="M55" s="1420"/>
      <c r="N55" s="1420"/>
      <c r="O55" s="1420"/>
      <c r="P55" s="1420"/>
      <c r="Q55" s="1420"/>
      <c r="R55" s="1420"/>
      <c r="S55" s="1420"/>
    </row>
    <row r="56" spans="1:19" ht="15" customHeight="1" x14ac:dyDescent="0.25">
      <c r="A56" s="1483" t="s">
        <v>911</v>
      </c>
      <c r="B56" s="1484"/>
      <c r="C56" s="1484"/>
      <c r="D56" s="1484"/>
      <c r="E56" s="1484"/>
      <c r="F56" s="1484"/>
      <c r="G56" s="1484"/>
      <c r="H56" s="1484"/>
      <c r="I56" s="1484"/>
      <c r="J56" s="1484"/>
      <c r="K56" s="1484"/>
      <c r="L56" s="1484"/>
      <c r="M56" s="1484"/>
      <c r="N56" s="1484"/>
      <c r="O56" s="1484"/>
      <c r="P56" s="1484"/>
      <c r="Q56" s="1484"/>
      <c r="R56" s="1484"/>
      <c r="S56" s="1484"/>
    </row>
    <row r="57" spans="1:19" ht="30.75" customHeight="1" x14ac:dyDescent="0.25">
      <c r="A57" s="1417" t="s">
        <v>797</v>
      </c>
      <c r="B57" s="1420"/>
      <c r="C57" s="1420"/>
      <c r="D57" s="1420"/>
      <c r="E57" s="1420"/>
      <c r="F57" s="1420"/>
      <c r="G57" s="1420"/>
      <c r="H57" s="1420"/>
      <c r="I57" s="1420"/>
      <c r="J57" s="1420"/>
      <c r="K57" s="1420"/>
      <c r="L57" s="1420"/>
      <c r="M57" s="1420"/>
      <c r="N57" s="1420"/>
      <c r="O57" s="1420"/>
      <c r="P57" s="1420"/>
      <c r="Q57" s="1420"/>
      <c r="R57" s="1420"/>
      <c r="S57" s="1420"/>
    </row>
    <row r="58" spans="1:19" ht="14.25" customHeight="1" x14ac:dyDescent="0.25">
      <c r="C58" s="453"/>
      <c r="D58" s="453"/>
      <c r="E58" s="453"/>
      <c r="F58" s="453"/>
    </row>
    <row r="59" spans="1:19" x14ac:dyDescent="0.25">
      <c r="A59" s="167" t="s">
        <v>1157</v>
      </c>
    </row>
    <row r="61" spans="1:19" s="697" customFormat="1" x14ac:dyDescent="0.25">
      <c r="A61" s="494" t="s">
        <v>1195</v>
      </c>
    </row>
    <row r="62" spans="1:19" s="697" customFormat="1" x14ac:dyDescent="0.25">
      <c r="A62" s="1485" t="s">
        <v>1508</v>
      </c>
      <c r="B62" s="1485"/>
      <c r="C62" s="1485"/>
      <c r="D62" s="1485"/>
      <c r="E62" s="1485"/>
      <c r="F62" s="1485"/>
      <c r="G62" s="1485"/>
      <c r="H62" s="1485"/>
      <c r="I62" s="1485"/>
      <c r="J62" s="1485"/>
      <c r="K62" s="1485"/>
      <c r="L62" s="1485"/>
      <c r="M62" s="1485"/>
      <c r="N62" s="1485"/>
      <c r="O62" s="1485"/>
      <c r="P62" s="1485"/>
      <c r="Q62" s="1485"/>
      <c r="R62" s="1485"/>
      <c r="S62" s="1485"/>
    </row>
    <row r="63" spans="1:19" x14ac:dyDescent="0.25">
      <c r="E63" s="697"/>
    </row>
  </sheetData>
  <mergeCells count="39">
    <mergeCell ref="A56:S56"/>
    <mergeCell ref="A57:S57"/>
    <mergeCell ref="A62:S62"/>
    <mergeCell ref="A50:S50"/>
    <mergeCell ref="A51:S51"/>
    <mergeCell ref="A52:S52"/>
    <mergeCell ref="A53:S53"/>
    <mergeCell ref="A54:S54"/>
    <mergeCell ref="A55:S55"/>
    <mergeCell ref="A49:S49"/>
    <mergeCell ref="D16:E16"/>
    <mergeCell ref="B17:E17"/>
    <mergeCell ref="C18:E18"/>
    <mergeCell ref="C20:E20"/>
    <mergeCell ref="D26:E26"/>
    <mergeCell ref="B27:E27"/>
    <mergeCell ref="B28:E28"/>
    <mergeCell ref="D30:E30"/>
    <mergeCell ref="B31:E31"/>
    <mergeCell ref="B32:E32"/>
    <mergeCell ref="C37:E37"/>
    <mergeCell ref="D15:E15"/>
    <mergeCell ref="M5:M6"/>
    <mergeCell ref="N5:N6"/>
    <mergeCell ref="O5:O6"/>
    <mergeCell ref="P5:P6"/>
    <mergeCell ref="B8:E8"/>
    <mergeCell ref="B9:E9"/>
    <mergeCell ref="C12:E12"/>
    <mergeCell ref="D13:E13"/>
    <mergeCell ref="D14:E14"/>
    <mergeCell ref="R5:R6"/>
    <mergeCell ref="S5:S6"/>
    <mergeCell ref="A5:A7"/>
    <mergeCell ref="B5:E7"/>
    <mergeCell ref="F5:F7"/>
    <mergeCell ref="G5:H5"/>
    <mergeCell ref="I5:J5"/>
    <mergeCell ref="K5:L5"/>
  </mergeCells>
  <pageMargins left="0.51181102362204722" right="0.51181102362204722" top="0.78740157480314965" bottom="0.78740157480314965" header="0.31496062992125984" footer="0.31496062992125984"/>
  <pageSetup paperSize="9" scale="51" orientation="landscape" r:id="rId1"/>
  <headerFoot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workbookViewId="0">
      <selection activeCell="A24" sqref="A24"/>
    </sheetView>
  </sheetViews>
  <sheetFormatPr defaultRowHeight="15" x14ac:dyDescent="0.25"/>
  <cols>
    <col min="1" max="16384" width="9.140625" style="128"/>
  </cols>
  <sheetData>
    <row r="1" spans="1:9" ht="18.75" x14ac:dyDescent="0.3">
      <c r="A1" s="725" t="s">
        <v>1278</v>
      </c>
    </row>
    <row r="2" spans="1:9" ht="12.75" customHeight="1" x14ac:dyDescent="0.25"/>
    <row r="3" spans="1:9" ht="60.75" customHeight="1" x14ac:dyDescent="0.25">
      <c r="A3" s="1321" t="s">
        <v>1279</v>
      </c>
      <c r="B3" s="1321"/>
      <c r="C3" s="1321"/>
      <c r="D3" s="1321"/>
      <c r="E3" s="1321"/>
      <c r="F3" s="1321"/>
      <c r="G3" s="1321"/>
      <c r="H3" s="1321"/>
      <c r="I3" s="1321"/>
    </row>
    <row r="4" spans="1:9" ht="12.75" customHeight="1" x14ac:dyDescent="0.25">
      <c r="A4" s="720"/>
      <c r="B4" s="720"/>
      <c r="C4" s="720"/>
      <c r="D4" s="720"/>
      <c r="E4" s="720"/>
      <c r="F4" s="720"/>
      <c r="G4" s="720"/>
      <c r="H4" s="720"/>
      <c r="I4" s="720"/>
    </row>
    <row r="5" spans="1:9" ht="63" customHeight="1" x14ac:dyDescent="0.25">
      <c r="A5" s="1321" t="s">
        <v>1280</v>
      </c>
      <c r="B5" s="1321"/>
      <c r="C5" s="1321"/>
      <c r="D5" s="1321"/>
      <c r="E5" s="1321"/>
      <c r="F5" s="1321"/>
      <c r="G5" s="1321"/>
      <c r="H5" s="1321"/>
      <c r="I5" s="1321"/>
    </row>
    <row r="6" spans="1:9" ht="12.75" customHeight="1" x14ac:dyDescent="0.25">
      <c r="A6" s="720"/>
      <c r="B6" s="720"/>
      <c r="C6" s="720"/>
      <c r="D6" s="720"/>
      <c r="E6" s="720"/>
      <c r="F6" s="720"/>
      <c r="G6" s="720"/>
      <c r="H6" s="720"/>
      <c r="I6" s="720"/>
    </row>
    <row r="7" spans="1:9" x14ac:dyDescent="0.25">
      <c r="A7" s="1322" t="s">
        <v>1281</v>
      </c>
      <c r="B7" s="1322"/>
      <c r="C7" s="1322"/>
      <c r="D7" s="1322"/>
      <c r="E7" s="1322"/>
      <c r="F7" s="1322"/>
      <c r="G7" s="1322"/>
      <c r="H7" s="1322"/>
      <c r="I7" s="1322"/>
    </row>
  </sheetData>
  <mergeCells count="3">
    <mergeCell ref="A3:I3"/>
    <mergeCell ref="A5:I5"/>
    <mergeCell ref="A7:I7"/>
  </mergeCells>
  <pageMargins left="0.70866141732283472" right="0.70866141732283472" top="0.78740157480314965" bottom="0.78740157480314965" header="0.31496062992125984" footer="0.31496062992125984"/>
  <pageSetup paperSize="9" orientation="portrait" r:id="rId1"/>
  <headerFoot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zoomScaleNormal="100" workbookViewId="0">
      <selection activeCell="A24" sqref="A24"/>
    </sheetView>
  </sheetViews>
  <sheetFormatPr defaultRowHeight="12.75" x14ac:dyDescent="0.25"/>
  <cols>
    <col min="1" max="1" width="3.28515625" style="6" customWidth="1"/>
    <col min="2" max="2" width="7.85546875" style="6" customWidth="1"/>
    <col min="3" max="3" width="56.7109375" style="6" customWidth="1"/>
    <col min="4" max="4" width="17" style="6" customWidth="1"/>
    <col min="5" max="5" width="16.5703125" style="6" customWidth="1"/>
    <col min="6" max="6" width="11.42578125" style="6" customWidth="1"/>
    <col min="7" max="7" width="2.42578125" style="6" customWidth="1"/>
    <col min="8" max="8" width="29.85546875" style="6" customWidth="1"/>
    <col min="9" max="16384" width="9.140625" style="6"/>
  </cols>
  <sheetData>
    <row r="1" spans="1:8" s="1118" customFormat="1" ht="17.25" x14ac:dyDescent="0.3">
      <c r="A1" s="937" t="s">
        <v>1492</v>
      </c>
    </row>
    <row r="2" spans="1:8" x14ac:dyDescent="0.25">
      <c r="A2" s="1096"/>
    </row>
    <row r="3" spans="1:8" ht="15.75" x14ac:dyDescent="0.25">
      <c r="A3" s="693" t="s">
        <v>1493</v>
      </c>
      <c r="B3" s="11"/>
      <c r="C3" s="11"/>
      <c r="D3" s="65"/>
      <c r="E3" s="12"/>
      <c r="F3" s="71"/>
      <c r="G3" s="32"/>
      <c r="H3" s="8"/>
    </row>
    <row r="4" spans="1:8" s="3" customFormat="1" ht="13.5" thickBot="1" x14ac:dyDescent="0.3">
      <c r="A4" s="12"/>
      <c r="B4" s="12"/>
      <c r="C4" s="12"/>
      <c r="D4" s="12"/>
      <c r="E4" s="12"/>
      <c r="F4" s="13" t="s">
        <v>506</v>
      </c>
      <c r="G4" s="12"/>
      <c r="H4" s="2"/>
    </row>
    <row r="5" spans="1:8" s="7" customFormat="1" ht="19.5" customHeight="1" x14ac:dyDescent="0.25">
      <c r="A5" s="1498" t="s">
        <v>478</v>
      </c>
      <c r="B5" s="1500" t="s">
        <v>705</v>
      </c>
      <c r="C5" s="1500"/>
      <c r="D5" s="1502" t="s">
        <v>1139</v>
      </c>
      <c r="E5" s="1502"/>
      <c r="F5" s="1503"/>
      <c r="G5" s="64"/>
      <c r="H5" s="128"/>
    </row>
    <row r="6" spans="1:8" s="7" customFormat="1" ht="13.5" customHeight="1" thickBot="1" x14ac:dyDescent="0.3">
      <c r="A6" s="1499"/>
      <c r="B6" s="1501"/>
      <c r="C6" s="1501"/>
      <c r="D6" s="597" t="s">
        <v>591</v>
      </c>
      <c r="E6" s="597" t="s">
        <v>507</v>
      </c>
      <c r="F6" s="14" t="s">
        <v>504</v>
      </c>
      <c r="G6" s="64"/>
      <c r="H6" s="128"/>
    </row>
    <row r="7" spans="1:8" s="7" customFormat="1" ht="12.75" customHeight="1" x14ac:dyDescent="0.25">
      <c r="A7" s="332" t="s">
        <v>1110</v>
      </c>
      <c r="B7" s="1504" t="s">
        <v>1099</v>
      </c>
      <c r="C7" s="1504"/>
      <c r="D7" s="327">
        <f>SUM(D8:D11)</f>
        <v>0</v>
      </c>
      <c r="E7" s="327">
        <f>SUM(E8:E11)</f>
        <v>201829</v>
      </c>
      <c r="F7" s="328">
        <f t="shared" ref="F7:F23" si="0">SUM(D7+E7)</f>
        <v>201829</v>
      </c>
      <c r="G7" s="64"/>
      <c r="H7" s="128"/>
    </row>
    <row r="8" spans="1:8" s="7" customFormat="1" ht="12.75" customHeight="1" x14ac:dyDescent="0.2">
      <c r="A8" s="598" t="s">
        <v>1111</v>
      </c>
      <c r="B8" s="1490" t="s">
        <v>638</v>
      </c>
      <c r="C8" s="641" t="s">
        <v>1100</v>
      </c>
      <c r="D8" s="271">
        <v>0</v>
      </c>
      <c r="E8" s="271">
        <v>2218</v>
      </c>
      <c r="F8" s="73">
        <f t="shared" si="0"/>
        <v>2218</v>
      </c>
      <c r="G8" s="64"/>
      <c r="H8" s="4"/>
    </row>
    <row r="9" spans="1:8" s="7" customFormat="1" ht="12.75" customHeight="1" x14ac:dyDescent="0.2">
      <c r="A9" s="598" t="s">
        <v>1112</v>
      </c>
      <c r="B9" s="1491"/>
      <c r="C9" s="641" t="s">
        <v>1101</v>
      </c>
      <c r="D9" s="271">
        <v>0</v>
      </c>
      <c r="E9" s="271">
        <v>152261</v>
      </c>
      <c r="F9" s="73">
        <f t="shared" si="0"/>
        <v>152261</v>
      </c>
      <c r="G9" s="64"/>
      <c r="H9" s="4"/>
    </row>
    <row r="10" spans="1:8" s="7" customFormat="1" ht="12.75" customHeight="1" x14ac:dyDescent="0.2">
      <c r="A10" s="598" t="s">
        <v>1113</v>
      </c>
      <c r="B10" s="1491"/>
      <c r="C10" s="641" t="s">
        <v>1102</v>
      </c>
      <c r="D10" s="271">
        <v>0</v>
      </c>
      <c r="E10" s="271">
        <v>2046</v>
      </c>
      <c r="F10" s="73">
        <f t="shared" si="0"/>
        <v>2046</v>
      </c>
      <c r="G10" s="64"/>
      <c r="H10" s="4"/>
    </row>
    <row r="11" spans="1:8" s="7" customFormat="1" ht="12.75" customHeight="1" x14ac:dyDescent="0.2">
      <c r="A11" s="598" t="s">
        <v>1114</v>
      </c>
      <c r="B11" s="1492"/>
      <c r="C11" s="642" t="s">
        <v>1103</v>
      </c>
      <c r="D11" s="271">
        <v>0</v>
      </c>
      <c r="E11" s="271">
        <v>45304</v>
      </c>
      <c r="F11" s="73">
        <f t="shared" si="0"/>
        <v>45304</v>
      </c>
      <c r="G11" s="64"/>
      <c r="H11" s="4"/>
    </row>
    <row r="12" spans="1:8" s="7" customFormat="1" ht="12.75" customHeight="1" x14ac:dyDescent="0.2">
      <c r="A12" s="326" t="s">
        <v>1115</v>
      </c>
      <c r="B12" s="1488" t="s">
        <v>1124</v>
      </c>
      <c r="C12" s="1489"/>
      <c r="D12" s="327">
        <v>39169</v>
      </c>
      <c r="E12" s="327">
        <v>686666</v>
      </c>
      <c r="F12" s="328">
        <f t="shared" si="0"/>
        <v>725835</v>
      </c>
      <c r="G12" s="64"/>
      <c r="H12" s="4"/>
    </row>
    <row r="13" spans="1:8" s="7" customFormat="1" ht="12.75" customHeight="1" x14ac:dyDescent="0.2">
      <c r="A13" s="326" t="s">
        <v>752</v>
      </c>
      <c r="B13" s="643" t="s">
        <v>701</v>
      </c>
      <c r="C13" s="644"/>
      <c r="D13" s="327">
        <f>SUM(D14:D17)</f>
        <v>0</v>
      </c>
      <c r="E13" s="327">
        <f>SUM(E14:E17)</f>
        <v>66543</v>
      </c>
      <c r="F13" s="328">
        <f t="shared" si="0"/>
        <v>66543</v>
      </c>
      <c r="G13" s="64"/>
      <c r="H13" s="4"/>
    </row>
    <row r="14" spans="1:8" s="7" customFormat="1" ht="12.75" customHeight="1" x14ac:dyDescent="0.2">
      <c r="A14" s="598" t="s">
        <v>1116</v>
      </c>
      <c r="B14" s="1490" t="s">
        <v>638</v>
      </c>
      <c r="C14" s="618" t="s">
        <v>510</v>
      </c>
      <c r="D14" s="72">
        <v>0</v>
      </c>
      <c r="E14" s="72">
        <v>172</v>
      </c>
      <c r="F14" s="73">
        <f t="shared" si="0"/>
        <v>172</v>
      </c>
      <c r="G14" s="64"/>
      <c r="H14" s="4"/>
    </row>
    <row r="15" spans="1:8" s="7" customFormat="1" ht="12.75" customHeight="1" x14ac:dyDescent="0.2">
      <c r="A15" s="598" t="s">
        <v>1117</v>
      </c>
      <c r="B15" s="1491"/>
      <c r="C15" s="618" t="s">
        <v>509</v>
      </c>
      <c r="D15" s="72">
        <v>0</v>
      </c>
      <c r="E15" s="72">
        <v>1553</v>
      </c>
      <c r="F15" s="73">
        <f t="shared" si="0"/>
        <v>1553</v>
      </c>
      <c r="G15" s="64"/>
      <c r="H15" s="4"/>
    </row>
    <row r="16" spans="1:8" s="7" customFormat="1" ht="12.75" customHeight="1" x14ac:dyDescent="0.2">
      <c r="A16" s="598" t="s">
        <v>1118</v>
      </c>
      <c r="B16" s="1491"/>
      <c r="C16" s="618" t="s">
        <v>1107</v>
      </c>
      <c r="D16" s="72">
        <v>0</v>
      </c>
      <c r="E16" s="72">
        <v>44245</v>
      </c>
      <c r="F16" s="73">
        <f t="shared" si="0"/>
        <v>44245</v>
      </c>
      <c r="G16" s="64"/>
      <c r="H16" s="4"/>
    </row>
    <row r="17" spans="1:8" s="7" customFormat="1" ht="12.75" customHeight="1" x14ac:dyDescent="0.2">
      <c r="A17" s="598" t="s">
        <v>1119</v>
      </c>
      <c r="B17" s="1492"/>
      <c r="C17" s="618" t="s">
        <v>482</v>
      </c>
      <c r="D17" s="72">
        <v>0</v>
      </c>
      <c r="E17" s="72">
        <v>20573</v>
      </c>
      <c r="F17" s="73">
        <f t="shared" si="0"/>
        <v>20573</v>
      </c>
      <c r="G17" s="64"/>
      <c r="H17" s="4"/>
    </row>
    <row r="18" spans="1:8" s="7" customFormat="1" ht="12.75" customHeight="1" x14ac:dyDescent="0.2">
      <c r="A18" s="326" t="s">
        <v>754</v>
      </c>
      <c r="B18" s="643" t="s">
        <v>702</v>
      </c>
      <c r="C18" s="644"/>
      <c r="D18" s="327">
        <f>SUM(D19:D21)</f>
        <v>51</v>
      </c>
      <c r="E18" s="327">
        <f>SUM(E19:E21)</f>
        <v>80052</v>
      </c>
      <c r="F18" s="328">
        <f t="shared" si="0"/>
        <v>80103</v>
      </c>
      <c r="G18" s="64"/>
      <c r="H18" s="4"/>
    </row>
    <row r="19" spans="1:8" s="7" customFormat="1" ht="12.75" customHeight="1" x14ac:dyDescent="0.2">
      <c r="A19" s="598" t="s">
        <v>1121</v>
      </c>
      <c r="B19" s="1490" t="s">
        <v>638</v>
      </c>
      <c r="C19" s="645" t="s">
        <v>510</v>
      </c>
      <c r="D19" s="72">
        <v>0</v>
      </c>
      <c r="E19" s="72">
        <v>80052</v>
      </c>
      <c r="F19" s="73">
        <f t="shared" si="0"/>
        <v>80052</v>
      </c>
      <c r="G19" s="64"/>
      <c r="H19" s="4"/>
    </row>
    <row r="20" spans="1:8" s="7" customFormat="1" ht="12.75" customHeight="1" x14ac:dyDescent="0.2">
      <c r="A20" s="598" t="s">
        <v>1122</v>
      </c>
      <c r="B20" s="1491"/>
      <c r="C20" s="645" t="s">
        <v>509</v>
      </c>
      <c r="D20" s="72">
        <v>0</v>
      </c>
      <c r="E20" s="72">
        <v>0</v>
      </c>
      <c r="F20" s="73">
        <f t="shared" si="0"/>
        <v>0</v>
      </c>
      <c r="G20" s="64"/>
      <c r="H20" s="4"/>
    </row>
    <row r="21" spans="1:8" ht="12.75" customHeight="1" x14ac:dyDescent="0.2">
      <c r="A21" s="598" t="s">
        <v>1120</v>
      </c>
      <c r="B21" s="1492"/>
      <c r="C21" s="645" t="s">
        <v>482</v>
      </c>
      <c r="D21" s="72">
        <v>51</v>
      </c>
      <c r="E21" s="72">
        <v>0</v>
      </c>
      <c r="F21" s="73">
        <f t="shared" si="0"/>
        <v>51</v>
      </c>
      <c r="G21" s="64"/>
      <c r="H21" s="4"/>
    </row>
    <row r="22" spans="1:8" ht="12.75" customHeight="1" x14ac:dyDescent="0.2">
      <c r="A22" s="326" t="s">
        <v>1123</v>
      </c>
      <c r="B22" s="1488" t="s">
        <v>703</v>
      </c>
      <c r="C22" s="1489"/>
      <c r="D22" s="327">
        <v>14196</v>
      </c>
      <c r="E22" s="327">
        <v>7</v>
      </c>
      <c r="F22" s="328">
        <f t="shared" si="0"/>
        <v>14203</v>
      </c>
      <c r="G22" s="64"/>
      <c r="H22" s="5"/>
    </row>
    <row r="23" spans="1:8" ht="12.75" customHeight="1" thickBot="1" x14ac:dyDescent="0.25">
      <c r="A23" s="329" t="s">
        <v>756</v>
      </c>
      <c r="B23" s="1493" t="s">
        <v>704</v>
      </c>
      <c r="C23" s="1494"/>
      <c r="D23" s="330">
        <v>0</v>
      </c>
      <c r="E23" s="330">
        <v>0</v>
      </c>
      <c r="F23" s="331">
        <f t="shared" si="0"/>
        <v>0</v>
      </c>
      <c r="G23" s="64"/>
      <c r="H23" s="5"/>
    </row>
    <row r="24" spans="1:8" x14ac:dyDescent="0.2">
      <c r="A24" s="74"/>
      <c r="B24" s="32"/>
      <c r="C24" s="32"/>
      <c r="D24" s="32"/>
      <c r="E24" s="74"/>
      <c r="F24" s="75"/>
      <c r="G24" s="64"/>
      <c r="H24" s="5"/>
    </row>
    <row r="25" spans="1:8" x14ac:dyDescent="0.2">
      <c r="A25" s="97" t="s">
        <v>637</v>
      </c>
      <c r="B25" s="112"/>
      <c r="C25" s="112"/>
      <c r="D25" s="32"/>
      <c r="E25" s="74"/>
      <c r="F25" s="75"/>
      <c r="G25" s="64"/>
      <c r="H25" s="5"/>
    </row>
    <row r="26" spans="1:8" ht="27.75" customHeight="1" x14ac:dyDescent="0.2">
      <c r="A26" s="1495" t="s">
        <v>1143</v>
      </c>
      <c r="B26" s="1496"/>
      <c r="C26" s="1496"/>
      <c r="D26" s="1496"/>
      <c r="E26" s="1496"/>
      <c r="F26" s="1496"/>
      <c r="G26" s="64"/>
      <c r="H26" s="5"/>
    </row>
    <row r="27" spans="1:8" ht="79.5" customHeight="1" x14ac:dyDescent="0.2">
      <c r="A27" s="1417" t="s">
        <v>1104</v>
      </c>
      <c r="B27" s="1497"/>
      <c r="C27" s="1497"/>
      <c r="D27" s="1497"/>
      <c r="E27" s="1497"/>
      <c r="F27" s="1497"/>
      <c r="G27" s="1"/>
    </row>
    <row r="28" spans="1:8" ht="81" customHeight="1" x14ac:dyDescent="0.2">
      <c r="A28" s="1486" t="s">
        <v>1163</v>
      </c>
      <c r="B28" s="1487"/>
      <c r="C28" s="1487"/>
      <c r="D28" s="1487"/>
      <c r="E28" s="1487"/>
      <c r="F28" s="1487"/>
      <c r="G28" s="1"/>
    </row>
    <row r="29" spans="1:8" ht="80.25" customHeight="1" x14ac:dyDescent="0.25">
      <c r="A29" s="1486" t="s">
        <v>1161</v>
      </c>
      <c r="B29" s="1487"/>
      <c r="C29" s="1487"/>
      <c r="D29" s="1487"/>
      <c r="E29" s="1487"/>
      <c r="F29" s="1487"/>
      <c r="G29" s="1"/>
      <c r="H29" s="656"/>
    </row>
    <row r="30" spans="1:8" ht="55.5" customHeight="1" x14ac:dyDescent="0.2">
      <c r="A30" s="1486" t="s">
        <v>1106</v>
      </c>
      <c r="B30" s="1487"/>
      <c r="C30" s="1487"/>
      <c r="D30" s="1487"/>
      <c r="E30" s="1487"/>
      <c r="F30" s="1487"/>
      <c r="G30" s="1"/>
    </row>
    <row r="31" spans="1:8" ht="43.5" customHeight="1" x14ac:dyDescent="0.2">
      <c r="A31" s="1486" t="s">
        <v>1125</v>
      </c>
      <c r="B31" s="1487"/>
      <c r="C31" s="1487"/>
      <c r="D31" s="1487"/>
      <c r="E31" s="1487"/>
      <c r="F31" s="1487"/>
      <c r="G31" s="1"/>
    </row>
    <row r="32" spans="1:8" ht="15.75" customHeight="1" x14ac:dyDescent="0.2">
      <c r="A32" s="1486" t="s">
        <v>1108</v>
      </c>
      <c r="B32" s="1487"/>
      <c r="C32" s="1487"/>
      <c r="D32" s="1487"/>
      <c r="E32" s="1487"/>
      <c r="F32" s="1487"/>
      <c r="G32" s="1"/>
    </row>
    <row r="33" spans="1:7" ht="14.25" customHeight="1" x14ac:dyDescent="0.2">
      <c r="G33" s="1"/>
    </row>
    <row r="34" spans="1:7" x14ac:dyDescent="0.2">
      <c r="G34" s="1"/>
    </row>
    <row r="35" spans="1:7" x14ac:dyDescent="0.2">
      <c r="G35" s="1"/>
    </row>
    <row r="36" spans="1:7" x14ac:dyDescent="0.2">
      <c r="G36" s="1"/>
    </row>
    <row r="37" spans="1:7" x14ac:dyDescent="0.2">
      <c r="G37" s="1"/>
    </row>
    <row r="44" spans="1:7" x14ac:dyDescent="0.25">
      <c r="A44" s="5"/>
    </row>
    <row r="45" spans="1:7" x14ac:dyDescent="0.25">
      <c r="A45" s="5"/>
    </row>
  </sheetData>
  <sheetProtection formatRows="0" insertRows="0" deleteRows="0"/>
  <customSheetViews>
    <customSheetView guid="{2AF6EA2A-E5C5-45EB-B6C4-875AD1E4E056}" fitToPage="1" printArea="1" topLeftCell="A16">
      <selection activeCell="A30" sqref="A30:F30"/>
      <pageMargins left="0.59055118110236227" right="0.59055118110236227" top="0.6692913385826772" bottom="0.6692913385826772" header="0.15748031496062992" footer="0.15748031496062992"/>
      <printOptions horizontalCentered="1"/>
      <pageSetup paperSize="9" scale="80" orientation="portrait" cellComments="asDisplayed" horizontalDpi="300" verticalDpi="300" r:id="rId1"/>
      <headerFooter alignWithMargins="0"/>
    </customSheetView>
  </customSheetViews>
  <mergeCells count="17">
    <mergeCell ref="A5:A6"/>
    <mergeCell ref="B5:C6"/>
    <mergeCell ref="D5:F5"/>
    <mergeCell ref="B7:C7"/>
    <mergeCell ref="B8:B11"/>
    <mergeCell ref="A29:F29"/>
    <mergeCell ref="A30:F30"/>
    <mergeCell ref="A32:F32"/>
    <mergeCell ref="A31:F31"/>
    <mergeCell ref="B12:C12"/>
    <mergeCell ref="B14:B17"/>
    <mergeCell ref="B19:B21"/>
    <mergeCell ref="B23:C23"/>
    <mergeCell ref="B22:C22"/>
    <mergeCell ref="A26:F26"/>
    <mergeCell ref="A27:F27"/>
    <mergeCell ref="A28:F28"/>
  </mergeCells>
  <printOptions horizontalCentered="1"/>
  <pageMargins left="0.59055118110236227" right="0.59055118110236227" top="0.6692913385826772" bottom="0.6692913385826772" header="0.15748031496062992" footer="0.15748031496062992"/>
  <pageSetup paperSize="9" scale="80" orientation="portrait" cellComments="asDisplayed" r:id="rId2"/>
  <headerFooter alignWithMargins="0">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3"/>
  <sheetViews>
    <sheetView zoomScaleNormal="100" workbookViewId="0">
      <selection activeCell="A24" sqref="A24"/>
    </sheetView>
  </sheetViews>
  <sheetFormatPr defaultRowHeight="15" x14ac:dyDescent="0.25"/>
  <cols>
    <col min="1" max="1" width="3.42578125" style="29" customWidth="1"/>
    <col min="2" max="2" width="61.28515625" style="16" customWidth="1"/>
    <col min="3" max="3" width="16.42578125" style="16" customWidth="1"/>
    <col min="4" max="4" width="17.7109375" style="16" customWidth="1"/>
    <col min="5" max="5" width="17.28515625" style="16" customWidth="1"/>
    <col min="6" max="6" width="17" style="16" customWidth="1"/>
    <col min="7" max="7" width="9.140625" style="16"/>
    <col min="8" max="8" width="9.140625" style="128"/>
    <col min="9" max="16384" width="9.140625" style="16"/>
  </cols>
  <sheetData>
    <row r="1" spans="1:10" ht="17.25" x14ac:dyDescent="0.3">
      <c r="A1" s="1117" t="s">
        <v>1494</v>
      </c>
    </row>
    <row r="3" spans="1:10" ht="15.75" x14ac:dyDescent="0.25">
      <c r="A3" s="317" t="s">
        <v>808</v>
      </c>
      <c r="B3" s="11"/>
      <c r="C3" s="12"/>
      <c r="D3" s="12"/>
      <c r="E3" s="12"/>
    </row>
    <row r="4" spans="1:10" ht="15.75" thickBot="1" x14ac:dyDescent="0.3">
      <c r="A4" s="28"/>
      <c r="B4" s="12"/>
      <c r="C4" s="12"/>
      <c r="D4" s="13"/>
      <c r="E4" s="12"/>
      <c r="F4" s="195" t="s">
        <v>590</v>
      </c>
    </row>
    <row r="5" spans="1:10" ht="26.25" customHeight="1" x14ac:dyDescent="0.25">
      <c r="A5" s="1505" t="s">
        <v>478</v>
      </c>
      <c r="B5" s="1507" t="s">
        <v>511</v>
      </c>
      <c r="C5" s="1101" t="s">
        <v>1167</v>
      </c>
      <c r="D5" s="1101" t="s">
        <v>1170</v>
      </c>
      <c r="E5" s="289" t="s">
        <v>669</v>
      </c>
      <c r="F5" s="290" t="s">
        <v>710</v>
      </c>
    </row>
    <row r="6" spans="1:10" ht="12" customHeight="1" thickBot="1" x14ac:dyDescent="0.3">
      <c r="A6" s="1506"/>
      <c r="B6" s="1508"/>
      <c r="C6" s="1103" t="s">
        <v>557</v>
      </c>
      <c r="D6" s="1103" t="s">
        <v>558</v>
      </c>
      <c r="E6" s="1103" t="s">
        <v>559</v>
      </c>
      <c r="F6" s="202" t="s">
        <v>560</v>
      </c>
    </row>
    <row r="7" spans="1:10" ht="18" customHeight="1" x14ac:dyDescent="0.25">
      <c r="A7" s="1097">
        <v>1</v>
      </c>
      <c r="B7" s="638" t="s">
        <v>700</v>
      </c>
      <c r="C7" s="323">
        <f>SUM(C8:C11)</f>
        <v>37799</v>
      </c>
      <c r="D7" s="323">
        <f>SUM(D8:D11)</f>
        <v>21938</v>
      </c>
      <c r="E7" s="323">
        <f>SUM(E8:E11)</f>
        <v>19905</v>
      </c>
      <c r="F7" s="1138">
        <v>0</v>
      </c>
    </row>
    <row r="8" spans="1:10" ht="12.75" customHeight="1" x14ac:dyDescent="0.25">
      <c r="A8" s="200">
        <v>2</v>
      </c>
      <c r="B8" s="1105" t="s">
        <v>512</v>
      </c>
      <c r="C8" s="1106">
        <v>8790</v>
      </c>
      <c r="D8" s="1135">
        <v>0</v>
      </c>
      <c r="E8" s="1107">
        <v>17580</v>
      </c>
      <c r="F8" s="1139">
        <v>0.5</v>
      </c>
      <c r="I8" s="163"/>
      <c r="J8" s="163"/>
    </row>
    <row r="9" spans="1:10" ht="12.75" customHeight="1" x14ac:dyDescent="0.25">
      <c r="A9" s="200">
        <v>3</v>
      </c>
      <c r="B9" s="1108" t="s">
        <v>592</v>
      </c>
      <c r="C9" s="1110">
        <v>0</v>
      </c>
      <c r="D9" s="1110">
        <v>21131</v>
      </c>
      <c r="E9" s="1107">
        <v>1646</v>
      </c>
      <c r="F9" s="1140">
        <v>12.84</v>
      </c>
      <c r="I9" s="163"/>
      <c r="J9" s="163"/>
    </row>
    <row r="10" spans="1:10" ht="12.75" customHeight="1" x14ac:dyDescent="0.25">
      <c r="A10" s="200">
        <v>4</v>
      </c>
      <c r="B10" s="1108" t="s">
        <v>593</v>
      </c>
      <c r="C10" s="1110">
        <v>0</v>
      </c>
      <c r="D10" s="1110">
        <v>807</v>
      </c>
      <c r="E10" s="1107">
        <v>338</v>
      </c>
      <c r="F10" s="1140">
        <v>2.39</v>
      </c>
      <c r="I10" s="163"/>
      <c r="J10" s="163"/>
    </row>
    <row r="11" spans="1:10" ht="12.75" customHeight="1" x14ac:dyDescent="0.25">
      <c r="A11" s="200">
        <v>5</v>
      </c>
      <c r="B11" s="1109" t="s">
        <v>513</v>
      </c>
      <c r="C11" s="1110">
        <v>29009</v>
      </c>
      <c r="D11" s="1110">
        <v>0</v>
      </c>
      <c r="E11" s="1107">
        <v>341</v>
      </c>
      <c r="F11" s="1140">
        <v>85.07</v>
      </c>
      <c r="I11" s="163"/>
    </row>
    <row r="12" spans="1:10" ht="21" customHeight="1" x14ac:dyDescent="0.25">
      <c r="A12" s="1098">
        <v>6</v>
      </c>
      <c r="B12" s="639" t="s">
        <v>865</v>
      </c>
      <c r="C12" s="324">
        <f>SUM(C13:C19)</f>
        <v>10948</v>
      </c>
      <c r="D12" s="1136">
        <v>0</v>
      </c>
      <c r="E12" s="324">
        <f>SUM(E13:E19)</f>
        <v>14285</v>
      </c>
      <c r="F12" s="1141">
        <v>0</v>
      </c>
      <c r="I12" s="163"/>
    </row>
    <row r="13" spans="1:10" ht="12.75" customHeight="1" x14ac:dyDescent="0.25">
      <c r="A13" s="200">
        <v>7</v>
      </c>
      <c r="B13" s="1111" t="s">
        <v>595</v>
      </c>
      <c r="C13" s="1110">
        <v>8354</v>
      </c>
      <c r="D13" s="1110">
        <v>0</v>
      </c>
      <c r="E13" s="1107">
        <v>2120</v>
      </c>
      <c r="F13" s="1140">
        <v>3.94</v>
      </c>
    </row>
    <row r="14" spans="1:10" ht="12.75" customHeight="1" x14ac:dyDescent="0.25">
      <c r="A14" s="200">
        <v>8</v>
      </c>
      <c r="B14" s="1112" t="s">
        <v>594</v>
      </c>
      <c r="C14" s="1110">
        <v>871</v>
      </c>
      <c r="D14" s="1110">
        <v>0</v>
      </c>
      <c r="E14" s="1107">
        <v>2058</v>
      </c>
      <c r="F14" s="1142">
        <v>0.42</v>
      </c>
    </row>
    <row r="15" spans="1:10" ht="12.75" customHeight="1" x14ac:dyDescent="0.25">
      <c r="A15" s="201">
        <v>9</v>
      </c>
      <c r="B15" s="1113" t="s">
        <v>1498</v>
      </c>
      <c r="C15" s="1114">
        <v>1466</v>
      </c>
      <c r="D15" s="1110">
        <v>0</v>
      </c>
      <c r="E15" s="1115">
        <v>7158</v>
      </c>
      <c r="F15" s="1139">
        <v>0.2</v>
      </c>
    </row>
    <row r="16" spans="1:10" ht="12.75" customHeight="1" x14ac:dyDescent="0.25">
      <c r="A16" s="201">
        <v>10</v>
      </c>
      <c r="B16" s="1113" t="s">
        <v>1499</v>
      </c>
      <c r="C16" s="1114">
        <v>137</v>
      </c>
      <c r="D16" s="1110">
        <v>0</v>
      </c>
      <c r="E16" s="1115">
        <v>274</v>
      </c>
      <c r="F16" s="1140">
        <v>0.5</v>
      </c>
    </row>
    <row r="17" spans="1:6" ht="12.75" customHeight="1" x14ac:dyDescent="0.25">
      <c r="A17" s="201">
        <v>11</v>
      </c>
      <c r="B17" s="1113" t="s">
        <v>1500</v>
      </c>
      <c r="C17" s="1114">
        <v>16</v>
      </c>
      <c r="D17" s="1110">
        <v>0</v>
      </c>
      <c r="E17" s="1115">
        <v>40</v>
      </c>
      <c r="F17" s="1143">
        <v>0.4</v>
      </c>
    </row>
    <row r="18" spans="1:6" ht="12.75" customHeight="1" x14ac:dyDescent="0.25">
      <c r="A18" s="201">
        <v>12</v>
      </c>
      <c r="B18" s="1113" t="s">
        <v>1501</v>
      </c>
      <c r="C18" s="1114">
        <v>97</v>
      </c>
      <c r="D18" s="1110">
        <v>0</v>
      </c>
      <c r="E18" s="1115">
        <v>2621</v>
      </c>
      <c r="F18" s="1143">
        <v>0.04</v>
      </c>
    </row>
    <row r="19" spans="1:6" ht="12.75" customHeight="1" thickBot="1" x14ac:dyDescent="0.3">
      <c r="A19" s="201">
        <v>13</v>
      </c>
      <c r="B19" s="1113" t="s">
        <v>1502</v>
      </c>
      <c r="C19" s="1114">
        <v>7</v>
      </c>
      <c r="D19" s="1137">
        <v>0</v>
      </c>
      <c r="E19" s="1115">
        <v>14</v>
      </c>
      <c r="F19" s="1143">
        <v>0.5</v>
      </c>
    </row>
    <row r="20" spans="1:6" ht="17.25" customHeight="1" thickBot="1" x14ac:dyDescent="0.3">
      <c r="A20" s="287">
        <v>14</v>
      </c>
      <c r="B20" s="640" t="s">
        <v>504</v>
      </c>
      <c r="C20" s="196">
        <f>C7+C12</f>
        <v>48747</v>
      </c>
      <c r="D20" s="196">
        <f>D7+D12</f>
        <v>21938</v>
      </c>
      <c r="E20" s="196">
        <f>E7+E12</f>
        <v>34190</v>
      </c>
      <c r="F20" s="1144">
        <v>0</v>
      </c>
    </row>
    <row r="21" spans="1:6" ht="12.75" customHeight="1" x14ac:dyDescent="0.25">
      <c r="A21" s="1104"/>
      <c r="B21" s="135"/>
      <c r="C21" s="197"/>
      <c r="D21" s="197"/>
      <c r="E21" s="198"/>
      <c r="F21" s="32"/>
    </row>
    <row r="22" spans="1:6" ht="12.75" customHeight="1" x14ac:dyDescent="0.25">
      <c r="A22" s="80" t="s">
        <v>637</v>
      </c>
      <c r="B22" s="318"/>
      <c r="C22" s="319"/>
      <c r="D22" s="319"/>
      <c r="E22" s="320"/>
      <c r="F22" s="80"/>
    </row>
    <row r="23" spans="1:6" ht="24.75" customHeight="1" x14ac:dyDescent="0.25">
      <c r="A23" s="1509" t="s">
        <v>892</v>
      </c>
      <c r="B23" s="1509"/>
      <c r="C23" s="1509"/>
      <c r="D23" s="1509"/>
      <c r="E23" s="1509"/>
      <c r="F23" s="1509"/>
    </row>
    <row r="24" spans="1:6" ht="12.75" customHeight="1" x14ac:dyDescent="0.25">
      <c r="A24" s="501" t="s">
        <v>891</v>
      </c>
      <c r="B24" s="76"/>
      <c r="C24" s="321"/>
      <c r="D24" s="321"/>
      <c r="E24" s="321"/>
      <c r="F24" s="83"/>
    </row>
    <row r="25" spans="1:6" ht="26.25" customHeight="1" x14ac:dyDescent="0.25">
      <c r="A25" s="1509" t="s">
        <v>1168</v>
      </c>
      <c r="B25" s="1509"/>
      <c r="C25" s="1509"/>
      <c r="D25" s="1509"/>
      <c r="E25" s="1509"/>
      <c r="F25" s="1509"/>
    </row>
    <row r="26" spans="1:6" ht="15" customHeight="1" x14ac:dyDescent="0.25">
      <c r="A26" s="288" t="s">
        <v>1141</v>
      </c>
      <c r="B26" s="1102"/>
      <c r="C26" s="1102"/>
      <c r="D26" s="1102"/>
      <c r="E26" s="1102"/>
      <c r="F26" s="1102"/>
    </row>
    <row r="27" spans="1:6" ht="27.75" customHeight="1" x14ac:dyDescent="0.25">
      <c r="A27" s="1509" t="s">
        <v>1171</v>
      </c>
      <c r="B27" s="1509"/>
      <c r="C27" s="1509"/>
      <c r="D27" s="1509"/>
      <c r="E27" s="1509"/>
      <c r="F27" s="1509"/>
    </row>
    <row r="28" spans="1:6" ht="12.75" customHeight="1" x14ac:dyDescent="0.25">
      <c r="A28" s="288"/>
      <c r="B28" s="1102"/>
      <c r="C28" s="1102"/>
      <c r="D28" s="1102"/>
      <c r="E28" s="1102"/>
      <c r="F28" s="1102"/>
    </row>
    <row r="29" spans="1:6" ht="12.75" customHeight="1" x14ac:dyDescent="0.25">
      <c r="A29" s="288" t="s">
        <v>682</v>
      </c>
      <c r="B29" s="1102"/>
      <c r="C29" s="1102"/>
      <c r="D29" s="1102"/>
      <c r="E29" s="1102"/>
      <c r="F29" s="1102"/>
    </row>
    <row r="30" spans="1:6" x14ac:dyDescent="0.25">
      <c r="A30" s="321" t="s">
        <v>1169</v>
      </c>
      <c r="B30" s="322"/>
      <c r="C30" s="321"/>
      <c r="D30" s="321"/>
      <c r="E30" s="321"/>
      <c r="F30" s="83"/>
    </row>
    <row r="31" spans="1:6" x14ac:dyDescent="0.25">
      <c r="A31" s="321"/>
      <c r="B31" s="12"/>
      <c r="C31" s="12"/>
      <c r="D31" s="199"/>
      <c r="E31" s="12"/>
    </row>
    <row r="32" spans="1:6" x14ac:dyDescent="0.25">
      <c r="A32" s="1116"/>
    </row>
    <row r="33" spans="1:1" x14ac:dyDescent="0.25">
      <c r="A33" s="1116"/>
    </row>
  </sheetData>
  <protectedRanges>
    <protectedRange sqref="D21:D22 C9:D10" name="Oblast1"/>
  </protectedRanges>
  <mergeCells count="5">
    <mergeCell ref="A5:A6"/>
    <mergeCell ref="B5:B6"/>
    <mergeCell ref="A23:F23"/>
    <mergeCell ref="A25:F25"/>
    <mergeCell ref="A27:F27"/>
  </mergeCells>
  <printOptions horizontalCentered="1"/>
  <pageMargins left="0.78740157480314965" right="0.78740157480314965" top="0.98425196850393704" bottom="0.98425196850393704" header="0.51181102362204722" footer="0.51181102362204722"/>
  <pageSetup paperSize="9" scale="96" orientation="landscape" cellComments="asDisplayed" r:id="rId1"/>
  <headerFooter alignWithMargins="0">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workbookViewId="0">
      <selection activeCell="A24" sqref="A24"/>
    </sheetView>
  </sheetViews>
  <sheetFormatPr defaultRowHeight="15" x14ac:dyDescent="0.25"/>
  <cols>
    <col min="1" max="16384" width="9.140625" style="128"/>
  </cols>
  <sheetData>
    <row r="1" spans="1:9" ht="18.75" x14ac:dyDescent="0.3">
      <c r="A1" s="725" t="s">
        <v>1285</v>
      </c>
    </row>
    <row r="2" spans="1:9" ht="12.75" customHeight="1" x14ac:dyDescent="0.25"/>
    <row r="3" spans="1:9" ht="45.75" customHeight="1" x14ac:dyDescent="0.25">
      <c r="A3" s="1321" t="s">
        <v>1284</v>
      </c>
      <c r="B3" s="1321"/>
      <c r="C3" s="1321"/>
      <c r="D3" s="1321"/>
      <c r="E3" s="1321"/>
      <c r="F3" s="1321"/>
      <c r="G3" s="1321"/>
      <c r="H3" s="1321"/>
      <c r="I3" s="1321"/>
    </row>
    <row r="4" spans="1:9" ht="12.75" customHeight="1" x14ac:dyDescent="0.25">
      <c r="A4" s="720"/>
      <c r="B4" s="720"/>
      <c r="C4" s="720"/>
      <c r="D4" s="720"/>
      <c r="E4" s="720"/>
      <c r="F4" s="720"/>
      <c r="G4" s="720"/>
      <c r="H4" s="720"/>
      <c r="I4" s="720"/>
    </row>
    <row r="5" spans="1:9" ht="44.25" customHeight="1" x14ac:dyDescent="0.25">
      <c r="A5" s="1321" t="s">
        <v>1283</v>
      </c>
      <c r="B5" s="1321"/>
      <c r="C5" s="1321"/>
      <c r="D5" s="1321"/>
      <c r="E5" s="1321"/>
      <c r="F5" s="1321"/>
      <c r="G5" s="1321"/>
      <c r="H5" s="1321"/>
      <c r="I5" s="1321"/>
    </row>
    <row r="6" spans="1:9" ht="12.75" customHeight="1" x14ac:dyDescent="0.25">
      <c r="A6" s="720"/>
      <c r="B6" s="720"/>
      <c r="C6" s="720"/>
      <c r="D6" s="720"/>
      <c r="E6" s="720"/>
      <c r="F6" s="720"/>
      <c r="G6" s="720"/>
      <c r="H6" s="720"/>
      <c r="I6" s="720"/>
    </row>
    <row r="7" spans="1:9" ht="42.75" customHeight="1" x14ac:dyDescent="0.25">
      <c r="A7" s="1321" t="s">
        <v>1282</v>
      </c>
      <c r="B7" s="1321"/>
      <c r="C7" s="1321"/>
      <c r="D7" s="1321"/>
      <c r="E7" s="1321"/>
      <c r="F7" s="1321"/>
      <c r="G7" s="1321"/>
      <c r="H7" s="1321"/>
      <c r="I7" s="1321"/>
    </row>
  </sheetData>
  <mergeCells count="3">
    <mergeCell ref="A3:I3"/>
    <mergeCell ref="A5:I5"/>
    <mergeCell ref="A7:I7"/>
  </mergeCells>
  <pageMargins left="0.70866141732283472" right="0.70866141732283472" top="0.78740157480314965" bottom="0.78740157480314965" header="0.31496062992125984" footer="0.31496062992125984"/>
  <pageSetup paperSize="9" orientation="portrait" r:id="rId1"/>
  <headerFoot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70"/>
  <sheetViews>
    <sheetView zoomScaleNormal="100" workbookViewId="0">
      <selection activeCell="A24" sqref="A24"/>
    </sheetView>
  </sheetViews>
  <sheetFormatPr defaultRowHeight="12.75" x14ac:dyDescent="0.25"/>
  <cols>
    <col min="1" max="1" width="3.85546875" style="16" customWidth="1"/>
    <col min="2" max="2" width="6.42578125" style="83" customWidth="1"/>
    <col min="3" max="3" width="9.28515625" style="83" customWidth="1"/>
    <col min="4" max="4" width="16.28515625" style="83" customWidth="1"/>
    <col min="5" max="5" width="9.7109375" style="83" customWidth="1"/>
    <col min="6" max="6" width="8.5703125" style="83" customWidth="1"/>
    <col min="7" max="7" width="8.7109375" style="83" customWidth="1"/>
    <col min="8" max="8" width="9.7109375" style="83" customWidth="1"/>
    <col min="9" max="10" width="10.42578125" style="16" customWidth="1"/>
    <col min="11" max="11" width="9.5703125" style="16" customWidth="1"/>
    <col min="12" max="12" width="8.85546875" style="16" customWidth="1"/>
    <col min="13" max="13" width="10" style="16" customWidth="1"/>
    <col min="14" max="14" width="8.85546875" style="16" customWidth="1"/>
    <col min="15" max="15" width="8.28515625" style="16" customWidth="1"/>
    <col min="16" max="16" width="9.5703125" style="16" customWidth="1"/>
    <col min="17" max="17" width="8.5703125" style="16" customWidth="1"/>
    <col min="18" max="18" width="9.140625" style="16" customWidth="1"/>
    <col min="19" max="19" width="8.42578125" style="16" customWidth="1"/>
    <col min="20" max="20" width="9.42578125" style="16" customWidth="1"/>
    <col min="21" max="21" width="8.42578125" style="16" customWidth="1"/>
    <col min="22" max="16384" width="9.140625" style="16"/>
  </cols>
  <sheetData>
    <row r="1" spans="1:42" ht="17.25" x14ac:dyDescent="0.3">
      <c r="A1" s="937" t="s">
        <v>1503</v>
      </c>
    </row>
    <row r="3" spans="1:42" ht="15.75" x14ac:dyDescent="0.25">
      <c r="A3" s="11" t="s">
        <v>1126</v>
      </c>
      <c r="B3" s="76"/>
      <c r="C3" s="76"/>
      <c r="D3" s="76"/>
      <c r="E3" s="76"/>
      <c r="F3" s="76"/>
      <c r="G3" s="76"/>
      <c r="H3" s="76"/>
      <c r="I3" s="69"/>
      <c r="J3" s="69"/>
      <c r="K3" s="69"/>
      <c r="L3" s="69"/>
      <c r="M3" s="69"/>
      <c r="N3" s="69"/>
      <c r="O3" s="69"/>
      <c r="P3" s="32"/>
      <c r="Q3" s="32"/>
      <c r="R3" s="32"/>
      <c r="S3" s="32"/>
      <c r="T3" s="32"/>
      <c r="U3" s="32"/>
      <c r="V3" s="32"/>
      <c r="W3" s="12"/>
      <c r="X3" s="12"/>
    </row>
    <row r="4" spans="1:42" s="163" customFormat="1" ht="15" customHeight="1" x14ac:dyDescent="0.25"/>
    <row r="5" spans="1:42" s="163" customFormat="1" ht="15" customHeight="1" x14ac:dyDescent="0.25">
      <c r="A5" s="164" t="s">
        <v>1488</v>
      </c>
    </row>
    <row r="6" spans="1:42" s="163" customFormat="1" ht="15" customHeight="1" thickBot="1" x14ac:dyDescent="0.3">
      <c r="R6" s="69"/>
      <c r="Z6" s="462" t="s">
        <v>506</v>
      </c>
    </row>
    <row r="7" spans="1:42" ht="28.5" customHeight="1" thickBot="1" x14ac:dyDescent="0.3">
      <c r="A7" s="1533" t="s">
        <v>478</v>
      </c>
      <c r="B7" s="1517" t="s">
        <v>515</v>
      </c>
      <c r="C7" s="1518"/>
      <c r="D7" s="1519"/>
      <c r="E7" s="1514" t="s">
        <v>634</v>
      </c>
      <c r="F7" s="1515"/>
      <c r="G7" s="1515"/>
      <c r="H7" s="1515"/>
      <c r="I7" s="1515"/>
      <c r="J7" s="1515"/>
      <c r="K7" s="1515"/>
      <c r="L7" s="1515"/>
      <c r="M7" s="1515"/>
      <c r="N7" s="1515"/>
      <c r="O7" s="1515"/>
      <c r="P7" s="1515"/>
      <c r="Q7" s="1515"/>
      <c r="R7" s="1515"/>
      <c r="S7" s="1515"/>
      <c r="T7" s="1515"/>
      <c r="U7" s="1515"/>
      <c r="V7" s="1515"/>
      <c r="W7" s="1515"/>
      <c r="X7" s="1515"/>
      <c r="Y7" s="1515"/>
      <c r="Z7" s="1516"/>
      <c r="AA7" s="163"/>
      <c r="AB7" s="163"/>
      <c r="AC7" s="163"/>
      <c r="AD7" s="163"/>
      <c r="AE7" s="163"/>
      <c r="AF7" s="163"/>
      <c r="AG7" s="163"/>
      <c r="AH7" s="163"/>
      <c r="AI7" s="163"/>
      <c r="AJ7" s="163"/>
      <c r="AK7" s="163"/>
      <c r="AL7" s="32"/>
      <c r="AM7" s="12"/>
      <c r="AN7" s="12"/>
    </row>
    <row r="8" spans="1:42" ht="19.5" customHeight="1" x14ac:dyDescent="0.25">
      <c r="A8" s="1534"/>
      <c r="B8" s="1520"/>
      <c r="C8" s="1521"/>
      <c r="D8" s="1522"/>
      <c r="E8" s="1526" t="s">
        <v>623</v>
      </c>
      <c r="F8" s="1527"/>
      <c r="G8" s="1527"/>
      <c r="H8" s="1528"/>
      <c r="I8" s="1526" t="s">
        <v>627</v>
      </c>
      <c r="J8" s="1527"/>
      <c r="K8" s="1527"/>
      <c r="L8" s="1528"/>
      <c r="M8" s="1526" t="s">
        <v>619</v>
      </c>
      <c r="N8" s="1527"/>
      <c r="O8" s="1527"/>
      <c r="P8" s="1527"/>
      <c r="Q8" s="1527"/>
      <c r="R8" s="1528"/>
      <c r="S8" s="1510" t="s">
        <v>617</v>
      </c>
      <c r="T8" s="1511"/>
      <c r="U8" s="1510" t="s">
        <v>507</v>
      </c>
      <c r="V8" s="1511"/>
      <c r="W8" s="1510" t="s">
        <v>620</v>
      </c>
      <c r="X8" s="1511"/>
      <c r="Y8" s="1529" t="s">
        <v>616</v>
      </c>
      <c r="Z8" s="1530"/>
      <c r="AA8" s="163"/>
      <c r="AB8" s="163"/>
      <c r="AC8" s="163"/>
      <c r="AD8" s="163"/>
      <c r="AE8" s="163"/>
      <c r="AF8" s="163"/>
      <c r="AG8" s="163"/>
      <c r="AH8" s="163"/>
      <c r="AI8" s="163"/>
      <c r="AJ8" s="163"/>
      <c r="AK8" s="163"/>
      <c r="AL8" s="163"/>
      <c r="AM8" s="163"/>
      <c r="AN8" s="32"/>
      <c r="AO8" s="12"/>
      <c r="AP8" s="12"/>
    </row>
    <row r="9" spans="1:42" ht="19.5" customHeight="1" x14ac:dyDescent="0.25">
      <c r="A9" s="1534"/>
      <c r="B9" s="1520"/>
      <c r="C9" s="1521"/>
      <c r="D9" s="1522"/>
      <c r="E9" s="1560" t="s">
        <v>618</v>
      </c>
      <c r="F9" s="1556"/>
      <c r="G9" s="1551" t="s">
        <v>626</v>
      </c>
      <c r="H9" s="1552"/>
      <c r="I9" s="1560" t="s">
        <v>799</v>
      </c>
      <c r="J9" s="1556"/>
      <c r="K9" s="1551" t="s">
        <v>628</v>
      </c>
      <c r="L9" s="1552"/>
      <c r="M9" s="1560" t="s">
        <v>635</v>
      </c>
      <c r="N9" s="1556"/>
      <c r="O9" s="1551" t="s">
        <v>636</v>
      </c>
      <c r="P9" s="1556"/>
      <c r="Q9" s="1551" t="s">
        <v>630</v>
      </c>
      <c r="R9" s="1552"/>
      <c r="S9" s="1512"/>
      <c r="T9" s="1513"/>
      <c r="U9" s="1512"/>
      <c r="V9" s="1513"/>
      <c r="W9" s="1512"/>
      <c r="X9" s="1513"/>
      <c r="Y9" s="1531"/>
      <c r="Z9" s="1532"/>
      <c r="AA9" s="163"/>
      <c r="AB9" s="163"/>
      <c r="AC9" s="163"/>
      <c r="AD9" s="163"/>
      <c r="AE9" s="163"/>
      <c r="AF9" s="163"/>
      <c r="AG9" s="163"/>
      <c r="AH9" s="163"/>
      <c r="AI9" s="163"/>
      <c r="AJ9" s="163"/>
      <c r="AK9" s="163"/>
      <c r="AL9" s="163"/>
      <c r="AM9" s="32"/>
      <c r="AN9" s="12"/>
      <c r="AO9" s="12"/>
    </row>
    <row r="10" spans="1:42" s="29" customFormat="1" ht="18.75" customHeight="1" thickBot="1" x14ac:dyDescent="0.3">
      <c r="A10" s="1535"/>
      <c r="B10" s="1523"/>
      <c r="C10" s="1524"/>
      <c r="D10" s="1525"/>
      <c r="E10" s="67" t="s">
        <v>514</v>
      </c>
      <c r="F10" s="161" t="s">
        <v>775</v>
      </c>
      <c r="G10" s="156" t="s">
        <v>514</v>
      </c>
      <c r="H10" s="158" t="s">
        <v>775</v>
      </c>
      <c r="I10" s="67" t="s">
        <v>514</v>
      </c>
      <c r="J10" s="156" t="s">
        <v>775</v>
      </c>
      <c r="K10" s="156" t="s">
        <v>514</v>
      </c>
      <c r="L10" s="158" t="s">
        <v>775</v>
      </c>
      <c r="M10" s="67" t="s">
        <v>514</v>
      </c>
      <c r="N10" s="156" t="s">
        <v>775</v>
      </c>
      <c r="O10" s="156" t="s">
        <v>514</v>
      </c>
      <c r="P10" s="156" t="s">
        <v>775</v>
      </c>
      <c r="Q10" s="156" t="s">
        <v>514</v>
      </c>
      <c r="R10" s="158" t="s">
        <v>775</v>
      </c>
      <c r="S10" s="67" t="s">
        <v>514</v>
      </c>
      <c r="T10" s="158" t="s">
        <v>775</v>
      </c>
      <c r="U10" s="67" t="s">
        <v>514</v>
      </c>
      <c r="V10" s="158" t="s">
        <v>775</v>
      </c>
      <c r="W10" s="67" t="s">
        <v>514</v>
      </c>
      <c r="X10" s="158" t="s">
        <v>775</v>
      </c>
      <c r="Y10" s="1079" t="s">
        <v>1135</v>
      </c>
      <c r="Z10" s="1080" t="s">
        <v>775</v>
      </c>
      <c r="AA10" s="166"/>
      <c r="AB10" s="166"/>
      <c r="AC10" s="166"/>
      <c r="AD10" s="166"/>
      <c r="AE10" s="166"/>
      <c r="AF10" s="166"/>
      <c r="AG10" s="166"/>
      <c r="AH10" s="166"/>
      <c r="AI10" s="166"/>
      <c r="AJ10" s="166"/>
      <c r="AK10" s="166"/>
      <c r="AL10" s="166"/>
      <c r="AM10" s="362"/>
      <c r="AN10" s="28"/>
      <c r="AO10" s="28"/>
    </row>
    <row r="11" spans="1:42" ht="15" customHeight="1" x14ac:dyDescent="0.25">
      <c r="A11" s="1126">
        <v>1</v>
      </c>
      <c r="B11" s="1562" t="s">
        <v>629</v>
      </c>
      <c r="C11" s="1542" t="s">
        <v>615</v>
      </c>
      <c r="D11" s="1543"/>
      <c r="E11" s="1053">
        <v>478411</v>
      </c>
      <c r="F11" s="1054">
        <v>35692</v>
      </c>
      <c r="G11" s="1055">
        <v>218595</v>
      </c>
      <c r="H11" s="1056">
        <v>824</v>
      </c>
      <c r="I11" s="1053">
        <v>118531</v>
      </c>
      <c r="J11" s="1055">
        <v>3089</v>
      </c>
      <c r="K11" s="1055">
        <v>16654</v>
      </c>
      <c r="L11" s="1056">
        <v>45</v>
      </c>
      <c r="M11" s="1053">
        <v>11555</v>
      </c>
      <c r="N11" s="1055">
        <v>3055</v>
      </c>
      <c r="O11" s="1055">
        <v>11334</v>
      </c>
      <c r="P11" s="1055">
        <v>29</v>
      </c>
      <c r="Q11" s="1055">
        <v>1054</v>
      </c>
      <c r="R11" s="1056">
        <v>197</v>
      </c>
      <c r="S11" s="1053">
        <v>222</v>
      </c>
      <c r="T11" s="1056">
        <v>189</v>
      </c>
      <c r="U11" s="1053">
        <v>59747</v>
      </c>
      <c r="V11" s="1056">
        <v>6211</v>
      </c>
      <c r="W11" s="1073">
        <v>7562</v>
      </c>
      <c r="X11" s="1076">
        <v>2781</v>
      </c>
      <c r="Y11" s="1082">
        <f>E11+G11+I11+K11+M11+O11+Q11+S11+U11+W11</f>
        <v>923665</v>
      </c>
      <c r="Z11" s="1083">
        <f>F11+H11+J11+L11+N11+P11+R11+T11+V11+X11</f>
        <v>52112</v>
      </c>
      <c r="AA11" s="163"/>
      <c r="AB11" s="163"/>
      <c r="AC11" s="163"/>
      <c r="AD11" s="163"/>
      <c r="AE11" s="163"/>
      <c r="AF11" s="163"/>
      <c r="AG11" s="32"/>
      <c r="AH11" s="12"/>
      <c r="AI11" s="12"/>
    </row>
    <row r="12" spans="1:42" ht="15" customHeight="1" x14ac:dyDescent="0.25">
      <c r="A12" s="1126">
        <v>2</v>
      </c>
      <c r="B12" s="1563"/>
      <c r="C12" s="1549" t="s">
        <v>517</v>
      </c>
      <c r="D12" s="1550"/>
      <c r="E12" s="1057">
        <v>22185</v>
      </c>
      <c r="F12" s="1058">
        <v>1368</v>
      </c>
      <c r="G12" s="72">
        <v>58711</v>
      </c>
      <c r="H12" s="1059">
        <v>3208</v>
      </c>
      <c r="I12" s="1057">
        <v>75204</v>
      </c>
      <c r="J12" s="72">
        <v>17953</v>
      </c>
      <c r="K12" s="72">
        <v>17258</v>
      </c>
      <c r="L12" s="1059">
        <v>1780</v>
      </c>
      <c r="M12" s="1057">
        <v>27785</v>
      </c>
      <c r="N12" s="72">
        <v>487</v>
      </c>
      <c r="O12" s="72">
        <v>17816</v>
      </c>
      <c r="P12" s="72">
        <v>1325</v>
      </c>
      <c r="Q12" s="72">
        <v>62</v>
      </c>
      <c r="R12" s="1059">
        <v>87</v>
      </c>
      <c r="S12" s="1057"/>
      <c r="T12" s="1059">
        <v>318</v>
      </c>
      <c r="U12" s="1057">
        <v>29364</v>
      </c>
      <c r="V12" s="1059">
        <v>6693</v>
      </c>
      <c r="W12" s="1074">
        <v>4925</v>
      </c>
      <c r="X12" s="1077">
        <v>108</v>
      </c>
      <c r="Y12" s="1060">
        <f t="shared" ref="Y12:Z14" si="0">E12+G12+I12+K12+M12+O12+Q12+S12+U12+W12</f>
        <v>253310</v>
      </c>
      <c r="Z12" s="1084">
        <f t="shared" si="0"/>
        <v>33327</v>
      </c>
      <c r="AA12" s="163"/>
      <c r="AB12" s="163"/>
      <c r="AC12" s="163"/>
      <c r="AD12" s="163"/>
      <c r="AE12" s="163"/>
      <c r="AF12" s="163"/>
      <c r="AG12" s="32"/>
      <c r="AH12" s="12"/>
      <c r="AI12" s="12"/>
    </row>
    <row r="13" spans="1:42" ht="15" customHeight="1" x14ac:dyDescent="0.25">
      <c r="A13" s="77">
        <v>3</v>
      </c>
      <c r="B13" s="1563"/>
      <c r="C13" s="1547" t="s">
        <v>482</v>
      </c>
      <c r="D13" s="1548"/>
      <c r="E13" s="1057">
        <v>300592</v>
      </c>
      <c r="F13" s="1058">
        <v>2032</v>
      </c>
      <c r="G13" s="72">
        <v>101882</v>
      </c>
      <c r="H13" s="1059">
        <v>2448</v>
      </c>
      <c r="I13" s="1057">
        <v>75384</v>
      </c>
      <c r="J13" s="72">
        <v>2109</v>
      </c>
      <c r="K13" s="72">
        <v>8773</v>
      </c>
      <c r="L13" s="1059">
        <v>1999</v>
      </c>
      <c r="M13" s="1057">
        <v>11521</v>
      </c>
      <c r="N13" s="72">
        <v>541</v>
      </c>
      <c r="O13" s="72">
        <v>17132</v>
      </c>
      <c r="P13" s="72">
        <v>3138</v>
      </c>
      <c r="Q13" s="72">
        <v>1944</v>
      </c>
      <c r="R13" s="1059">
        <v>192</v>
      </c>
      <c r="S13" s="1057">
        <v>3645</v>
      </c>
      <c r="T13" s="1059">
        <v>1626</v>
      </c>
      <c r="U13" s="1057">
        <v>28330</v>
      </c>
      <c r="V13" s="1059">
        <v>8805</v>
      </c>
      <c r="W13" s="1318">
        <v>11640</v>
      </c>
      <c r="X13" s="1077">
        <v>1231</v>
      </c>
      <c r="Y13" s="1060">
        <f t="shared" si="0"/>
        <v>560843</v>
      </c>
      <c r="Z13" s="1084">
        <f t="shared" si="0"/>
        <v>24121</v>
      </c>
      <c r="AA13" s="163"/>
      <c r="AB13" s="163"/>
      <c r="AC13" s="163"/>
      <c r="AD13" s="163"/>
      <c r="AE13" s="163"/>
      <c r="AF13" s="163"/>
      <c r="AG13" s="32"/>
      <c r="AH13" s="12"/>
      <c r="AI13" s="12"/>
    </row>
    <row r="14" spans="1:42" ht="15" customHeight="1" x14ac:dyDescent="0.25">
      <c r="A14" s="77">
        <v>4</v>
      </c>
      <c r="B14" s="1553" t="s">
        <v>516</v>
      </c>
      <c r="C14" s="1554"/>
      <c r="D14" s="1555"/>
      <c r="E14" s="1057">
        <v>416</v>
      </c>
      <c r="F14" s="1058"/>
      <c r="G14" s="72">
        <v>13608</v>
      </c>
      <c r="H14" s="1059">
        <v>93</v>
      </c>
      <c r="I14" s="1057"/>
      <c r="J14" s="72"/>
      <c r="K14" s="72"/>
      <c r="L14" s="1059"/>
      <c r="M14" s="1057"/>
      <c r="N14" s="72"/>
      <c r="O14" s="72"/>
      <c r="P14" s="72"/>
      <c r="Q14" s="72"/>
      <c r="R14" s="1059"/>
      <c r="S14" s="1057"/>
      <c r="T14" s="1059"/>
      <c r="U14" s="1057">
        <v>56919</v>
      </c>
      <c r="V14" s="1059">
        <v>2397</v>
      </c>
      <c r="W14" s="1074"/>
      <c r="X14" s="1077"/>
      <c r="Y14" s="1060">
        <f t="shared" si="0"/>
        <v>70943</v>
      </c>
      <c r="Z14" s="1084">
        <f t="shared" si="0"/>
        <v>2490</v>
      </c>
      <c r="AA14" s="163"/>
      <c r="AB14" s="163"/>
      <c r="AC14" s="163"/>
      <c r="AD14" s="163"/>
      <c r="AE14" s="163"/>
      <c r="AF14" s="163"/>
      <c r="AG14" s="32"/>
      <c r="AH14" s="12"/>
      <c r="AI14" s="12"/>
    </row>
    <row r="15" spans="1:42" ht="15" customHeight="1" thickBot="1" x14ac:dyDescent="0.3">
      <c r="A15" s="1127">
        <v>5</v>
      </c>
      <c r="B15" s="1564" t="s">
        <v>624</v>
      </c>
      <c r="C15" s="1565"/>
      <c r="D15" s="1566"/>
      <c r="E15" s="1061"/>
      <c r="F15" s="1062"/>
      <c r="G15" s="1063"/>
      <c r="H15" s="1064"/>
      <c r="I15" s="1061"/>
      <c r="J15" s="1063"/>
      <c r="K15" s="1063"/>
      <c r="L15" s="1064"/>
      <c r="M15" s="1061"/>
      <c r="N15" s="1063"/>
      <c r="O15" s="1063"/>
      <c r="P15" s="1063"/>
      <c r="Q15" s="1063"/>
      <c r="R15" s="1064"/>
      <c r="S15" s="1065"/>
      <c r="T15" s="1066"/>
      <c r="U15" s="1067"/>
      <c r="V15" s="1068"/>
      <c r="W15" s="1075"/>
      <c r="X15" s="1078"/>
      <c r="Y15" s="1085"/>
      <c r="Z15" s="1086"/>
      <c r="AA15" s="163"/>
      <c r="AB15" s="163"/>
      <c r="AC15" s="163"/>
      <c r="AD15" s="163"/>
      <c r="AE15" s="32"/>
      <c r="AF15" s="12"/>
      <c r="AG15" s="12"/>
    </row>
    <row r="16" spans="1:42" s="68" customFormat="1" ht="15" customHeight="1" thickBot="1" x14ac:dyDescent="0.3">
      <c r="A16" s="1128">
        <v>6</v>
      </c>
      <c r="B16" s="1557" t="s">
        <v>616</v>
      </c>
      <c r="C16" s="1558"/>
      <c r="D16" s="1559"/>
      <c r="E16" s="1069">
        <f>SUM(E11:E15)</f>
        <v>801604</v>
      </c>
      <c r="F16" s="1070">
        <f t="shared" ref="F16:Z16" si="1">SUM(F11:F15)</f>
        <v>39092</v>
      </c>
      <c r="G16" s="1071">
        <f t="shared" si="1"/>
        <v>392796</v>
      </c>
      <c r="H16" s="1072">
        <f t="shared" si="1"/>
        <v>6573</v>
      </c>
      <c r="I16" s="1069">
        <f t="shared" si="1"/>
        <v>269119</v>
      </c>
      <c r="J16" s="1071">
        <f t="shared" si="1"/>
        <v>23151</v>
      </c>
      <c r="K16" s="1071">
        <f t="shared" si="1"/>
        <v>42685</v>
      </c>
      <c r="L16" s="1072">
        <f t="shared" si="1"/>
        <v>3824</v>
      </c>
      <c r="M16" s="1069">
        <f t="shared" si="1"/>
        <v>50861</v>
      </c>
      <c r="N16" s="1071">
        <f t="shared" si="1"/>
        <v>4083</v>
      </c>
      <c r="O16" s="1071">
        <f t="shared" si="1"/>
        <v>46282</v>
      </c>
      <c r="P16" s="1071">
        <f t="shared" si="1"/>
        <v>4492</v>
      </c>
      <c r="Q16" s="1071">
        <f t="shared" si="1"/>
        <v>3060</v>
      </c>
      <c r="R16" s="1072">
        <f t="shared" si="1"/>
        <v>476</v>
      </c>
      <c r="S16" s="1090">
        <f t="shared" si="1"/>
        <v>3867</v>
      </c>
      <c r="T16" s="1088">
        <f t="shared" si="1"/>
        <v>2133</v>
      </c>
      <c r="U16" s="1090">
        <f t="shared" si="1"/>
        <v>174360</v>
      </c>
      <c r="V16" s="1088">
        <f t="shared" si="1"/>
        <v>24106</v>
      </c>
      <c r="W16" s="1087">
        <f t="shared" si="1"/>
        <v>24127</v>
      </c>
      <c r="X16" s="1088">
        <f t="shared" si="1"/>
        <v>4120</v>
      </c>
      <c r="Y16" s="1081">
        <f t="shared" si="1"/>
        <v>1808761</v>
      </c>
      <c r="Z16" s="1089">
        <f t="shared" si="1"/>
        <v>112050</v>
      </c>
      <c r="AA16" s="169"/>
      <c r="AB16" s="169"/>
      <c r="AC16" s="169"/>
      <c r="AD16" s="169"/>
      <c r="AE16" s="135"/>
      <c r="AF16" s="25"/>
      <c r="AG16" s="25"/>
    </row>
    <row r="17" spans="1:33" s="163" customFormat="1" ht="15" customHeight="1" x14ac:dyDescent="0.25">
      <c r="F17" s="1095"/>
    </row>
    <row r="18" spans="1:33" ht="14.25" customHeight="1" x14ac:dyDescent="0.25">
      <c r="A18" s="164" t="s">
        <v>1127</v>
      </c>
      <c r="B18" s="133"/>
      <c r="C18" s="133"/>
      <c r="D18" s="133"/>
      <c r="E18" s="133"/>
      <c r="F18" s="133"/>
      <c r="G18" s="133"/>
      <c r="H18" s="133"/>
      <c r="I18" s="133"/>
      <c r="J18" s="133"/>
      <c r="K18" s="133"/>
      <c r="L18" s="133"/>
      <c r="M18" s="133"/>
      <c r="N18" s="133"/>
      <c r="O18" s="133"/>
      <c r="P18" s="133"/>
      <c r="Q18" s="133"/>
      <c r="R18" s="133"/>
      <c r="S18" s="133"/>
      <c r="T18" s="133"/>
      <c r="U18" s="133"/>
      <c r="V18" s="12"/>
      <c r="W18" s="12"/>
      <c r="X18" s="12"/>
    </row>
    <row r="19" spans="1:33" ht="14.25" customHeight="1" thickBot="1" x14ac:dyDescent="0.3">
      <c r="A19" s="164"/>
      <c r="B19" s="133"/>
      <c r="C19" s="133"/>
      <c r="D19" s="133"/>
      <c r="E19" s="133"/>
      <c r="F19" s="133"/>
      <c r="G19" s="133"/>
      <c r="H19" s="133"/>
      <c r="I19" s="133"/>
      <c r="J19" s="133"/>
      <c r="K19" s="133"/>
      <c r="L19" s="133"/>
      <c r="M19" s="461" t="s">
        <v>506</v>
      </c>
      <c r="N19" s="163"/>
      <c r="O19" s="163"/>
      <c r="P19" s="163"/>
      <c r="Q19" s="163"/>
      <c r="R19" s="163"/>
      <c r="S19" s="163"/>
      <c r="T19" s="163"/>
      <c r="U19" s="163"/>
      <c r="V19" s="163"/>
      <c r="W19" s="12"/>
      <c r="X19" s="12"/>
    </row>
    <row r="20" spans="1:33" ht="28.5" customHeight="1" x14ac:dyDescent="0.25">
      <c r="A20" s="1539" t="s">
        <v>478</v>
      </c>
      <c r="B20" s="1536" t="s">
        <v>515</v>
      </c>
      <c r="C20" s="1536"/>
      <c r="D20" s="1536"/>
      <c r="E20" s="1544" t="s">
        <v>631</v>
      </c>
      <c r="F20" s="1545"/>
      <c r="G20" s="1546"/>
      <c r="H20" s="1526" t="s">
        <v>633</v>
      </c>
      <c r="I20" s="1527"/>
      <c r="J20" s="1528"/>
      <c r="K20" s="1545" t="s">
        <v>616</v>
      </c>
      <c r="L20" s="1545"/>
      <c r="M20" s="1546"/>
      <c r="N20" s="163"/>
      <c r="O20" s="163"/>
      <c r="P20" s="163"/>
      <c r="Q20" s="163"/>
      <c r="R20" s="163"/>
      <c r="S20" s="163"/>
      <c r="T20" s="163"/>
      <c r="U20" s="163"/>
      <c r="V20" s="163"/>
      <c r="W20" s="12"/>
      <c r="X20" s="12"/>
    </row>
    <row r="21" spans="1:33" ht="44.25" customHeight="1" x14ac:dyDescent="0.25">
      <c r="A21" s="1540"/>
      <c r="B21" s="1537"/>
      <c r="C21" s="1537"/>
      <c r="D21" s="1537"/>
      <c r="E21" s="153" t="s">
        <v>800</v>
      </c>
      <c r="F21" s="132" t="s">
        <v>632</v>
      </c>
      <c r="G21" s="155" t="s">
        <v>622</v>
      </c>
      <c r="H21" s="153" t="s">
        <v>621</v>
      </c>
      <c r="I21" s="132" t="s">
        <v>632</v>
      </c>
      <c r="J21" s="155" t="s">
        <v>622</v>
      </c>
      <c r="K21" s="154" t="s">
        <v>621</v>
      </c>
      <c r="L21" s="81" t="s">
        <v>632</v>
      </c>
      <c r="M21" s="155" t="s">
        <v>622</v>
      </c>
      <c r="N21" s="163"/>
      <c r="O21" s="163"/>
      <c r="P21" s="163"/>
      <c r="Q21" s="163"/>
      <c r="R21" s="163"/>
      <c r="S21" s="163"/>
      <c r="T21" s="163"/>
      <c r="U21" s="163"/>
      <c r="V21" s="163"/>
      <c r="W21" s="163"/>
      <c r="X21" s="163"/>
      <c r="Y21" s="163"/>
      <c r="Z21" s="163"/>
      <c r="AA21" s="163"/>
      <c r="AB21" s="163"/>
      <c r="AC21" s="163"/>
      <c r="AD21" s="163"/>
      <c r="AE21" s="163"/>
      <c r="AF21" s="163"/>
      <c r="AG21" s="163"/>
    </row>
    <row r="22" spans="1:33" s="29" customFormat="1" ht="25.5" customHeight="1" thickBot="1" x14ac:dyDescent="0.3">
      <c r="A22" s="1541"/>
      <c r="B22" s="1538"/>
      <c r="C22" s="1538"/>
      <c r="D22" s="1538"/>
      <c r="E22" s="67">
        <v>1</v>
      </c>
      <c r="F22" s="156">
        <v>2</v>
      </c>
      <c r="G22" s="158" t="s">
        <v>881</v>
      </c>
      <c r="H22" s="67">
        <v>4</v>
      </c>
      <c r="I22" s="156">
        <v>5</v>
      </c>
      <c r="J22" s="158" t="s">
        <v>882</v>
      </c>
      <c r="K22" s="161">
        <v>7</v>
      </c>
      <c r="L22" s="157">
        <v>8</v>
      </c>
      <c r="M22" s="158" t="s">
        <v>883</v>
      </c>
      <c r="N22" s="166"/>
      <c r="O22" s="163"/>
      <c r="P22" s="163"/>
      <c r="Q22" s="163"/>
      <c r="R22" s="163"/>
      <c r="S22" s="163"/>
      <c r="T22" s="163"/>
      <c r="U22" s="166"/>
      <c r="V22" s="166"/>
      <c r="W22" s="166"/>
      <c r="X22" s="166"/>
      <c r="Y22" s="166"/>
      <c r="Z22" s="166"/>
      <c r="AA22" s="166"/>
      <c r="AB22" s="166"/>
      <c r="AC22" s="166"/>
      <c r="AD22" s="166"/>
      <c r="AE22" s="166"/>
      <c r="AF22" s="166"/>
      <c r="AG22" s="166"/>
    </row>
    <row r="23" spans="1:33" ht="13.5" customHeight="1" x14ac:dyDescent="0.25">
      <c r="A23" s="134">
        <v>1</v>
      </c>
      <c r="B23" s="1574" t="s">
        <v>625</v>
      </c>
      <c r="C23" s="1567" t="s">
        <v>802</v>
      </c>
      <c r="D23" s="152" t="s">
        <v>610</v>
      </c>
      <c r="E23" s="1053">
        <v>140</v>
      </c>
      <c r="F23" s="1055">
        <v>141425</v>
      </c>
      <c r="G23" s="1056">
        <v>84</v>
      </c>
      <c r="H23" s="1053">
        <v>50</v>
      </c>
      <c r="I23" s="1055">
        <v>53592</v>
      </c>
      <c r="J23" s="1056">
        <v>89</v>
      </c>
      <c r="K23" s="1054">
        <f>E23+H23</f>
        <v>190</v>
      </c>
      <c r="L23" s="1055">
        <f>F23+I23</f>
        <v>195017</v>
      </c>
      <c r="M23" s="1056">
        <v>86</v>
      </c>
      <c r="N23" s="163"/>
      <c r="O23" s="1095"/>
      <c r="P23" s="163"/>
      <c r="Q23" s="163"/>
      <c r="R23" s="163"/>
      <c r="S23" s="163"/>
      <c r="T23" s="163"/>
      <c r="U23" s="163"/>
      <c r="V23" s="163"/>
      <c r="W23" s="163"/>
      <c r="X23" s="163"/>
      <c r="Y23" s="163"/>
      <c r="Z23" s="163"/>
      <c r="AA23" s="163"/>
      <c r="AB23" s="163"/>
      <c r="AC23" s="163"/>
      <c r="AD23" s="163"/>
      <c r="AE23" s="163"/>
      <c r="AF23" s="163"/>
      <c r="AG23" s="163"/>
    </row>
    <row r="24" spans="1:33" ht="14.25" customHeight="1" x14ac:dyDescent="0.25">
      <c r="A24" s="77">
        <v>2</v>
      </c>
      <c r="B24" s="1575"/>
      <c r="C24" s="1567"/>
      <c r="D24" s="131" t="s">
        <v>611</v>
      </c>
      <c r="E24" s="1057">
        <v>270</v>
      </c>
      <c r="F24" s="72">
        <v>182840</v>
      </c>
      <c r="G24" s="1059">
        <v>56</v>
      </c>
      <c r="H24" s="1057">
        <v>69</v>
      </c>
      <c r="I24" s="72">
        <v>59798</v>
      </c>
      <c r="J24" s="1059">
        <v>72</v>
      </c>
      <c r="K24" s="1058">
        <f t="shared" ref="K24:K33" si="2">E24+H24</f>
        <v>339</v>
      </c>
      <c r="L24" s="72">
        <f t="shared" ref="L24:L33" si="3">F24+I24</f>
        <v>242638</v>
      </c>
      <c r="M24" s="1059">
        <v>60</v>
      </c>
      <c r="N24" s="1095"/>
      <c r="O24" s="1095"/>
      <c r="P24" s="163"/>
      <c r="Q24" s="163"/>
      <c r="R24" s="163"/>
      <c r="S24" s="163"/>
      <c r="T24" s="163"/>
      <c r="U24" s="163"/>
      <c r="V24" s="163"/>
      <c r="W24" s="163"/>
      <c r="X24" s="163"/>
      <c r="Y24" s="163"/>
      <c r="Z24" s="163"/>
      <c r="AA24" s="163"/>
      <c r="AB24" s="163"/>
      <c r="AC24" s="163"/>
      <c r="AD24" s="163"/>
      <c r="AE24" s="163"/>
      <c r="AF24" s="163"/>
      <c r="AG24" s="163"/>
    </row>
    <row r="25" spans="1:33" ht="15" customHeight="1" x14ac:dyDescent="0.25">
      <c r="A25" s="77">
        <v>3</v>
      </c>
      <c r="B25" s="1575"/>
      <c r="C25" s="1567"/>
      <c r="D25" s="131" t="s">
        <v>612</v>
      </c>
      <c r="E25" s="1057">
        <v>726</v>
      </c>
      <c r="F25" s="72">
        <v>332344</v>
      </c>
      <c r="G25" s="1059">
        <v>38</v>
      </c>
      <c r="H25" s="1057">
        <v>181</v>
      </c>
      <c r="I25" s="72">
        <v>123655</v>
      </c>
      <c r="J25" s="1059">
        <v>57</v>
      </c>
      <c r="K25" s="1058">
        <f t="shared" si="2"/>
        <v>907</v>
      </c>
      <c r="L25" s="72">
        <f t="shared" si="3"/>
        <v>455999</v>
      </c>
      <c r="M25" s="1059">
        <v>42</v>
      </c>
      <c r="N25" s="163"/>
      <c r="O25" s="1095"/>
      <c r="P25" s="163"/>
      <c r="Q25" s="163"/>
      <c r="R25" s="163"/>
      <c r="S25" s="163"/>
      <c r="T25" s="163"/>
      <c r="U25" s="163"/>
      <c r="V25" s="163"/>
      <c r="W25" s="163"/>
      <c r="X25" s="163"/>
      <c r="Y25" s="163"/>
      <c r="Z25" s="163"/>
      <c r="AA25" s="163"/>
      <c r="AB25" s="163"/>
      <c r="AC25" s="163"/>
      <c r="AD25" s="163"/>
      <c r="AE25" s="163"/>
      <c r="AF25" s="163"/>
      <c r="AG25" s="163"/>
    </row>
    <row r="26" spans="1:33" ht="15" customHeight="1" x14ac:dyDescent="0.25">
      <c r="A26" s="77">
        <v>4</v>
      </c>
      <c r="B26" s="1575"/>
      <c r="C26" s="1567"/>
      <c r="D26" s="131" t="s">
        <v>613</v>
      </c>
      <c r="E26" s="1057">
        <v>55</v>
      </c>
      <c r="F26" s="72">
        <v>24466</v>
      </c>
      <c r="G26" s="1059">
        <v>37</v>
      </c>
      <c r="H26" s="1057">
        <v>33</v>
      </c>
      <c r="I26" s="72">
        <v>16574</v>
      </c>
      <c r="J26" s="1059">
        <v>42</v>
      </c>
      <c r="K26" s="1058">
        <f t="shared" si="2"/>
        <v>88</v>
      </c>
      <c r="L26" s="72">
        <f t="shared" si="3"/>
        <v>41040</v>
      </c>
      <c r="M26" s="1059">
        <v>39</v>
      </c>
      <c r="N26" s="163"/>
      <c r="O26" s="1151"/>
      <c r="P26" s="1151"/>
      <c r="Q26" s="697"/>
      <c r="R26" s="697"/>
      <c r="S26" s="697"/>
      <c r="T26" s="163"/>
      <c r="U26" s="163"/>
      <c r="V26" s="163"/>
      <c r="W26" s="163"/>
      <c r="X26" s="163"/>
      <c r="Y26" s="163"/>
      <c r="Z26" s="163"/>
      <c r="AA26" s="163"/>
      <c r="AB26" s="163"/>
      <c r="AC26" s="163"/>
      <c r="AD26" s="163"/>
      <c r="AE26" s="163"/>
      <c r="AF26" s="163"/>
      <c r="AG26" s="163"/>
    </row>
    <row r="27" spans="1:33" ht="15" customHeight="1" x14ac:dyDescent="0.25">
      <c r="A27" s="77">
        <v>5</v>
      </c>
      <c r="B27" s="1575"/>
      <c r="C27" s="1567"/>
      <c r="D27" s="131" t="s">
        <v>614</v>
      </c>
      <c r="E27" s="1057">
        <v>6</v>
      </c>
      <c r="F27" s="72">
        <v>2587</v>
      </c>
      <c r="G27" s="1059">
        <v>36</v>
      </c>
      <c r="H27" s="1057">
        <v>1</v>
      </c>
      <c r="I27" s="72">
        <v>549</v>
      </c>
      <c r="J27" s="1059">
        <v>46</v>
      </c>
      <c r="K27" s="1058">
        <f t="shared" si="2"/>
        <v>7</v>
      </c>
      <c r="L27" s="72">
        <f>F27+I27</f>
        <v>3136</v>
      </c>
      <c r="M27" s="1059">
        <v>37</v>
      </c>
      <c r="N27" s="163"/>
      <c r="O27" s="1095"/>
      <c r="P27" s="163"/>
      <c r="Q27" s="163"/>
      <c r="R27" s="163"/>
      <c r="S27" s="163"/>
      <c r="T27" s="163"/>
      <c r="U27" s="163"/>
      <c r="V27" s="163"/>
      <c r="W27" s="163"/>
      <c r="X27" s="163"/>
      <c r="Y27" s="163"/>
      <c r="Z27" s="163"/>
      <c r="AA27" s="163"/>
      <c r="AB27" s="163"/>
      <c r="AC27" s="163"/>
      <c r="AD27" s="163"/>
      <c r="AE27" s="163"/>
      <c r="AF27" s="163"/>
      <c r="AG27" s="163"/>
    </row>
    <row r="28" spans="1:33" ht="15" customHeight="1" x14ac:dyDescent="0.25">
      <c r="A28" s="77">
        <v>6</v>
      </c>
      <c r="B28" s="1575"/>
      <c r="C28" s="1567"/>
      <c r="D28" s="1052" t="s">
        <v>1489</v>
      </c>
      <c r="E28" s="1057">
        <v>25</v>
      </c>
      <c r="F28" s="72">
        <v>13344</v>
      </c>
      <c r="G28" s="1059">
        <v>44</v>
      </c>
      <c r="H28" s="1057">
        <v>16</v>
      </c>
      <c r="I28" s="72">
        <v>9319</v>
      </c>
      <c r="J28" s="1059">
        <v>49</v>
      </c>
      <c r="K28" s="1058">
        <f>E28+H28</f>
        <v>41</v>
      </c>
      <c r="L28" s="72">
        <f>F28+I28</f>
        <v>22663</v>
      </c>
      <c r="M28" s="1059">
        <v>46</v>
      </c>
      <c r="N28" s="163"/>
      <c r="O28" s="1095"/>
      <c r="P28" s="163"/>
      <c r="Q28" s="163"/>
      <c r="R28" s="163"/>
      <c r="S28" s="163"/>
      <c r="T28" s="163"/>
      <c r="U28" s="163"/>
      <c r="V28" s="163"/>
      <c r="W28" s="163"/>
      <c r="X28" s="163"/>
      <c r="Y28" s="163"/>
      <c r="Z28" s="163"/>
      <c r="AA28" s="163"/>
      <c r="AB28" s="163"/>
      <c r="AC28" s="163"/>
      <c r="AD28" s="163"/>
      <c r="AE28" s="163"/>
      <c r="AF28" s="163"/>
      <c r="AG28" s="163"/>
    </row>
    <row r="29" spans="1:33" ht="15" customHeight="1" x14ac:dyDescent="0.25">
      <c r="A29" s="77">
        <v>7</v>
      </c>
      <c r="B29" s="1575"/>
      <c r="C29" s="1568"/>
      <c r="D29" s="175" t="s">
        <v>616</v>
      </c>
      <c r="E29" s="1057">
        <f>SUM(E23:E28)</f>
        <v>1222</v>
      </c>
      <c r="F29" s="72">
        <f t="shared" ref="F29" si="4">SUM(F23:F28)</f>
        <v>697006</v>
      </c>
      <c r="G29" s="1059">
        <v>48</v>
      </c>
      <c r="H29" s="1057">
        <f>SUM(H23:H28)</f>
        <v>350</v>
      </c>
      <c r="I29" s="72">
        <f>SUM(I23:I28)</f>
        <v>263487</v>
      </c>
      <c r="J29" s="1059">
        <v>63</v>
      </c>
      <c r="K29" s="1058">
        <f>E29+H29</f>
        <v>1572</v>
      </c>
      <c r="L29" s="72">
        <f t="shared" si="3"/>
        <v>960493</v>
      </c>
      <c r="M29" s="1059">
        <v>51</v>
      </c>
      <c r="N29" s="163"/>
      <c r="O29" s="1095"/>
      <c r="P29" s="163"/>
      <c r="Q29" s="163"/>
      <c r="R29" s="163"/>
      <c r="S29" s="163"/>
      <c r="T29" s="163"/>
      <c r="U29" s="163"/>
      <c r="V29" s="163"/>
      <c r="W29" s="163"/>
      <c r="X29" s="163"/>
      <c r="Y29" s="163"/>
      <c r="Z29" s="163"/>
      <c r="AA29" s="163"/>
      <c r="AB29" s="163"/>
      <c r="AC29" s="163"/>
      <c r="AD29" s="163"/>
      <c r="AE29" s="163"/>
      <c r="AF29" s="163"/>
      <c r="AG29" s="163"/>
    </row>
    <row r="30" spans="1:33" ht="15" customHeight="1" x14ac:dyDescent="0.25">
      <c r="A30" s="77">
        <v>8</v>
      </c>
      <c r="B30" s="1575"/>
      <c r="C30" s="1576" t="s">
        <v>803</v>
      </c>
      <c r="D30" s="1577"/>
      <c r="E30" s="1057">
        <v>139</v>
      </c>
      <c r="F30" s="72">
        <v>80896</v>
      </c>
      <c r="G30" s="1059">
        <v>48</v>
      </c>
      <c r="H30" s="1057">
        <v>315</v>
      </c>
      <c r="I30" s="72">
        <v>174881</v>
      </c>
      <c r="J30" s="1059">
        <v>46</v>
      </c>
      <c r="K30" s="1058">
        <f t="shared" si="2"/>
        <v>454</v>
      </c>
      <c r="L30" s="72">
        <f t="shared" si="3"/>
        <v>255777</v>
      </c>
      <c r="M30" s="1059">
        <v>47</v>
      </c>
      <c r="N30" s="163"/>
      <c r="O30" s="1095"/>
      <c r="P30" s="163"/>
      <c r="Q30" s="163"/>
      <c r="R30" s="163"/>
      <c r="S30" s="163"/>
      <c r="T30" s="163"/>
      <c r="U30" s="163"/>
      <c r="V30" s="163"/>
      <c r="W30" s="163"/>
      <c r="X30" s="163"/>
      <c r="Y30" s="163"/>
      <c r="Z30" s="163"/>
      <c r="AA30" s="163"/>
      <c r="AB30" s="163"/>
      <c r="AC30" s="163"/>
      <c r="AD30" s="163"/>
      <c r="AE30" s="163"/>
      <c r="AF30" s="163"/>
      <c r="AG30" s="163"/>
    </row>
    <row r="31" spans="1:33" ht="15" customHeight="1" x14ac:dyDescent="0.25">
      <c r="A31" s="77">
        <v>9</v>
      </c>
      <c r="B31" s="1562"/>
      <c r="C31" s="1569" t="s">
        <v>804</v>
      </c>
      <c r="D31" s="1570"/>
      <c r="E31" s="1057">
        <v>1115</v>
      </c>
      <c r="F31" s="72">
        <v>402474</v>
      </c>
      <c r="G31" s="1059">
        <v>30</v>
      </c>
      <c r="H31" s="1057">
        <v>244</v>
      </c>
      <c r="I31" s="72">
        <v>119074</v>
      </c>
      <c r="J31" s="1059">
        <v>41</v>
      </c>
      <c r="K31" s="1058">
        <f t="shared" si="2"/>
        <v>1359</v>
      </c>
      <c r="L31" s="72">
        <f t="shared" si="3"/>
        <v>521548</v>
      </c>
      <c r="M31" s="1059">
        <v>32</v>
      </c>
      <c r="N31" s="163"/>
      <c r="O31" s="1095"/>
      <c r="P31" s="163"/>
      <c r="Q31" s="163"/>
      <c r="R31" s="163"/>
      <c r="S31" s="163"/>
      <c r="T31" s="163"/>
      <c r="U31" s="163"/>
      <c r="V31" s="163"/>
      <c r="W31" s="163"/>
      <c r="X31" s="163"/>
      <c r="Y31" s="163"/>
      <c r="Z31" s="163"/>
      <c r="AA31" s="163"/>
      <c r="AB31" s="163"/>
      <c r="AC31" s="163"/>
      <c r="AD31" s="163"/>
      <c r="AE31" s="163"/>
      <c r="AF31" s="163"/>
      <c r="AG31" s="163"/>
    </row>
    <row r="32" spans="1:33" ht="15" customHeight="1" x14ac:dyDescent="0.25">
      <c r="A32" s="77">
        <v>10</v>
      </c>
      <c r="B32" s="1572" t="s">
        <v>516</v>
      </c>
      <c r="C32" s="1572"/>
      <c r="D32" s="1572"/>
      <c r="E32" s="1057">
        <v>68</v>
      </c>
      <c r="F32" s="72">
        <v>14024</v>
      </c>
      <c r="G32" s="1059">
        <v>17</v>
      </c>
      <c r="H32" s="1057">
        <v>180</v>
      </c>
      <c r="I32" s="72">
        <v>56919</v>
      </c>
      <c r="J32" s="1059">
        <v>26</v>
      </c>
      <c r="K32" s="1058">
        <f t="shared" si="2"/>
        <v>248</v>
      </c>
      <c r="L32" s="72">
        <f t="shared" si="3"/>
        <v>70943</v>
      </c>
      <c r="M32" s="1059">
        <v>24</v>
      </c>
      <c r="N32" s="163"/>
      <c r="O32" s="1095"/>
      <c r="P32" s="163"/>
      <c r="Q32" s="163"/>
      <c r="R32" s="163"/>
      <c r="S32" s="163"/>
      <c r="T32" s="163"/>
      <c r="U32" s="163"/>
      <c r="V32" s="163"/>
      <c r="W32" s="163"/>
      <c r="X32" s="163"/>
      <c r="Y32" s="163"/>
      <c r="Z32" s="163"/>
      <c r="AA32" s="163"/>
      <c r="AB32" s="163"/>
      <c r="AC32" s="163"/>
      <c r="AD32" s="163"/>
      <c r="AE32" s="163"/>
      <c r="AF32" s="163"/>
      <c r="AG32" s="163"/>
    </row>
    <row r="33" spans="1:33" ht="15" customHeight="1" thickBot="1" x14ac:dyDescent="0.3">
      <c r="A33" s="160">
        <v>11</v>
      </c>
      <c r="B33" s="1573" t="s">
        <v>624</v>
      </c>
      <c r="C33" s="1573"/>
      <c r="D33" s="1573"/>
      <c r="E33" s="1091"/>
      <c r="F33" s="1092"/>
      <c r="G33" s="1093"/>
      <c r="H33" s="1091"/>
      <c r="I33" s="1092"/>
      <c r="J33" s="1093"/>
      <c r="K33" s="1094">
        <f t="shared" si="2"/>
        <v>0</v>
      </c>
      <c r="L33" s="1092">
        <f t="shared" si="3"/>
        <v>0</v>
      </c>
      <c r="M33" s="1093"/>
      <c r="N33" s="163"/>
      <c r="O33" s="1095"/>
      <c r="P33" s="163"/>
      <c r="Q33" s="163"/>
      <c r="R33" s="163"/>
      <c r="S33" s="163"/>
      <c r="T33" s="163"/>
      <c r="U33" s="163"/>
      <c r="V33" s="163"/>
      <c r="W33" s="163"/>
      <c r="X33" s="163"/>
      <c r="Y33" s="163"/>
      <c r="Z33" s="163"/>
      <c r="AA33" s="163"/>
      <c r="AB33" s="163"/>
      <c r="AC33" s="163"/>
      <c r="AD33" s="163"/>
      <c r="AE33" s="163"/>
      <c r="AF33" s="163"/>
      <c r="AG33" s="163"/>
    </row>
    <row r="34" spans="1:33" s="68" customFormat="1" ht="15" customHeight="1" thickBot="1" x14ac:dyDescent="0.3">
      <c r="A34" s="159">
        <v>12</v>
      </c>
      <c r="B34" s="1571" t="s">
        <v>616</v>
      </c>
      <c r="C34" s="1571"/>
      <c r="D34" s="1571"/>
      <c r="E34" s="521">
        <f>E29+E30+E31+E32+E33</f>
        <v>2544</v>
      </c>
      <c r="F34" s="519">
        <f t="shared" ref="F34:L34" si="5">F29+F30+F31+F32+F33</f>
        <v>1194400</v>
      </c>
      <c r="G34" s="520">
        <v>39</v>
      </c>
      <c r="H34" s="521">
        <f t="shared" si="5"/>
        <v>1089</v>
      </c>
      <c r="I34" s="519">
        <f t="shared" si="5"/>
        <v>614361</v>
      </c>
      <c r="J34" s="520">
        <v>48</v>
      </c>
      <c r="K34" s="522">
        <f t="shared" si="5"/>
        <v>3633</v>
      </c>
      <c r="L34" s="519">
        <f t="shared" si="5"/>
        <v>1808761</v>
      </c>
      <c r="M34" s="520">
        <v>42</v>
      </c>
      <c r="N34" s="163"/>
      <c r="O34" s="163"/>
      <c r="P34" s="163"/>
      <c r="Q34" s="163"/>
      <c r="R34" s="163"/>
      <c r="S34" s="163"/>
      <c r="T34" s="163"/>
      <c r="U34" s="163"/>
      <c r="V34" s="163"/>
      <c r="W34" s="165"/>
      <c r="X34" s="165"/>
      <c r="Y34" s="165"/>
      <c r="Z34" s="165"/>
      <c r="AA34" s="165"/>
      <c r="AB34" s="165"/>
      <c r="AC34" s="165"/>
      <c r="AD34" s="165"/>
      <c r="AE34" s="165"/>
      <c r="AF34" s="165"/>
      <c r="AG34" s="165"/>
    </row>
    <row r="35" spans="1:33" s="163" customFormat="1" ht="15" customHeight="1" x14ac:dyDescent="0.25"/>
    <row r="36" spans="1:33" s="167" customFormat="1" ht="12.75" customHeight="1" x14ac:dyDescent="0.25">
      <c r="A36" s="167" t="s">
        <v>637</v>
      </c>
    </row>
    <row r="37" spans="1:33" s="167" customFormat="1" ht="42" customHeight="1" x14ac:dyDescent="0.25">
      <c r="A37" s="1417" t="s">
        <v>1109</v>
      </c>
      <c r="B37" s="1420"/>
      <c r="C37" s="1420"/>
      <c r="D37" s="1420"/>
      <c r="E37" s="1420"/>
      <c r="F37" s="1420"/>
      <c r="G37" s="1420"/>
      <c r="H37" s="1420"/>
      <c r="I37" s="1420"/>
      <c r="J37" s="1420"/>
      <c r="K37" s="1420"/>
      <c r="L37" s="1420"/>
      <c r="M37" s="1420"/>
    </row>
    <row r="38" spans="1:33" s="167" customFormat="1" ht="15.75" customHeight="1" x14ac:dyDescent="0.25">
      <c r="A38" s="1417" t="s">
        <v>880</v>
      </c>
      <c r="B38" s="1420"/>
      <c r="C38" s="1420"/>
      <c r="D38" s="1420"/>
      <c r="E38" s="1420"/>
      <c r="F38" s="1420"/>
      <c r="G38" s="1420"/>
      <c r="H38" s="1420"/>
      <c r="I38" s="1420"/>
      <c r="J38" s="1420"/>
      <c r="K38" s="1420"/>
      <c r="L38" s="1420"/>
      <c r="M38" s="1420"/>
    </row>
    <row r="39" spans="1:33" s="167" customFormat="1" ht="43.5" customHeight="1" x14ac:dyDescent="0.25">
      <c r="A39" s="1417" t="s">
        <v>801</v>
      </c>
      <c r="B39" s="1420"/>
      <c r="C39" s="1420"/>
      <c r="D39" s="1420"/>
      <c r="E39" s="1420"/>
      <c r="F39" s="1420"/>
      <c r="G39" s="1420"/>
      <c r="H39" s="1420"/>
      <c r="I39" s="1420"/>
      <c r="J39" s="1420"/>
      <c r="K39" s="1420"/>
      <c r="L39" s="1420"/>
      <c r="M39" s="1420"/>
    </row>
    <row r="40" spans="1:33" s="167" customFormat="1" ht="105.75" customHeight="1" x14ac:dyDescent="0.25">
      <c r="A40" s="1417" t="s">
        <v>1166</v>
      </c>
      <c r="B40" s="1420"/>
      <c r="C40" s="1420"/>
      <c r="D40" s="1420"/>
      <c r="E40" s="1420"/>
      <c r="F40" s="1420"/>
      <c r="G40" s="1420"/>
      <c r="H40" s="1420"/>
      <c r="I40" s="1420"/>
      <c r="J40" s="1420"/>
      <c r="K40" s="1420"/>
      <c r="L40" s="1420"/>
      <c r="M40" s="1420"/>
    </row>
    <row r="41" spans="1:33" s="167" customFormat="1" ht="15.75" customHeight="1" x14ac:dyDescent="0.25">
      <c r="A41" s="1417" t="s">
        <v>805</v>
      </c>
      <c r="B41" s="1420"/>
      <c r="C41" s="1420"/>
      <c r="D41" s="1420"/>
      <c r="E41" s="1420"/>
      <c r="F41" s="1420"/>
      <c r="G41" s="1420"/>
      <c r="H41" s="1420"/>
      <c r="I41" s="1420"/>
      <c r="J41" s="1420"/>
      <c r="K41" s="1420"/>
      <c r="L41" s="1420"/>
      <c r="M41" s="1420"/>
    </row>
    <row r="42" spans="1:33" s="167" customFormat="1" ht="29.25" customHeight="1" x14ac:dyDescent="0.25">
      <c r="A42" s="1417" t="s">
        <v>1165</v>
      </c>
      <c r="B42" s="1420"/>
      <c r="C42" s="1420"/>
      <c r="D42" s="1420"/>
      <c r="E42" s="1420"/>
      <c r="F42" s="1420"/>
      <c r="G42" s="1420"/>
      <c r="H42" s="1420"/>
      <c r="I42" s="1420"/>
      <c r="J42" s="1420"/>
      <c r="K42" s="1420"/>
      <c r="L42" s="1420"/>
      <c r="M42" s="1420"/>
    </row>
    <row r="43" spans="1:33" s="167" customFormat="1" ht="12.75" customHeight="1" x14ac:dyDescent="0.25">
      <c r="A43" s="1417" t="s">
        <v>1144</v>
      </c>
      <c r="B43" s="1420"/>
      <c r="C43" s="1420"/>
      <c r="D43" s="1420"/>
      <c r="E43" s="1420"/>
      <c r="F43" s="1420"/>
      <c r="G43" s="1420"/>
      <c r="H43" s="1420"/>
      <c r="I43" s="1420"/>
      <c r="J43" s="1420"/>
      <c r="K43" s="1420"/>
      <c r="L43" s="1420"/>
      <c r="M43" s="1420"/>
    </row>
    <row r="44" spans="1:33" s="167" customFormat="1" ht="13.5" customHeight="1" x14ac:dyDescent="0.25"/>
    <row r="45" spans="1:33" s="163" customFormat="1" ht="15" customHeight="1" x14ac:dyDescent="0.25"/>
    <row r="46" spans="1:33" s="163" customFormat="1" ht="15" x14ac:dyDescent="0.25"/>
    <row r="47" spans="1:33" s="163" customFormat="1" ht="12.75" customHeight="1" x14ac:dyDescent="0.25"/>
    <row r="48" spans="1:33" s="163" customFormat="1" ht="15.75" customHeight="1" x14ac:dyDescent="0.25"/>
    <row r="49" spans="1:24" s="163" customFormat="1" ht="24.75" customHeight="1" x14ac:dyDescent="0.25"/>
    <row r="50" spans="1:24" s="163" customFormat="1" ht="24" customHeight="1" x14ac:dyDescent="0.25"/>
    <row r="51" spans="1:24" s="163" customFormat="1" ht="37.5" customHeight="1" x14ac:dyDescent="0.25"/>
    <row r="52" spans="1:24" s="163" customFormat="1" ht="15.75" customHeight="1" x14ac:dyDescent="0.25"/>
    <row r="53" spans="1:24" s="163" customFormat="1" ht="15.75" customHeight="1" x14ac:dyDescent="0.25"/>
    <row r="54" spans="1:24" s="163" customFormat="1" ht="15" customHeight="1" x14ac:dyDescent="0.25"/>
    <row r="55" spans="1:24" s="163" customFormat="1" ht="14.25" customHeight="1" x14ac:dyDescent="0.25"/>
    <row r="56" spans="1:24" s="163" customFormat="1" ht="16.5" customHeight="1" x14ac:dyDescent="0.25"/>
    <row r="57" spans="1:24" s="163" customFormat="1" ht="18.75" customHeight="1" x14ac:dyDescent="0.25"/>
    <row r="58" spans="1:24" x14ac:dyDescent="0.25">
      <c r="A58" s="75"/>
      <c r="B58" s="78"/>
      <c r="C58" s="78"/>
      <c r="D58" s="78"/>
      <c r="E58" s="78"/>
      <c r="F58" s="78"/>
      <c r="G58" s="78"/>
      <c r="H58" s="78"/>
      <c r="I58" s="30"/>
      <c r="J58" s="30"/>
      <c r="K58" s="30"/>
      <c r="L58" s="30"/>
      <c r="M58" s="30"/>
      <c r="N58" s="30"/>
      <c r="O58" s="30"/>
      <c r="P58" s="75"/>
      <c r="Q58" s="12"/>
      <c r="R58" s="12"/>
      <c r="S58" s="12"/>
      <c r="T58" s="12"/>
      <c r="U58" s="12"/>
      <c r="V58" s="12"/>
      <c r="W58" s="12"/>
      <c r="X58" s="12"/>
    </row>
    <row r="59" spans="1:24" ht="15.75" customHeight="1" x14ac:dyDescent="0.25">
      <c r="A59" s="1561"/>
      <c r="B59" s="1561"/>
      <c r="C59" s="1561"/>
      <c r="D59" s="1561"/>
      <c r="E59" s="1561"/>
      <c r="F59" s="1561"/>
      <c r="G59" s="1561"/>
      <c r="H59" s="1561"/>
      <c r="I59" s="1561"/>
      <c r="J59" s="1561"/>
      <c r="K59" s="1561"/>
      <c r="L59" s="1561"/>
      <c r="M59" s="1561"/>
      <c r="N59" s="1561"/>
      <c r="O59" s="1561"/>
      <c r="P59" s="1561"/>
      <c r="Q59" s="1561"/>
      <c r="R59" s="1561"/>
      <c r="S59" s="1561"/>
      <c r="T59" s="1561"/>
      <c r="U59" s="1561"/>
      <c r="V59" s="12"/>
      <c r="W59" s="12"/>
      <c r="X59" s="12"/>
    </row>
    <row r="60" spans="1:24" ht="15.75" x14ac:dyDescent="0.25">
      <c r="A60" s="79"/>
      <c r="B60" s="80"/>
      <c r="C60" s="80"/>
      <c r="D60" s="80"/>
      <c r="E60" s="80"/>
      <c r="F60" s="80"/>
      <c r="G60" s="80"/>
      <c r="H60" s="80"/>
      <c r="I60" s="32"/>
      <c r="J60" s="32"/>
      <c r="K60" s="32"/>
      <c r="L60" s="32"/>
      <c r="M60" s="32"/>
      <c r="N60" s="32"/>
      <c r="O60" s="32"/>
      <c r="P60" s="32"/>
    </row>
    <row r="61" spans="1:24" x14ac:dyDescent="0.25">
      <c r="A61" s="32"/>
      <c r="B61" s="80"/>
      <c r="C61" s="80"/>
      <c r="D61" s="80"/>
      <c r="E61" s="80"/>
      <c r="F61" s="80"/>
      <c r="G61" s="80"/>
      <c r="H61" s="80"/>
      <c r="I61" s="32"/>
      <c r="J61" s="32"/>
      <c r="K61" s="32"/>
      <c r="L61" s="32"/>
      <c r="M61" s="32"/>
      <c r="N61" s="32"/>
      <c r="O61" s="32"/>
      <c r="P61" s="32"/>
    </row>
    <row r="62" spans="1:24" x14ac:dyDescent="0.25">
      <c r="A62" s="81"/>
      <c r="B62" s="82"/>
      <c r="C62" s="82"/>
      <c r="D62" s="82"/>
      <c r="E62" s="82"/>
      <c r="F62" s="82"/>
      <c r="G62" s="82"/>
      <c r="H62" s="82"/>
      <c r="I62" s="81"/>
      <c r="J62" s="81"/>
      <c r="K62" s="81"/>
      <c r="L62" s="81"/>
      <c r="M62" s="81"/>
      <c r="N62" s="81"/>
      <c r="O62" s="81"/>
      <c r="P62" s="81"/>
    </row>
    <row r="63" spans="1:24" x14ac:dyDescent="0.25">
      <c r="A63" s="81"/>
      <c r="B63" s="82"/>
      <c r="C63" s="82"/>
      <c r="D63" s="82"/>
      <c r="E63" s="82"/>
      <c r="F63" s="82"/>
      <c r="G63" s="82"/>
      <c r="H63" s="82"/>
      <c r="I63" s="81"/>
      <c r="J63" s="81"/>
      <c r="K63" s="81"/>
      <c r="L63" s="81"/>
      <c r="M63" s="81"/>
      <c r="N63" s="81"/>
      <c r="O63" s="81"/>
      <c r="P63" s="81"/>
    </row>
    <row r="64" spans="1:24" x14ac:dyDescent="0.25">
      <c r="A64" s="81"/>
      <c r="B64" s="82"/>
      <c r="C64" s="82"/>
      <c r="D64" s="82"/>
      <c r="E64" s="82"/>
      <c r="F64" s="82"/>
      <c r="G64" s="82"/>
      <c r="H64" s="82"/>
      <c r="I64" s="81"/>
      <c r="J64" s="81"/>
      <c r="K64" s="81"/>
      <c r="L64" s="81"/>
      <c r="M64" s="81"/>
      <c r="N64" s="81"/>
      <c r="O64" s="81"/>
      <c r="P64" s="81"/>
    </row>
    <row r="65" spans="1:16" x14ac:dyDescent="0.25">
      <c r="A65" s="81"/>
      <c r="B65" s="82"/>
      <c r="C65" s="82"/>
      <c r="D65" s="82"/>
      <c r="E65" s="82"/>
      <c r="F65" s="82"/>
      <c r="G65" s="82"/>
      <c r="H65" s="82"/>
      <c r="I65" s="81"/>
      <c r="J65" s="81"/>
      <c r="K65" s="81"/>
      <c r="L65" s="81"/>
      <c r="M65" s="81"/>
      <c r="N65" s="81"/>
      <c r="O65" s="81"/>
      <c r="P65" s="81"/>
    </row>
    <row r="66" spans="1:16" x14ac:dyDescent="0.25">
      <c r="A66" s="81"/>
      <c r="B66" s="82"/>
      <c r="C66" s="82"/>
      <c r="D66" s="82"/>
      <c r="E66" s="82"/>
      <c r="F66" s="82"/>
      <c r="G66" s="82"/>
      <c r="H66" s="82"/>
      <c r="I66" s="81"/>
      <c r="J66" s="81"/>
      <c r="K66" s="81"/>
      <c r="L66" s="81"/>
      <c r="M66" s="81"/>
      <c r="N66" s="81"/>
      <c r="O66" s="81"/>
      <c r="P66" s="81"/>
    </row>
    <row r="67" spans="1:16" x14ac:dyDescent="0.25">
      <c r="A67" s="81"/>
      <c r="B67" s="82"/>
      <c r="C67" s="82"/>
      <c r="D67" s="82"/>
      <c r="E67" s="82"/>
      <c r="F67" s="82"/>
      <c r="G67" s="82"/>
      <c r="H67" s="82"/>
      <c r="I67" s="81"/>
      <c r="J67" s="81"/>
      <c r="K67" s="81"/>
      <c r="L67" s="81"/>
      <c r="M67" s="81"/>
      <c r="N67" s="81"/>
      <c r="O67" s="81"/>
      <c r="P67" s="81"/>
    </row>
    <row r="68" spans="1:16" x14ac:dyDescent="0.25">
      <c r="A68" s="81"/>
      <c r="B68" s="82"/>
      <c r="C68" s="82"/>
      <c r="D68" s="82"/>
      <c r="E68" s="82"/>
      <c r="F68" s="82"/>
      <c r="G68" s="82"/>
      <c r="H68" s="82"/>
      <c r="I68" s="81"/>
      <c r="J68" s="81"/>
      <c r="K68" s="81"/>
      <c r="L68" s="81"/>
      <c r="M68" s="81"/>
      <c r="N68" s="81"/>
      <c r="O68" s="81"/>
      <c r="P68" s="81"/>
    </row>
    <row r="69" spans="1:16" x14ac:dyDescent="0.25">
      <c r="A69" s="81"/>
      <c r="B69" s="82"/>
      <c r="C69" s="82"/>
      <c r="D69" s="82"/>
      <c r="E69" s="82"/>
      <c r="F69" s="82"/>
      <c r="G69" s="82"/>
      <c r="H69" s="82"/>
      <c r="I69" s="81"/>
      <c r="J69" s="81"/>
      <c r="K69" s="81"/>
      <c r="L69" s="81"/>
      <c r="M69" s="81"/>
      <c r="N69" s="81"/>
      <c r="O69" s="81"/>
      <c r="P69" s="81"/>
    </row>
    <row r="70" spans="1:16" x14ac:dyDescent="0.25">
      <c r="A70" s="81"/>
      <c r="B70" s="82"/>
      <c r="C70" s="82"/>
      <c r="D70" s="82"/>
      <c r="E70" s="82"/>
      <c r="F70" s="82"/>
      <c r="G70" s="82"/>
      <c r="H70" s="82"/>
      <c r="I70" s="81"/>
      <c r="J70" s="81"/>
      <c r="K70" s="81"/>
      <c r="L70" s="81"/>
      <c r="M70" s="81"/>
      <c r="N70" s="81"/>
      <c r="O70" s="81"/>
      <c r="P70" s="81"/>
    </row>
  </sheetData>
  <customSheetViews>
    <customSheetView guid="{2AF6EA2A-E5C5-45EB-B6C4-875AD1E4E056}" fitToPage="1">
      <pageMargins left="0.23622047244094491" right="0.27559055118110237" top="0.98425196850393704" bottom="0.98425196850393704" header="0.51181102362204722" footer="0.51181102362204722"/>
      <printOptions horizontalCentered="1"/>
      <pageSetup paperSize="9" scale="59" orientation="landscape" cellComments="asDisplayed" r:id="rId1"/>
      <headerFooter alignWithMargins="0"/>
    </customSheetView>
  </customSheetViews>
  <mergeCells count="44">
    <mergeCell ref="B34:D34"/>
    <mergeCell ref="B32:D32"/>
    <mergeCell ref="K20:M20"/>
    <mergeCell ref="B33:D33"/>
    <mergeCell ref="B23:B31"/>
    <mergeCell ref="C30:D30"/>
    <mergeCell ref="A59:U59"/>
    <mergeCell ref="K9:L9"/>
    <mergeCell ref="A40:M40"/>
    <mergeCell ref="B11:B13"/>
    <mergeCell ref="M9:N9"/>
    <mergeCell ref="B15:D15"/>
    <mergeCell ref="Q9:R9"/>
    <mergeCell ref="E9:F9"/>
    <mergeCell ref="A43:M43"/>
    <mergeCell ref="C23:C29"/>
    <mergeCell ref="A38:M38"/>
    <mergeCell ref="A41:M41"/>
    <mergeCell ref="A42:M42"/>
    <mergeCell ref="A37:M37"/>
    <mergeCell ref="C31:D31"/>
    <mergeCell ref="A39:M39"/>
    <mergeCell ref="A7:A10"/>
    <mergeCell ref="B20:D22"/>
    <mergeCell ref="A20:A22"/>
    <mergeCell ref="U8:V9"/>
    <mergeCell ref="C11:D11"/>
    <mergeCell ref="E8:H8"/>
    <mergeCell ref="E20:G20"/>
    <mergeCell ref="C13:D13"/>
    <mergeCell ref="C12:D12"/>
    <mergeCell ref="G9:H9"/>
    <mergeCell ref="B14:D14"/>
    <mergeCell ref="O9:P9"/>
    <mergeCell ref="B16:D16"/>
    <mergeCell ref="H20:J20"/>
    <mergeCell ref="I9:J9"/>
    <mergeCell ref="M8:R8"/>
    <mergeCell ref="S8:T9"/>
    <mergeCell ref="E7:Z7"/>
    <mergeCell ref="B7:D10"/>
    <mergeCell ref="I8:L8"/>
    <mergeCell ref="Y8:Z9"/>
    <mergeCell ref="W8:X9"/>
  </mergeCells>
  <printOptions horizontalCentered="1"/>
  <pageMargins left="0.23622047244094491" right="0.27559055118110237" top="0.98425196850393704" bottom="0.98425196850393704" header="0.51181102362204722" footer="0.51181102362204722"/>
  <pageSetup paperSize="9" scale="53" orientation="landscape" cellComments="asDisplayed" r:id="rId2"/>
  <headerFooter alignWithMargins="0">
    <oddFooter>&amp;C&amp;P</oddFooter>
  </headerFooter>
  <ignoredErrors>
    <ignoredError sqref="L23:L28 L30 L32:L33 K23:K28 L31 K31:K33 L29 K30 E16:Z16 E34 F34 H34:I34 K34:L34"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9"/>
  <sheetViews>
    <sheetView topLeftCell="A4" workbookViewId="0">
      <selection activeCell="A41" sqref="A41"/>
    </sheetView>
  </sheetViews>
  <sheetFormatPr defaultRowHeight="15" x14ac:dyDescent="0.25"/>
  <cols>
    <col min="1" max="1" width="83.7109375" style="682" bestFit="1" customWidth="1"/>
    <col min="2" max="2" width="2.7109375" style="681" customWidth="1"/>
  </cols>
  <sheetData>
    <row r="1" spans="1:2" ht="21" x14ac:dyDescent="0.35">
      <c r="A1" s="680" t="s">
        <v>1201</v>
      </c>
    </row>
    <row r="3" spans="1:2" x14ac:dyDescent="0.25">
      <c r="A3" s="683" t="s">
        <v>1202</v>
      </c>
      <c r="B3" s="684">
        <v>3</v>
      </c>
    </row>
    <row r="4" spans="1:2" x14ac:dyDescent="0.25">
      <c r="A4" s="685" t="s">
        <v>1203</v>
      </c>
      <c r="B4" s="684">
        <v>4</v>
      </c>
    </row>
    <row r="5" spans="1:2" x14ac:dyDescent="0.25">
      <c r="A5" s="686" t="s">
        <v>1204</v>
      </c>
      <c r="B5" s="687">
        <v>4</v>
      </c>
    </row>
    <row r="6" spans="1:2" x14ac:dyDescent="0.25">
      <c r="A6" s="686" t="s">
        <v>1205</v>
      </c>
      <c r="B6" s="688">
        <v>7</v>
      </c>
    </row>
    <row r="7" spans="1:2" x14ac:dyDescent="0.25">
      <c r="A7" s="689" t="s">
        <v>1206</v>
      </c>
      <c r="B7" s="688">
        <v>9</v>
      </c>
    </row>
    <row r="8" spans="1:2" x14ac:dyDescent="0.25">
      <c r="A8" s="689" t="s">
        <v>1207</v>
      </c>
      <c r="B8" s="688">
        <v>11</v>
      </c>
    </row>
    <row r="9" spans="1:2" x14ac:dyDescent="0.25">
      <c r="A9" s="689" t="s">
        <v>1208</v>
      </c>
      <c r="B9" s="688">
        <v>13</v>
      </c>
    </row>
    <row r="10" spans="1:2" x14ac:dyDescent="0.25">
      <c r="A10" s="686" t="s">
        <v>1209</v>
      </c>
      <c r="B10" s="688">
        <v>14</v>
      </c>
    </row>
    <row r="11" spans="1:2" x14ac:dyDescent="0.25">
      <c r="A11" s="683" t="s">
        <v>1210</v>
      </c>
      <c r="B11" s="684">
        <v>16</v>
      </c>
    </row>
    <row r="12" spans="1:2" x14ac:dyDescent="0.25">
      <c r="A12" s="686" t="s">
        <v>1211</v>
      </c>
      <c r="B12" s="688">
        <v>16</v>
      </c>
    </row>
    <row r="13" spans="1:2" x14ac:dyDescent="0.25">
      <c r="A13" s="689" t="s">
        <v>1212</v>
      </c>
    </row>
    <row r="14" spans="1:2" x14ac:dyDescent="0.25">
      <c r="A14" s="689" t="s">
        <v>1213</v>
      </c>
      <c r="B14" s="688">
        <v>17</v>
      </c>
    </row>
    <row r="15" spans="1:2" x14ac:dyDescent="0.25">
      <c r="A15" s="689" t="s">
        <v>1214</v>
      </c>
      <c r="B15" s="688">
        <v>18</v>
      </c>
    </row>
    <row r="16" spans="1:2" x14ac:dyDescent="0.25">
      <c r="A16" s="689" t="s">
        <v>1215</v>
      </c>
      <c r="B16" s="688">
        <v>20</v>
      </c>
    </row>
    <row r="17" spans="1:2" x14ac:dyDescent="0.25">
      <c r="A17" s="689" t="s">
        <v>1216</v>
      </c>
      <c r="B17" s="688">
        <v>21</v>
      </c>
    </row>
    <row r="18" spans="1:2" x14ac:dyDescent="0.25">
      <c r="A18" s="686" t="s">
        <v>1217</v>
      </c>
      <c r="B18" s="688">
        <v>22</v>
      </c>
    </row>
    <row r="19" spans="1:2" x14ac:dyDescent="0.25">
      <c r="A19" s="689" t="s">
        <v>1218</v>
      </c>
      <c r="B19" s="688">
        <v>23</v>
      </c>
    </row>
    <row r="20" spans="1:2" x14ac:dyDescent="0.25">
      <c r="A20" s="689" t="s">
        <v>1219</v>
      </c>
    </row>
    <row r="21" spans="1:2" x14ac:dyDescent="0.25">
      <c r="A21" s="689" t="s">
        <v>1220</v>
      </c>
      <c r="B21" s="688">
        <v>24</v>
      </c>
    </row>
    <row r="22" spans="1:2" x14ac:dyDescent="0.25">
      <c r="A22" s="686" t="s">
        <v>1221</v>
      </c>
      <c r="B22" s="688">
        <v>25</v>
      </c>
    </row>
    <row r="23" spans="1:2" x14ac:dyDescent="0.25">
      <c r="A23" s="689" t="s">
        <v>1222</v>
      </c>
      <c r="B23" s="688">
        <v>26</v>
      </c>
    </row>
    <row r="24" spans="1:2" x14ac:dyDescent="0.25">
      <c r="A24" s="689" t="s">
        <v>1223</v>
      </c>
      <c r="B24" s="688">
        <v>27</v>
      </c>
    </row>
    <row r="25" spans="1:2" x14ac:dyDescent="0.25">
      <c r="A25" s="686" t="s">
        <v>1224</v>
      </c>
      <c r="B25" s="688">
        <v>28</v>
      </c>
    </row>
    <row r="26" spans="1:2" x14ac:dyDescent="0.25">
      <c r="A26" s="683" t="s">
        <v>1225</v>
      </c>
      <c r="B26" s="684">
        <v>30</v>
      </c>
    </row>
    <row r="27" spans="1:2" x14ac:dyDescent="0.25">
      <c r="A27" s="686" t="s">
        <v>1226</v>
      </c>
      <c r="B27" s="688">
        <v>30</v>
      </c>
    </row>
    <row r="28" spans="1:2" x14ac:dyDescent="0.25">
      <c r="A28" s="686" t="s">
        <v>1227</v>
      </c>
      <c r="B28" s="688">
        <v>31</v>
      </c>
    </row>
    <row r="29" spans="1:2" x14ac:dyDescent="0.25">
      <c r="A29" s="686" t="s">
        <v>1228</v>
      </c>
      <c r="B29" s="688">
        <v>32</v>
      </c>
    </row>
    <row r="30" spans="1:2" x14ac:dyDescent="0.25">
      <c r="A30" s="686" t="s">
        <v>1229</v>
      </c>
      <c r="B30" s="688">
        <v>33</v>
      </c>
    </row>
    <row r="31" spans="1:2" x14ac:dyDescent="0.25">
      <c r="A31" s="686" t="s">
        <v>1230</v>
      </c>
      <c r="B31" s="688">
        <v>34</v>
      </c>
    </row>
    <row r="32" spans="1:2" x14ac:dyDescent="0.25">
      <c r="A32" s="686" t="s">
        <v>1231</v>
      </c>
      <c r="B32" s="688">
        <v>35</v>
      </c>
    </row>
    <row r="33" spans="1:2" x14ac:dyDescent="0.25">
      <c r="A33" s="686" t="s">
        <v>1232</v>
      </c>
      <c r="B33" s="688">
        <v>36</v>
      </c>
    </row>
    <row r="34" spans="1:2" x14ac:dyDescent="0.25">
      <c r="A34" s="686" t="s">
        <v>1233</v>
      </c>
      <c r="B34" s="688">
        <v>37</v>
      </c>
    </row>
    <row r="35" spans="1:2" x14ac:dyDescent="0.25">
      <c r="A35" s="683" t="s">
        <v>1234</v>
      </c>
      <c r="B35" s="684">
        <v>38</v>
      </c>
    </row>
    <row r="36" spans="1:2" x14ac:dyDescent="0.25">
      <c r="A36" s="686" t="s">
        <v>1235</v>
      </c>
      <c r="B36" s="688">
        <v>38</v>
      </c>
    </row>
    <row r="37" spans="1:2" x14ac:dyDescent="0.25">
      <c r="A37" s="686" t="s">
        <v>1236</v>
      </c>
      <c r="B37" s="688">
        <v>38</v>
      </c>
    </row>
    <row r="38" spans="1:2" x14ac:dyDescent="0.25">
      <c r="A38" s="686" t="s">
        <v>1237</v>
      </c>
      <c r="B38" s="688">
        <v>39</v>
      </c>
    </row>
    <row r="39" spans="1:2" x14ac:dyDescent="0.25">
      <c r="A39" s="683" t="s">
        <v>1238</v>
      </c>
      <c r="B39" s="684">
        <v>40</v>
      </c>
    </row>
  </sheetData>
  <pageMargins left="0.70866141732283472" right="0.70866141732283472" top="0.78740157480314965" bottom="0.78740157480314965" header="0.31496062992125984" footer="0.31496062992125984"/>
  <pageSetup paperSize="9" orientation="portrait" r:id="rId1"/>
  <headerFooter>
    <oddFooter>&amp;C&amp;P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63"/>
  <sheetViews>
    <sheetView zoomScaleNormal="100" workbookViewId="0">
      <selection activeCell="A24" sqref="A24"/>
    </sheetView>
  </sheetViews>
  <sheetFormatPr defaultRowHeight="12.75" x14ac:dyDescent="0.25"/>
  <cols>
    <col min="1" max="1" width="3.42578125" style="16" customWidth="1"/>
    <col min="2" max="2" width="9" style="16" customWidth="1"/>
    <col min="3" max="3" width="48" style="16" customWidth="1"/>
    <col min="4" max="4" width="12" style="16" customWidth="1"/>
    <col min="5" max="16" width="9.140625" style="16"/>
    <col min="17" max="18" width="10.140625" style="16" customWidth="1"/>
    <col min="19" max="19" width="10.5703125" style="16" customWidth="1"/>
    <col min="20" max="263" width="9.140625" style="16"/>
    <col min="264" max="264" width="3.42578125" style="16" customWidth="1"/>
    <col min="265" max="265" width="9" style="16" customWidth="1"/>
    <col min="266" max="266" width="48" style="16" customWidth="1"/>
    <col min="267" max="267" width="12" style="16" customWidth="1"/>
    <col min="268" max="269" width="9.140625" style="16"/>
    <col min="270" max="271" width="10.140625" style="16" customWidth="1"/>
    <col min="272" max="272" width="10.5703125" style="16" customWidth="1"/>
    <col min="273" max="273" width="1.42578125" style="16" customWidth="1"/>
    <col min="274" max="274" width="10" style="16" customWidth="1"/>
    <col min="275" max="275" width="10.85546875" style="16" customWidth="1"/>
    <col min="276" max="519" width="9.140625" style="16"/>
    <col min="520" max="520" width="3.42578125" style="16" customWidth="1"/>
    <col min="521" max="521" width="9" style="16" customWidth="1"/>
    <col min="522" max="522" width="48" style="16" customWidth="1"/>
    <col min="523" max="523" width="12" style="16" customWidth="1"/>
    <col min="524" max="525" width="9.140625" style="16"/>
    <col min="526" max="527" width="10.140625" style="16" customWidth="1"/>
    <col min="528" max="528" width="10.5703125" style="16" customWidth="1"/>
    <col min="529" max="529" width="1.42578125" style="16" customWidth="1"/>
    <col min="530" max="530" width="10" style="16" customWidth="1"/>
    <col min="531" max="531" width="10.85546875" style="16" customWidth="1"/>
    <col min="532" max="775" width="9.140625" style="16"/>
    <col min="776" max="776" width="3.42578125" style="16" customWidth="1"/>
    <col min="777" max="777" width="9" style="16" customWidth="1"/>
    <col min="778" max="778" width="48" style="16" customWidth="1"/>
    <col min="779" max="779" width="12" style="16" customWidth="1"/>
    <col min="780" max="781" width="9.140625" style="16"/>
    <col min="782" max="783" width="10.140625" style="16" customWidth="1"/>
    <col min="784" max="784" width="10.5703125" style="16" customWidth="1"/>
    <col min="785" max="785" width="1.42578125" style="16" customWidth="1"/>
    <col min="786" max="786" width="10" style="16" customWidth="1"/>
    <col min="787" max="787" width="10.85546875" style="16" customWidth="1"/>
    <col min="788" max="1031" width="9.140625" style="16"/>
    <col min="1032" max="1032" width="3.42578125" style="16" customWidth="1"/>
    <col min="1033" max="1033" width="9" style="16" customWidth="1"/>
    <col min="1034" max="1034" width="48" style="16" customWidth="1"/>
    <col min="1035" max="1035" width="12" style="16" customWidth="1"/>
    <col min="1036" max="1037" width="9.140625" style="16"/>
    <col min="1038" max="1039" width="10.140625" style="16" customWidth="1"/>
    <col min="1040" max="1040" width="10.5703125" style="16" customWidth="1"/>
    <col min="1041" max="1041" width="1.42578125" style="16" customWidth="1"/>
    <col min="1042" max="1042" width="10" style="16" customWidth="1"/>
    <col min="1043" max="1043" width="10.85546875" style="16" customWidth="1"/>
    <col min="1044" max="1287" width="9.140625" style="16"/>
    <col min="1288" max="1288" width="3.42578125" style="16" customWidth="1"/>
    <col min="1289" max="1289" width="9" style="16" customWidth="1"/>
    <col min="1290" max="1290" width="48" style="16" customWidth="1"/>
    <col min="1291" max="1291" width="12" style="16" customWidth="1"/>
    <col min="1292" max="1293" width="9.140625" style="16"/>
    <col min="1294" max="1295" width="10.140625" style="16" customWidth="1"/>
    <col min="1296" max="1296" width="10.5703125" style="16" customWidth="1"/>
    <col min="1297" max="1297" width="1.42578125" style="16" customWidth="1"/>
    <col min="1298" max="1298" width="10" style="16" customWidth="1"/>
    <col min="1299" max="1299" width="10.85546875" style="16" customWidth="1"/>
    <col min="1300" max="1543" width="9.140625" style="16"/>
    <col min="1544" max="1544" width="3.42578125" style="16" customWidth="1"/>
    <col min="1545" max="1545" width="9" style="16" customWidth="1"/>
    <col min="1546" max="1546" width="48" style="16" customWidth="1"/>
    <col min="1547" max="1547" width="12" style="16" customWidth="1"/>
    <col min="1548" max="1549" width="9.140625" style="16"/>
    <col min="1550" max="1551" width="10.140625" style="16" customWidth="1"/>
    <col min="1552" max="1552" width="10.5703125" style="16" customWidth="1"/>
    <col min="1553" max="1553" width="1.42578125" style="16" customWidth="1"/>
    <col min="1554" max="1554" width="10" style="16" customWidth="1"/>
    <col min="1555" max="1555" width="10.85546875" style="16" customWidth="1"/>
    <col min="1556" max="1799" width="9.140625" style="16"/>
    <col min="1800" max="1800" width="3.42578125" style="16" customWidth="1"/>
    <col min="1801" max="1801" width="9" style="16" customWidth="1"/>
    <col min="1802" max="1802" width="48" style="16" customWidth="1"/>
    <col min="1803" max="1803" width="12" style="16" customWidth="1"/>
    <col min="1804" max="1805" width="9.140625" style="16"/>
    <col min="1806" max="1807" width="10.140625" style="16" customWidth="1"/>
    <col min="1808" max="1808" width="10.5703125" style="16" customWidth="1"/>
    <col min="1809" max="1809" width="1.42578125" style="16" customWidth="1"/>
    <col min="1810" max="1810" width="10" style="16" customWidth="1"/>
    <col min="1811" max="1811" width="10.85546875" style="16" customWidth="1"/>
    <col min="1812" max="2055" width="9.140625" style="16"/>
    <col min="2056" max="2056" width="3.42578125" style="16" customWidth="1"/>
    <col min="2057" max="2057" width="9" style="16" customWidth="1"/>
    <col min="2058" max="2058" width="48" style="16" customWidth="1"/>
    <col min="2059" max="2059" width="12" style="16" customWidth="1"/>
    <col min="2060" max="2061" width="9.140625" style="16"/>
    <col min="2062" max="2063" width="10.140625" style="16" customWidth="1"/>
    <col min="2064" max="2064" width="10.5703125" style="16" customWidth="1"/>
    <col min="2065" max="2065" width="1.42578125" style="16" customWidth="1"/>
    <col min="2066" max="2066" width="10" style="16" customWidth="1"/>
    <col min="2067" max="2067" width="10.85546875" style="16" customWidth="1"/>
    <col min="2068" max="2311" width="9.140625" style="16"/>
    <col min="2312" max="2312" width="3.42578125" style="16" customWidth="1"/>
    <col min="2313" max="2313" width="9" style="16" customWidth="1"/>
    <col min="2314" max="2314" width="48" style="16" customWidth="1"/>
    <col min="2315" max="2315" width="12" style="16" customWidth="1"/>
    <col min="2316" max="2317" width="9.140625" style="16"/>
    <col min="2318" max="2319" width="10.140625" style="16" customWidth="1"/>
    <col min="2320" max="2320" width="10.5703125" style="16" customWidth="1"/>
    <col min="2321" max="2321" width="1.42578125" style="16" customWidth="1"/>
    <col min="2322" max="2322" width="10" style="16" customWidth="1"/>
    <col min="2323" max="2323" width="10.85546875" style="16" customWidth="1"/>
    <col min="2324" max="2567" width="9.140625" style="16"/>
    <col min="2568" max="2568" width="3.42578125" style="16" customWidth="1"/>
    <col min="2569" max="2569" width="9" style="16" customWidth="1"/>
    <col min="2570" max="2570" width="48" style="16" customWidth="1"/>
    <col min="2571" max="2571" width="12" style="16" customWidth="1"/>
    <col min="2572" max="2573" width="9.140625" style="16"/>
    <col min="2574" max="2575" width="10.140625" style="16" customWidth="1"/>
    <col min="2576" max="2576" width="10.5703125" style="16" customWidth="1"/>
    <col min="2577" max="2577" width="1.42578125" style="16" customWidth="1"/>
    <col min="2578" max="2578" width="10" style="16" customWidth="1"/>
    <col min="2579" max="2579" width="10.85546875" style="16" customWidth="1"/>
    <col min="2580" max="2823" width="9.140625" style="16"/>
    <col min="2824" max="2824" width="3.42578125" style="16" customWidth="1"/>
    <col min="2825" max="2825" width="9" style="16" customWidth="1"/>
    <col min="2826" max="2826" width="48" style="16" customWidth="1"/>
    <col min="2827" max="2827" width="12" style="16" customWidth="1"/>
    <col min="2828" max="2829" width="9.140625" style="16"/>
    <col min="2830" max="2831" width="10.140625" style="16" customWidth="1"/>
    <col min="2832" max="2832" width="10.5703125" style="16" customWidth="1"/>
    <col min="2833" max="2833" width="1.42578125" style="16" customWidth="1"/>
    <col min="2834" max="2834" width="10" style="16" customWidth="1"/>
    <col min="2835" max="2835" width="10.85546875" style="16" customWidth="1"/>
    <col min="2836" max="3079" width="9.140625" style="16"/>
    <col min="3080" max="3080" width="3.42578125" style="16" customWidth="1"/>
    <col min="3081" max="3081" width="9" style="16" customWidth="1"/>
    <col min="3082" max="3082" width="48" style="16" customWidth="1"/>
    <col min="3083" max="3083" width="12" style="16" customWidth="1"/>
    <col min="3084" max="3085" width="9.140625" style="16"/>
    <col min="3086" max="3087" width="10.140625" style="16" customWidth="1"/>
    <col min="3088" max="3088" width="10.5703125" style="16" customWidth="1"/>
    <col min="3089" max="3089" width="1.42578125" style="16" customWidth="1"/>
    <col min="3090" max="3090" width="10" style="16" customWidth="1"/>
    <col min="3091" max="3091" width="10.85546875" style="16" customWidth="1"/>
    <col min="3092" max="3335" width="9.140625" style="16"/>
    <col min="3336" max="3336" width="3.42578125" style="16" customWidth="1"/>
    <col min="3337" max="3337" width="9" style="16" customWidth="1"/>
    <col min="3338" max="3338" width="48" style="16" customWidth="1"/>
    <col min="3339" max="3339" width="12" style="16" customWidth="1"/>
    <col min="3340" max="3341" width="9.140625" style="16"/>
    <col min="3342" max="3343" width="10.140625" style="16" customWidth="1"/>
    <col min="3344" max="3344" width="10.5703125" style="16" customWidth="1"/>
    <col min="3345" max="3345" width="1.42578125" style="16" customWidth="1"/>
    <col min="3346" max="3346" width="10" style="16" customWidth="1"/>
    <col min="3347" max="3347" width="10.85546875" style="16" customWidth="1"/>
    <col min="3348" max="3591" width="9.140625" style="16"/>
    <col min="3592" max="3592" width="3.42578125" style="16" customWidth="1"/>
    <col min="3593" max="3593" width="9" style="16" customWidth="1"/>
    <col min="3594" max="3594" width="48" style="16" customWidth="1"/>
    <col min="3595" max="3595" width="12" style="16" customWidth="1"/>
    <col min="3596" max="3597" width="9.140625" style="16"/>
    <col min="3598" max="3599" width="10.140625" style="16" customWidth="1"/>
    <col min="3600" max="3600" width="10.5703125" style="16" customWidth="1"/>
    <col min="3601" max="3601" width="1.42578125" style="16" customWidth="1"/>
    <col min="3602" max="3602" width="10" style="16" customWidth="1"/>
    <col min="3603" max="3603" width="10.85546875" style="16" customWidth="1"/>
    <col min="3604" max="3847" width="9.140625" style="16"/>
    <col min="3848" max="3848" width="3.42578125" style="16" customWidth="1"/>
    <col min="3849" max="3849" width="9" style="16" customWidth="1"/>
    <col min="3850" max="3850" width="48" style="16" customWidth="1"/>
    <col min="3851" max="3851" width="12" style="16" customWidth="1"/>
    <col min="3852" max="3853" width="9.140625" style="16"/>
    <col min="3854" max="3855" width="10.140625" style="16" customWidth="1"/>
    <col min="3856" max="3856" width="10.5703125" style="16" customWidth="1"/>
    <col min="3857" max="3857" width="1.42578125" style="16" customWidth="1"/>
    <col min="3858" max="3858" width="10" style="16" customWidth="1"/>
    <col min="3859" max="3859" width="10.85546875" style="16" customWidth="1"/>
    <col min="3860" max="4103" width="9.140625" style="16"/>
    <col min="4104" max="4104" width="3.42578125" style="16" customWidth="1"/>
    <col min="4105" max="4105" width="9" style="16" customWidth="1"/>
    <col min="4106" max="4106" width="48" style="16" customWidth="1"/>
    <col min="4107" max="4107" width="12" style="16" customWidth="1"/>
    <col min="4108" max="4109" width="9.140625" style="16"/>
    <col min="4110" max="4111" width="10.140625" style="16" customWidth="1"/>
    <col min="4112" max="4112" width="10.5703125" style="16" customWidth="1"/>
    <col min="4113" max="4113" width="1.42578125" style="16" customWidth="1"/>
    <col min="4114" max="4114" width="10" style="16" customWidth="1"/>
    <col min="4115" max="4115" width="10.85546875" style="16" customWidth="1"/>
    <col min="4116" max="4359" width="9.140625" style="16"/>
    <col min="4360" max="4360" width="3.42578125" style="16" customWidth="1"/>
    <col min="4361" max="4361" width="9" style="16" customWidth="1"/>
    <col min="4362" max="4362" width="48" style="16" customWidth="1"/>
    <col min="4363" max="4363" width="12" style="16" customWidth="1"/>
    <col min="4364" max="4365" width="9.140625" style="16"/>
    <col min="4366" max="4367" width="10.140625" style="16" customWidth="1"/>
    <col min="4368" max="4368" width="10.5703125" style="16" customWidth="1"/>
    <col min="4369" max="4369" width="1.42578125" style="16" customWidth="1"/>
    <col min="4370" max="4370" width="10" style="16" customWidth="1"/>
    <col min="4371" max="4371" width="10.85546875" style="16" customWidth="1"/>
    <col min="4372" max="4615" width="9.140625" style="16"/>
    <col min="4616" max="4616" width="3.42578125" style="16" customWidth="1"/>
    <col min="4617" max="4617" width="9" style="16" customWidth="1"/>
    <col min="4618" max="4618" width="48" style="16" customWidth="1"/>
    <col min="4619" max="4619" width="12" style="16" customWidth="1"/>
    <col min="4620" max="4621" width="9.140625" style="16"/>
    <col min="4622" max="4623" width="10.140625" style="16" customWidth="1"/>
    <col min="4624" max="4624" width="10.5703125" style="16" customWidth="1"/>
    <col min="4625" max="4625" width="1.42578125" style="16" customWidth="1"/>
    <col min="4626" max="4626" width="10" style="16" customWidth="1"/>
    <col min="4627" max="4627" width="10.85546875" style="16" customWidth="1"/>
    <col min="4628" max="4871" width="9.140625" style="16"/>
    <col min="4872" max="4872" width="3.42578125" style="16" customWidth="1"/>
    <col min="4873" max="4873" width="9" style="16" customWidth="1"/>
    <col min="4874" max="4874" width="48" style="16" customWidth="1"/>
    <col min="4875" max="4875" width="12" style="16" customWidth="1"/>
    <col min="4876" max="4877" width="9.140625" style="16"/>
    <col min="4878" max="4879" width="10.140625" style="16" customWidth="1"/>
    <col min="4880" max="4880" width="10.5703125" style="16" customWidth="1"/>
    <col min="4881" max="4881" width="1.42578125" style="16" customWidth="1"/>
    <col min="4882" max="4882" width="10" style="16" customWidth="1"/>
    <col min="4883" max="4883" width="10.85546875" style="16" customWidth="1"/>
    <col min="4884" max="5127" width="9.140625" style="16"/>
    <col min="5128" max="5128" width="3.42578125" style="16" customWidth="1"/>
    <col min="5129" max="5129" width="9" style="16" customWidth="1"/>
    <col min="5130" max="5130" width="48" style="16" customWidth="1"/>
    <col min="5131" max="5131" width="12" style="16" customWidth="1"/>
    <col min="5132" max="5133" width="9.140625" style="16"/>
    <col min="5134" max="5135" width="10.140625" style="16" customWidth="1"/>
    <col min="5136" max="5136" width="10.5703125" style="16" customWidth="1"/>
    <col min="5137" max="5137" width="1.42578125" style="16" customWidth="1"/>
    <col min="5138" max="5138" width="10" style="16" customWidth="1"/>
    <col min="5139" max="5139" width="10.85546875" style="16" customWidth="1"/>
    <col min="5140" max="5383" width="9.140625" style="16"/>
    <col min="5384" max="5384" width="3.42578125" style="16" customWidth="1"/>
    <col min="5385" max="5385" width="9" style="16" customWidth="1"/>
    <col min="5386" max="5386" width="48" style="16" customWidth="1"/>
    <col min="5387" max="5387" width="12" style="16" customWidth="1"/>
    <col min="5388" max="5389" width="9.140625" style="16"/>
    <col min="5390" max="5391" width="10.140625" style="16" customWidth="1"/>
    <col min="5392" max="5392" width="10.5703125" style="16" customWidth="1"/>
    <col min="5393" max="5393" width="1.42578125" style="16" customWidth="1"/>
    <col min="5394" max="5394" width="10" style="16" customWidth="1"/>
    <col min="5395" max="5395" width="10.85546875" style="16" customWidth="1"/>
    <col min="5396" max="5639" width="9.140625" style="16"/>
    <col min="5640" max="5640" width="3.42578125" style="16" customWidth="1"/>
    <col min="5641" max="5641" width="9" style="16" customWidth="1"/>
    <col min="5642" max="5642" width="48" style="16" customWidth="1"/>
    <col min="5643" max="5643" width="12" style="16" customWidth="1"/>
    <col min="5644" max="5645" width="9.140625" style="16"/>
    <col min="5646" max="5647" width="10.140625" style="16" customWidth="1"/>
    <col min="5648" max="5648" width="10.5703125" style="16" customWidth="1"/>
    <col min="5649" max="5649" width="1.42578125" style="16" customWidth="1"/>
    <col min="5650" max="5650" width="10" style="16" customWidth="1"/>
    <col min="5651" max="5651" width="10.85546875" style="16" customWidth="1"/>
    <col min="5652" max="5895" width="9.140625" style="16"/>
    <col min="5896" max="5896" width="3.42578125" style="16" customWidth="1"/>
    <col min="5897" max="5897" width="9" style="16" customWidth="1"/>
    <col min="5898" max="5898" width="48" style="16" customWidth="1"/>
    <col min="5899" max="5899" width="12" style="16" customWidth="1"/>
    <col min="5900" max="5901" width="9.140625" style="16"/>
    <col min="5902" max="5903" width="10.140625" style="16" customWidth="1"/>
    <col min="5904" max="5904" width="10.5703125" style="16" customWidth="1"/>
    <col min="5905" max="5905" width="1.42578125" style="16" customWidth="1"/>
    <col min="5906" max="5906" width="10" style="16" customWidth="1"/>
    <col min="5907" max="5907" width="10.85546875" style="16" customWidth="1"/>
    <col min="5908" max="6151" width="9.140625" style="16"/>
    <col min="6152" max="6152" width="3.42578125" style="16" customWidth="1"/>
    <col min="6153" max="6153" width="9" style="16" customWidth="1"/>
    <col min="6154" max="6154" width="48" style="16" customWidth="1"/>
    <col min="6155" max="6155" width="12" style="16" customWidth="1"/>
    <col min="6156" max="6157" width="9.140625" style="16"/>
    <col min="6158" max="6159" width="10.140625" style="16" customWidth="1"/>
    <col min="6160" max="6160" width="10.5703125" style="16" customWidth="1"/>
    <col min="6161" max="6161" width="1.42578125" style="16" customWidth="1"/>
    <col min="6162" max="6162" width="10" style="16" customWidth="1"/>
    <col min="6163" max="6163" width="10.85546875" style="16" customWidth="1"/>
    <col min="6164" max="6407" width="9.140625" style="16"/>
    <col min="6408" max="6408" width="3.42578125" style="16" customWidth="1"/>
    <col min="6409" max="6409" width="9" style="16" customWidth="1"/>
    <col min="6410" max="6410" width="48" style="16" customWidth="1"/>
    <col min="6411" max="6411" width="12" style="16" customWidth="1"/>
    <col min="6412" max="6413" width="9.140625" style="16"/>
    <col min="6414" max="6415" width="10.140625" style="16" customWidth="1"/>
    <col min="6416" max="6416" width="10.5703125" style="16" customWidth="1"/>
    <col min="6417" max="6417" width="1.42578125" style="16" customWidth="1"/>
    <col min="6418" max="6418" width="10" style="16" customWidth="1"/>
    <col min="6419" max="6419" width="10.85546875" style="16" customWidth="1"/>
    <col min="6420" max="6663" width="9.140625" style="16"/>
    <col min="6664" max="6664" width="3.42578125" style="16" customWidth="1"/>
    <col min="6665" max="6665" width="9" style="16" customWidth="1"/>
    <col min="6666" max="6666" width="48" style="16" customWidth="1"/>
    <col min="6667" max="6667" width="12" style="16" customWidth="1"/>
    <col min="6668" max="6669" width="9.140625" style="16"/>
    <col min="6670" max="6671" width="10.140625" style="16" customWidth="1"/>
    <col min="6672" max="6672" width="10.5703125" style="16" customWidth="1"/>
    <col min="6673" max="6673" width="1.42578125" style="16" customWidth="1"/>
    <col min="6674" max="6674" width="10" style="16" customWidth="1"/>
    <col min="6675" max="6675" width="10.85546875" style="16" customWidth="1"/>
    <col min="6676" max="6919" width="9.140625" style="16"/>
    <col min="6920" max="6920" width="3.42578125" style="16" customWidth="1"/>
    <col min="6921" max="6921" width="9" style="16" customWidth="1"/>
    <col min="6922" max="6922" width="48" style="16" customWidth="1"/>
    <col min="6923" max="6923" width="12" style="16" customWidth="1"/>
    <col min="6924" max="6925" width="9.140625" style="16"/>
    <col min="6926" max="6927" width="10.140625" style="16" customWidth="1"/>
    <col min="6928" max="6928" width="10.5703125" style="16" customWidth="1"/>
    <col min="6929" max="6929" width="1.42578125" style="16" customWidth="1"/>
    <col min="6930" max="6930" width="10" style="16" customWidth="1"/>
    <col min="6931" max="6931" width="10.85546875" style="16" customWidth="1"/>
    <col min="6932" max="7175" width="9.140625" style="16"/>
    <col min="7176" max="7176" width="3.42578125" style="16" customWidth="1"/>
    <col min="7177" max="7177" width="9" style="16" customWidth="1"/>
    <col min="7178" max="7178" width="48" style="16" customWidth="1"/>
    <col min="7179" max="7179" width="12" style="16" customWidth="1"/>
    <col min="7180" max="7181" width="9.140625" style="16"/>
    <col min="7182" max="7183" width="10.140625" style="16" customWidth="1"/>
    <col min="7184" max="7184" width="10.5703125" style="16" customWidth="1"/>
    <col min="7185" max="7185" width="1.42578125" style="16" customWidth="1"/>
    <col min="7186" max="7186" width="10" style="16" customWidth="1"/>
    <col min="7187" max="7187" width="10.85546875" style="16" customWidth="1"/>
    <col min="7188" max="7431" width="9.140625" style="16"/>
    <col min="7432" max="7432" width="3.42578125" style="16" customWidth="1"/>
    <col min="7433" max="7433" width="9" style="16" customWidth="1"/>
    <col min="7434" max="7434" width="48" style="16" customWidth="1"/>
    <col min="7435" max="7435" width="12" style="16" customWidth="1"/>
    <col min="7436" max="7437" width="9.140625" style="16"/>
    <col min="7438" max="7439" width="10.140625" style="16" customWidth="1"/>
    <col min="7440" max="7440" width="10.5703125" style="16" customWidth="1"/>
    <col min="7441" max="7441" width="1.42578125" style="16" customWidth="1"/>
    <col min="7442" max="7442" width="10" style="16" customWidth="1"/>
    <col min="7443" max="7443" width="10.85546875" style="16" customWidth="1"/>
    <col min="7444" max="7687" width="9.140625" style="16"/>
    <col min="7688" max="7688" width="3.42578125" style="16" customWidth="1"/>
    <col min="7689" max="7689" width="9" style="16" customWidth="1"/>
    <col min="7690" max="7690" width="48" style="16" customWidth="1"/>
    <col min="7691" max="7691" width="12" style="16" customWidth="1"/>
    <col min="7692" max="7693" width="9.140625" style="16"/>
    <col min="7694" max="7695" width="10.140625" style="16" customWidth="1"/>
    <col min="7696" max="7696" width="10.5703125" style="16" customWidth="1"/>
    <col min="7697" max="7697" width="1.42578125" style="16" customWidth="1"/>
    <col min="7698" max="7698" width="10" style="16" customWidth="1"/>
    <col min="7699" max="7699" width="10.85546875" style="16" customWidth="1"/>
    <col min="7700" max="7943" width="9.140625" style="16"/>
    <col min="7944" max="7944" width="3.42578125" style="16" customWidth="1"/>
    <col min="7945" max="7945" width="9" style="16" customWidth="1"/>
    <col min="7946" max="7946" width="48" style="16" customWidth="1"/>
    <col min="7947" max="7947" width="12" style="16" customWidth="1"/>
    <col min="7948" max="7949" width="9.140625" style="16"/>
    <col min="7950" max="7951" width="10.140625" style="16" customWidth="1"/>
    <col min="7952" max="7952" width="10.5703125" style="16" customWidth="1"/>
    <col min="7953" max="7953" width="1.42578125" style="16" customWidth="1"/>
    <col min="7954" max="7954" width="10" style="16" customWidth="1"/>
    <col min="7955" max="7955" width="10.85546875" style="16" customWidth="1"/>
    <col min="7956" max="8199" width="9.140625" style="16"/>
    <col min="8200" max="8200" width="3.42578125" style="16" customWidth="1"/>
    <col min="8201" max="8201" width="9" style="16" customWidth="1"/>
    <col min="8202" max="8202" width="48" style="16" customWidth="1"/>
    <col min="8203" max="8203" width="12" style="16" customWidth="1"/>
    <col min="8204" max="8205" width="9.140625" style="16"/>
    <col min="8206" max="8207" width="10.140625" style="16" customWidth="1"/>
    <col min="8208" max="8208" width="10.5703125" style="16" customWidth="1"/>
    <col min="8209" max="8209" width="1.42578125" style="16" customWidth="1"/>
    <col min="8210" max="8210" width="10" style="16" customWidth="1"/>
    <col min="8211" max="8211" width="10.85546875" style="16" customWidth="1"/>
    <col min="8212" max="8455" width="9.140625" style="16"/>
    <col min="8456" max="8456" width="3.42578125" style="16" customWidth="1"/>
    <col min="8457" max="8457" width="9" style="16" customWidth="1"/>
    <col min="8458" max="8458" width="48" style="16" customWidth="1"/>
    <col min="8459" max="8459" width="12" style="16" customWidth="1"/>
    <col min="8460" max="8461" width="9.140625" style="16"/>
    <col min="8462" max="8463" width="10.140625" style="16" customWidth="1"/>
    <col min="8464" max="8464" width="10.5703125" style="16" customWidth="1"/>
    <col min="8465" max="8465" width="1.42578125" style="16" customWidth="1"/>
    <col min="8466" max="8466" width="10" style="16" customWidth="1"/>
    <col min="8467" max="8467" width="10.85546875" style="16" customWidth="1"/>
    <col min="8468" max="8711" width="9.140625" style="16"/>
    <col min="8712" max="8712" width="3.42578125" style="16" customWidth="1"/>
    <col min="8713" max="8713" width="9" style="16" customWidth="1"/>
    <col min="8714" max="8714" width="48" style="16" customWidth="1"/>
    <col min="8715" max="8715" width="12" style="16" customWidth="1"/>
    <col min="8716" max="8717" width="9.140625" style="16"/>
    <col min="8718" max="8719" width="10.140625" style="16" customWidth="1"/>
    <col min="8720" max="8720" width="10.5703125" style="16" customWidth="1"/>
    <col min="8721" max="8721" width="1.42578125" style="16" customWidth="1"/>
    <col min="8722" max="8722" width="10" style="16" customWidth="1"/>
    <col min="8723" max="8723" width="10.85546875" style="16" customWidth="1"/>
    <col min="8724" max="8967" width="9.140625" style="16"/>
    <col min="8968" max="8968" width="3.42578125" style="16" customWidth="1"/>
    <col min="8969" max="8969" width="9" style="16" customWidth="1"/>
    <col min="8970" max="8970" width="48" style="16" customWidth="1"/>
    <col min="8971" max="8971" width="12" style="16" customWidth="1"/>
    <col min="8972" max="8973" width="9.140625" style="16"/>
    <col min="8974" max="8975" width="10.140625" style="16" customWidth="1"/>
    <col min="8976" max="8976" width="10.5703125" style="16" customWidth="1"/>
    <col min="8977" max="8977" width="1.42578125" style="16" customWidth="1"/>
    <col min="8978" max="8978" width="10" style="16" customWidth="1"/>
    <col min="8979" max="8979" width="10.85546875" style="16" customWidth="1"/>
    <col min="8980" max="9223" width="9.140625" style="16"/>
    <col min="9224" max="9224" width="3.42578125" style="16" customWidth="1"/>
    <col min="9225" max="9225" width="9" style="16" customWidth="1"/>
    <col min="9226" max="9226" width="48" style="16" customWidth="1"/>
    <col min="9227" max="9227" width="12" style="16" customWidth="1"/>
    <col min="9228" max="9229" width="9.140625" style="16"/>
    <col min="9230" max="9231" width="10.140625" style="16" customWidth="1"/>
    <col min="9232" max="9232" width="10.5703125" style="16" customWidth="1"/>
    <col min="9233" max="9233" width="1.42578125" style="16" customWidth="1"/>
    <col min="9234" max="9234" width="10" style="16" customWidth="1"/>
    <col min="9235" max="9235" width="10.85546875" style="16" customWidth="1"/>
    <col min="9236" max="9479" width="9.140625" style="16"/>
    <col min="9480" max="9480" width="3.42578125" style="16" customWidth="1"/>
    <col min="9481" max="9481" width="9" style="16" customWidth="1"/>
    <col min="9482" max="9482" width="48" style="16" customWidth="1"/>
    <col min="9483" max="9483" width="12" style="16" customWidth="1"/>
    <col min="9484" max="9485" width="9.140625" style="16"/>
    <col min="9486" max="9487" width="10.140625" style="16" customWidth="1"/>
    <col min="9488" max="9488" width="10.5703125" style="16" customWidth="1"/>
    <col min="9489" max="9489" width="1.42578125" style="16" customWidth="1"/>
    <col min="9490" max="9490" width="10" style="16" customWidth="1"/>
    <col min="9491" max="9491" width="10.85546875" style="16" customWidth="1"/>
    <col min="9492" max="9735" width="9.140625" style="16"/>
    <col min="9736" max="9736" width="3.42578125" style="16" customWidth="1"/>
    <col min="9737" max="9737" width="9" style="16" customWidth="1"/>
    <col min="9738" max="9738" width="48" style="16" customWidth="1"/>
    <col min="9739" max="9739" width="12" style="16" customWidth="1"/>
    <col min="9740" max="9741" width="9.140625" style="16"/>
    <col min="9742" max="9743" width="10.140625" style="16" customWidth="1"/>
    <col min="9744" max="9744" width="10.5703125" style="16" customWidth="1"/>
    <col min="9745" max="9745" width="1.42578125" style="16" customWidth="1"/>
    <col min="9746" max="9746" width="10" style="16" customWidth="1"/>
    <col min="9747" max="9747" width="10.85546875" style="16" customWidth="1"/>
    <col min="9748" max="9991" width="9.140625" style="16"/>
    <col min="9992" max="9992" width="3.42578125" style="16" customWidth="1"/>
    <col min="9993" max="9993" width="9" style="16" customWidth="1"/>
    <col min="9994" max="9994" width="48" style="16" customWidth="1"/>
    <col min="9995" max="9995" width="12" style="16" customWidth="1"/>
    <col min="9996" max="9997" width="9.140625" style="16"/>
    <col min="9998" max="9999" width="10.140625" style="16" customWidth="1"/>
    <col min="10000" max="10000" width="10.5703125" style="16" customWidth="1"/>
    <col min="10001" max="10001" width="1.42578125" style="16" customWidth="1"/>
    <col min="10002" max="10002" width="10" style="16" customWidth="1"/>
    <col min="10003" max="10003" width="10.85546875" style="16" customWidth="1"/>
    <col min="10004" max="10247" width="9.140625" style="16"/>
    <col min="10248" max="10248" width="3.42578125" style="16" customWidth="1"/>
    <col min="10249" max="10249" width="9" style="16" customWidth="1"/>
    <col min="10250" max="10250" width="48" style="16" customWidth="1"/>
    <col min="10251" max="10251" width="12" style="16" customWidth="1"/>
    <col min="10252" max="10253" width="9.140625" style="16"/>
    <col min="10254" max="10255" width="10.140625" style="16" customWidth="1"/>
    <col min="10256" max="10256" width="10.5703125" style="16" customWidth="1"/>
    <col min="10257" max="10257" width="1.42578125" style="16" customWidth="1"/>
    <col min="10258" max="10258" width="10" style="16" customWidth="1"/>
    <col min="10259" max="10259" width="10.85546875" style="16" customWidth="1"/>
    <col min="10260" max="10503" width="9.140625" style="16"/>
    <col min="10504" max="10504" width="3.42578125" style="16" customWidth="1"/>
    <col min="10505" max="10505" width="9" style="16" customWidth="1"/>
    <col min="10506" max="10506" width="48" style="16" customWidth="1"/>
    <col min="10507" max="10507" width="12" style="16" customWidth="1"/>
    <col min="10508" max="10509" width="9.140625" style="16"/>
    <col min="10510" max="10511" width="10.140625" style="16" customWidth="1"/>
    <col min="10512" max="10512" width="10.5703125" style="16" customWidth="1"/>
    <col min="10513" max="10513" width="1.42578125" style="16" customWidth="1"/>
    <col min="10514" max="10514" width="10" style="16" customWidth="1"/>
    <col min="10515" max="10515" width="10.85546875" style="16" customWidth="1"/>
    <col min="10516" max="10759" width="9.140625" style="16"/>
    <col min="10760" max="10760" width="3.42578125" style="16" customWidth="1"/>
    <col min="10761" max="10761" width="9" style="16" customWidth="1"/>
    <col min="10762" max="10762" width="48" style="16" customWidth="1"/>
    <col min="10763" max="10763" width="12" style="16" customWidth="1"/>
    <col min="10764" max="10765" width="9.140625" style="16"/>
    <col min="10766" max="10767" width="10.140625" style="16" customWidth="1"/>
    <col min="10768" max="10768" width="10.5703125" style="16" customWidth="1"/>
    <col min="10769" max="10769" width="1.42578125" style="16" customWidth="1"/>
    <col min="10770" max="10770" width="10" style="16" customWidth="1"/>
    <col min="10771" max="10771" width="10.85546875" style="16" customWidth="1"/>
    <col min="10772" max="11015" width="9.140625" style="16"/>
    <col min="11016" max="11016" width="3.42578125" style="16" customWidth="1"/>
    <col min="11017" max="11017" width="9" style="16" customWidth="1"/>
    <col min="11018" max="11018" width="48" style="16" customWidth="1"/>
    <col min="11019" max="11019" width="12" style="16" customWidth="1"/>
    <col min="11020" max="11021" width="9.140625" style="16"/>
    <col min="11022" max="11023" width="10.140625" style="16" customWidth="1"/>
    <col min="11024" max="11024" width="10.5703125" style="16" customWidth="1"/>
    <col min="11025" max="11025" width="1.42578125" style="16" customWidth="1"/>
    <col min="11026" max="11026" width="10" style="16" customWidth="1"/>
    <col min="11027" max="11027" width="10.85546875" style="16" customWidth="1"/>
    <col min="11028" max="11271" width="9.140625" style="16"/>
    <col min="11272" max="11272" width="3.42578125" style="16" customWidth="1"/>
    <col min="11273" max="11273" width="9" style="16" customWidth="1"/>
    <col min="11274" max="11274" width="48" style="16" customWidth="1"/>
    <col min="11275" max="11275" width="12" style="16" customWidth="1"/>
    <col min="11276" max="11277" width="9.140625" style="16"/>
    <col min="11278" max="11279" width="10.140625" style="16" customWidth="1"/>
    <col min="11280" max="11280" width="10.5703125" style="16" customWidth="1"/>
    <col min="11281" max="11281" width="1.42578125" style="16" customWidth="1"/>
    <col min="11282" max="11282" width="10" style="16" customWidth="1"/>
    <col min="11283" max="11283" width="10.85546875" style="16" customWidth="1"/>
    <col min="11284" max="11527" width="9.140625" style="16"/>
    <col min="11528" max="11528" width="3.42578125" style="16" customWidth="1"/>
    <col min="11529" max="11529" width="9" style="16" customWidth="1"/>
    <col min="11530" max="11530" width="48" style="16" customWidth="1"/>
    <col min="11531" max="11531" width="12" style="16" customWidth="1"/>
    <col min="11532" max="11533" width="9.140625" style="16"/>
    <col min="11534" max="11535" width="10.140625" style="16" customWidth="1"/>
    <col min="11536" max="11536" width="10.5703125" style="16" customWidth="1"/>
    <col min="11537" max="11537" width="1.42578125" style="16" customWidth="1"/>
    <col min="11538" max="11538" width="10" style="16" customWidth="1"/>
    <col min="11539" max="11539" width="10.85546875" style="16" customWidth="1"/>
    <col min="11540" max="11783" width="9.140625" style="16"/>
    <col min="11784" max="11784" width="3.42578125" style="16" customWidth="1"/>
    <col min="11785" max="11785" width="9" style="16" customWidth="1"/>
    <col min="11786" max="11786" width="48" style="16" customWidth="1"/>
    <col min="11787" max="11787" width="12" style="16" customWidth="1"/>
    <col min="11788" max="11789" width="9.140625" style="16"/>
    <col min="11790" max="11791" width="10.140625" style="16" customWidth="1"/>
    <col min="11792" max="11792" width="10.5703125" style="16" customWidth="1"/>
    <col min="11793" max="11793" width="1.42578125" style="16" customWidth="1"/>
    <col min="11794" max="11794" width="10" style="16" customWidth="1"/>
    <col min="11795" max="11795" width="10.85546875" style="16" customWidth="1"/>
    <col min="11796" max="12039" width="9.140625" style="16"/>
    <col min="12040" max="12040" width="3.42578125" style="16" customWidth="1"/>
    <col min="12041" max="12041" width="9" style="16" customWidth="1"/>
    <col min="12042" max="12042" width="48" style="16" customWidth="1"/>
    <col min="12043" max="12043" width="12" style="16" customWidth="1"/>
    <col min="12044" max="12045" width="9.140625" style="16"/>
    <col min="12046" max="12047" width="10.140625" style="16" customWidth="1"/>
    <col min="12048" max="12048" width="10.5703125" style="16" customWidth="1"/>
    <col min="12049" max="12049" width="1.42578125" style="16" customWidth="1"/>
    <col min="12050" max="12050" width="10" style="16" customWidth="1"/>
    <col min="12051" max="12051" width="10.85546875" style="16" customWidth="1"/>
    <col min="12052" max="12295" width="9.140625" style="16"/>
    <col min="12296" max="12296" width="3.42578125" style="16" customWidth="1"/>
    <col min="12297" max="12297" width="9" style="16" customWidth="1"/>
    <col min="12298" max="12298" width="48" style="16" customWidth="1"/>
    <col min="12299" max="12299" width="12" style="16" customWidth="1"/>
    <col min="12300" max="12301" width="9.140625" style="16"/>
    <col min="12302" max="12303" width="10.140625" style="16" customWidth="1"/>
    <col min="12304" max="12304" width="10.5703125" style="16" customWidth="1"/>
    <col min="12305" max="12305" width="1.42578125" style="16" customWidth="1"/>
    <col min="12306" max="12306" width="10" style="16" customWidth="1"/>
    <col min="12307" max="12307" width="10.85546875" style="16" customWidth="1"/>
    <col min="12308" max="12551" width="9.140625" style="16"/>
    <col min="12552" max="12552" width="3.42578125" style="16" customWidth="1"/>
    <col min="12553" max="12553" width="9" style="16" customWidth="1"/>
    <col min="12554" max="12554" width="48" style="16" customWidth="1"/>
    <col min="12555" max="12555" width="12" style="16" customWidth="1"/>
    <col min="12556" max="12557" width="9.140625" style="16"/>
    <col min="12558" max="12559" width="10.140625" style="16" customWidth="1"/>
    <col min="12560" max="12560" width="10.5703125" style="16" customWidth="1"/>
    <col min="12561" max="12561" width="1.42578125" style="16" customWidth="1"/>
    <col min="12562" max="12562" width="10" style="16" customWidth="1"/>
    <col min="12563" max="12563" width="10.85546875" style="16" customWidth="1"/>
    <col min="12564" max="12807" width="9.140625" style="16"/>
    <col min="12808" max="12808" width="3.42578125" style="16" customWidth="1"/>
    <col min="12809" max="12809" width="9" style="16" customWidth="1"/>
    <col min="12810" max="12810" width="48" style="16" customWidth="1"/>
    <col min="12811" max="12811" width="12" style="16" customWidth="1"/>
    <col min="12812" max="12813" width="9.140625" style="16"/>
    <col min="12814" max="12815" width="10.140625" style="16" customWidth="1"/>
    <col min="12816" max="12816" width="10.5703125" style="16" customWidth="1"/>
    <col min="12817" max="12817" width="1.42578125" style="16" customWidth="1"/>
    <col min="12818" max="12818" width="10" style="16" customWidth="1"/>
    <col min="12819" max="12819" width="10.85546875" style="16" customWidth="1"/>
    <col min="12820" max="13063" width="9.140625" style="16"/>
    <col min="13064" max="13064" width="3.42578125" style="16" customWidth="1"/>
    <col min="13065" max="13065" width="9" style="16" customWidth="1"/>
    <col min="13066" max="13066" width="48" style="16" customWidth="1"/>
    <col min="13067" max="13067" width="12" style="16" customWidth="1"/>
    <col min="13068" max="13069" width="9.140625" style="16"/>
    <col min="13070" max="13071" width="10.140625" style="16" customWidth="1"/>
    <col min="13072" max="13072" width="10.5703125" style="16" customWidth="1"/>
    <col min="13073" max="13073" width="1.42578125" style="16" customWidth="1"/>
    <col min="13074" max="13074" width="10" style="16" customWidth="1"/>
    <col min="13075" max="13075" width="10.85546875" style="16" customWidth="1"/>
    <col min="13076" max="13319" width="9.140625" style="16"/>
    <col min="13320" max="13320" width="3.42578125" style="16" customWidth="1"/>
    <col min="13321" max="13321" width="9" style="16" customWidth="1"/>
    <col min="13322" max="13322" width="48" style="16" customWidth="1"/>
    <col min="13323" max="13323" width="12" style="16" customWidth="1"/>
    <col min="13324" max="13325" width="9.140625" style="16"/>
    <col min="13326" max="13327" width="10.140625" style="16" customWidth="1"/>
    <col min="13328" max="13328" width="10.5703125" style="16" customWidth="1"/>
    <col min="13329" max="13329" width="1.42578125" style="16" customWidth="1"/>
    <col min="13330" max="13330" width="10" style="16" customWidth="1"/>
    <col min="13331" max="13331" width="10.85546875" style="16" customWidth="1"/>
    <col min="13332" max="13575" width="9.140625" style="16"/>
    <col min="13576" max="13576" width="3.42578125" style="16" customWidth="1"/>
    <col min="13577" max="13577" width="9" style="16" customWidth="1"/>
    <col min="13578" max="13578" width="48" style="16" customWidth="1"/>
    <col min="13579" max="13579" width="12" style="16" customWidth="1"/>
    <col min="13580" max="13581" width="9.140625" style="16"/>
    <col min="13582" max="13583" width="10.140625" style="16" customWidth="1"/>
    <col min="13584" max="13584" width="10.5703125" style="16" customWidth="1"/>
    <col min="13585" max="13585" width="1.42578125" style="16" customWidth="1"/>
    <col min="13586" max="13586" width="10" style="16" customWidth="1"/>
    <col min="13587" max="13587" width="10.85546875" style="16" customWidth="1"/>
    <col min="13588" max="13831" width="9.140625" style="16"/>
    <col min="13832" max="13832" width="3.42578125" style="16" customWidth="1"/>
    <col min="13833" max="13833" width="9" style="16" customWidth="1"/>
    <col min="13834" max="13834" width="48" style="16" customWidth="1"/>
    <col min="13835" max="13835" width="12" style="16" customWidth="1"/>
    <col min="13836" max="13837" width="9.140625" style="16"/>
    <col min="13838" max="13839" width="10.140625" style="16" customWidth="1"/>
    <col min="13840" max="13840" width="10.5703125" style="16" customWidth="1"/>
    <col min="13841" max="13841" width="1.42578125" style="16" customWidth="1"/>
    <col min="13842" max="13842" width="10" style="16" customWidth="1"/>
    <col min="13843" max="13843" width="10.85546875" style="16" customWidth="1"/>
    <col min="13844" max="14087" width="9.140625" style="16"/>
    <col min="14088" max="14088" width="3.42578125" style="16" customWidth="1"/>
    <col min="14089" max="14089" width="9" style="16" customWidth="1"/>
    <col min="14090" max="14090" width="48" style="16" customWidth="1"/>
    <col min="14091" max="14091" width="12" style="16" customWidth="1"/>
    <col min="14092" max="14093" width="9.140625" style="16"/>
    <col min="14094" max="14095" width="10.140625" style="16" customWidth="1"/>
    <col min="14096" max="14096" width="10.5703125" style="16" customWidth="1"/>
    <col min="14097" max="14097" width="1.42578125" style="16" customWidth="1"/>
    <col min="14098" max="14098" width="10" style="16" customWidth="1"/>
    <col min="14099" max="14099" width="10.85546875" style="16" customWidth="1"/>
    <col min="14100" max="14343" width="9.140625" style="16"/>
    <col min="14344" max="14344" width="3.42578125" style="16" customWidth="1"/>
    <col min="14345" max="14345" width="9" style="16" customWidth="1"/>
    <col min="14346" max="14346" width="48" style="16" customWidth="1"/>
    <col min="14347" max="14347" width="12" style="16" customWidth="1"/>
    <col min="14348" max="14349" width="9.140625" style="16"/>
    <col min="14350" max="14351" width="10.140625" style="16" customWidth="1"/>
    <col min="14352" max="14352" width="10.5703125" style="16" customWidth="1"/>
    <col min="14353" max="14353" width="1.42578125" style="16" customWidth="1"/>
    <col min="14354" max="14354" width="10" style="16" customWidth="1"/>
    <col min="14355" max="14355" width="10.85546875" style="16" customWidth="1"/>
    <col min="14356" max="14599" width="9.140625" style="16"/>
    <col min="14600" max="14600" width="3.42578125" style="16" customWidth="1"/>
    <col min="14601" max="14601" width="9" style="16" customWidth="1"/>
    <col min="14602" max="14602" width="48" style="16" customWidth="1"/>
    <col min="14603" max="14603" width="12" style="16" customWidth="1"/>
    <col min="14604" max="14605" width="9.140625" style="16"/>
    <col min="14606" max="14607" width="10.140625" style="16" customWidth="1"/>
    <col min="14608" max="14608" width="10.5703125" style="16" customWidth="1"/>
    <col min="14609" max="14609" width="1.42578125" style="16" customWidth="1"/>
    <col min="14610" max="14610" width="10" style="16" customWidth="1"/>
    <col min="14611" max="14611" width="10.85546875" style="16" customWidth="1"/>
    <col min="14612" max="14855" width="9.140625" style="16"/>
    <col min="14856" max="14856" width="3.42578125" style="16" customWidth="1"/>
    <col min="14857" max="14857" width="9" style="16" customWidth="1"/>
    <col min="14858" max="14858" width="48" style="16" customWidth="1"/>
    <col min="14859" max="14859" width="12" style="16" customWidth="1"/>
    <col min="14860" max="14861" width="9.140625" style="16"/>
    <col min="14862" max="14863" width="10.140625" style="16" customWidth="1"/>
    <col min="14864" max="14864" width="10.5703125" style="16" customWidth="1"/>
    <col min="14865" max="14865" width="1.42578125" style="16" customWidth="1"/>
    <col min="14866" max="14866" width="10" style="16" customWidth="1"/>
    <col min="14867" max="14867" width="10.85546875" style="16" customWidth="1"/>
    <col min="14868" max="15111" width="9.140625" style="16"/>
    <col min="15112" max="15112" width="3.42578125" style="16" customWidth="1"/>
    <col min="15113" max="15113" width="9" style="16" customWidth="1"/>
    <col min="15114" max="15114" width="48" style="16" customWidth="1"/>
    <col min="15115" max="15115" width="12" style="16" customWidth="1"/>
    <col min="15116" max="15117" width="9.140625" style="16"/>
    <col min="15118" max="15119" width="10.140625" style="16" customWidth="1"/>
    <col min="15120" max="15120" width="10.5703125" style="16" customWidth="1"/>
    <col min="15121" max="15121" width="1.42578125" style="16" customWidth="1"/>
    <col min="15122" max="15122" width="10" style="16" customWidth="1"/>
    <col min="15123" max="15123" width="10.85546875" style="16" customWidth="1"/>
    <col min="15124" max="15367" width="9.140625" style="16"/>
    <col min="15368" max="15368" width="3.42578125" style="16" customWidth="1"/>
    <col min="15369" max="15369" width="9" style="16" customWidth="1"/>
    <col min="15370" max="15370" width="48" style="16" customWidth="1"/>
    <col min="15371" max="15371" width="12" style="16" customWidth="1"/>
    <col min="15372" max="15373" width="9.140625" style="16"/>
    <col min="15374" max="15375" width="10.140625" style="16" customWidth="1"/>
    <col min="15376" max="15376" width="10.5703125" style="16" customWidth="1"/>
    <col min="15377" max="15377" width="1.42578125" style="16" customWidth="1"/>
    <col min="15378" max="15378" width="10" style="16" customWidth="1"/>
    <col min="15379" max="15379" width="10.85546875" style="16" customWidth="1"/>
    <col min="15380" max="15623" width="9.140625" style="16"/>
    <col min="15624" max="15624" width="3.42578125" style="16" customWidth="1"/>
    <col min="15625" max="15625" width="9" style="16" customWidth="1"/>
    <col min="15626" max="15626" width="48" style="16" customWidth="1"/>
    <col min="15627" max="15627" width="12" style="16" customWidth="1"/>
    <col min="15628" max="15629" width="9.140625" style="16"/>
    <col min="15630" max="15631" width="10.140625" style="16" customWidth="1"/>
    <col min="15632" max="15632" width="10.5703125" style="16" customWidth="1"/>
    <col min="15633" max="15633" width="1.42578125" style="16" customWidth="1"/>
    <col min="15634" max="15634" width="10" style="16" customWidth="1"/>
    <col min="15635" max="15635" width="10.85546875" style="16" customWidth="1"/>
    <col min="15636" max="15879" width="9.140625" style="16"/>
    <col min="15880" max="15880" width="3.42578125" style="16" customWidth="1"/>
    <col min="15881" max="15881" width="9" style="16" customWidth="1"/>
    <col min="15882" max="15882" width="48" style="16" customWidth="1"/>
    <col min="15883" max="15883" width="12" style="16" customWidth="1"/>
    <col min="15884" max="15885" width="9.140625" style="16"/>
    <col min="15886" max="15887" width="10.140625" style="16" customWidth="1"/>
    <col min="15888" max="15888" width="10.5703125" style="16" customWidth="1"/>
    <col min="15889" max="15889" width="1.42578125" style="16" customWidth="1"/>
    <col min="15890" max="15890" width="10" style="16" customWidth="1"/>
    <col min="15891" max="15891" width="10.85546875" style="16" customWidth="1"/>
    <col min="15892" max="16135" width="9.140625" style="16"/>
    <col min="16136" max="16136" width="3.42578125" style="16" customWidth="1"/>
    <col min="16137" max="16137" width="9" style="16" customWidth="1"/>
    <col min="16138" max="16138" width="48" style="16" customWidth="1"/>
    <col min="16139" max="16139" width="12" style="16" customWidth="1"/>
    <col min="16140" max="16141" width="9.140625" style="16"/>
    <col min="16142" max="16143" width="10.140625" style="16" customWidth="1"/>
    <col min="16144" max="16144" width="10.5703125" style="16" customWidth="1"/>
    <col min="16145" max="16145" width="1.42578125" style="16" customWidth="1"/>
    <col min="16146" max="16146" width="10" style="16" customWidth="1"/>
    <col min="16147" max="16147" width="10.85546875" style="16" customWidth="1"/>
    <col min="16148" max="16384" width="9.140625" style="16"/>
  </cols>
  <sheetData>
    <row r="1" spans="1:22" ht="17.25" x14ac:dyDescent="0.3">
      <c r="A1" s="717" t="s">
        <v>1344</v>
      </c>
    </row>
    <row r="3" spans="1:22" ht="15.75" x14ac:dyDescent="0.25">
      <c r="A3" s="70" t="s">
        <v>1361</v>
      </c>
      <c r="B3" s="69"/>
      <c r="C3" s="69"/>
      <c r="D3" s="12"/>
      <c r="E3" s="12"/>
      <c r="F3" s="12"/>
      <c r="G3" s="12"/>
      <c r="H3" s="12"/>
      <c r="I3" s="12"/>
      <c r="J3" s="12"/>
      <c r="K3" s="12"/>
      <c r="L3" s="12"/>
      <c r="M3" s="12"/>
      <c r="N3" s="12"/>
      <c r="O3" s="12"/>
      <c r="P3" s="12"/>
      <c r="Q3" s="862"/>
      <c r="R3" s="862"/>
      <c r="S3" s="12"/>
    </row>
    <row r="4" spans="1:22" s="29" customFormat="1" ht="13.5" thickBot="1" x14ac:dyDescent="0.3">
      <c r="A4" s="28"/>
      <c r="B4" s="28"/>
      <c r="C4" s="28"/>
      <c r="D4" s="28"/>
      <c r="E4" s="28"/>
      <c r="F4" s="28"/>
      <c r="G4" s="28"/>
      <c r="H4" s="28"/>
      <c r="I4" s="28"/>
      <c r="J4" s="28"/>
      <c r="K4" s="28"/>
      <c r="L4" s="28"/>
      <c r="M4" s="28"/>
      <c r="N4" s="28"/>
      <c r="O4" s="28"/>
      <c r="P4" s="28"/>
      <c r="R4" s="28"/>
      <c r="S4" s="13" t="s">
        <v>506</v>
      </c>
    </row>
    <row r="5" spans="1:22" s="29" customFormat="1" ht="17.25" customHeight="1" x14ac:dyDescent="0.25">
      <c r="A5" s="1594" t="s">
        <v>478</v>
      </c>
      <c r="B5" s="1597" t="s">
        <v>693</v>
      </c>
      <c r="C5" s="1598"/>
      <c r="D5" s="1603" t="s">
        <v>706</v>
      </c>
      <c r="E5" s="1604"/>
      <c r="F5" s="1604"/>
      <c r="G5" s="1604"/>
      <c r="H5" s="1604"/>
      <c r="I5" s="1604"/>
      <c r="J5" s="1604"/>
      <c r="K5" s="1604"/>
      <c r="L5" s="1604"/>
      <c r="M5" s="1604"/>
      <c r="N5" s="1604"/>
      <c r="O5" s="1604"/>
      <c r="P5" s="1604"/>
      <c r="Q5" s="1605"/>
      <c r="R5" s="1606" t="s">
        <v>678</v>
      </c>
      <c r="S5" s="1607"/>
    </row>
    <row r="6" spans="1:22" s="29" customFormat="1" ht="15" customHeight="1" x14ac:dyDescent="0.25">
      <c r="A6" s="1595"/>
      <c r="B6" s="1599"/>
      <c r="C6" s="1600"/>
      <c r="D6" s="1608" t="s">
        <v>676</v>
      </c>
      <c r="E6" s="1567" t="s">
        <v>677</v>
      </c>
      <c r="F6" s="1592" t="s">
        <v>1345</v>
      </c>
      <c r="G6" s="1592" t="s">
        <v>1346</v>
      </c>
      <c r="H6" s="1592" t="s">
        <v>1347</v>
      </c>
      <c r="I6" s="1592" t="s">
        <v>1348</v>
      </c>
      <c r="J6" s="1590" t="s">
        <v>1349</v>
      </c>
      <c r="K6" s="1592" t="s">
        <v>750</v>
      </c>
      <c r="L6" s="1592" t="s">
        <v>749</v>
      </c>
      <c r="M6" s="1592" t="s">
        <v>1350</v>
      </c>
      <c r="N6" s="1592" t="s">
        <v>1351</v>
      </c>
      <c r="O6" s="1592" t="s">
        <v>703</v>
      </c>
      <c r="P6" s="1592" t="s">
        <v>1352</v>
      </c>
      <c r="Q6" s="1611" t="s">
        <v>616</v>
      </c>
      <c r="R6" s="1613" t="s">
        <v>679</v>
      </c>
      <c r="S6" s="1615" t="s">
        <v>680</v>
      </c>
      <c r="U6" s="170"/>
    </row>
    <row r="7" spans="1:22" ht="14.25" customHeight="1" x14ac:dyDescent="0.25">
      <c r="A7" s="1595"/>
      <c r="B7" s="1599"/>
      <c r="C7" s="1600"/>
      <c r="D7" s="1609"/>
      <c r="E7" s="1568"/>
      <c r="F7" s="1610"/>
      <c r="G7" s="1593"/>
      <c r="H7" s="1593"/>
      <c r="I7" s="1593"/>
      <c r="J7" s="1591"/>
      <c r="K7" s="1593"/>
      <c r="L7" s="1593"/>
      <c r="M7" s="1593"/>
      <c r="N7" s="1593"/>
      <c r="O7" s="1593"/>
      <c r="P7" s="1593"/>
      <c r="Q7" s="1612"/>
      <c r="R7" s="1614"/>
      <c r="S7" s="1616"/>
    </row>
    <row r="8" spans="1:22" s="313" customFormat="1" ht="10.5" customHeight="1" thickBot="1" x14ac:dyDescent="0.3">
      <c r="A8" s="1596"/>
      <c r="B8" s="1601"/>
      <c r="C8" s="1602"/>
      <c r="D8" s="864" t="s">
        <v>557</v>
      </c>
      <c r="E8" s="310" t="s">
        <v>558</v>
      </c>
      <c r="F8" s="311" t="s">
        <v>559</v>
      </c>
      <c r="G8" s="312" t="s">
        <v>560</v>
      </c>
      <c r="H8" s="312" t="s">
        <v>561</v>
      </c>
      <c r="I8" s="312" t="s">
        <v>562</v>
      </c>
      <c r="J8" s="312" t="s">
        <v>563</v>
      </c>
      <c r="K8" s="312" t="s">
        <v>564</v>
      </c>
      <c r="L8" s="312" t="s">
        <v>1353</v>
      </c>
      <c r="M8" s="312" t="s">
        <v>565</v>
      </c>
      <c r="N8" s="312" t="s">
        <v>566</v>
      </c>
      <c r="O8" s="865" t="s">
        <v>609</v>
      </c>
      <c r="P8" s="865" t="s">
        <v>1354</v>
      </c>
      <c r="Q8" s="866" t="s">
        <v>1355</v>
      </c>
      <c r="R8" s="867" t="s">
        <v>1356</v>
      </c>
      <c r="S8" s="516" t="s">
        <v>1357</v>
      </c>
    </row>
    <row r="9" spans="1:22" x14ac:dyDescent="0.25">
      <c r="A9" s="292">
        <v>1</v>
      </c>
      <c r="B9" s="868" t="s">
        <v>672</v>
      </c>
      <c r="C9" s="869"/>
      <c r="D9" s="870">
        <f>D10+D11+D12+D13+D14+D15+D17+D21+D25+D26</f>
        <v>261932</v>
      </c>
      <c r="E9" s="871">
        <f t="shared" ref="E9:S9" si="0">E10+E11+E12+E13+E14+E15+E17+E21+E25+E26</f>
        <v>22919</v>
      </c>
      <c r="F9" s="871">
        <f t="shared" si="0"/>
        <v>2971</v>
      </c>
      <c r="G9" s="871">
        <f t="shared" si="0"/>
        <v>0</v>
      </c>
      <c r="H9" s="871">
        <f t="shared" si="0"/>
        <v>242</v>
      </c>
      <c r="I9" s="871">
        <f t="shared" si="0"/>
        <v>1113</v>
      </c>
      <c r="J9" s="871">
        <f t="shared" si="0"/>
        <v>593</v>
      </c>
      <c r="K9" s="871">
        <f t="shared" si="0"/>
        <v>8525</v>
      </c>
      <c r="L9" s="871">
        <f t="shared" si="0"/>
        <v>4</v>
      </c>
      <c r="M9" s="871">
        <f t="shared" si="0"/>
        <v>2411</v>
      </c>
      <c r="N9" s="871">
        <f t="shared" si="0"/>
        <v>28981</v>
      </c>
      <c r="O9" s="872">
        <f>O10+O11+O12+O13+O14+O15+O17+O21+O25+O26</f>
        <v>0</v>
      </c>
      <c r="P9" s="872">
        <f>P10+P11+P12+P13+P14+P15+P17+P21+P25+P26</f>
        <v>5</v>
      </c>
      <c r="Q9" s="872">
        <f>SUM(D9:P9)</f>
        <v>329696</v>
      </c>
      <c r="R9" s="523">
        <f>R10+R11+R12+R13+R14+R15+R17+R21+R25+R26</f>
        <v>322105</v>
      </c>
      <c r="S9" s="873">
        <f t="shared" si="0"/>
        <v>0</v>
      </c>
    </row>
    <row r="10" spans="1:22" ht="12.75" customHeight="1" x14ac:dyDescent="0.25">
      <c r="A10" s="874">
        <v>2</v>
      </c>
      <c r="B10" s="1578" t="s">
        <v>567</v>
      </c>
      <c r="C10" s="1579"/>
      <c r="D10" s="875">
        <v>12181</v>
      </c>
      <c r="E10" s="876">
        <v>14988</v>
      </c>
      <c r="F10" s="876">
        <v>170</v>
      </c>
      <c r="G10" s="876"/>
      <c r="H10" s="876"/>
      <c r="I10" s="876"/>
      <c r="J10" s="876"/>
      <c r="K10" s="876"/>
      <c r="L10" s="876"/>
      <c r="M10" s="876"/>
      <c r="N10" s="876"/>
      <c r="O10" s="876"/>
      <c r="P10" s="876">
        <v>5</v>
      </c>
      <c r="Q10" s="877">
        <f t="shared" ref="Q10:Q29" si="1">SUM(D10:P10)</f>
        <v>27344</v>
      </c>
      <c r="R10" s="878">
        <v>27344</v>
      </c>
      <c r="S10" s="879"/>
      <c r="T10" s="31"/>
      <c r="U10" s="31"/>
      <c r="V10" s="31"/>
    </row>
    <row r="11" spans="1:22" ht="24" customHeight="1" x14ac:dyDescent="0.25">
      <c r="A11" s="874">
        <v>3</v>
      </c>
      <c r="B11" s="1578" t="s">
        <v>568</v>
      </c>
      <c r="C11" s="1579"/>
      <c r="D11" s="875">
        <v>12640</v>
      </c>
      <c r="E11" s="876">
        <v>839</v>
      </c>
      <c r="F11" s="876">
        <v>2319</v>
      </c>
      <c r="G11" s="876"/>
      <c r="H11" s="876">
        <v>242</v>
      </c>
      <c r="I11" s="876">
        <v>577</v>
      </c>
      <c r="J11" s="876"/>
      <c r="K11" s="876">
        <v>3658</v>
      </c>
      <c r="L11" s="876"/>
      <c r="M11" s="876">
        <v>1442</v>
      </c>
      <c r="N11" s="876">
        <v>136</v>
      </c>
      <c r="O11" s="876"/>
      <c r="P11" s="876"/>
      <c r="Q11" s="877">
        <f t="shared" si="1"/>
        <v>21853</v>
      </c>
      <c r="R11" s="880">
        <v>21853</v>
      </c>
      <c r="S11" s="879"/>
    </row>
    <row r="12" spans="1:22" ht="24" customHeight="1" x14ac:dyDescent="0.25">
      <c r="A12" s="874">
        <v>4</v>
      </c>
      <c r="B12" s="1585" t="s">
        <v>673</v>
      </c>
      <c r="C12" s="1586"/>
      <c r="D12" s="875">
        <v>48350</v>
      </c>
      <c r="E12" s="876"/>
      <c r="F12" s="876">
        <v>40</v>
      </c>
      <c r="G12" s="876"/>
      <c r="H12" s="876"/>
      <c r="I12" s="876"/>
      <c r="J12" s="876"/>
      <c r="K12" s="876">
        <v>742</v>
      </c>
      <c r="L12" s="876"/>
      <c r="M12" s="876">
        <v>12</v>
      </c>
      <c r="N12" s="876"/>
      <c r="O12" s="876"/>
      <c r="P12" s="876"/>
      <c r="Q12" s="877">
        <f t="shared" si="1"/>
        <v>49144</v>
      </c>
      <c r="R12" s="880">
        <v>49144</v>
      </c>
      <c r="S12" s="879"/>
    </row>
    <row r="13" spans="1:22" x14ac:dyDescent="0.25">
      <c r="A13" s="874">
        <v>5</v>
      </c>
      <c r="B13" s="1578" t="s">
        <v>675</v>
      </c>
      <c r="C13" s="1579"/>
      <c r="D13" s="875"/>
      <c r="E13" s="876">
        <v>100</v>
      </c>
      <c r="F13" s="876"/>
      <c r="G13" s="876"/>
      <c r="H13" s="876"/>
      <c r="I13" s="876"/>
      <c r="J13" s="876"/>
      <c r="K13" s="876">
        <v>320</v>
      </c>
      <c r="L13" s="876"/>
      <c r="M13" s="876"/>
      <c r="N13" s="876"/>
      <c r="O13" s="876"/>
      <c r="P13" s="876"/>
      <c r="Q13" s="877">
        <f t="shared" si="1"/>
        <v>420</v>
      </c>
      <c r="R13" s="880">
        <v>420</v>
      </c>
      <c r="S13" s="879"/>
    </row>
    <row r="14" spans="1:22" x14ac:dyDescent="0.25">
      <c r="A14" s="874">
        <v>6</v>
      </c>
      <c r="B14" s="1578" t="s">
        <v>569</v>
      </c>
      <c r="C14" s="1579"/>
      <c r="D14" s="875">
        <v>1371</v>
      </c>
      <c r="E14" s="876"/>
      <c r="F14" s="876"/>
      <c r="G14" s="876"/>
      <c r="H14" s="876"/>
      <c r="I14" s="876"/>
      <c r="J14" s="876"/>
      <c r="K14" s="876"/>
      <c r="L14" s="876"/>
      <c r="M14" s="876"/>
      <c r="N14" s="876"/>
      <c r="O14" s="876"/>
      <c r="P14" s="876"/>
      <c r="Q14" s="877">
        <f t="shared" si="1"/>
        <v>1371</v>
      </c>
      <c r="R14" s="880">
        <v>1238</v>
      </c>
      <c r="S14" s="879"/>
    </row>
    <row r="15" spans="1:22" x14ac:dyDescent="0.25">
      <c r="A15" s="881">
        <v>7</v>
      </c>
      <c r="B15" s="1580" t="s">
        <v>674</v>
      </c>
      <c r="C15" s="1587"/>
      <c r="D15" s="882">
        <v>66047</v>
      </c>
      <c r="E15" s="883">
        <v>3842</v>
      </c>
      <c r="F15" s="883">
        <v>198</v>
      </c>
      <c r="G15" s="883"/>
      <c r="H15" s="883"/>
      <c r="I15" s="883"/>
      <c r="J15" s="883">
        <v>593</v>
      </c>
      <c r="K15" s="883">
        <v>490</v>
      </c>
      <c r="L15" s="883">
        <v>4</v>
      </c>
      <c r="M15" s="883">
        <v>791</v>
      </c>
      <c r="N15" s="883">
        <v>44</v>
      </c>
      <c r="O15" s="883"/>
      <c r="P15" s="883"/>
      <c r="Q15" s="884">
        <f t="shared" si="1"/>
        <v>72009</v>
      </c>
      <c r="R15" s="885">
        <v>71897</v>
      </c>
      <c r="S15" s="886"/>
    </row>
    <row r="16" spans="1:22" x14ac:dyDescent="0.25">
      <c r="A16" s="176">
        <v>8</v>
      </c>
      <c r="B16" s="861" t="s">
        <v>508</v>
      </c>
      <c r="C16" s="887" t="s">
        <v>570</v>
      </c>
      <c r="D16" s="888">
        <v>61458</v>
      </c>
      <c r="E16" s="889"/>
      <c r="F16" s="889"/>
      <c r="G16" s="889"/>
      <c r="H16" s="889"/>
      <c r="I16" s="889"/>
      <c r="J16" s="889"/>
      <c r="K16" s="889"/>
      <c r="L16" s="889"/>
      <c r="M16" s="889"/>
      <c r="N16" s="889"/>
      <c r="O16" s="889"/>
      <c r="P16" s="889"/>
      <c r="Q16" s="890">
        <f t="shared" si="1"/>
        <v>61458</v>
      </c>
      <c r="R16" s="891">
        <v>61346</v>
      </c>
      <c r="S16" s="892"/>
    </row>
    <row r="17" spans="1:19" x14ac:dyDescent="0.25">
      <c r="A17" s="893">
        <v>9</v>
      </c>
      <c r="B17" s="1588" t="s">
        <v>571</v>
      </c>
      <c r="C17" s="1581"/>
      <c r="D17" s="882">
        <v>22935</v>
      </c>
      <c r="E17" s="883">
        <v>1845</v>
      </c>
      <c r="F17" s="883"/>
      <c r="G17" s="883"/>
      <c r="H17" s="883"/>
      <c r="I17" s="883"/>
      <c r="J17" s="883"/>
      <c r="K17" s="883">
        <v>209</v>
      </c>
      <c r="L17" s="883"/>
      <c r="M17" s="883">
        <v>25</v>
      </c>
      <c r="N17" s="883">
        <v>13347</v>
      </c>
      <c r="O17" s="883"/>
      <c r="P17" s="883"/>
      <c r="Q17" s="884">
        <f t="shared" si="1"/>
        <v>38361</v>
      </c>
      <c r="R17" s="885">
        <v>32403</v>
      </c>
      <c r="S17" s="886"/>
    </row>
    <row r="18" spans="1:19" x14ac:dyDescent="0.25">
      <c r="A18" s="291">
        <v>10</v>
      </c>
      <c r="B18" s="1152" t="s">
        <v>508</v>
      </c>
      <c r="C18" s="1153" t="s">
        <v>572</v>
      </c>
      <c r="D18" s="894">
        <v>10991</v>
      </c>
      <c r="E18" s="895"/>
      <c r="F18" s="895"/>
      <c r="G18" s="895"/>
      <c r="H18" s="895"/>
      <c r="I18" s="895"/>
      <c r="J18" s="895"/>
      <c r="K18" s="895"/>
      <c r="L18" s="895"/>
      <c r="M18" s="895"/>
      <c r="N18" s="895">
        <v>21368</v>
      </c>
      <c r="O18" s="895"/>
      <c r="P18" s="895"/>
      <c r="Q18" s="896">
        <f t="shared" si="1"/>
        <v>32359</v>
      </c>
      <c r="R18" s="897">
        <v>26401</v>
      </c>
      <c r="S18" s="898"/>
    </row>
    <row r="19" spans="1:19" x14ac:dyDescent="0.25">
      <c r="A19" s="291">
        <v>11</v>
      </c>
      <c r="B19" s="1154"/>
      <c r="C19" s="1153" t="s">
        <v>573</v>
      </c>
      <c r="D19" s="899">
        <v>13</v>
      </c>
      <c r="E19" s="900"/>
      <c r="F19" s="900"/>
      <c r="G19" s="900"/>
      <c r="H19" s="900"/>
      <c r="I19" s="900"/>
      <c r="J19" s="900"/>
      <c r="K19" s="900"/>
      <c r="L19" s="900"/>
      <c r="M19" s="900"/>
      <c r="N19" s="900"/>
      <c r="O19" s="900"/>
      <c r="P19" s="900"/>
      <c r="Q19" s="901">
        <f t="shared" si="1"/>
        <v>13</v>
      </c>
      <c r="R19" s="902">
        <v>13</v>
      </c>
      <c r="S19" s="903"/>
    </row>
    <row r="20" spans="1:19" x14ac:dyDescent="0.25">
      <c r="A20" s="176">
        <v>12</v>
      </c>
      <c r="B20" s="1155"/>
      <c r="C20" s="1156" t="s">
        <v>671</v>
      </c>
      <c r="D20" s="888"/>
      <c r="E20" s="889"/>
      <c r="F20" s="889"/>
      <c r="G20" s="889"/>
      <c r="H20" s="889"/>
      <c r="I20" s="889"/>
      <c r="J20" s="889"/>
      <c r="K20" s="889"/>
      <c r="L20" s="889"/>
      <c r="M20" s="889"/>
      <c r="N20" s="889"/>
      <c r="O20" s="889"/>
      <c r="P20" s="889"/>
      <c r="Q20" s="890">
        <f t="shared" si="1"/>
        <v>0</v>
      </c>
      <c r="R20" s="891">
        <v>0</v>
      </c>
      <c r="S20" s="892"/>
    </row>
    <row r="21" spans="1:19" ht="12.75" customHeight="1" x14ac:dyDescent="0.25">
      <c r="A21" s="893">
        <v>13</v>
      </c>
      <c r="B21" s="1580" t="s">
        <v>574</v>
      </c>
      <c r="C21" s="1589"/>
      <c r="D21" s="875">
        <v>2550</v>
      </c>
      <c r="E21" s="876">
        <v>308</v>
      </c>
      <c r="F21" s="876"/>
      <c r="G21" s="876"/>
      <c r="H21" s="876"/>
      <c r="I21" s="876"/>
      <c r="J21" s="876"/>
      <c r="K21" s="876">
        <v>2083</v>
      </c>
      <c r="L21" s="876"/>
      <c r="M21" s="876"/>
      <c r="N21" s="876">
        <v>15454</v>
      </c>
      <c r="O21" s="876"/>
      <c r="P21" s="876"/>
      <c r="Q21" s="877">
        <f t="shared" si="1"/>
        <v>20395</v>
      </c>
      <c r="R21" s="880">
        <v>20395</v>
      </c>
      <c r="S21" s="879"/>
    </row>
    <row r="22" spans="1:19" x14ac:dyDescent="0.25">
      <c r="A22" s="291">
        <v>14</v>
      </c>
      <c r="B22" s="1152" t="s">
        <v>508</v>
      </c>
      <c r="C22" s="1153" t="s">
        <v>575</v>
      </c>
      <c r="D22" s="904"/>
      <c r="E22" s="905"/>
      <c r="F22" s="905"/>
      <c r="G22" s="905"/>
      <c r="H22" s="905"/>
      <c r="I22" s="905"/>
      <c r="J22" s="905"/>
      <c r="K22" s="905"/>
      <c r="L22" s="905"/>
      <c r="M22" s="905"/>
      <c r="N22" s="905"/>
      <c r="O22" s="905"/>
      <c r="P22" s="905"/>
      <c r="Q22" s="906">
        <f t="shared" si="1"/>
        <v>0</v>
      </c>
      <c r="R22" s="907">
        <v>0</v>
      </c>
      <c r="S22" s="908"/>
    </row>
    <row r="23" spans="1:19" x14ac:dyDescent="0.25">
      <c r="A23" s="291">
        <v>15</v>
      </c>
      <c r="B23" s="1154"/>
      <c r="C23" s="1153" t="s">
        <v>573</v>
      </c>
      <c r="D23" s="899">
        <v>714</v>
      </c>
      <c r="E23" s="900" t="s">
        <v>248</v>
      </c>
      <c r="F23" s="900"/>
      <c r="G23" s="900"/>
      <c r="H23" s="900"/>
      <c r="I23" s="900"/>
      <c r="J23" s="900"/>
      <c r="K23" s="900" t="s">
        <v>248</v>
      </c>
      <c r="L23" s="900"/>
      <c r="M23" s="900"/>
      <c r="N23" s="900" t="s">
        <v>248</v>
      </c>
      <c r="O23" s="900"/>
      <c r="P23" s="900"/>
      <c r="Q23" s="901">
        <f t="shared" si="1"/>
        <v>714</v>
      </c>
      <c r="R23" s="902">
        <v>714</v>
      </c>
      <c r="S23" s="903"/>
    </row>
    <row r="24" spans="1:19" x14ac:dyDescent="0.25">
      <c r="A24" s="176">
        <v>16</v>
      </c>
      <c r="B24" s="1155"/>
      <c r="C24" s="1156" t="s">
        <v>671</v>
      </c>
      <c r="D24" s="888"/>
      <c r="E24" s="889"/>
      <c r="F24" s="889"/>
      <c r="G24" s="889"/>
      <c r="H24" s="889"/>
      <c r="I24" s="889"/>
      <c r="J24" s="889"/>
      <c r="K24" s="889"/>
      <c r="L24" s="889"/>
      <c r="M24" s="889"/>
      <c r="N24" s="889"/>
      <c r="O24" s="889"/>
      <c r="P24" s="889"/>
      <c r="Q24" s="890">
        <f t="shared" si="1"/>
        <v>0</v>
      </c>
      <c r="R24" s="891">
        <v>0</v>
      </c>
      <c r="S24" s="892"/>
    </row>
    <row r="25" spans="1:19" x14ac:dyDescent="0.25">
      <c r="A25" s="874">
        <v>17</v>
      </c>
      <c r="B25" s="1578" t="s">
        <v>576</v>
      </c>
      <c r="C25" s="1579"/>
      <c r="D25" s="875">
        <v>89377</v>
      </c>
      <c r="E25" s="876"/>
      <c r="F25" s="876"/>
      <c r="G25" s="876"/>
      <c r="H25" s="876"/>
      <c r="I25" s="876"/>
      <c r="J25" s="876"/>
      <c r="K25" s="876"/>
      <c r="L25" s="876"/>
      <c r="M25" s="876"/>
      <c r="N25" s="876"/>
      <c r="O25" s="876"/>
      <c r="P25" s="876"/>
      <c r="Q25" s="877">
        <f t="shared" si="1"/>
        <v>89377</v>
      </c>
      <c r="R25" s="880">
        <v>87989</v>
      </c>
      <c r="S25" s="879"/>
    </row>
    <row r="26" spans="1:19" x14ac:dyDescent="0.25">
      <c r="A26" s="881">
        <v>18</v>
      </c>
      <c r="B26" s="1580" t="s">
        <v>681</v>
      </c>
      <c r="C26" s="1581"/>
      <c r="D26" s="875">
        <v>6481</v>
      </c>
      <c r="E26" s="876">
        <v>997</v>
      </c>
      <c r="F26" s="876">
        <v>244</v>
      </c>
      <c r="G26" s="876"/>
      <c r="H26" s="876"/>
      <c r="I26" s="876">
        <v>536</v>
      </c>
      <c r="J26" s="876"/>
      <c r="K26" s="876">
        <v>1023</v>
      </c>
      <c r="L26" s="876"/>
      <c r="M26" s="876">
        <v>141</v>
      </c>
      <c r="N26" s="876"/>
      <c r="O26" s="876"/>
      <c r="P26" s="876"/>
      <c r="Q26" s="877">
        <f t="shared" si="1"/>
        <v>9422</v>
      </c>
      <c r="R26" s="880">
        <v>9422</v>
      </c>
      <c r="S26" s="879"/>
    </row>
    <row r="27" spans="1:19" x14ac:dyDescent="0.25">
      <c r="A27" s="909">
        <v>19</v>
      </c>
      <c r="B27" s="1582" t="s">
        <v>508</v>
      </c>
      <c r="C27" s="1157" t="s">
        <v>1358</v>
      </c>
      <c r="D27" s="910">
        <v>5198</v>
      </c>
      <c r="E27" s="911"/>
      <c r="F27" s="911"/>
      <c r="G27" s="911"/>
      <c r="H27" s="911"/>
      <c r="I27" s="911"/>
      <c r="J27" s="911"/>
      <c r="K27" s="911"/>
      <c r="L27" s="911"/>
      <c r="M27" s="911">
        <v>23</v>
      </c>
      <c r="N27" s="911"/>
      <c r="O27" s="911"/>
      <c r="P27" s="911"/>
      <c r="Q27" s="912">
        <f t="shared" si="1"/>
        <v>5221</v>
      </c>
      <c r="R27" s="913">
        <v>5221</v>
      </c>
      <c r="S27" s="914"/>
    </row>
    <row r="28" spans="1:19" x14ac:dyDescent="0.25">
      <c r="A28" s="909">
        <v>20</v>
      </c>
      <c r="B28" s="1583"/>
      <c r="C28" s="1157" t="s">
        <v>1359</v>
      </c>
      <c r="D28" s="910">
        <v>821</v>
      </c>
      <c r="E28" s="911">
        <v>658</v>
      </c>
      <c r="F28" s="911">
        <v>244</v>
      </c>
      <c r="G28" s="911"/>
      <c r="H28" s="911"/>
      <c r="I28" s="911">
        <v>536</v>
      </c>
      <c r="J28" s="911"/>
      <c r="K28" s="911">
        <v>1003</v>
      </c>
      <c r="L28" s="911"/>
      <c r="M28" s="911">
        <v>85</v>
      </c>
      <c r="N28" s="911"/>
      <c r="O28" s="911"/>
      <c r="P28" s="911"/>
      <c r="Q28" s="912">
        <f t="shared" si="1"/>
        <v>3347</v>
      </c>
      <c r="R28" s="913">
        <v>3347</v>
      </c>
      <c r="S28" s="914"/>
    </row>
    <row r="29" spans="1:19" ht="13.5" thickBot="1" x14ac:dyDescent="0.3">
      <c r="A29" s="863">
        <v>21</v>
      </c>
      <c r="B29" s="1584"/>
      <c r="C29" s="1158" t="s">
        <v>1360</v>
      </c>
      <c r="D29" s="915">
        <v>462</v>
      </c>
      <c r="E29" s="916">
        <v>339</v>
      </c>
      <c r="F29" s="916"/>
      <c r="G29" s="916"/>
      <c r="H29" s="916"/>
      <c r="I29" s="916"/>
      <c r="J29" s="916"/>
      <c r="K29" s="916">
        <v>20</v>
      </c>
      <c r="L29" s="916"/>
      <c r="M29" s="916">
        <v>33</v>
      </c>
      <c r="N29" s="916"/>
      <c r="O29" s="916"/>
      <c r="P29" s="916"/>
      <c r="Q29" s="917">
        <f t="shared" si="1"/>
        <v>854</v>
      </c>
      <c r="R29" s="918">
        <v>854</v>
      </c>
      <c r="S29" s="919"/>
    </row>
    <row r="30" spans="1:19" x14ac:dyDescent="0.25">
      <c r="A30" s="862"/>
      <c r="B30" s="920"/>
      <c r="C30" s="921"/>
      <c r="D30" s="524"/>
      <c r="E30" s="524"/>
      <c r="F30" s="524"/>
      <c r="G30" s="524"/>
      <c r="H30" s="524"/>
      <c r="I30" s="524"/>
      <c r="J30" s="524"/>
      <c r="K30" s="524"/>
      <c r="L30" s="524"/>
      <c r="M30" s="524"/>
      <c r="N30" s="524"/>
      <c r="O30" s="524"/>
      <c r="P30" s="524"/>
      <c r="Q30" s="922"/>
      <c r="R30" s="524"/>
      <c r="S30" s="524"/>
    </row>
    <row r="31" spans="1:19" x14ac:dyDescent="0.25">
      <c r="A31" s="12" t="s">
        <v>670</v>
      </c>
      <c r="B31" s="12"/>
      <c r="C31" s="12"/>
      <c r="D31" s="12"/>
      <c r="E31" s="69"/>
      <c r="F31" s="69"/>
      <c r="G31" s="69"/>
      <c r="H31" s="69"/>
      <c r="I31" s="69"/>
      <c r="J31" s="69"/>
      <c r="K31" s="69"/>
      <c r="L31" s="69"/>
      <c r="M31" s="69"/>
      <c r="N31" s="12"/>
      <c r="O31" s="12"/>
      <c r="P31" s="12"/>
      <c r="Q31" s="923"/>
      <c r="R31" s="12"/>
      <c r="S31" s="12"/>
    </row>
    <row r="32" spans="1:19" x14ac:dyDescent="0.25">
      <c r="A32" s="17" t="s">
        <v>1145</v>
      </c>
      <c r="B32" s="26"/>
      <c r="C32" s="26"/>
      <c r="D32" s="12"/>
      <c r="E32" s="69"/>
      <c r="F32" s="69"/>
      <c r="G32" s="69"/>
      <c r="H32" s="69"/>
      <c r="I32" s="69"/>
      <c r="J32" s="69"/>
      <c r="K32" s="69"/>
      <c r="L32" s="69"/>
      <c r="M32" s="69"/>
      <c r="N32" s="12"/>
      <c r="O32" s="12"/>
      <c r="P32" s="12"/>
      <c r="Q32" s="12"/>
      <c r="R32" s="12"/>
      <c r="S32" s="12"/>
    </row>
    <row r="33" spans="1:20" x14ac:dyDescent="0.25">
      <c r="A33" s="17" t="s">
        <v>1146</v>
      </c>
      <c r="B33" s="26"/>
      <c r="C33" s="26"/>
      <c r="D33" s="12"/>
      <c r="E33" s="12"/>
      <c r="F33" s="12"/>
      <c r="G33" s="12"/>
      <c r="H33" s="12"/>
      <c r="I33" s="12"/>
      <c r="J33" s="12"/>
      <c r="K33" s="69"/>
      <c r="L33" s="69"/>
      <c r="M33" s="69"/>
      <c r="N33" s="12"/>
      <c r="O33" s="12"/>
      <c r="P33" s="12"/>
      <c r="Q33" s="12"/>
      <c r="R33" s="12"/>
      <c r="S33" s="12"/>
    </row>
    <row r="34" spans="1:20" ht="15" customHeight="1" x14ac:dyDescent="0.25">
      <c r="A34" s="1509"/>
      <c r="B34" s="1509"/>
      <c r="C34" s="1509"/>
      <c r="D34" s="1509"/>
      <c r="E34" s="1509"/>
      <c r="F34" s="1509"/>
      <c r="G34" s="1509"/>
      <c r="H34" s="1509"/>
      <c r="I34" s="1509"/>
      <c r="J34" s="1509"/>
      <c r="K34" s="1509"/>
      <c r="L34" s="1509"/>
      <c r="M34" s="1509"/>
      <c r="N34" s="1509"/>
      <c r="O34" s="1509"/>
      <c r="P34" s="1509"/>
      <c r="Q34" s="1509"/>
      <c r="R34" s="1509"/>
      <c r="S34" s="1509"/>
    </row>
    <row r="35" spans="1:20" x14ac:dyDescent="0.25">
      <c r="A35" s="718" t="s">
        <v>1195</v>
      </c>
      <c r="C35" s="12"/>
      <c r="D35" s="12"/>
      <c r="E35" s="12"/>
      <c r="F35" s="12"/>
      <c r="G35" s="12"/>
      <c r="H35" s="69"/>
      <c r="I35" s="69"/>
      <c r="J35" s="69"/>
      <c r="K35" s="69"/>
      <c r="L35" s="69"/>
      <c r="M35" s="69"/>
      <c r="N35" s="69"/>
      <c r="O35" s="69"/>
      <c r="P35" s="69"/>
      <c r="Q35" s="69"/>
      <c r="R35" s="69"/>
      <c r="S35" s="69"/>
      <c r="T35" s="392"/>
    </row>
    <row r="36" spans="1:20" x14ac:dyDescent="0.25">
      <c r="A36" s="25" t="s">
        <v>1363</v>
      </c>
      <c r="C36" s="12"/>
      <c r="D36" s="12"/>
      <c r="E36" s="12"/>
      <c r="F36" s="12"/>
      <c r="G36" s="12"/>
      <c r="H36" s="69"/>
      <c r="I36" s="69"/>
      <c r="J36" s="69"/>
      <c r="K36" s="69"/>
      <c r="L36" s="69"/>
      <c r="M36" s="69"/>
      <c r="N36" s="69"/>
      <c r="O36" s="69"/>
      <c r="P36" s="69"/>
      <c r="Q36" s="69"/>
      <c r="R36" s="69"/>
      <c r="S36" s="69"/>
      <c r="T36" s="392"/>
    </row>
    <row r="37" spans="1:20" x14ac:dyDescent="0.25">
      <c r="A37" s="718" t="s">
        <v>1362</v>
      </c>
      <c r="C37" s="25" t="s">
        <v>1364</v>
      </c>
      <c r="D37" s="12"/>
      <c r="E37" s="12"/>
      <c r="F37" s="12"/>
      <c r="G37" s="12"/>
      <c r="H37" s="69"/>
      <c r="I37" s="69"/>
      <c r="J37" s="69"/>
      <c r="K37" s="69"/>
      <c r="L37" s="69"/>
      <c r="M37" s="69"/>
      <c r="N37" s="69"/>
      <c r="O37" s="69"/>
      <c r="P37" s="69"/>
      <c r="Q37" s="69"/>
      <c r="R37" s="69"/>
      <c r="S37" s="69"/>
      <c r="T37" s="392"/>
    </row>
    <row r="38" spans="1:20" x14ac:dyDescent="0.25">
      <c r="A38" s="718"/>
      <c r="C38" s="68" t="s">
        <v>1365</v>
      </c>
      <c r="H38" s="392"/>
      <c r="I38" s="392"/>
      <c r="J38" s="392"/>
      <c r="K38" s="392"/>
      <c r="L38" s="392"/>
      <c r="M38" s="392"/>
      <c r="N38" s="392"/>
      <c r="O38" s="392"/>
      <c r="P38" s="392"/>
      <c r="Q38" s="392"/>
      <c r="R38" s="392"/>
      <c r="S38" s="392"/>
      <c r="T38" s="392"/>
    </row>
    <row r="39" spans="1:20" x14ac:dyDescent="0.25">
      <c r="A39" s="25"/>
    </row>
    <row r="40" spans="1:20" x14ac:dyDescent="0.25">
      <c r="A40" s="17"/>
      <c r="B40" s="17"/>
      <c r="C40" s="17"/>
      <c r="D40" s="17"/>
      <c r="E40" s="17"/>
      <c r="F40" s="17"/>
    </row>
    <row r="41" spans="1:20" x14ac:dyDescent="0.25">
      <c r="A41" s="17"/>
      <c r="B41" s="17"/>
      <c r="C41" s="17"/>
      <c r="D41" s="17"/>
      <c r="E41" s="17"/>
      <c r="F41" s="17"/>
    </row>
    <row r="42" spans="1:20" x14ac:dyDescent="0.25">
      <c r="A42" s="17"/>
      <c r="B42" s="17"/>
      <c r="C42" s="17"/>
      <c r="D42" s="17"/>
      <c r="E42" s="17"/>
      <c r="F42" s="17"/>
    </row>
    <row r="43" spans="1:20" x14ac:dyDescent="0.25">
      <c r="A43" s="17"/>
      <c r="B43" s="17"/>
      <c r="C43" s="17"/>
      <c r="D43" s="17"/>
      <c r="E43" s="17"/>
      <c r="F43" s="17"/>
    </row>
    <row r="44" spans="1:20" x14ac:dyDescent="0.25">
      <c r="A44" s="17"/>
      <c r="B44" s="17"/>
      <c r="C44" s="17"/>
      <c r="D44" s="17"/>
      <c r="E44" s="17"/>
      <c r="F44" s="17"/>
    </row>
    <row r="45" spans="1:20" x14ac:dyDescent="0.25">
      <c r="A45" s="17"/>
      <c r="B45" s="17"/>
      <c r="C45" s="17"/>
      <c r="D45" s="17"/>
      <c r="E45" s="17"/>
      <c r="F45" s="17"/>
    </row>
    <row r="46" spans="1:20" x14ac:dyDescent="0.25">
      <c r="A46" s="17"/>
      <c r="B46" s="17"/>
      <c r="C46" s="17"/>
      <c r="D46" s="17"/>
      <c r="E46" s="17"/>
      <c r="F46" s="17"/>
    </row>
    <row r="47" spans="1:20" x14ac:dyDescent="0.25">
      <c r="A47" s="17"/>
      <c r="B47" s="17"/>
      <c r="C47" s="17"/>
      <c r="D47" s="17"/>
      <c r="E47" s="17"/>
      <c r="F47" s="17"/>
    </row>
    <row r="48" spans="1:20" x14ac:dyDescent="0.25">
      <c r="A48" s="17"/>
      <c r="B48" s="17"/>
      <c r="C48" s="17"/>
      <c r="D48" s="17"/>
      <c r="E48" s="17"/>
      <c r="F48" s="17"/>
    </row>
    <row r="49" spans="1:6" x14ac:dyDescent="0.25">
      <c r="A49" s="17"/>
      <c r="B49" s="17"/>
      <c r="C49" s="17"/>
      <c r="D49" s="17"/>
      <c r="E49" s="17"/>
      <c r="F49" s="17"/>
    </row>
    <row r="50" spans="1:6" x14ac:dyDescent="0.25">
      <c r="A50" s="17"/>
      <c r="B50" s="17"/>
      <c r="C50" s="17"/>
      <c r="D50" s="17"/>
      <c r="E50" s="17"/>
      <c r="F50" s="17"/>
    </row>
    <row r="51" spans="1:6" x14ac:dyDescent="0.25">
      <c r="A51" s="17"/>
      <c r="B51" s="17"/>
      <c r="C51" s="17"/>
      <c r="D51" s="17"/>
      <c r="E51" s="17"/>
      <c r="F51" s="17"/>
    </row>
    <row r="52" spans="1:6" x14ac:dyDescent="0.25">
      <c r="A52" s="17"/>
      <c r="B52" s="17"/>
      <c r="C52" s="17"/>
      <c r="D52" s="17"/>
      <c r="E52" s="17"/>
      <c r="F52" s="17"/>
    </row>
    <row r="53" spans="1:6" x14ac:dyDescent="0.25">
      <c r="A53" s="17"/>
      <c r="B53" s="17"/>
      <c r="C53" s="17"/>
      <c r="D53" s="17"/>
      <c r="E53" s="17"/>
      <c r="F53" s="17"/>
    </row>
    <row r="54" spans="1:6" x14ac:dyDescent="0.25">
      <c r="A54" s="17"/>
      <c r="B54" s="17"/>
      <c r="C54" s="17"/>
      <c r="D54" s="17"/>
      <c r="E54" s="17"/>
      <c r="F54" s="17"/>
    </row>
    <row r="55" spans="1:6" x14ac:dyDescent="0.25">
      <c r="A55" s="17"/>
      <c r="B55" s="17"/>
      <c r="C55" s="17"/>
      <c r="D55" s="17"/>
      <c r="E55" s="17"/>
      <c r="F55" s="17"/>
    </row>
    <row r="56" spans="1:6" x14ac:dyDescent="0.25">
      <c r="A56" s="17"/>
      <c r="B56" s="17"/>
      <c r="C56" s="17"/>
      <c r="D56" s="17"/>
      <c r="E56" s="17"/>
      <c r="F56" s="17"/>
    </row>
    <row r="57" spans="1:6" x14ac:dyDescent="0.25">
      <c r="A57" s="17"/>
      <c r="B57" s="17"/>
      <c r="C57" s="17"/>
      <c r="D57" s="17"/>
      <c r="E57" s="17"/>
      <c r="F57" s="17"/>
    </row>
    <row r="58" spans="1:6" x14ac:dyDescent="0.25">
      <c r="A58" s="17"/>
      <c r="B58" s="17"/>
      <c r="C58" s="17"/>
      <c r="D58" s="17"/>
      <c r="E58" s="17"/>
      <c r="F58" s="17"/>
    </row>
    <row r="59" spans="1:6" x14ac:dyDescent="0.25">
      <c r="A59" s="17"/>
      <c r="B59" s="17"/>
      <c r="C59" s="17"/>
      <c r="D59" s="17"/>
      <c r="E59" s="17"/>
      <c r="F59" s="17"/>
    </row>
    <row r="60" spans="1:6" x14ac:dyDescent="0.25">
      <c r="A60" s="17"/>
      <c r="B60" s="17"/>
      <c r="C60" s="17"/>
      <c r="D60" s="17"/>
      <c r="E60" s="17"/>
      <c r="F60" s="17"/>
    </row>
    <row r="61" spans="1:6" x14ac:dyDescent="0.25">
      <c r="A61" s="17"/>
      <c r="B61" s="17"/>
      <c r="C61" s="17"/>
      <c r="D61" s="17"/>
      <c r="E61" s="17"/>
      <c r="F61" s="17"/>
    </row>
    <row r="62" spans="1:6" x14ac:dyDescent="0.25">
      <c r="A62" s="17"/>
      <c r="B62" s="17"/>
      <c r="C62" s="17"/>
      <c r="D62" s="17"/>
      <c r="E62" s="17"/>
      <c r="F62" s="17"/>
    </row>
    <row r="63" spans="1:6" x14ac:dyDescent="0.25">
      <c r="A63" s="17"/>
      <c r="B63" s="17"/>
      <c r="C63" s="17"/>
      <c r="D63" s="17"/>
      <c r="E63" s="17"/>
      <c r="F63" s="17"/>
    </row>
  </sheetData>
  <mergeCells count="32">
    <mergeCell ref="A5:A8"/>
    <mergeCell ref="B5:C8"/>
    <mergeCell ref="D5:Q5"/>
    <mergeCell ref="R5:S5"/>
    <mergeCell ref="D6:D7"/>
    <mergeCell ref="E6:E7"/>
    <mergeCell ref="F6:F7"/>
    <mergeCell ref="G6:G7"/>
    <mergeCell ref="H6:H7"/>
    <mergeCell ref="I6:I7"/>
    <mergeCell ref="P6:P7"/>
    <mergeCell ref="Q6:Q7"/>
    <mergeCell ref="R6:R7"/>
    <mergeCell ref="S6:S7"/>
    <mergeCell ref="N6:N7"/>
    <mergeCell ref="O6:O7"/>
    <mergeCell ref="B11:C11"/>
    <mergeCell ref="J6:J7"/>
    <mergeCell ref="K6:K7"/>
    <mergeCell ref="L6:L7"/>
    <mergeCell ref="M6:M7"/>
    <mergeCell ref="B10:C10"/>
    <mergeCell ref="B25:C25"/>
    <mergeCell ref="B26:C26"/>
    <mergeCell ref="B27:B29"/>
    <mergeCell ref="A34:S34"/>
    <mergeCell ref="B12:C12"/>
    <mergeCell ref="B13:C13"/>
    <mergeCell ref="B14:C14"/>
    <mergeCell ref="B15:C15"/>
    <mergeCell ref="B17:C17"/>
    <mergeCell ref="B21:C21"/>
  </mergeCells>
  <pageMargins left="0.70866141732283472" right="0.70866141732283472" top="0.78740157480314965" bottom="0.78740157480314965" header="0.31496062992125984" footer="0.31496062992125984"/>
  <pageSetup paperSize="9" scale="61" orientation="landscape" r:id="rId1"/>
  <headerFooter>
    <oddFooter>&amp;C&amp;P</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5"/>
  <sheetViews>
    <sheetView zoomScaleNormal="100" workbookViewId="0">
      <selection activeCell="A24" sqref="A24"/>
    </sheetView>
  </sheetViews>
  <sheetFormatPr defaultRowHeight="12.75" x14ac:dyDescent="0.25"/>
  <cols>
    <col min="1" max="1" width="3.42578125" style="18" customWidth="1"/>
    <col min="2" max="2" width="49" style="18" bestFit="1" customWidth="1"/>
    <col min="3" max="3" width="14.140625" style="18" bestFit="1" customWidth="1"/>
    <col min="4" max="4" width="13" style="18" customWidth="1"/>
    <col min="5" max="5" width="11.42578125" style="18" customWidth="1"/>
    <col min="6" max="6" width="12.140625" style="18" customWidth="1"/>
    <col min="7" max="7" width="10.7109375" style="18" customWidth="1"/>
    <col min="8" max="9" width="11.140625" style="18" bestFit="1" customWidth="1"/>
    <col min="10" max="12" width="12.140625" style="18" bestFit="1" customWidth="1"/>
    <col min="13" max="13" width="10.7109375" style="18" customWidth="1"/>
    <col min="14" max="14" width="13" style="18" customWidth="1"/>
    <col min="15" max="15" width="11.85546875" style="18" customWidth="1"/>
    <col min="16" max="16384" width="9.140625" style="18"/>
  </cols>
  <sheetData>
    <row r="1" spans="1:14" ht="18.75" x14ac:dyDescent="0.25">
      <c r="A1" s="925" t="s">
        <v>1466</v>
      </c>
    </row>
    <row r="3" spans="1:14" ht="15.75" x14ac:dyDescent="0.25">
      <c r="A3" s="22" t="s">
        <v>809</v>
      </c>
    </row>
    <row r="4" spans="1:14" ht="18" customHeight="1" x14ac:dyDescent="0.25">
      <c r="A4" s="22"/>
      <c r="B4" s="17"/>
      <c r="C4" s="17"/>
      <c r="D4" s="17"/>
      <c r="E4" s="17"/>
      <c r="F4" s="17"/>
      <c r="G4" s="17"/>
      <c r="H4" s="17"/>
      <c r="I4" s="17"/>
      <c r="J4" s="17"/>
      <c r="K4" s="17"/>
      <c r="L4" s="17"/>
    </row>
    <row r="5" spans="1:14" ht="18" customHeight="1" x14ac:dyDescent="0.25">
      <c r="A5" s="164" t="s">
        <v>810</v>
      </c>
      <c r="B5" s="17"/>
      <c r="C5" s="17"/>
      <c r="D5" s="17"/>
      <c r="E5" s="17"/>
      <c r="F5" s="17"/>
      <c r="G5" s="17"/>
      <c r="H5" s="17"/>
      <c r="I5" s="17"/>
      <c r="J5" s="17"/>
      <c r="K5" s="17"/>
      <c r="L5" s="17"/>
    </row>
    <row r="6" spans="1:14" ht="12.75" customHeight="1" thickBot="1" x14ac:dyDescent="0.3">
      <c r="A6" s="17"/>
      <c r="B6" s="17"/>
      <c r="C6" s="17"/>
      <c r="D6" s="17"/>
      <c r="E6" s="17"/>
      <c r="F6" s="17"/>
      <c r="G6" s="17"/>
      <c r="H6" s="17"/>
      <c r="I6" s="17"/>
      <c r="J6" s="17"/>
      <c r="K6" s="23"/>
      <c r="L6" s="17"/>
      <c r="N6" s="23" t="s">
        <v>577</v>
      </c>
    </row>
    <row r="7" spans="1:14" ht="16.5" customHeight="1" x14ac:dyDescent="0.25">
      <c r="A7" s="1623" t="s">
        <v>478</v>
      </c>
      <c r="B7" s="1636" t="s">
        <v>651</v>
      </c>
      <c r="C7" s="1629" t="s">
        <v>426</v>
      </c>
      <c r="D7" s="1630"/>
      <c r="E7" s="1639" t="s">
        <v>578</v>
      </c>
      <c r="F7" s="1640"/>
      <c r="G7" s="1640"/>
      <c r="H7" s="1640"/>
      <c r="I7" s="1640"/>
      <c r="J7" s="1640"/>
      <c r="K7" s="1640"/>
      <c r="L7" s="1641"/>
      <c r="M7" s="1629" t="s">
        <v>646</v>
      </c>
      <c r="N7" s="1630"/>
    </row>
    <row r="8" spans="1:14" ht="17.25" customHeight="1" x14ac:dyDescent="0.25">
      <c r="A8" s="1624"/>
      <c r="B8" s="1637"/>
      <c r="C8" s="1618" t="s">
        <v>579</v>
      </c>
      <c r="D8" s="1620" t="s">
        <v>580</v>
      </c>
      <c r="E8" s="1642" t="s">
        <v>579</v>
      </c>
      <c r="F8" s="1643"/>
      <c r="G8" s="1643"/>
      <c r="H8" s="1643"/>
      <c r="I8" s="1644"/>
      <c r="J8" s="1645" t="s">
        <v>580</v>
      </c>
      <c r="K8" s="1645"/>
      <c r="L8" s="1646"/>
      <c r="M8" s="1618" t="s">
        <v>579</v>
      </c>
      <c r="N8" s="1620" t="s">
        <v>580</v>
      </c>
    </row>
    <row r="9" spans="1:14" ht="30.75" customHeight="1" x14ac:dyDescent="0.25">
      <c r="A9" s="1624"/>
      <c r="B9" s="1638"/>
      <c r="C9" s="1619"/>
      <c r="D9" s="1621"/>
      <c r="E9" s="355" t="s">
        <v>581</v>
      </c>
      <c r="F9" s="356" t="s">
        <v>860</v>
      </c>
      <c r="G9" s="357" t="s">
        <v>861</v>
      </c>
      <c r="H9" s="356" t="s">
        <v>584</v>
      </c>
      <c r="I9" s="356" t="s">
        <v>518</v>
      </c>
      <c r="J9" s="356" t="s">
        <v>582</v>
      </c>
      <c r="K9" s="356" t="s">
        <v>481</v>
      </c>
      <c r="L9" s="358" t="s">
        <v>518</v>
      </c>
      <c r="M9" s="1619"/>
      <c r="N9" s="1621"/>
    </row>
    <row r="10" spans="1:14" s="19" customFormat="1" ht="13.5" customHeight="1" thickBot="1" x14ac:dyDescent="0.3">
      <c r="A10" s="1625"/>
      <c r="B10" s="350" t="s">
        <v>557</v>
      </c>
      <c r="C10" s="351" t="s">
        <v>558</v>
      </c>
      <c r="D10" s="350" t="s">
        <v>559</v>
      </c>
      <c r="E10" s="351" t="s">
        <v>560</v>
      </c>
      <c r="F10" s="352" t="s">
        <v>561</v>
      </c>
      <c r="G10" s="353" t="s">
        <v>562</v>
      </c>
      <c r="H10" s="353" t="s">
        <v>563</v>
      </c>
      <c r="I10" s="352" t="s">
        <v>564</v>
      </c>
      <c r="J10" s="352" t="s">
        <v>565</v>
      </c>
      <c r="K10" s="352" t="s">
        <v>566</v>
      </c>
      <c r="L10" s="354" t="s">
        <v>609</v>
      </c>
      <c r="M10" s="351" t="s">
        <v>647</v>
      </c>
      <c r="N10" s="350" t="s">
        <v>648</v>
      </c>
    </row>
    <row r="11" spans="1:14" ht="13.5" customHeight="1" x14ac:dyDescent="0.25">
      <c r="A11" s="1039">
        <v>1</v>
      </c>
      <c r="B11" s="1040" t="s">
        <v>1467</v>
      </c>
      <c r="C11" s="1041">
        <v>0</v>
      </c>
      <c r="D11" s="1042">
        <v>268</v>
      </c>
      <c r="E11" s="1043"/>
      <c r="F11" s="333"/>
      <c r="G11" s="1044"/>
      <c r="H11" s="1044">
        <v>0</v>
      </c>
      <c r="I11" s="333">
        <f>+E11+F11+G11+H11</f>
        <v>0</v>
      </c>
      <c r="J11" s="333">
        <v>0</v>
      </c>
      <c r="K11" s="333">
        <v>72</v>
      </c>
      <c r="L11" s="1045">
        <f>J11+K11</f>
        <v>72</v>
      </c>
      <c r="M11" s="1041">
        <f>I11-C11</f>
        <v>0</v>
      </c>
      <c r="N11" s="1042">
        <f>L11-D11</f>
        <v>-196</v>
      </c>
    </row>
    <row r="12" spans="1:14" ht="13.5" customHeight="1" x14ac:dyDescent="0.25">
      <c r="A12" s="349">
        <v>2</v>
      </c>
      <c r="B12" s="345" t="s">
        <v>1468</v>
      </c>
      <c r="C12" s="214">
        <v>5250</v>
      </c>
      <c r="D12" s="215">
        <v>41044</v>
      </c>
      <c r="E12" s="216"/>
      <c r="F12" s="217"/>
      <c r="G12" s="218"/>
      <c r="H12" s="218">
        <v>5250</v>
      </c>
      <c r="I12" s="217">
        <f t="shared" ref="I12:I18" si="0">+E12+F12+G12+H12</f>
        <v>5250</v>
      </c>
      <c r="J12" s="217">
        <v>12628</v>
      </c>
      <c r="K12" s="217">
        <v>28292</v>
      </c>
      <c r="L12" s="219">
        <f t="shared" ref="L12:L18" si="1">J12+K12</f>
        <v>40920</v>
      </c>
      <c r="M12" s="214">
        <f t="shared" ref="M12:M18" si="2">I12-C12</f>
        <v>0</v>
      </c>
      <c r="N12" s="215">
        <f t="shared" ref="N12:N17" si="3">L12-D12</f>
        <v>-124</v>
      </c>
    </row>
    <row r="13" spans="1:14" ht="13.5" customHeight="1" x14ac:dyDescent="0.25">
      <c r="A13" s="349">
        <v>3</v>
      </c>
      <c r="B13" s="345" t="s">
        <v>1469</v>
      </c>
      <c r="C13" s="214">
        <v>2216</v>
      </c>
      <c r="D13" s="215">
        <v>23286</v>
      </c>
      <c r="E13" s="216"/>
      <c r="F13" s="217"/>
      <c r="G13" s="218"/>
      <c r="H13" s="218">
        <v>2216</v>
      </c>
      <c r="I13" s="217">
        <f t="shared" si="0"/>
        <v>2216</v>
      </c>
      <c r="J13" s="217">
        <v>9029</v>
      </c>
      <c r="K13" s="217">
        <v>9966</v>
      </c>
      <c r="L13" s="219">
        <f t="shared" si="1"/>
        <v>18995</v>
      </c>
      <c r="M13" s="214">
        <f t="shared" si="2"/>
        <v>0</v>
      </c>
      <c r="N13" s="215">
        <f t="shared" si="3"/>
        <v>-4291</v>
      </c>
    </row>
    <row r="14" spans="1:14" ht="13.5" customHeight="1" x14ac:dyDescent="0.25">
      <c r="A14" s="349">
        <v>4</v>
      </c>
      <c r="B14" s="345" t="s">
        <v>1470</v>
      </c>
      <c r="C14" s="214">
        <v>1206</v>
      </c>
      <c r="D14" s="215">
        <v>8647</v>
      </c>
      <c r="E14" s="216"/>
      <c r="F14" s="217"/>
      <c r="G14" s="218"/>
      <c r="H14" s="218">
        <v>1206</v>
      </c>
      <c r="I14" s="217">
        <f t="shared" si="0"/>
        <v>1206</v>
      </c>
      <c r="J14" s="217">
        <v>2741</v>
      </c>
      <c r="K14" s="217">
        <v>4745</v>
      </c>
      <c r="L14" s="219">
        <f t="shared" si="1"/>
        <v>7486</v>
      </c>
      <c r="M14" s="214">
        <f t="shared" si="2"/>
        <v>0</v>
      </c>
      <c r="N14" s="215">
        <f t="shared" si="3"/>
        <v>-1161</v>
      </c>
    </row>
    <row r="15" spans="1:14" ht="13.5" customHeight="1" x14ac:dyDescent="0.25">
      <c r="A15" s="349">
        <v>5</v>
      </c>
      <c r="B15" s="345" t="s">
        <v>1471</v>
      </c>
      <c r="C15" s="214">
        <v>534</v>
      </c>
      <c r="D15" s="215">
        <v>2904</v>
      </c>
      <c r="E15" s="216"/>
      <c r="F15" s="217"/>
      <c r="G15" s="218"/>
      <c r="H15" s="218">
        <v>534</v>
      </c>
      <c r="I15" s="217">
        <f t="shared" si="0"/>
        <v>534</v>
      </c>
      <c r="J15" s="217">
        <v>204</v>
      </c>
      <c r="K15" s="217">
        <v>2341</v>
      </c>
      <c r="L15" s="219">
        <f t="shared" si="1"/>
        <v>2545</v>
      </c>
      <c r="M15" s="214">
        <f t="shared" si="2"/>
        <v>0</v>
      </c>
      <c r="N15" s="215">
        <f t="shared" si="3"/>
        <v>-359</v>
      </c>
    </row>
    <row r="16" spans="1:14" ht="13.5" customHeight="1" x14ac:dyDescent="0.25">
      <c r="A16" s="349">
        <v>6</v>
      </c>
      <c r="B16" s="345" t="s">
        <v>1472</v>
      </c>
      <c r="C16" s="214">
        <v>7225</v>
      </c>
      <c r="D16" s="215">
        <v>34874</v>
      </c>
      <c r="E16" s="216"/>
      <c r="F16" s="217"/>
      <c r="G16" s="218"/>
      <c r="H16" s="218">
        <v>7225</v>
      </c>
      <c r="I16" s="217">
        <f t="shared" si="0"/>
        <v>7225</v>
      </c>
      <c r="J16" s="217">
        <v>11536</v>
      </c>
      <c r="K16" s="217">
        <v>20654</v>
      </c>
      <c r="L16" s="219">
        <f t="shared" si="1"/>
        <v>32190</v>
      </c>
      <c r="M16" s="214">
        <f t="shared" si="2"/>
        <v>0</v>
      </c>
      <c r="N16" s="215">
        <f t="shared" si="3"/>
        <v>-2684</v>
      </c>
    </row>
    <row r="17" spans="1:14" ht="13.5" customHeight="1" x14ac:dyDescent="0.25">
      <c r="A17" s="349">
        <v>7</v>
      </c>
      <c r="B17" s="345" t="s">
        <v>1473</v>
      </c>
      <c r="C17" s="214">
        <v>432</v>
      </c>
      <c r="D17" s="215">
        <v>2678</v>
      </c>
      <c r="E17" s="216"/>
      <c r="F17" s="217"/>
      <c r="G17" s="218"/>
      <c r="H17" s="218">
        <v>432</v>
      </c>
      <c r="I17" s="217">
        <f t="shared" si="0"/>
        <v>432</v>
      </c>
      <c r="J17" s="217">
        <v>320</v>
      </c>
      <c r="K17" s="217">
        <v>1244</v>
      </c>
      <c r="L17" s="219">
        <f t="shared" si="1"/>
        <v>1564</v>
      </c>
      <c r="M17" s="214">
        <f t="shared" si="2"/>
        <v>0</v>
      </c>
      <c r="N17" s="215">
        <f t="shared" si="3"/>
        <v>-1114</v>
      </c>
    </row>
    <row r="18" spans="1:14" ht="13.5" customHeight="1" x14ac:dyDescent="0.25">
      <c r="A18" s="348">
        <v>8</v>
      </c>
      <c r="B18" s="346" t="s">
        <v>1474</v>
      </c>
      <c r="C18" s="220">
        <v>550</v>
      </c>
      <c r="D18" s="221">
        <v>4241</v>
      </c>
      <c r="E18" s="222"/>
      <c r="F18" s="223"/>
      <c r="G18" s="224"/>
      <c r="H18" s="224">
        <v>550</v>
      </c>
      <c r="I18" s="217">
        <f t="shared" si="0"/>
        <v>550</v>
      </c>
      <c r="J18" s="217">
        <v>297</v>
      </c>
      <c r="K18" s="217">
        <v>2009</v>
      </c>
      <c r="L18" s="219">
        <f t="shared" si="1"/>
        <v>2306</v>
      </c>
      <c r="M18" s="214">
        <f t="shared" si="2"/>
        <v>0</v>
      </c>
      <c r="N18" s="215">
        <f>L18-D18</f>
        <v>-1935</v>
      </c>
    </row>
    <row r="19" spans="1:14" ht="13.5" customHeight="1" x14ac:dyDescent="0.25">
      <c r="A19" s="348">
        <v>9</v>
      </c>
      <c r="B19" s="346" t="s">
        <v>1475</v>
      </c>
      <c r="C19" s="220">
        <v>1172</v>
      </c>
      <c r="D19" s="221">
        <v>12161</v>
      </c>
      <c r="E19" s="222"/>
      <c r="F19" s="223"/>
      <c r="G19" s="224"/>
      <c r="H19" s="224">
        <v>1172</v>
      </c>
      <c r="I19" s="223">
        <f>+E19+F19+G19+H19</f>
        <v>1172</v>
      </c>
      <c r="J19" s="223">
        <v>439</v>
      </c>
      <c r="K19" s="223">
        <v>12164</v>
      </c>
      <c r="L19" s="219">
        <f>J19+K19</f>
        <v>12603</v>
      </c>
      <c r="M19" s="214">
        <f>I19-C19</f>
        <v>0</v>
      </c>
      <c r="N19" s="215">
        <f>L19-D19</f>
        <v>442</v>
      </c>
    </row>
    <row r="20" spans="1:14" ht="13.5" customHeight="1" thickBot="1" x14ac:dyDescent="0.3">
      <c r="A20" s="348">
        <v>10</v>
      </c>
      <c r="B20" s="346" t="s">
        <v>1476</v>
      </c>
      <c r="C20" s="220">
        <v>294</v>
      </c>
      <c r="D20" s="221">
        <v>2341</v>
      </c>
      <c r="E20" s="222"/>
      <c r="F20" s="223"/>
      <c r="G20" s="224"/>
      <c r="H20" s="224">
        <v>294</v>
      </c>
      <c r="I20" s="223">
        <f>+E20+F20+G20+H20</f>
        <v>294</v>
      </c>
      <c r="J20" s="223">
        <v>4</v>
      </c>
      <c r="K20" s="223">
        <v>2029</v>
      </c>
      <c r="L20" s="219">
        <f>J20+K20</f>
        <v>2033</v>
      </c>
      <c r="M20" s="214">
        <f>I20-C20</f>
        <v>0</v>
      </c>
      <c r="N20" s="215">
        <f>L20-D20</f>
        <v>-308</v>
      </c>
    </row>
    <row r="21" spans="1:14" ht="12.75" customHeight="1" thickBot="1" x14ac:dyDescent="0.3">
      <c r="A21" s="1046">
        <v>11</v>
      </c>
      <c r="B21" s="347" t="s">
        <v>504</v>
      </c>
      <c r="C21" s="225">
        <f t="shared" ref="C21:N21" si="4">SUM(C11:C20)</f>
        <v>18879</v>
      </c>
      <c r="D21" s="226">
        <f t="shared" si="4"/>
        <v>132444</v>
      </c>
      <c r="E21" s="227">
        <f t="shared" si="4"/>
        <v>0</v>
      </c>
      <c r="F21" s="228">
        <f t="shared" si="4"/>
        <v>0</v>
      </c>
      <c r="G21" s="228">
        <f t="shared" si="4"/>
        <v>0</v>
      </c>
      <c r="H21" s="1160">
        <f t="shared" si="4"/>
        <v>18879</v>
      </c>
      <c r="I21" s="228">
        <f t="shared" si="4"/>
        <v>18879</v>
      </c>
      <c r="J21" s="228">
        <f t="shared" si="4"/>
        <v>37198</v>
      </c>
      <c r="K21" s="228">
        <f t="shared" si="4"/>
        <v>83516</v>
      </c>
      <c r="L21" s="228">
        <f t="shared" si="4"/>
        <v>120714</v>
      </c>
      <c r="M21" s="225">
        <f t="shared" si="4"/>
        <v>0</v>
      </c>
      <c r="N21" s="229">
        <f t="shared" si="4"/>
        <v>-11730</v>
      </c>
    </row>
    <row r="22" spans="1:14" ht="13.5" customHeight="1" x14ac:dyDescent="0.25">
      <c r="A22" s="17"/>
      <c r="B22" s="17"/>
      <c r="C22" s="17"/>
      <c r="D22" s="17"/>
      <c r="E22" s="17"/>
      <c r="F22" s="17"/>
      <c r="G22" s="17"/>
      <c r="H22" s="17"/>
      <c r="I22" s="17"/>
      <c r="J22" s="17"/>
      <c r="K22" s="17"/>
      <c r="L22" s="17"/>
    </row>
    <row r="23" spans="1:14" ht="13.5" customHeight="1" x14ac:dyDescent="0.25">
      <c r="A23" s="12" t="s">
        <v>637</v>
      </c>
      <c r="B23" s="17"/>
      <c r="C23" s="17"/>
      <c r="D23" s="17"/>
      <c r="E23" s="17"/>
      <c r="F23" s="17"/>
      <c r="G23" s="17"/>
      <c r="H23" s="17"/>
      <c r="I23" s="17"/>
      <c r="J23" s="17"/>
      <c r="K23" s="17"/>
      <c r="L23" s="17"/>
    </row>
    <row r="24" spans="1:14" ht="13.5" customHeight="1" x14ac:dyDescent="0.25">
      <c r="A24" s="12" t="s">
        <v>650</v>
      </c>
      <c r="B24" s="17"/>
      <c r="C24" s="17"/>
      <c r="D24" s="17"/>
      <c r="E24" s="17"/>
      <c r="F24" s="17"/>
      <c r="G24" s="17"/>
      <c r="H24" s="17"/>
      <c r="I24" s="17"/>
      <c r="J24" s="17"/>
      <c r="K24" s="17"/>
      <c r="L24" s="17"/>
    </row>
    <row r="25" spans="1:14" ht="13.5" customHeight="1" x14ac:dyDescent="0.25">
      <c r="A25" s="17" t="s">
        <v>862</v>
      </c>
      <c r="B25" s="17"/>
      <c r="C25" s="17"/>
      <c r="D25" s="17"/>
      <c r="E25" s="17"/>
      <c r="F25" s="17"/>
      <c r="G25" s="17"/>
      <c r="H25" s="17"/>
      <c r="I25" s="17"/>
      <c r="J25" s="17"/>
      <c r="K25" s="17"/>
      <c r="L25" s="17"/>
    </row>
    <row r="26" spans="1:14" ht="13.5" customHeight="1" x14ac:dyDescent="0.25">
      <c r="A26" s="17" t="s">
        <v>863</v>
      </c>
      <c r="B26" s="286"/>
      <c r="C26" s="286"/>
      <c r="D26" s="286"/>
      <c r="E26" s="286"/>
      <c r="F26" s="286"/>
      <c r="G26" s="286"/>
      <c r="H26" s="286"/>
      <c r="I26" s="286"/>
      <c r="J26" s="286"/>
      <c r="K26" s="286"/>
      <c r="L26" s="286"/>
    </row>
    <row r="27" spans="1:14" ht="13.5" customHeight="1" x14ac:dyDescent="0.25">
      <c r="A27" s="17"/>
      <c r="B27" s="286"/>
      <c r="C27" s="286"/>
      <c r="D27" s="286"/>
      <c r="E27" s="286"/>
      <c r="F27" s="286"/>
      <c r="G27" s="286"/>
      <c r="H27" s="286"/>
      <c r="I27" s="286"/>
      <c r="J27" s="286"/>
      <c r="K27" s="286"/>
      <c r="L27" s="286"/>
    </row>
    <row r="28" spans="1:14" ht="13.5" customHeight="1" x14ac:dyDescent="0.25">
      <c r="A28" s="17"/>
      <c r="B28" s="286"/>
      <c r="C28" s="286"/>
      <c r="D28" s="286"/>
      <c r="E28" s="286"/>
      <c r="F28" s="286"/>
      <c r="G28" s="286"/>
      <c r="H28" s="286"/>
      <c r="I28" s="286"/>
      <c r="J28" s="286"/>
      <c r="K28" s="286"/>
      <c r="L28" s="286"/>
    </row>
    <row r="29" spans="1:14" ht="13.5" customHeight="1" x14ac:dyDescent="0.25">
      <c r="A29" s="718" t="s">
        <v>1195</v>
      </c>
      <c r="B29" s="286"/>
      <c r="C29" s="286"/>
      <c r="D29" s="286"/>
      <c r="E29" s="286"/>
      <c r="F29" s="286"/>
      <c r="G29" s="286"/>
      <c r="H29" s="286"/>
      <c r="I29" s="286"/>
      <c r="J29" s="286"/>
      <c r="K29" s="286"/>
      <c r="L29" s="286"/>
    </row>
    <row r="30" spans="1:14" ht="13.5" customHeight="1" x14ac:dyDescent="0.25">
      <c r="A30" s="718" t="s">
        <v>1487</v>
      </c>
      <c r="B30" s="286"/>
      <c r="C30" s="286"/>
      <c r="D30" s="286"/>
      <c r="E30" s="286"/>
      <c r="F30" s="286"/>
      <c r="G30" s="286"/>
      <c r="H30" s="286"/>
      <c r="I30" s="286"/>
      <c r="J30" s="286"/>
      <c r="K30" s="286"/>
      <c r="L30" s="286"/>
    </row>
    <row r="31" spans="1:14" ht="13.5" customHeight="1" x14ac:dyDescent="0.25">
      <c r="A31" s="17"/>
      <c r="B31" s="1047" t="s">
        <v>1467</v>
      </c>
      <c r="C31" s="1048">
        <v>0</v>
      </c>
      <c r="D31" s="286"/>
      <c r="E31" s="286"/>
      <c r="F31" s="286"/>
      <c r="G31" s="286"/>
      <c r="H31" s="286"/>
      <c r="I31" s="286"/>
      <c r="J31" s="286"/>
      <c r="K31" s="286"/>
      <c r="L31" s="286"/>
    </row>
    <row r="32" spans="1:14" ht="13.5" customHeight="1" x14ac:dyDescent="0.25">
      <c r="A32" s="17"/>
      <c r="B32" s="1047" t="s">
        <v>1468</v>
      </c>
      <c r="C32" s="1048">
        <v>2560</v>
      </c>
      <c r="D32" s="286"/>
      <c r="E32" s="286"/>
      <c r="F32" s="286"/>
      <c r="G32" s="286"/>
      <c r="H32" s="286"/>
      <c r="I32" s="286"/>
      <c r="J32" s="286"/>
      <c r="K32" s="286"/>
      <c r="L32" s="286"/>
    </row>
    <row r="33" spans="1:14" ht="13.5" customHeight="1" x14ac:dyDescent="0.25">
      <c r="A33" s="17"/>
      <c r="B33" s="1047" t="s">
        <v>1477</v>
      </c>
      <c r="C33" s="1048">
        <v>450</v>
      </c>
      <c r="D33" s="286"/>
      <c r="E33" s="286"/>
      <c r="F33" s="286"/>
      <c r="G33" s="286"/>
      <c r="H33" s="286"/>
      <c r="I33" s="286"/>
      <c r="J33" s="286"/>
      <c r="K33" s="286"/>
      <c r="L33" s="286"/>
    </row>
    <row r="34" spans="1:14" ht="13.5" customHeight="1" x14ac:dyDescent="0.25">
      <c r="A34" s="17"/>
      <c r="B34" s="1047" t="s">
        <v>1470</v>
      </c>
      <c r="C34" s="1048">
        <v>86</v>
      </c>
      <c r="D34" s="286"/>
      <c r="E34" s="286"/>
      <c r="F34" s="286"/>
      <c r="G34" s="286"/>
      <c r="H34" s="286"/>
      <c r="I34" s="286"/>
      <c r="J34" s="286"/>
      <c r="K34" s="286"/>
      <c r="L34" s="286"/>
    </row>
    <row r="35" spans="1:14" ht="13.5" customHeight="1" x14ac:dyDescent="0.25">
      <c r="A35" s="17"/>
      <c r="B35" s="1047" t="s">
        <v>1478</v>
      </c>
      <c r="C35" s="1048">
        <v>379</v>
      </c>
      <c r="D35" s="286"/>
      <c r="E35" s="286"/>
      <c r="F35" s="286"/>
      <c r="G35" s="286"/>
      <c r="H35" s="286"/>
      <c r="I35" s="286"/>
      <c r="J35" s="286"/>
      <c r="K35" s="286"/>
      <c r="L35" s="286"/>
    </row>
    <row r="36" spans="1:14" ht="13.5" customHeight="1" x14ac:dyDescent="0.25">
      <c r="A36" s="17"/>
      <c r="B36" s="1047" t="s">
        <v>1472</v>
      </c>
      <c r="C36" s="1048">
        <v>445</v>
      </c>
      <c r="D36" s="286"/>
      <c r="E36" s="286"/>
      <c r="F36" s="286"/>
      <c r="G36" s="286"/>
      <c r="H36" s="286"/>
      <c r="I36" s="286"/>
      <c r="J36" s="286"/>
      <c r="K36" s="286"/>
      <c r="L36" s="286"/>
    </row>
    <row r="37" spans="1:14" ht="13.5" customHeight="1" x14ac:dyDescent="0.25">
      <c r="A37" s="17"/>
      <c r="B37" s="1047" t="s">
        <v>1474</v>
      </c>
      <c r="C37" s="1048">
        <v>117</v>
      </c>
      <c r="D37" s="286"/>
      <c r="E37" s="286"/>
      <c r="F37" s="286"/>
      <c r="G37" s="286"/>
      <c r="H37" s="286"/>
      <c r="I37" s="286"/>
      <c r="J37" s="286"/>
      <c r="K37" s="286"/>
      <c r="L37" s="286"/>
    </row>
    <row r="38" spans="1:14" ht="13.5" customHeight="1" x14ac:dyDescent="0.25">
      <c r="A38" s="17"/>
      <c r="B38" s="1047" t="s">
        <v>1475</v>
      </c>
      <c r="C38" s="1048">
        <v>1010</v>
      </c>
      <c r="D38" s="286"/>
      <c r="E38" s="286"/>
      <c r="F38" s="286"/>
      <c r="G38" s="286"/>
      <c r="H38" s="286"/>
      <c r="I38" s="286"/>
      <c r="J38" s="286"/>
      <c r="K38" s="286"/>
      <c r="L38" s="286"/>
    </row>
    <row r="39" spans="1:14" ht="13.5" customHeight="1" x14ac:dyDescent="0.25">
      <c r="A39" s="17"/>
      <c r="B39" s="1051" t="s">
        <v>1476</v>
      </c>
      <c r="C39" s="1049">
        <v>136</v>
      </c>
      <c r="D39" s="286"/>
      <c r="E39" s="286"/>
      <c r="F39" s="286"/>
      <c r="G39" s="286"/>
      <c r="H39" s="286"/>
      <c r="I39" s="286"/>
      <c r="J39" s="286"/>
      <c r="K39" s="286"/>
      <c r="L39" s="286"/>
    </row>
    <row r="40" spans="1:14" ht="13.5" customHeight="1" x14ac:dyDescent="0.25">
      <c r="A40" s="24"/>
      <c r="B40" s="1050" t="s">
        <v>504</v>
      </c>
      <c r="C40" s="1048">
        <f>SUM(C31:C39)</f>
        <v>5183</v>
      </c>
      <c r="D40" s="20"/>
      <c r="E40" s="20"/>
      <c r="F40" s="20"/>
      <c r="G40" s="20"/>
      <c r="H40" s="20"/>
      <c r="I40" s="20"/>
      <c r="J40" s="20"/>
      <c r="K40" s="20"/>
      <c r="L40" s="20"/>
      <c r="N40" s="21"/>
    </row>
    <row r="41" spans="1:14" ht="13.5" customHeight="1" x14ac:dyDescent="0.25">
      <c r="A41" s="24"/>
      <c r="B41" s="20"/>
      <c r="C41" s="20"/>
      <c r="D41" s="20"/>
      <c r="E41" s="20"/>
      <c r="F41" s="20"/>
      <c r="G41" s="20"/>
      <c r="H41" s="20"/>
      <c r="I41" s="20"/>
      <c r="J41" s="20"/>
      <c r="K41" s="20"/>
      <c r="L41" s="20"/>
      <c r="N41" s="21"/>
    </row>
    <row r="42" spans="1:14" ht="13.5" customHeight="1" x14ac:dyDescent="0.25">
      <c r="A42" s="24"/>
      <c r="B42" s="20"/>
      <c r="C42" s="20"/>
      <c r="D42" s="20"/>
      <c r="E42" s="20"/>
      <c r="F42" s="20"/>
      <c r="G42" s="20"/>
      <c r="H42" s="20"/>
      <c r="I42" s="20"/>
      <c r="J42" s="20"/>
      <c r="K42" s="20"/>
      <c r="L42" s="20"/>
      <c r="N42" s="21"/>
    </row>
    <row r="43" spans="1:14" s="6" customFormat="1" ht="18" customHeight="1" x14ac:dyDescent="0.25">
      <c r="A43" s="164" t="s">
        <v>811</v>
      </c>
      <c r="B43" s="12"/>
      <c r="C43" s="12"/>
      <c r="D43" s="12"/>
      <c r="E43" s="12"/>
      <c r="F43" s="12"/>
      <c r="G43" s="12"/>
      <c r="H43" s="12"/>
      <c r="I43" s="12"/>
      <c r="J43" s="12"/>
      <c r="K43" s="12"/>
      <c r="L43" s="5"/>
    </row>
    <row r="44" spans="1:14" s="6" customFormat="1" ht="13.5" customHeight="1" thickBot="1" x14ac:dyDescent="0.3">
      <c r="A44" s="12"/>
      <c r="B44" s="12"/>
      <c r="C44" s="12"/>
      <c r="D44" s="12"/>
      <c r="E44" s="12"/>
      <c r="F44" s="12"/>
      <c r="G44" s="12"/>
      <c r="H44" s="12"/>
      <c r="I44" s="12"/>
      <c r="J44" s="12"/>
      <c r="L44" s="5"/>
      <c r="N44" s="23" t="s">
        <v>577</v>
      </c>
    </row>
    <row r="45" spans="1:14" s="6" customFormat="1" ht="19.5" customHeight="1" x14ac:dyDescent="0.25">
      <c r="A45" s="1623" t="s">
        <v>478</v>
      </c>
      <c r="B45" s="1626" t="s">
        <v>649</v>
      </c>
      <c r="C45" s="1629" t="s">
        <v>426</v>
      </c>
      <c r="D45" s="1630"/>
      <c r="E45" s="1631" t="s">
        <v>578</v>
      </c>
      <c r="F45" s="1604"/>
      <c r="G45" s="1604"/>
      <c r="H45" s="1604"/>
      <c r="I45" s="1604"/>
      <c r="J45" s="1604"/>
      <c r="K45" s="1604"/>
      <c r="L45" s="1632"/>
      <c r="M45" s="1629" t="s">
        <v>646</v>
      </c>
      <c r="N45" s="1630"/>
    </row>
    <row r="46" spans="1:14" s="6" customFormat="1" ht="19.5" customHeight="1" x14ac:dyDescent="0.25">
      <c r="A46" s="1624"/>
      <c r="B46" s="1627"/>
      <c r="C46" s="1618" t="s">
        <v>579</v>
      </c>
      <c r="D46" s="1620" t="s">
        <v>580</v>
      </c>
      <c r="E46" s="1633" t="s">
        <v>579</v>
      </c>
      <c r="F46" s="1634"/>
      <c r="G46" s="1634"/>
      <c r="H46" s="1634"/>
      <c r="I46" s="1634"/>
      <c r="J46" s="1635" t="s">
        <v>580</v>
      </c>
      <c r="K46" s="1635"/>
      <c r="L46" s="1635"/>
      <c r="M46" s="1618" t="s">
        <v>579</v>
      </c>
      <c r="N46" s="1620" t="s">
        <v>580</v>
      </c>
    </row>
    <row r="47" spans="1:14" s="6" customFormat="1" ht="31.5" customHeight="1" x14ac:dyDescent="0.25">
      <c r="A47" s="1624"/>
      <c r="B47" s="1628"/>
      <c r="C47" s="1619"/>
      <c r="D47" s="1621"/>
      <c r="E47" s="335" t="s">
        <v>581</v>
      </c>
      <c r="F47" s="356" t="s">
        <v>860</v>
      </c>
      <c r="G47" s="357" t="s">
        <v>861</v>
      </c>
      <c r="H47" s="356" t="s">
        <v>584</v>
      </c>
      <c r="I47" s="325" t="s">
        <v>518</v>
      </c>
      <c r="J47" s="325" t="s">
        <v>583</v>
      </c>
      <c r="K47" s="325" t="s">
        <v>481</v>
      </c>
      <c r="L47" s="361" t="s">
        <v>518</v>
      </c>
      <c r="M47" s="1619"/>
      <c r="N47" s="1621"/>
    </row>
    <row r="48" spans="1:14" s="7" customFormat="1" ht="13.5" customHeight="1" thickBot="1" x14ac:dyDescent="0.3">
      <c r="A48" s="1625"/>
      <c r="B48" s="359" t="s">
        <v>557</v>
      </c>
      <c r="C48" s="351" t="s">
        <v>558</v>
      </c>
      <c r="D48" s="350" t="s">
        <v>559</v>
      </c>
      <c r="E48" s="1031" t="s">
        <v>560</v>
      </c>
      <c r="F48" s="1032" t="s">
        <v>561</v>
      </c>
      <c r="G48" s="360" t="s">
        <v>562</v>
      </c>
      <c r="H48" s="360" t="s">
        <v>563</v>
      </c>
      <c r="I48" s="1032" t="s">
        <v>564</v>
      </c>
      <c r="J48" s="1032" t="s">
        <v>565</v>
      </c>
      <c r="K48" s="1032" t="s">
        <v>566</v>
      </c>
      <c r="L48" s="202" t="s">
        <v>609</v>
      </c>
      <c r="M48" s="351" t="s">
        <v>647</v>
      </c>
      <c r="N48" s="350" t="s">
        <v>648</v>
      </c>
    </row>
    <row r="49" spans="1:14" s="6" customFormat="1" ht="13.5" customHeight="1" x14ac:dyDescent="0.25">
      <c r="A49" s="349">
        <v>1</v>
      </c>
      <c r="B49" s="345" t="s">
        <v>1479</v>
      </c>
      <c r="C49" s="214"/>
      <c r="D49" s="215">
        <v>7146</v>
      </c>
      <c r="E49" s="216"/>
      <c r="F49" s="217"/>
      <c r="G49" s="218"/>
      <c r="H49" s="218"/>
      <c r="I49" s="217">
        <f>+E49+F49+G49+H49</f>
        <v>0</v>
      </c>
      <c r="J49" s="217">
        <v>10393</v>
      </c>
      <c r="K49" s="217">
        <v>1021</v>
      </c>
      <c r="L49" s="219">
        <f>J49+K49</f>
        <v>11414</v>
      </c>
      <c r="M49" s="214">
        <f>I49-C49</f>
        <v>0</v>
      </c>
      <c r="N49" s="215">
        <f>L49-D49</f>
        <v>4268</v>
      </c>
    </row>
    <row r="50" spans="1:14" s="6" customFormat="1" ht="13.5" customHeight="1" x14ac:dyDescent="0.25">
      <c r="A50" s="349">
        <v>2</v>
      </c>
      <c r="B50" s="345" t="s">
        <v>1480</v>
      </c>
      <c r="C50" s="214"/>
      <c r="D50" s="215">
        <v>3959</v>
      </c>
      <c r="E50" s="216"/>
      <c r="F50" s="217"/>
      <c r="G50" s="218"/>
      <c r="H50" s="218"/>
      <c r="I50" s="217">
        <f t="shared" ref="I50:I54" si="5">+E50+F50+G50+H50</f>
        <v>0</v>
      </c>
      <c r="J50" s="217">
        <v>4479</v>
      </c>
      <c r="K50" s="217">
        <v>918</v>
      </c>
      <c r="L50" s="219">
        <f t="shared" ref="L50:L54" si="6">J50+K50</f>
        <v>5397</v>
      </c>
      <c r="M50" s="214">
        <f t="shared" ref="M50:M54" si="7">I50-C50</f>
        <v>0</v>
      </c>
      <c r="N50" s="215">
        <f t="shared" ref="N50:N54" si="8">L50-D50</f>
        <v>1438</v>
      </c>
    </row>
    <row r="51" spans="1:14" s="6" customFormat="1" ht="13.5" customHeight="1" x14ac:dyDescent="0.25">
      <c r="A51" s="349">
        <v>3</v>
      </c>
      <c r="B51" s="345" t="s">
        <v>1481</v>
      </c>
      <c r="C51" s="214"/>
      <c r="D51" s="215">
        <v>5614</v>
      </c>
      <c r="E51" s="216"/>
      <c r="F51" s="217"/>
      <c r="G51" s="218"/>
      <c r="H51" s="218"/>
      <c r="I51" s="217">
        <f t="shared" si="5"/>
        <v>0</v>
      </c>
      <c r="J51" s="217">
        <v>6761</v>
      </c>
      <c r="K51" s="217">
        <v>2519</v>
      </c>
      <c r="L51" s="219">
        <f t="shared" si="6"/>
        <v>9280</v>
      </c>
      <c r="M51" s="214">
        <f t="shared" si="7"/>
        <v>0</v>
      </c>
      <c r="N51" s="215">
        <f t="shared" si="8"/>
        <v>3666</v>
      </c>
    </row>
    <row r="52" spans="1:14" s="6" customFormat="1" ht="13.5" customHeight="1" x14ac:dyDescent="0.25">
      <c r="A52" s="349">
        <v>4</v>
      </c>
      <c r="B52" s="345" t="s">
        <v>1482</v>
      </c>
      <c r="C52" s="214"/>
      <c r="D52" s="215">
        <v>8506</v>
      </c>
      <c r="E52" s="216"/>
      <c r="F52" s="217"/>
      <c r="G52" s="218"/>
      <c r="H52" s="218"/>
      <c r="I52" s="217">
        <f t="shared" si="5"/>
        <v>0</v>
      </c>
      <c r="J52" s="217">
        <v>9493</v>
      </c>
      <c r="K52" s="217">
        <v>2281</v>
      </c>
      <c r="L52" s="219">
        <f t="shared" si="6"/>
        <v>11774</v>
      </c>
      <c r="M52" s="214">
        <f t="shared" si="7"/>
        <v>0</v>
      </c>
      <c r="N52" s="215">
        <f t="shared" si="8"/>
        <v>3268</v>
      </c>
    </row>
    <row r="53" spans="1:14" s="6" customFormat="1" ht="13.5" customHeight="1" x14ac:dyDescent="0.25">
      <c r="A53" s="349">
        <v>5</v>
      </c>
      <c r="B53" s="345" t="s">
        <v>1483</v>
      </c>
      <c r="C53" s="214"/>
      <c r="D53" s="215">
        <v>6512</v>
      </c>
      <c r="E53" s="216"/>
      <c r="F53" s="217"/>
      <c r="G53" s="218"/>
      <c r="H53" s="218"/>
      <c r="I53" s="217">
        <f t="shared" si="5"/>
        <v>0</v>
      </c>
      <c r="J53" s="217">
        <v>7351</v>
      </c>
      <c r="K53" s="217">
        <v>761</v>
      </c>
      <c r="L53" s="219">
        <f t="shared" si="6"/>
        <v>8112</v>
      </c>
      <c r="M53" s="214">
        <f t="shared" si="7"/>
        <v>0</v>
      </c>
      <c r="N53" s="215">
        <f t="shared" si="8"/>
        <v>1600</v>
      </c>
    </row>
    <row r="54" spans="1:14" s="6" customFormat="1" ht="13.5" customHeight="1" x14ac:dyDescent="0.25">
      <c r="A54" s="349">
        <v>6</v>
      </c>
      <c r="B54" s="345" t="s">
        <v>1469</v>
      </c>
      <c r="C54" s="214"/>
      <c r="D54" s="215">
        <v>29562</v>
      </c>
      <c r="E54" s="216"/>
      <c r="F54" s="217"/>
      <c r="G54" s="218"/>
      <c r="H54" s="218"/>
      <c r="I54" s="217">
        <f t="shared" si="5"/>
        <v>0</v>
      </c>
      <c r="J54" s="217">
        <v>27493</v>
      </c>
      <c r="K54" s="217">
        <v>7981</v>
      </c>
      <c r="L54" s="219">
        <f t="shared" si="6"/>
        <v>35474</v>
      </c>
      <c r="M54" s="214">
        <f t="shared" si="7"/>
        <v>0</v>
      </c>
      <c r="N54" s="215">
        <f t="shared" si="8"/>
        <v>5912</v>
      </c>
    </row>
    <row r="55" spans="1:14" s="6" customFormat="1" ht="13.5" customHeight="1" x14ac:dyDescent="0.25">
      <c r="A55" s="348">
        <v>7</v>
      </c>
      <c r="B55" s="346" t="s">
        <v>1484</v>
      </c>
      <c r="C55" s="220"/>
      <c r="D55" s="221">
        <v>22219</v>
      </c>
      <c r="E55" s="222"/>
      <c r="F55" s="223"/>
      <c r="G55" s="224"/>
      <c r="H55" s="224"/>
      <c r="I55" s="223">
        <f>+E55+F55+G55+H55</f>
        <v>0</v>
      </c>
      <c r="J55" s="223">
        <v>25935</v>
      </c>
      <c r="K55" s="223">
        <v>5300</v>
      </c>
      <c r="L55" s="219">
        <f>J55+K55</f>
        <v>31235</v>
      </c>
      <c r="M55" s="214">
        <f>I55-C55</f>
        <v>0</v>
      </c>
      <c r="N55" s="215">
        <f>L55-D55</f>
        <v>9016</v>
      </c>
    </row>
    <row r="56" spans="1:14" s="6" customFormat="1" ht="13.5" customHeight="1" x14ac:dyDescent="0.25">
      <c r="A56" s="348">
        <v>8</v>
      </c>
      <c r="B56" s="346" t="s">
        <v>1485</v>
      </c>
      <c r="C56" s="220"/>
      <c r="D56" s="221">
        <v>72225</v>
      </c>
      <c r="E56" s="222"/>
      <c r="F56" s="223"/>
      <c r="G56" s="224"/>
      <c r="H56" s="224"/>
      <c r="I56" s="223">
        <f>+E56+F56+G56+H56</f>
        <v>0</v>
      </c>
      <c r="J56" s="223">
        <v>92945</v>
      </c>
      <c r="K56" s="223">
        <v>16806</v>
      </c>
      <c r="L56" s="219">
        <f>J56+K56</f>
        <v>109751</v>
      </c>
      <c r="M56" s="214">
        <f>I56-C56</f>
        <v>0</v>
      </c>
      <c r="N56" s="215">
        <f>L56-D56</f>
        <v>37526</v>
      </c>
    </row>
    <row r="57" spans="1:14" s="6" customFormat="1" ht="13.5" customHeight="1" thickBot="1" x14ac:dyDescent="0.3">
      <c r="A57" s="348">
        <v>9</v>
      </c>
      <c r="B57" s="346" t="s">
        <v>1486</v>
      </c>
      <c r="C57" s="220"/>
      <c r="D57" s="221">
        <v>10363</v>
      </c>
      <c r="E57" s="222"/>
      <c r="F57" s="223"/>
      <c r="G57" s="224"/>
      <c r="H57" s="224"/>
      <c r="I57" s="223">
        <f>+E57+F57+G57+H57</f>
        <v>0</v>
      </c>
      <c r="J57" s="223">
        <v>12230</v>
      </c>
      <c r="K57" s="223">
        <v>195</v>
      </c>
      <c r="L57" s="219">
        <f>J57+K57</f>
        <v>12425</v>
      </c>
      <c r="M57" s="214">
        <f>I57-C57</f>
        <v>0</v>
      </c>
      <c r="N57" s="215">
        <f>L57-D57</f>
        <v>2062</v>
      </c>
    </row>
    <row r="58" spans="1:14" s="6" customFormat="1" ht="12.75" customHeight="1" thickBot="1" x14ac:dyDescent="0.3">
      <c r="A58" s="1033">
        <v>10</v>
      </c>
      <c r="B58" s="347" t="s">
        <v>504</v>
      </c>
      <c r="C58" s="225">
        <f t="shared" ref="C58:N58" si="9">SUM(C49:C57)</f>
        <v>0</v>
      </c>
      <c r="D58" s="226">
        <f t="shared" si="9"/>
        <v>166106</v>
      </c>
      <c r="E58" s="227">
        <f t="shared" si="9"/>
        <v>0</v>
      </c>
      <c r="F58" s="228">
        <f t="shared" si="9"/>
        <v>0</v>
      </c>
      <c r="G58" s="228">
        <f t="shared" si="9"/>
        <v>0</v>
      </c>
      <c r="H58" s="228">
        <f t="shared" si="9"/>
        <v>0</v>
      </c>
      <c r="I58" s="228">
        <f t="shared" si="9"/>
        <v>0</v>
      </c>
      <c r="J58" s="228">
        <f t="shared" si="9"/>
        <v>197080</v>
      </c>
      <c r="K58" s="228">
        <f t="shared" si="9"/>
        <v>37782</v>
      </c>
      <c r="L58" s="228">
        <f t="shared" si="9"/>
        <v>234862</v>
      </c>
      <c r="M58" s="225">
        <f t="shared" si="9"/>
        <v>0</v>
      </c>
      <c r="N58" s="229">
        <f t="shared" si="9"/>
        <v>68756</v>
      </c>
    </row>
    <row r="59" spans="1:14" s="6" customFormat="1" x14ac:dyDescent="0.25">
      <c r="A59" s="12"/>
      <c r="B59" s="12"/>
      <c r="C59" s="12"/>
      <c r="D59" s="12"/>
      <c r="E59" s="12"/>
      <c r="F59" s="12"/>
      <c r="G59" s="12"/>
      <c r="H59" s="12"/>
      <c r="I59" s="12"/>
      <c r="J59" s="12"/>
      <c r="K59" s="12"/>
      <c r="L59" s="5"/>
    </row>
    <row r="60" spans="1:14" s="6" customFormat="1" x14ac:dyDescent="0.25">
      <c r="A60" s="12" t="s">
        <v>637</v>
      </c>
      <c r="B60" s="12"/>
      <c r="C60" s="12"/>
      <c r="D60" s="12"/>
      <c r="E60" s="12"/>
      <c r="F60" s="12"/>
      <c r="G60" s="12"/>
      <c r="H60" s="12"/>
      <c r="I60" s="12"/>
      <c r="J60" s="12"/>
      <c r="K60" s="12"/>
      <c r="L60" s="5"/>
    </row>
    <row r="61" spans="1:14" s="6" customFormat="1" x14ac:dyDescent="0.25">
      <c r="A61" s="12" t="s">
        <v>650</v>
      </c>
      <c r="B61" s="12"/>
      <c r="C61" s="12"/>
      <c r="D61" s="12"/>
      <c r="E61" s="12"/>
      <c r="F61" s="12"/>
      <c r="G61" s="12"/>
      <c r="H61" s="12"/>
      <c r="I61" s="12"/>
      <c r="J61" s="12"/>
      <c r="K61" s="12"/>
      <c r="L61" s="5"/>
    </row>
    <row r="62" spans="1:14" s="6" customFormat="1" x14ac:dyDescent="0.25">
      <c r="A62" s="17" t="s">
        <v>1147</v>
      </c>
      <c r="B62" s="12"/>
      <c r="C62" s="12"/>
      <c r="D62" s="12"/>
      <c r="E62" s="12"/>
      <c r="F62" s="12"/>
      <c r="G62" s="12"/>
      <c r="H62" s="12"/>
      <c r="I62" s="12"/>
      <c r="J62" s="12"/>
      <c r="K62" s="12"/>
      <c r="L62" s="5"/>
    </row>
    <row r="63" spans="1:14" s="6" customFormat="1" x14ac:dyDescent="0.25">
      <c r="A63" s="17" t="s">
        <v>1162</v>
      </c>
      <c r="B63" s="12"/>
      <c r="C63" s="12"/>
      <c r="D63" s="12"/>
      <c r="E63" s="12"/>
      <c r="F63" s="12"/>
      <c r="G63" s="12"/>
      <c r="H63" s="12"/>
      <c r="I63" s="12"/>
      <c r="J63" s="12"/>
      <c r="K63" s="12"/>
      <c r="L63" s="5"/>
    </row>
    <row r="64" spans="1:14" s="6" customFormat="1" x14ac:dyDescent="0.25">
      <c r="A64" s="12"/>
      <c r="B64" s="12"/>
      <c r="C64" s="12"/>
      <c r="D64" s="12"/>
      <c r="E64" s="12"/>
      <c r="F64" s="12"/>
      <c r="G64" s="12"/>
      <c r="H64" s="12"/>
      <c r="I64" s="12"/>
      <c r="J64" s="12"/>
      <c r="K64" s="12"/>
      <c r="L64" s="5"/>
    </row>
    <row r="65" spans="1:14" s="6" customFormat="1" x14ac:dyDescent="0.25">
      <c r="A65" s="69" t="s">
        <v>683</v>
      </c>
      <c r="B65" s="15"/>
      <c r="C65" s="15"/>
      <c r="D65" s="15"/>
      <c r="E65" s="15"/>
      <c r="F65" s="15"/>
      <c r="G65" s="15"/>
      <c r="H65" s="15"/>
      <c r="I65" s="15"/>
      <c r="J65" s="15"/>
      <c r="K65" s="15"/>
      <c r="L65" s="9"/>
      <c r="N65" s="10"/>
    </row>
    <row r="66" spans="1:14" s="6" customFormat="1" ht="27" customHeight="1" x14ac:dyDescent="0.25">
      <c r="A66" s="1622" t="s">
        <v>1155</v>
      </c>
      <c r="B66" s="1622"/>
      <c r="C66" s="1622"/>
      <c r="D66" s="1622"/>
      <c r="E66" s="1622"/>
      <c r="F66" s="1622"/>
      <c r="G66" s="1622"/>
      <c r="H66" s="1622"/>
      <c r="I66" s="1622"/>
      <c r="J66" s="1622"/>
      <c r="K66" s="1622"/>
      <c r="L66" s="1622"/>
      <c r="M66" s="1622"/>
      <c r="N66" s="10"/>
    </row>
    <row r="67" spans="1:14" s="6" customFormat="1" ht="27.75" customHeight="1" x14ac:dyDescent="0.25">
      <c r="A67" s="1622" t="s">
        <v>1156</v>
      </c>
      <c r="B67" s="1622"/>
      <c r="C67" s="1622"/>
      <c r="D67" s="1622"/>
      <c r="E67" s="1622"/>
      <c r="F67" s="1622"/>
      <c r="G67" s="1622"/>
      <c r="H67" s="1622"/>
      <c r="I67" s="1622"/>
      <c r="J67" s="1622"/>
      <c r="K67" s="1622"/>
      <c r="L67" s="1622"/>
      <c r="M67" s="1622"/>
      <c r="N67" s="10"/>
    </row>
    <row r="69" spans="1:14" x14ac:dyDescent="0.25">
      <c r="A69" s="718" t="s">
        <v>1195</v>
      </c>
    </row>
    <row r="70" spans="1:14" x14ac:dyDescent="0.25">
      <c r="A70" s="1047" t="s">
        <v>1513</v>
      </c>
      <c r="B70" s="286"/>
      <c r="C70" s="286"/>
    </row>
    <row r="71" spans="1:14" x14ac:dyDescent="0.25">
      <c r="A71" s="17"/>
      <c r="B71" s="1047" t="s">
        <v>1479</v>
      </c>
      <c r="C71" s="1048">
        <v>46</v>
      </c>
    </row>
    <row r="72" spans="1:14" x14ac:dyDescent="0.25">
      <c r="A72" s="17"/>
      <c r="B72" s="1047" t="s">
        <v>1480</v>
      </c>
      <c r="C72" s="1048">
        <v>269</v>
      </c>
    </row>
    <row r="73" spans="1:14" x14ac:dyDescent="0.25">
      <c r="A73" s="17"/>
      <c r="B73" s="1047" t="s">
        <v>1481</v>
      </c>
      <c r="C73" s="1048">
        <v>304</v>
      </c>
    </row>
    <row r="74" spans="1:14" x14ac:dyDescent="0.25">
      <c r="A74" s="17"/>
      <c r="B74" s="1047" t="s">
        <v>1482</v>
      </c>
      <c r="C74" s="1048">
        <v>124</v>
      </c>
    </row>
    <row r="75" spans="1:14" x14ac:dyDescent="0.25">
      <c r="A75" s="17"/>
      <c r="B75" s="1047" t="s">
        <v>1483</v>
      </c>
      <c r="C75" s="1048">
        <v>512</v>
      </c>
    </row>
    <row r="76" spans="1:14" x14ac:dyDescent="0.25">
      <c r="A76" s="17"/>
      <c r="B76" s="1047" t="s">
        <v>1469</v>
      </c>
      <c r="C76" s="1048">
        <v>102</v>
      </c>
    </row>
    <row r="77" spans="1:14" x14ac:dyDescent="0.25">
      <c r="A77" s="17"/>
      <c r="B77" s="1047" t="s">
        <v>1484</v>
      </c>
      <c r="C77" s="1048">
        <v>347</v>
      </c>
    </row>
    <row r="78" spans="1:14" x14ac:dyDescent="0.25">
      <c r="A78" s="17"/>
      <c r="B78" s="1051" t="s">
        <v>1485</v>
      </c>
      <c r="C78" s="1049">
        <v>548</v>
      </c>
    </row>
    <row r="79" spans="1:14" x14ac:dyDescent="0.25">
      <c r="A79" s="24"/>
      <c r="B79" s="1050" t="s">
        <v>504</v>
      </c>
      <c r="C79" s="1048">
        <f>SUM(C71:C78)</f>
        <v>2252</v>
      </c>
    </row>
    <row r="80" spans="1:14" x14ac:dyDescent="0.25">
      <c r="A80" s="24"/>
      <c r="B80" s="1050"/>
      <c r="C80" s="1048"/>
    </row>
    <row r="81" spans="1:14" x14ac:dyDescent="0.25">
      <c r="A81" s="24"/>
      <c r="B81" s="1050"/>
      <c r="C81" s="1048"/>
    </row>
    <row r="83" spans="1:14" ht="27.75" customHeight="1" x14ac:dyDescent="0.25">
      <c r="A83" s="1617" t="s">
        <v>1515</v>
      </c>
      <c r="B83" s="1617"/>
      <c r="C83" s="1617"/>
      <c r="D83" s="1617"/>
      <c r="E83" s="1617"/>
      <c r="F83" s="1617"/>
      <c r="G83" s="1617"/>
      <c r="H83" s="1617"/>
      <c r="I83" s="1617"/>
      <c r="J83" s="1617"/>
      <c r="K83" s="1617"/>
      <c r="L83" s="1617"/>
      <c r="M83" s="1617"/>
      <c r="N83" s="1617"/>
    </row>
    <row r="85" spans="1:14" x14ac:dyDescent="0.25">
      <c r="A85" s="1159"/>
      <c r="B85" s="1159"/>
      <c r="C85" s="1159"/>
    </row>
  </sheetData>
  <sheetProtection insertRows="0" deleteRows="0"/>
  <mergeCells count="25">
    <mergeCell ref="A7:A10"/>
    <mergeCell ref="B7:B9"/>
    <mergeCell ref="C7:D7"/>
    <mergeCell ref="E7:L7"/>
    <mergeCell ref="M7:N7"/>
    <mergeCell ref="C8:C9"/>
    <mergeCell ref="D8:D9"/>
    <mergeCell ref="E8:I8"/>
    <mergeCell ref="J8:L8"/>
    <mergeCell ref="M8:M9"/>
    <mergeCell ref="N8:N9"/>
    <mergeCell ref="A83:N83"/>
    <mergeCell ref="M46:M47"/>
    <mergeCell ref="N46:N47"/>
    <mergeCell ref="A66:M66"/>
    <mergeCell ref="A67:M67"/>
    <mergeCell ref="A45:A48"/>
    <mergeCell ref="B45:B47"/>
    <mergeCell ref="C45:D45"/>
    <mergeCell ref="E45:L45"/>
    <mergeCell ref="M45:N45"/>
    <mergeCell ref="C46:C47"/>
    <mergeCell ref="D46:D47"/>
    <mergeCell ref="E46:I46"/>
    <mergeCell ref="J46:L46"/>
  </mergeCells>
  <printOptions horizontalCentered="1"/>
  <pageMargins left="0.19685039370078741" right="0.19685039370078741" top="0.78740157480314965" bottom="0.59055118110236227" header="0.51181102362204722" footer="0.51181102362204722"/>
  <pageSetup paperSize="9" scale="73" orientation="landscape" cellComments="asDisplayed" r:id="rId1"/>
  <headerFooter alignWithMargins="0">
    <oddFooter>&amp;C&amp;P</oddFooter>
  </headerFooter>
  <rowBreaks count="1" manualBreakCount="1">
    <brk id="40"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1"/>
  <sheetViews>
    <sheetView workbookViewId="0">
      <selection activeCell="A24" sqref="A24"/>
    </sheetView>
  </sheetViews>
  <sheetFormatPr defaultRowHeight="12.75" x14ac:dyDescent="0.25"/>
  <cols>
    <col min="1" max="1" width="3.5703125" style="16" customWidth="1"/>
    <col min="2" max="2" width="6.28515625" style="16" customWidth="1"/>
    <col min="3" max="3" width="10.5703125" style="85" customWidth="1"/>
    <col min="4" max="5" width="12.28515625" style="85" customWidth="1"/>
    <col min="6" max="6" width="6.140625" style="85" customWidth="1"/>
    <col min="7" max="7" width="8.42578125" style="85" customWidth="1"/>
    <col min="8" max="11" width="9.7109375" style="85" customWidth="1"/>
    <col min="12" max="12" width="9.7109375" style="16" customWidth="1"/>
    <col min="13" max="16384" width="9.140625" style="16"/>
  </cols>
  <sheetData>
    <row r="1" spans="1:13" s="392" customFormat="1" ht="21" x14ac:dyDescent="0.25">
      <c r="A1" s="924" t="s">
        <v>1368</v>
      </c>
      <c r="C1" s="1119"/>
      <c r="D1" s="1119"/>
      <c r="E1" s="1119"/>
      <c r="F1" s="1119"/>
      <c r="G1" s="1119"/>
      <c r="H1" s="1119"/>
      <c r="I1" s="1119"/>
      <c r="J1" s="1119"/>
      <c r="K1" s="1119"/>
    </row>
    <row r="2" spans="1:13" ht="21" x14ac:dyDescent="0.25">
      <c r="A2" s="924"/>
    </row>
    <row r="3" spans="1:13" ht="18.75" x14ac:dyDescent="0.25">
      <c r="A3" s="700" t="s">
        <v>1369</v>
      </c>
    </row>
    <row r="5" spans="1:13" ht="15.75" x14ac:dyDescent="0.25">
      <c r="A5" s="11" t="s">
        <v>1136</v>
      </c>
      <c r="B5" s="12"/>
      <c r="C5" s="84"/>
      <c r="D5" s="84"/>
      <c r="E5" s="84"/>
      <c r="F5" s="84"/>
      <c r="G5" s="84"/>
      <c r="H5" s="84"/>
      <c r="I5" s="84"/>
      <c r="J5" s="84"/>
      <c r="K5" s="84"/>
      <c r="L5" s="12"/>
      <c r="M5" s="12"/>
    </row>
    <row r="6" spans="1:13" ht="13.5" thickBot="1" x14ac:dyDescent="0.3">
      <c r="A6" s="12"/>
      <c r="B6" s="12"/>
      <c r="C6" s="84"/>
      <c r="D6" s="84"/>
      <c r="E6" s="84"/>
      <c r="F6" s="84"/>
      <c r="G6" s="84"/>
      <c r="H6" s="84"/>
      <c r="I6" s="84"/>
      <c r="J6" s="84"/>
      <c r="K6" s="84"/>
      <c r="M6" s="172" t="s">
        <v>498</v>
      </c>
    </row>
    <row r="7" spans="1:13" ht="15" customHeight="1" x14ac:dyDescent="0.25">
      <c r="A7" s="1650" t="s">
        <v>478</v>
      </c>
      <c r="B7" s="1647" t="s">
        <v>483</v>
      </c>
      <c r="C7" s="1647"/>
      <c r="D7" s="1647"/>
      <c r="E7" s="1647"/>
      <c r="F7" s="1647"/>
      <c r="G7" s="1647"/>
      <c r="H7" s="1654" t="s">
        <v>1131</v>
      </c>
      <c r="I7" s="1652" t="s">
        <v>485</v>
      </c>
      <c r="J7" s="1653"/>
      <c r="K7" s="314" t="s">
        <v>486</v>
      </c>
      <c r="L7" s="648" t="s">
        <v>484</v>
      </c>
      <c r="M7" s="1533" t="s">
        <v>1138</v>
      </c>
    </row>
    <row r="8" spans="1:13" ht="48.75" customHeight="1" x14ac:dyDescent="0.25">
      <c r="A8" s="1651"/>
      <c r="B8" s="1648"/>
      <c r="C8" s="1648"/>
      <c r="D8" s="1648"/>
      <c r="E8" s="1648"/>
      <c r="F8" s="1648"/>
      <c r="G8" s="1648"/>
      <c r="H8" s="1655"/>
      <c r="I8" s="204" t="s">
        <v>663</v>
      </c>
      <c r="J8" s="655" t="s">
        <v>1137</v>
      </c>
      <c r="K8" s="315" t="s">
        <v>487</v>
      </c>
      <c r="L8" s="649" t="s">
        <v>664</v>
      </c>
      <c r="M8" s="1534"/>
    </row>
    <row r="9" spans="1:13" ht="15.75" customHeight="1" x14ac:dyDescent="0.25">
      <c r="A9" s="592"/>
      <c r="B9" s="1649"/>
      <c r="C9" s="1649"/>
      <c r="D9" s="1649"/>
      <c r="E9" s="1649"/>
      <c r="F9" s="1649"/>
      <c r="G9" s="1649"/>
      <c r="H9" s="336" t="s">
        <v>557</v>
      </c>
      <c r="I9" s="205" t="s">
        <v>558</v>
      </c>
      <c r="J9" s="205" t="s">
        <v>559</v>
      </c>
      <c r="K9" s="205" t="s">
        <v>560</v>
      </c>
      <c r="L9" s="650" t="s">
        <v>665</v>
      </c>
      <c r="M9" s="1534"/>
    </row>
    <row r="10" spans="1:13" x14ac:dyDescent="0.25">
      <c r="A10" s="593">
        <v>1</v>
      </c>
      <c r="B10" s="337" t="s">
        <v>666</v>
      </c>
      <c r="C10" s="206"/>
      <c r="D10" s="206"/>
      <c r="E10" s="206"/>
      <c r="F10" s="206"/>
      <c r="G10" s="340"/>
      <c r="H10" s="230">
        <f>SUM(H11:H15)+H18+H19</f>
        <v>1417441</v>
      </c>
      <c r="I10" s="231">
        <f>SUM(I11:I15)+I18+I19</f>
        <v>473948</v>
      </c>
      <c r="J10" s="651">
        <f>SUM(J11:J15)+J18+J19</f>
        <v>50155</v>
      </c>
      <c r="K10" s="231">
        <f>SUM(K11:K15)+K18+K19</f>
        <v>365008</v>
      </c>
      <c r="L10" s="651">
        <f>SUM(L11:L15)+L18+L19</f>
        <v>1526381</v>
      </c>
      <c r="M10" s="1656"/>
    </row>
    <row r="11" spans="1:13" x14ac:dyDescent="0.25">
      <c r="A11" s="594">
        <f t="shared" ref="A11:A19" si="0">A10+1</f>
        <v>2</v>
      </c>
      <c r="B11" s="344" t="s">
        <v>480</v>
      </c>
      <c r="C11" s="207" t="s">
        <v>488</v>
      </c>
      <c r="D11" s="208"/>
      <c r="E11" s="208"/>
      <c r="F11" s="208"/>
      <c r="G11" s="341"/>
      <c r="H11" s="294">
        <f>'4.2. Rezervní fond (tab.11.a)'!C5</f>
        <v>40381</v>
      </c>
      <c r="I11" s="295">
        <f>'4.2. Rezervní fond (tab.11.a)'!C10</f>
        <v>2500</v>
      </c>
      <c r="J11" s="295">
        <f>'4.2. Rezervní fond (tab.11.a)'!C6</f>
        <v>2500</v>
      </c>
      <c r="K11" s="295">
        <f>'4.2. Rezervní fond (tab.11.a)'!C16</f>
        <v>0</v>
      </c>
      <c r="L11" s="652">
        <f t="shared" ref="L11:L19" si="1">H11+I11-K11</f>
        <v>42881</v>
      </c>
      <c r="M11" s="1161">
        <v>-25</v>
      </c>
    </row>
    <row r="12" spans="1:13" x14ac:dyDescent="0.25">
      <c r="A12" s="595">
        <f t="shared" si="0"/>
        <v>3</v>
      </c>
      <c r="B12" s="338"/>
      <c r="C12" s="209" t="s">
        <v>489</v>
      </c>
      <c r="D12" s="210"/>
      <c r="E12" s="210"/>
      <c r="F12" s="210"/>
      <c r="G12" s="342"/>
      <c r="H12" s="296">
        <f>'4.3. FRIM (tab.11.b)'!C5</f>
        <v>291609</v>
      </c>
      <c r="I12" s="297">
        <f>'4.3. FRIM (tab.11.b)'!C16</f>
        <v>226238</v>
      </c>
      <c r="J12" s="303">
        <f>'4.3. FRIM (tab.11.b)'!C7</f>
        <v>7441</v>
      </c>
      <c r="K12" s="297">
        <f>'4.3. FRIM (tab.11.b)'!C27</f>
        <v>193783</v>
      </c>
      <c r="L12" s="653">
        <f t="shared" si="1"/>
        <v>324064</v>
      </c>
      <c r="M12" s="1130">
        <v>49809</v>
      </c>
    </row>
    <row r="13" spans="1:13" x14ac:dyDescent="0.25">
      <c r="A13" s="595">
        <f t="shared" si="0"/>
        <v>4</v>
      </c>
      <c r="B13" s="338"/>
      <c r="C13" s="209" t="s">
        <v>490</v>
      </c>
      <c r="D13" s="210"/>
      <c r="E13" s="210"/>
      <c r="F13" s="210"/>
      <c r="G13" s="342"/>
      <c r="H13" s="296">
        <f>'4.4. Stip. fond (tab.11.c)'!C5</f>
        <v>45013</v>
      </c>
      <c r="I13" s="297">
        <f>'4.4. Stip. fond (tab.11.c)'!C9</f>
        <v>22557</v>
      </c>
      <c r="J13" s="304">
        <v>0</v>
      </c>
      <c r="K13" s="297">
        <f>'4.4. Stip. fond (tab.11.c)'!C10</f>
        <v>22918</v>
      </c>
      <c r="L13" s="653">
        <f t="shared" si="1"/>
        <v>44652</v>
      </c>
      <c r="M13" s="1130">
        <v>0</v>
      </c>
    </row>
    <row r="14" spans="1:13" x14ac:dyDescent="0.25">
      <c r="A14" s="595">
        <f t="shared" si="0"/>
        <v>5</v>
      </c>
      <c r="B14" s="338"/>
      <c r="C14" s="209" t="s">
        <v>491</v>
      </c>
      <c r="D14" s="210"/>
      <c r="E14" s="210"/>
      <c r="F14" s="210"/>
      <c r="G14" s="342"/>
      <c r="H14" s="296">
        <f>'4.5. Fond odměn (tab.11.d)'!C5</f>
        <v>39614</v>
      </c>
      <c r="I14" s="297">
        <f>'4.5. Fond odměn (tab.11.d)'!C11</f>
        <v>5552</v>
      </c>
      <c r="J14" s="295">
        <f>'4.5. Fond odměn (tab.11.d)'!C6</f>
        <v>5552</v>
      </c>
      <c r="K14" s="297">
        <f>'4.5. Fond odměn (tab.11.d)'!C17</f>
        <v>5216</v>
      </c>
      <c r="L14" s="653">
        <f t="shared" si="1"/>
        <v>39950</v>
      </c>
      <c r="M14" s="1131">
        <v>2000</v>
      </c>
    </row>
    <row r="15" spans="1:13" x14ac:dyDescent="0.25">
      <c r="A15" s="595">
        <f t="shared" si="0"/>
        <v>6</v>
      </c>
      <c r="B15" s="338"/>
      <c r="C15" s="209" t="s">
        <v>492</v>
      </c>
      <c r="D15" s="210"/>
      <c r="E15" s="210"/>
      <c r="F15" s="210"/>
      <c r="G15" s="342"/>
      <c r="H15" s="296">
        <f>'4.6. FÚUP (tab.11.e)'!F10</f>
        <v>53921</v>
      </c>
      <c r="I15" s="297">
        <f>'4.6. FÚUP (tab.11.e)'!F15</f>
        <v>30968</v>
      </c>
      <c r="J15" s="304">
        <v>0</v>
      </c>
      <c r="K15" s="297">
        <f>'4.6. FÚUP (tab.11.e)'!F20</f>
        <v>28998</v>
      </c>
      <c r="L15" s="653">
        <f t="shared" si="1"/>
        <v>55891</v>
      </c>
      <c r="M15" s="1131">
        <v>0</v>
      </c>
    </row>
    <row r="16" spans="1:13" x14ac:dyDescent="0.25">
      <c r="A16" s="595" t="s">
        <v>667</v>
      </c>
      <c r="B16" s="338"/>
      <c r="C16" s="209" t="s">
        <v>495</v>
      </c>
      <c r="D16" s="210" t="s">
        <v>496</v>
      </c>
      <c r="E16" s="210"/>
      <c r="F16" s="210"/>
      <c r="G16" s="342"/>
      <c r="H16" s="296">
        <f>'4.6. FÚUP (tab.11.e)'!F8</f>
        <v>17603</v>
      </c>
      <c r="I16" s="297">
        <f>'4.6. FÚUP (tab.11.e)'!F13</f>
        <v>4104</v>
      </c>
      <c r="J16" s="304">
        <v>0</v>
      </c>
      <c r="K16" s="297">
        <f>'4.6. FÚUP (tab.11.e)'!F18</f>
        <v>3092</v>
      </c>
      <c r="L16" s="653">
        <f t="shared" si="1"/>
        <v>18615</v>
      </c>
      <c r="M16" s="1131">
        <v>0</v>
      </c>
    </row>
    <row r="17" spans="1:13" x14ac:dyDescent="0.25">
      <c r="A17" s="595" t="s">
        <v>668</v>
      </c>
      <c r="B17" s="338"/>
      <c r="C17" s="209"/>
      <c r="D17" s="210" t="s">
        <v>497</v>
      </c>
      <c r="E17" s="210"/>
      <c r="F17" s="210"/>
      <c r="G17" s="342"/>
      <c r="H17" s="296">
        <f>'4.6. FÚUP (tab.11.e)'!F9</f>
        <v>22615</v>
      </c>
      <c r="I17" s="297">
        <f>'4.6. FÚUP (tab.11.e)'!F14</f>
        <v>12614</v>
      </c>
      <c r="J17" s="304">
        <v>0</v>
      </c>
      <c r="K17" s="297">
        <f>'4.6. FÚUP (tab.11.e)'!F19</f>
        <v>12203</v>
      </c>
      <c r="L17" s="653">
        <f t="shared" si="1"/>
        <v>23026</v>
      </c>
      <c r="M17" s="1131">
        <v>0</v>
      </c>
    </row>
    <row r="18" spans="1:13" x14ac:dyDescent="0.25">
      <c r="A18" s="595">
        <f>A15+1</f>
        <v>7</v>
      </c>
      <c r="B18" s="338"/>
      <c r="C18" s="209" t="s">
        <v>493</v>
      </c>
      <c r="D18" s="210"/>
      <c r="E18" s="210"/>
      <c r="F18" s="210"/>
      <c r="G18" s="342"/>
      <c r="H18" s="296">
        <f>'4.7. Fond sociální (tab.11.f)'!C5</f>
        <v>27164</v>
      </c>
      <c r="I18" s="297">
        <f>'4.7. Fond sociální (tab.11.f)'!C6</f>
        <v>18082</v>
      </c>
      <c r="J18" s="304">
        <v>0</v>
      </c>
      <c r="K18" s="297">
        <f>'4.7. Fond sociální (tab.11.f)'!C12</f>
        <v>15638</v>
      </c>
      <c r="L18" s="653">
        <f t="shared" si="1"/>
        <v>29608</v>
      </c>
      <c r="M18" s="1131">
        <v>0</v>
      </c>
    </row>
    <row r="19" spans="1:13" ht="13.5" thickBot="1" x14ac:dyDescent="0.3">
      <c r="A19" s="596">
        <f t="shared" si="0"/>
        <v>8</v>
      </c>
      <c r="B19" s="339"/>
      <c r="C19" s="211" t="s">
        <v>494</v>
      </c>
      <c r="D19" s="212"/>
      <c r="E19" s="212"/>
      <c r="F19" s="212"/>
      <c r="G19" s="343"/>
      <c r="H19" s="298">
        <f>'4.8. FPP (tab.11.g)'!C5</f>
        <v>919739</v>
      </c>
      <c r="I19" s="299">
        <f>'4.8. FPP (tab.11.g)'!C12</f>
        <v>168051</v>
      </c>
      <c r="J19" s="299">
        <f>'4.8. FPP (tab.11.g)'!C7</f>
        <v>34662</v>
      </c>
      <c r="K19" s="299">
        <f>'4.8. FPP (tab.11.g)'!C18</f>
        <v>98455</v>
      </c>
      <c r="L19" s="654">
        <f t="shared" si="1"/>
        <v>989335</v>
      </c>
      <c r="M19" s="1132">
        <v>46050</v>
      </c>
    </row>
    <row r="21" spans="1:13" x14ac:dyDescent="0.25">
      <c r="A21" s="16" t="s">
        <v>637</v>
      </c>
      <c r="J21" s="1119"/>
      <c r="K21" s="1119"/>
      <c r="L21" s="392"/>
      <c r="M21" s="392"/>
    </row>
    <row r="22" spans="1:13" x14ac:dyDescent="0.25">
      <c r="A22" s="18" t="s">
        <v>1148</v>
      </c>
    </row>
    <row r="23" spans="1:13" x14ac:dyDescent="0.25">
      <c r="A23" s="302" t="s">
        <v>1149</v>
      </c>
      <c r="B23" s="293"/>
      <c r="C23" s="300"/>
      <c r="D23" s="300"/>
      <c r="E23" s="300"/>
      <c r="F23" s="301"/>
      <c r="G23" s="300"/>
      <c r="H23" s="300"/>
      <c r="I23" s="213"/>
      <c r="J23" s="213"/>
    </row>
    <row r="24" spans="1:13" x14ac:dyDescent="0.25">
      <c r="A24" s="27"/>
      <c r="B24" s="213"/>
      <c r="C24" s="213"/>
      <c r="D24" s="213"/>
      <c r="E24" s="213"/>
      <c r="F24" s="213"/>
      <c r="G24" s="213"/>
      <c r="H24" s="213"/>
      <c r="I24" s="213"/>
      <c r="J24" s="213"/>
    </row>
    <row r="25" spans="1:13" x14ac:dyDescent="0.25">
      <c r="A25" s="68" t="s">
        <v>682</v>
      </c>
      <c r="B25" s="621"/>
      <c r="C25" s="621"/>
      <c r="D25" s="213"/>
      <c r="E25" s="213"/>
      <c r="F25" s="27"/>
      <c r="G25" s="213"/>
      <c r="H25" s="213"/>
      <c r="I25" s="213"/>
      <c r="J25" s="213"/>
    </row>
    <row r="26" spans="1:13" x14ac:dyDescent="0.25">
      <c r="A26" s="16" t="s">
        <v>1150</v>
      </c>
      <c r="B26" s="27"/>
      <c r="C26" s="27"/>
      <c r="D26" s="213"/>
      <c r="E26" s="213"/>
      <c r="F26" s="27"/>
      <c r="G26" s="213"/>
      <c r="H26" s="213"/>
      <c r="I26" s="213"/>
      <c r="J26" s="213"/>
    </row>
    <row r="27" spans="1:13" x14ac:dyDescent="0.25">
      <c r="A27" s="16" t="s">
        <v>1151</v>
      </c>
      <c r="B27" s="27"/>
      <c r="C27" s="213"/>
      <c r="D27" s="213"/>
      <c r="E27" s="213"/>
      <c r="F27" s="213"/>
      <c r="G27" s="213"/>
      <c r="H27" s="213"/>
      <c r="I27" s="213"/>
      <c r="J27" s="213"/>
    </row>
    <row r="30" spans="1:13" x14ac:dyDescent="0.25">
      <c r="A30" s="162"/>
      <c r="B30" s="162"/>
      <c r="C30" s="174"/>
      <c r="D30" s="174"/>
      <c r="E30" s="174"/>
      <c r="F30" s="174"/>
      <c r="G30" s="174"/>
      <c r="H30" s="174"/>
      <c r="I30" s="174"/>
      <c r="J30" s="174"/>
      <c r="K30" s="174"/>
      <c r="L30" s="162"/>
    </row>
    <row r="31" spans="1:13" x14ac:dyDescent="0.25">
      <c r="A31" s="162"/>
      <c r="B31" s="162"/>
      <c r="C31" s="174"/>
      <c r="D31" s="174"/>
      <c r="E31" s="174"/>
      <c r="F31" s="174"/>
      <c r="G31" s="174"/>
      <c r="H31" s="174"/>
      <c r="I31" s="174"/>
      <c r="J31" s="174"/>
      <c r="K31" s="174"/>
      <c r="L31" s="162"/>
    </row>
    <row r="32" spans="1:13" x14ac:dyDescent="0.25">
      <c r="A32" s="162"/>
      <c r="B32" s="162"/>
      <c r="C32" s="174"/>
      <c r="D32" s="174"/>
      <c r="E32" s="174"/>
      <c r="F32" s="174"/>
      <c r="G32" s="174"/>
      <c r="H32" s="174"/>
      <c r="I32" s="174"/>
      <c r="J32" s="174"/>
      <c r="K32" s="174"/>
      <c r="L32" s="162"/>
    </row>
    <row r="33" spans="1:12" x14ac:dyDescent="0.25">
      <c r="A33" s="162"/>
      <c r="B33" s="162"/>
      <c r="C33" s="174"/>
      <c r="D33" s="174"/>
      <c r="E33" s="174"/>
      <c r="F33" s="174"/>
      <c r="G33" s="174"/>
      <c r="H33" s="174"/>
      <c r="I33" s="174"/>
      <c r="J33" s="174"/>
      <c r="K33" s="174"/>
      <c r="L33" s="162"/>
    </row>
    <row r="34" spans="1:12" x14ac:dyDescent="0.25">
      <c r="A34" s="162"/>
      <c r="B34" s="162"/>
      <c r="C34" s="174"/>
      <c r="D34" s="174"/>
      <c r="E34" s="174"/>
      <c r="F34" s="174"/>
      <c r="G34" s="174"/>
      <c r="H34" s="174"/>
      <c r="I34" s="174"/>
      <c r="J34" s="174"/>
      <c r="K34" s="174"/>
      <c r="L34" s="162"/>
    </row>
    <row r="35" spans="1:12" x14ac:dyDescent="0.25">
      <c r="A35" s="162"/>
      <c r="B35" s="162"/>
      <c r="C35" s="174"/>
      <c r="D35" s="174"/>
      <c r="E35" s="174"/>
      <c r="F35" s="174"/>
      <c r="G35" s="174"/>
      <c r="H35" s="174"/>
      <c r="I35" s="174"/>
      <c r="J35" s="174"/>
      <c r="K35" s="174"/>
      <c r="L35" s="162"/>
    </row>
    <row r="36" spans="1:12" x14ac:dyDescent="0.25">
      <c r="A36" s="162"/>
      <c r="B36" s="162"/>
      <c r="C36" s="174"/>
      <c r="D36" s="174"/>
      <c r="E36" s="174"/>
      <c r="F36" s="174"/>
      <c r="G36" s="174"/>
      <c r="H36" s="174"/>
      <c r="I36" s="174"/>
      <c r="J36" s="174"/>
      <c r="K36" s="174"/>
      <c r="L36" s="162"/>
    </row>
    <row r="37" spans="1:12" x14ac:dyDescent="0.25">
      <c r="A37" s="162"/>
      <c r="B37" s="162"/>
      <c r="C37" s="174"/>
      <c r="D37" s="174"/>
      <c r="E37" s="174"/>
      <c r="F37" s="174"/>
      <c r="G37" s="174"/>
      <c r="H37" s="174"/>
      <c r="I37" s="174"/>
      <c r="J37" s="174"/>
      <c r="K37" s="174"/>
      <c r="L37" s="162"/>
    </row>
    <row r="38" spans="1:12" x14ac:dyDescent="0.25">
      <c r="A38" s="162"/>
      <c r="B38" s="162"/>
      <c r="C38" s="174"/>
      <c r="D38" s="174"/>
      <c r="E38" s="174"/>
      <c r="F38" s="174"/>
      <c r="G38" s="174"/>
      <c r="H38" s="174"/>
      <c r="I38" s="174"/>
      <c r="J38" s="174"/>
      <c r="K38" s="174"/>
      <c r="L38" s="162"/>
    </row>
    <row r="39" spans="1:12" x14ac:dyDescent="0.25">
      <c r="A39" s="162"/>
      <c r="B39" s="162"/>
      <c r="C39" s="174"/>
      <c r="D39" s="174"/>
      <c r="E39" s="174"/>
      <c r="F39" s="174"/>
      <c r="G39" s="174"/>
      <c r="H39" s="174"/>
      <c r="I39" s="174"/>
      <c r="J39" s="174"/>
      <c r="K39" s="174"/>
      <c r="L39" s="162"/>
    </row>
    <row r="40" spans="1:12" x14ac:dyDescent="0.25">
      <c r="A40" s="162"/>
      <c r="B40" s="162"/>
      <c r="C40" s="174"/>
      <c r="D40" s="174"/>
      <c r="E40" s="174"/>
      <c r="F40" s="174"/>
      <c r="G40" s="174"/>
      <c r="H40" s="174"/>
      <c r="I40" s="174"/>
      <c r="J40" s="174"/>
      <c r="K40" s="174"/>
      <c r="L40" s="162"/>
    </row>
    <row r="41" spans="1:12" x14ac:dyDescent="0.25">
      <c r="A41" s="162"/>
      <c r="B41" s="162"/>
      <c r="C41" s="174"/>
      <c r="D41" s="174"/>
      <c r="E41" s="174"/>
      <c r="F41" s="174"/>
      <c r="G41" s="174"/>
      <c r="H41" s="174"/>
      <c r="I41" s="174"/>
      <c r="J41" s="174"/>
      <c r="K41" s="174"/>
      <c r="L41" s="162"/>
    </row>
  </sheetData>
  <customSheetViews>
    <customSheetView guid="{2AF6EA2A-E5C5-45EB-B6C4-875AD1E4E056}" fitToPage="1">
      <selection activeCell="A2" sqref="A2"/>
      <pageMargins left="0.23622047244094491" right="0.23622047244094491" top="0.86614173228346458" bottom="0.98425196850393704" header="0.51181102362204722" footer="0.51181102362204722"/>
      <printOptions horizontalCentered="1"/>
      <pageSetup paperSize="9" orientation="landscape" cellComments="asDisplayed" horizontalDpi="300" verticalDpi="300" r:id="rId1"/>
      <headerFooter alignWithMargins="0"/>
    </customSheetView>
  </customSheetViews>
  <mergeCells count="5">
    <mergeCell ref="B7:G9"/>
    <mergeCell ref="A7:A8"/>
    <mergeCell ref="I7:J7"/>
    <mergeCell ref="H7:H8"/>
    <mergeCell ref="M7:M10"/>
  </mergeCells>
  <printOptions horizontalCentered="1"/>
  <pageMargins left="0.23622047244094491" right="0.23622047244094491" top="0.86614173228346458" bottom="0.98425196850393704" header="0.51181102362204722" footer="0.51181102362204722"/>
  <pageSetup paperSize="9" orientation="landscape" cellComments="asDisplayed" r:id="rId2"/>
  <headerFooter alignWithMargins="0">
    <oddFooter>&amp;C&amp;P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zoomScaleNormal="100" workbookViewId="0">
      <selection activeCell="A24" sqref="A24"/>
    </sheetView>
  </sheetViews>
  <sheetFormatPr defaultRowHeight="12.75" x14ac:dyDescent="0.25"/>
  <cols>
    <col min="1" max="1" width="14.42578125" style="16" customWidth="1"/>
    <col min="2" max="2" width="30.140625" style="16" customWidth="1"/>
    <col min="3" max="3" width="16.140625" style="85" customWidth="1"/>
    <col min="4" max="16384" width="9.140625" style="16"/>
  </cols>
  <sheetData>
    <row r="1" spans="1:4" s="392" customFormat="1" ht="18.75" x14ac:dyDescent="0.25">
      <c r="A1" s="700" t="s">
        <v>1370</v>
      </c>
      <c r="C1" s="1119"/>
    </row>
    <row r="2" spans="1:4" x14ac:dyDescent="0.25">
      <c r="A2" s="699"/>
    </row>
    <row r="3" spans="1:4" ht="15.75" x14ac:dyDescent="0.25">
      <c r="A3" s="693" t="s">
        <v>1371</v>
      </c>
      <c r="B3" s="12"/>
      <c r="D3" s="12"/>
    </row>
    <row r="4" spans="1:4" ht="13.5" thickBot="1" x14ac:dyDescent="0.3">
      <c r="A4" s="12"/>
      <c r="B4" s="12"/>
      <c r="C4" s="86" t="s">
        <v>498</v>
      </c>
      <c r="D4" s="12"/>
    </row>
    <row r="5" spans="1:4" ht="13.5" thickBot="1" x14ac:dyDescent="0.3">
      <c r="A5" s="1660" t="s">
        <v>519</v>
      </c>
      <c r="B5" s="1661"/>
      <c r="C5" s="282">
        <v>40381</v>
      </c>
    </row>
    <row r="6" spans="1:4" x14ac:dyDescent="0.25">
      <c r="A6" s="1657" t="s">
        <v>521</v>
      </c>
      <c r="B6" s="617" t="s">
        <v>1133</v>
      </c>
      <c r="C6" s="232">
        <v>2500</v>
      </c>
    </row>
    <row r="7" spans="1:4" x14ac:dyDescent="0.25">
      <c r="A7" s="1658"/>
      <c r="B7" s="618" t="s">
        <v>522</v>
      </c>
      <c r="C7" s="183">
        <v>0</v>
      </c>
    </row>
    <row r="8" spans="1:4" x14ac:dyDescent="0.25">
      <c r="A8" s="1658"/>
      <c r="B8" s="618" t="s">
        <v>523</v>
      </c>
      <c r="C8" s="183">
        <v>0</v>
      </c>
    </row>
    <row r="9" spans="1:4" ht="13.5" thickBot="1" x14ac:dyDescent="0.3">
      <c r="A9" s="1658"/>
      <c r="B9" s="618" t="s">
        <v>524</v>
      </c>
      <c r="C9" s="183">
        <v>0</v>
      </c>
    </row>
    <row r="10" spans="1:4" ht="13.5" thickBot="1" x14ac:dyDescent="0.3">
      <c r="A10" s="1659"/>
      <c r="B10" s="619" t="s">
        <v>503</v>
      </c>
      <c r="C10" s="233">
        <f>SUM(C6:C9)</f>
        <v>2500</v>
      </c>
    </row>
    <row r="11" spans="1:4" x14ac:dyDescent="0.25">
      <c r="A11" s="1657" t="s">
        <v>525</v>
      </c>
      <c r="B11" s="617" t="s">
        <v>526</v>
      </c>
      <c r="C11" s="232">
        <v>0</v>
      </c>
    </row>
    <row r="12" spans="1:4" x14ac:dyDescent="0.25">
      <c r="A12" s="1658"/>
      <c r="B12" s="618" t="s">
        <v>527</v>
      </c>
      <c r="C12" s="183">
        <v>0</v>
      </c>
    </row>
    <row r="13" spans="1:4" x14ac:dyDescent="0.25">
      <c r="A13" s="1658"/>
      <c r="B13" s="618" t="s">
        <v>528</v>
      </c>
      <c r="C13" s="183">
        <v>0</v>
      </c>
    </row>
    <row r="14" spans="1:4" x14ac:dyDescent="0.25">
      <c r="A14" s="1658"/>
      <c r="B14" s="618" t="s">
        <v>529</v>
      </c>
      <c r="C14" s="183">
        <v>0</v>
      </c>
    </row>
    <row r="15" spans="1:4" ht="13.5" thickBot="1" x14ac:dyDescent="0.3">
      <c r="A15" s="1658"/>
      <c r="B15" s="620" t="s">
        <v>712</v>
      </c>
      <c r="C15" s="185">
        <v>0</v>
      </c>
    </row>
    <row r="16" spans="1:4" ht="13.5" thickBot="1" x14ac:dyDescent="0.3">
      <c r="A16" s="1659"/>
      <c r="B16" s="619" t="s">
        <v>503</v>
      </c>
      <c r="C16" s="233">
        <f>SUM(C11:C15)</f>
        <v>0</v>
      </c>
    </row>
    <row r="17" spans="1:5" ht="13.5" thickBot="1" x14ac:dyDescent="0.3">
      <c r="A17" s="1662" t="s">
        <v>520</v>
      </c>
      <c r="B17" s="1663"/>
      <c r="C17" s="233">
        <f>C5+C10-C16</f>
        <v>42881</v>
      </c>
    </row>
    <row r="18" spans="1:5" x14ac:dyDescent="0.25">
      <c r="A18" s="12"/>
      <c r="B18" s="12"/>
      <c r="C18" s="84"/>
      <c r="D18" s="12"/>
      <c r="E18" s="12"/>
    </row>
    <row r="19" spans="1:5" x14ac:dyDescent="0.25">
      <c r="A19" s="12" t="s">
        <v>637</v>
      </c>
      <c r="B19" s="12"/>
      <c r="C19" s="84"/>
      <c r="D19" s="12"/>
      <c r="E19" s="12"/>
    </row>
    <row r="20" spans="1:5" x14ac:dyDescent="0.25">
      <c r="A20" s="17" t="s">
        <v>1152</v>
      </c>
      <c r="B20" s="12"/>
      <c r="C20" s="84"/>
      <c r="D20" s="12"/>
      <c r="E20" s="12"/>
    </row>
    <row r="21" spans="1:5" x14ac:dyDescent="0.25">
      <c r="A21" s="12"/>
      <c r="B21" s="12"/>
      <c r="C21" s="84"/>
      <c r="D21" s="12"/>
      <c r="E21" s="12"/>
    </row>
    <row r="22" spans="1:5" x14ac:dyDescent="0.25">
      <c r="A22" s="12"/>
      <c r="B22" s="12"/>
      <c r="C22" s="84"/>
      <c r="D22" s="12"/>
      <c r="E22" s="12"/>
    </row>
  </sheetData>
  <customSheetViews>
    <customSheetView guid="{2AF6EA2A-E5C5-45EB-B6C4-875AD1E4E056}">
      <selection activeCell="A2" sqref="A2"/>
      <pageMargins left="0.78740157480314965" right="0.78740157480314965" top="0.98425196850393704" bottom="0.98425196850393704" header="0.51181102362204722" footer="0.51181102362204722"/>
      <printOptions horizontalCentered="1"/>
      <pageSetup paperSize="9" orientation="landscape" r:id="rId1"/>
      <headerFooter alignWithMargins="0"/>
    </customSheetView>
  </customSheetViews>
  <mergeCells count="4">
    <mergeCell ref="A6:A10"/>
    <mergeCell ref="A11:A16"/>
    <mergeCell ref="A5:B5"/>
    <mergeCell ref="A17:B17"/>
  </mergeCells>
  <printOptions horizontalCentered="1"/>
  <pageMargins left="0.78740157480314965" right="0.78740157480314965" top="0.98425196850393704" bottom="0.98425196850393704" header="0.51181102362204722" footer="0.51181102362204722"/>
  <pageSetup paperSize="9" orientation="portrait" r:id="rId2"/>
  <headerFooter alignWithMargins="0">
    <oddFooter>&amp;C&amp;P</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6"/>
  <sheetViews>
    <sheetView zoomScaleNormal="100" workbookViewId="0">
      <selection activeCell="A24" sqref="A24"/>
    </sheetView>
  </sheetViews>
  <sheetFormatPr defaultRowHeight="12.75" x14ac:dyDescent="0.2"/>
  <cols>
    <col min="1" max="1" width="10.5703125" style="62" customWidth="1"/>
    <col min="2" max="2" width="43.5703125" style="62" customWidth="1"/>
    <col min="3" max="3" width="17" style="90" customWidth="1"/>
    <col min="4" max="16384" width="9.140625" style="62"/>
  </cols>
  <sheetData>
    <row r="1" spans="1:6" s="1121" customFormat="1" ht="18.75" x14ac:dyDescent="0.2">
      <c r="A1" s="1120" t="s">
        <v>1372</v>
      </c>
      <c r="C1" s="1122"/>
    </row>
    <row r="3" spans="1:6" ht="13.5" customHeight="1" x14ac:dyDescent="0.25">
      <c r="A3" s="87" t="s">
        <v>1373</v>
      </c>
      <c r="B3" s="64"/>
      <c r="C3" s="62"/>
      <c r="D3" s="64"/>
      <c r="E3" s="64"/>
      <c r="F3" s="64"/>
    </row>
    <row r="4" spans="1:6" ht="13.5" customHeight="1" thickBot="1" x14ac:dyDescent="0.25">
      <c r="A4" s="64"/>
      <c r="B4" s="64"/>
      <c r="C4" s="89" t="s">
        <v>498</v>
      </c>
      <c r="D4" s="64"/>
      <c r="E4" s="64"/>
      <c r="F4" s="64"/>
    </row>
    <row r="5" spans="1:6" ht="16.5" customHeight="1" thickBot="1" x14ac:dyDescent="0.25">
      <c r="A5" s="1662" t="s">
        <v>519</v>
      </c>
      <c r="B5" s="1669"/>
      <c r="C5" s="926">
        <v>291609</v>
      </c>
    </row>
    <row r="6" spans="1:6" ht="12.75" customHeight="1" x14ac:dyDescent="0.2">
      <c r="A6" s="1664" t="s">
        <v>521</v>
      </c>
      <c r="B6" s="606" t="s">
        <v>530</v>
      </c>
      <c r="C6" s="1162">
        <v>145693</v>
      </c>
      <c r="E6" s="1121"/>
      <c r="F6" s="1121"/>
    </row>
    <row r="7" spans="1:6" ht="12.75" customHeight="1" x14ac:dyDescent="0.2">
      <c r="A7" s="1665"/>
      <c r="B7" s="607" t="s">
        <v>1134</v>
      </c>
      <c r="C7" s="1163">
        <v>7441</v>
      </c>
      <c r="E7" s="1121"/>
      <c r="F7" s="1121"/>
    </row>
    <row r="8" spans="1:6" ht="12.75" customHeight="1" x14ac:dyDescent="0.2">
      <c r="A8" s="1665"/>
      <c r="B8" s="608" t="s">
        <v>1095</v>
      </c>
      <c r="C8" s="235">
        <v>51877</v>
      </c>
    </row>
    <row r="9" spans="1:6" ht="12.75" customHeight="1" x14ac:dyDescent="0.2">
      <c r="A9" s="1665"/>
      <c r="B9" s="607" t="s">
        <v>531</v>
      </c>
      <c r="C9" s="235">
        <v>0</v>
      </c>
    </row>
    <row r="10" spans="1:6" ht="12.75" customHeight="1" x14ac:dyDescent="0.2">
      <c r="A10" s="1665"/>
      <c r="B10" s="607" t="s">
        <v>532</v>
      </c>
      <c r="C10" s="236">
        <v>0</v>
      </c>
    </row>
    <row r="11" spans="1:6" ht="12.75" customHeight="1" x14ac:dyDescent="0.2">
      <c r="A11" s="1665"/>
      <c r="B11" s="607" t="s">
        <v>1096</v>
      </c>
      <c r="C11" s="235">
        <v>604</v>
      </c>
    </row>
    <row r="12" spans="1:6" ht="12.75" customHeight="1" x14ac:dyDescent="0.2">
      <c r="A12" s="1665"/>
      <c r="B12" s="609" t="s">
        <v>533</v>
      </c>
      <c r="C12" s="237">
        <f>SUM(C13:C15)</f>
        <v>20623</v>
      </c>
    </row>
    <row r="13" spans="1:6" ht="12.75" customHeight="1" x14ac:dyDescent="0.2">
      <c r="A13" s="1665"/>
      <c r="B13" s="607" t="s">
        <v>534</v>
      </c>
      <c r="C13" s="235">
        <v>0</v>
      </c>
    </row>
    <row r="14" spans="1:6" ht="12.75" customHeight="1" x14ac:dyDescent="0.2">
      <c r="A14" s="1665"/>
      <c r="B14" s="610" t="s">
        <v>535</v>
      </c>
      <c r="C14" s="235">
        <v>20623</v>
      </c>
    </row>
    <row r="15" spans="1:6" ht="12.75" customHeight="1" thickBot="1" x14ac:dyDescent="0.25">
      <c r="A15" s="1665"/>
      <c r="B15" s="607" t="s">
        <v>536</v>
      </c>
      <c r="C15" s="238">
        <v>0</v>
      </c>
    </row>
    <row r="16" spans="1:6" s="63" customFormat="1" ht="15.75" customHeight="1" thickBot="1" x14ac:dyDescent="0.25">
      <c r="A16" s="1666"/>
      <c r="B16" s="611" t="s">
        <v>504</v>
      </c>
      <c r="C16" s="239">
        <f>C6+C7+C8+C9+C10+C11+C12</f>
        <v>226238</v>
      </c>
    </row>
    <row r="17" spans="1:5" ht="12.75" customHeight="1" x14ac:dyDescent="0.2">
      <c r="A17" s="1667" t="s">
        <v>525</v>
      </c>
      <c r="B17" s="612" t="s">
        <v>596</v>
      </c>
      <c r="C17" s="240">
        <f>SUM(C18:C21)</f>
        <v>191947</v>
      </c>
    </row>
    <row r="18" spans="1:5" ht="12.75" customHeight="1" x14ac:dyDescent="0.2">
      <c r="A18" s="1667"/>
      <c r="B18" s="613" t="s">
        <v>692</v>
      </c>
      <c r="C18" s="241">
        <v>118235</v>
      </c>
    </row>
    <row r="19" spans="1:5" ht="12.75" customHeight="1" x14ac:dyDescent="0.2">
      <c r="A19" s="1667"/>
      <c r="B19" s="614" t="s">
        <v>537</v>
      </c>
      <c r="C19" s="242">
        <v>65315</v>
      </c>
    </row>
    <row r="20" spans="1:5" ht="12.75" customHeight="1" x14ac:dyDescent="0.2">
      <c r="A20" s="1667"/>
      <c r="B20" s="614" t="s">
        <v>538</v>
      </c>
      <c r="C20" s="242">
        <v>0</v>
      </c>
    </row>
    <row r="21" spans="1:5" ht="12.75" customHeight="1" x14ac:dyDescent="0.2">
      <c r="A21" s="1667"/>
      <c r="B21" s="614" t="s">
        <v>1097</v>
      </c>
      <c r="C21" s="242">
        <v>8397</v>
      </c>
    </row>
    <row r="22" spans="1:5" ht="12.75" customHeight="1" x14ac:dyDescent="0.2">
      <c r="A22" s="1667"/>
      <c r="B22" s="615" t="s">
        <v>1098</v>
      </c>
      <c r="C22" s="243">
        <v>1836</v>
      </c>
    </row>
    <row r="23" spans="1:5" ht="12.75" customHeight="1" x14ac:dyDescent="0.2">
      <c r="A23" s="1667"/>
      <c r="B23" s="616" t="s">
        <v>539</v>
      </c>
      <c r="C23" s="244">
        <f>SUM(C24:C26)</f>
        <v>0</v>
      </c>
    </row>
    <row r="24" spans="1:5" ht="12.75" customHeight="1" x14ac:dyDescent="0.2">
      <c r="A24" s="1667"/>
      <c r="B24" s="607" t="s">
        <v>540</v>
      </c>
      <c r="C24" s="235">
        <v>0</v>
      </c>
    </row>
    <row r="25" spans="1:5" ht="12.75" customHeight="1" x14ac:dyDescent="0.2">
      <c r="A25" s="1667"/>
      <c r="B25" s="607" t="s">
        <v>541</v>
      </c>
      <c r="C25" s="235">
        <v>0</v>
      </c>
    </row>
    <row r="26" spans="1:5" ht="12.75" customHeight="1" thickBot="1" x14ac:dyDescent="0.25">
      <c r="A26" s="1667"/>
      <c r="B26" s="607" t="s">
        <v>542</v>
      </c>
      <c r="C26" s="235">
        <v>0</v>
      </c>
    </row>
    <row r="27" spans="1:5" ht="13.5" thickBot="1" x14ac:dyDescent="0.25">
      <c r="A27" s="1668"/>
      <c r="B27" s="611" t="s">
        <v>503</v>
      </c>
      <c r="C27" s="245">
        <f>C17+C22+C23</f>
        <v>193783</v>
      </c>
    </row>
    <row r="28" spans="1:5" ht="18.75" customHeight="1" thickBot="1" x14ac:dyDescent="0.25">
      <c r="A28" s="1662" t="s">
        <v>520</v>
      </c>
      <c r="B28" s="1669"/>
      <c r="C28" s="245">
        <f>C5+C16-C27</f>
        <v>324064</v>
      </c>
    </row>
    <row r="29" spans="1:5" ht="12.75" customHeight="1" x14ac:dyDescent="0.2">
      <c r="B29" s="64"/>
      <c r="C29" s="88"/>
      <c r="D29" s="64"/>
      <c r="E29" s="64"/>
    </row>
    <row r="30" spans="1:5" x14ac:dyDescent="0.2">
      <c r="A30" s="12" t="s">
        <v>637</v>
      </c>
      <c r="B30" s="64"/>
      <c r="C30" s="88"/>
      <c r="D30" s="64"/>
      <c r="E30" s="64"/>
    </row>
    <row r="31" spans="1:5" x14ac:dyDescent="0.2">
      <c r="A31" s="17" t="s">
        <v>1132</v>
      </c>
    </row>
    <row r="33" spans="1:1" x14ac:dyDescent="0.2">
      <c r="A33" s="1047" t="s">
        <v>1195</v>
      </c>
    </row>
    <row r="34" spans="1:1" x14ac:dyDescent="0.2">
      <c r="A34" s="1047" t="s">
        <v>1374</v>
      </c>
    </row>
    <row r="35" spans="1:1" x14ac:dyDescent="0.2">
      <c r="A35" s="1100" t="s">
        <v>1375</v>
      </c>
    </row>
    <row r="36" spans="1:1" x14ac:dyDescent="0.2">
      <c r="A36" s="1100" t="s">
        <v>1376</v>
      </c>
    </row>
  </sheetData>
  <sheetProtection insertRows="0" deleteRows="0"/>
  <customSheetViews>
    <customSheetView guid="{2AF6EA2A-E5C5-45EB-B6C4-875AD1E4E056}" fitToPage="1">
      <selection activeCell="A2" sqref="A2"/>
      <pageMargins left="0.24" right="0.24" top="0.71" bottom="0.72" header="0.51181102362204722" footer="0.51181102362204722"/>
      <printOptions horizontalCentered="1"/>
      <pageSetup paperSize="9" orientation="landscape" horizontalDpi="300" verticalDpi="300" r:id="rId1"/>
      <headerFooter alignWithMargins="0"/>
    </customSheetView>
  </customSheetViews>
  <mergeCells count="4">
    <mergeCell ref="A6:A16"/>
    <mergeCell ref="A17:A27"/>
    <mergeCell ref="A5:B5"/>
    <mergeCell ref="A28:B28"/>
  </mergeCells>
  <printOptions horizontalCentered="1"/>
  <pageMargins left="0.23622047244094491" right="0.23622047244094491" top="0.70866141732283472" bottom="0.70866141732283472" header="0.51181102362204722" footer="0.51181102362204722"/>
  <pageSetup paperSize="9" orientation="portrait" r:id="rId2"/>
  <headerFooter alignWithMargins="0">
    <oddFooter>&amp;C&amp;P</oddFooter>
  </headerFooter>
  <drawing r:id="rId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zoomScaleNormal="100" workbookViewId="0">
      <selection activeCell="A24" sqref="A24"/>
    </sheetView>
  </sheetViews>
  <sheetFormatPr defaultRowHeight="12.75" x14ac:dyDescent="0.25"/>
  <cols>
    <col min="1" max="1" width="13.28515625" style="16" customWidth="1"/>
    <col min="2" max="2" width="54.7109375" style="16" customWidth="1"/>
    <col min="3" max="3" width="14.28515625" style="85" customWidth="1"/>
    <col min="4" max="4" width="56.42578125" style="16" customWidth="1"/>
    <col min="5" max="5" width="9.140625" style="16"/>
    <col min="6" max="6" width="17.5703125" style="16" customWidth="1"/>
    <col min="7" max="16384" width="9.140625" style="16"/>
  </cols>
  <sheetData>
    <row r="1" spans="1:8" s="392" customFormat="1" ht="18.75" x14ac:dyDescent="0.25">
      <c r="A1" s="700" t="s">
        <v>1377</v>
      </c>
      <c r="C1" s="1119"/>
    </row>
    <row r="2" spans="1:8" x14ac:dyDescent="0.25">
      <c r="A2" s="699"/>
    </row>
    <row r="3" spans="1:8" ht="15.75" x14ac:dyDescent="0.25">
      <c r="A3" s="693" t="s">
        <v>1378</v>
      </c>
      <c r="B3" s="12"/>
      <c r="C3" s="16"/>
      <c r="D3" s="12"/>
    </row>
    <row r="4" spans="1:8" ht="13.5" thickBot="1" x14ac:dyDescent="0.3">
      <c r="A4" s="12"/>
      <c r="B4" s="12"/>
      <c r="C4" s="104" t="s">
        <v>498</v>
      </c>
      <c r="D4" s="12"/>
    </row>
    <row r="5" spans="1:8" ht="13.5" thickBot="1" x14ac:dyDescent="0.3">
      <c r="A5" s="1662" t="s">
        <v>519</v>
      </c>
      <c r="B5" s="1663"/>
      <c r="C5" s="282">
        <v>45013</v>
      </c>
    </row>
    <row r="6" spans="1:8" ht="12.75" customHeight="1" x14ac:dyDescent="0.25">
      <c r="A6" s="1670" t="s">
        <v>521</v>
      </c>
      <c r="B6" s="600" t="s">
        <v>714</v>
      </c>
      <c r="C6" s="264">
        <v>21938</v>
      </c>
      <c r="D6" s="246"/>
      <c r="E6" s="247"/>
      <c r="F6" s="248"/>
      <c r="G6" s="247"/>
    </row>
    <row r="7" spans="1:8" ht="12.75" customHeight="1" x14ac:dyDescent="0.25">
      <c r="A7" s="1671"/>
      <c r="B7" s="601" t="s">
        <v>543</v>
      </c>
      <c r="C7" s="264">
        <v>619</v>
      </c>
      <c r="D7" s="246"/>
      <c r="E7" s="247"/>
      <c r="F7" s="248"/>
      <c r="G7" s="247"/>
    </row>
    <row r="8" spans="1:8" ht="12.75" customHeight="1" thickBot="1" x14ac:dyDescent="0.3">
      <c r="A8" s="1672"/>
      <c r="B8" s="602" t="s">
        <v>715</v>
      </c>
      <c r="C8" s="265">
        <v>0</v>
      </c>
      <c r="D8" s="246"/>
      <c r="E8" s="247"/>
      <c r="F8" s="248"/>
      <c r="G8" s="247"/>
    </row>
    <row r="9" spans="1:8" ht="16.5" customHeight="1" thickBot="1" x14ac:dyDescent="0.3">
      <c r="A9" s="1673"/>
      <c r="B9" s="603" t="s">
        <v>503</v>
      </c>
      <c r="C9" s="266">
        <f>SUM(C6:C8)</f>
        <v>22557</v>
      </c>
      <c r="D9" s="246"/>
      <c r="E9" s="247"/>
      <c r="F9" s="248"/>
      <c r="G9" s="247"/>
    </row>
    <row r="10" spans="1:8" ht="16.5" customHeight="1" thickBot="1" x14ac:dyDescent="0.3">
      <c r="A10" s="604" t="s">
        <v>525</v>
      </c>
      <c r="B10" s="605" t="s">
        <v>503</v>
      </c>
      <c r="C10" s="267">
        <v>22918</v>
      </c>
      <c r="D10" s="246"/>
      <c r="E10" s="247"/>
      <c r="F10" s="248"/>
      <c r="G10" s="247"/>
    </row>
    <row r="11" spans="1:8" ht="16.5" customHeight="1" thickBot="1" x14ac:dyDescent="0.3">
      <c r="A11" s="1674" t="s">
        <v>544</v>
      </c>
      <c r="B11" s="1675"/>
      <c r="C11" s="233">
        <f>C5+C9-C10</f>
        <v>44652</v>
      </c>
      <c r="D11" s="246"/>
      <c r="E11" s="247"/>
      <c r="F11" s="248"/>
      <c r="G11" s="247"/>
    </row>
    <row r="12" spans="1:8" ht="15" customHeight="1" x14ac:dyDescent="0.25">
      <c r="A12" s="95"/>
      <c r="B12" s="110"/>
      <c r="C12" s="249"/>
      <c r="D12" s="246"/>
      <c r="E12" s="247"/>
      <c r="F12" s="248"/>
      <c r="G12" s="247"/>
    </row>
    <row r="13" spans="1:8" x14ac:dyDescent="0.25">
      <c r="A13" s="12" t="s">
        <v>637</v>
      </c>
      <c r="B13" s="250"/>
      <c r="C13" s="251"/>
      <c r="D13" s="250"/>
      <c r="E13" s="252"/>
      <c r="F13" s="246"/>
      <c r="G13" s="246"/>
      <c r="H13" s="246"/>
    </row>
    <row r="14" spans="1:8" x14ac:dyDescent="0.25">
      <c r="A14" s="286" t="s">
        <v>864</v>
      </c>
      <c r="B14" s="285"/>
      <c r="C14" s="253"/>
      <c r="D14" s="250"/>
      <c r="E14" s="252"/>
      <c r="F14" s="246"/>
      <c r="G14" s="246"/>
      <c r="H14" s="246"/>
    </row>
    <row r="15" spans="1:8" x14ac:dyDescent="0.25">
      <c r="A15" s="17" t="s">
        <v>1153</v>
      </c>
      <c r="B15" s="112"/>
      <c r="C15" s="254"/>
      <c r="D15" s="112"/>
      <c r="E15" s="162"/>
      <c r="F15" s="162"/>
      <c r="G15" s="162"/>
      <c r="H15" s="162"/>
    </row>
    <row r="16" spans="1:8" x14ac:dyDescent="0.25">
      <c r="A16" s="173"/>
      <c r="B16" s="173"/>
      <c r="C16" s="255"/>
      <c r="D16" s="256"/>
      <c r="E16" s="257"/>
      <c r="F16" s="257"/>
      <c r="G16" s="257"/>
      <c r="H16" s="258"/>
    </row>
    <row r="17" spans="1:8" x14ac:dyDescent="0.25">
      <c r="A17" s="173"/>
      <c r="B17" s="173"/>
      <c r="C17" s="259"/>
      <c r="D17" s="173"/>
      <c r="E17" s="258"/>
      <c r="F17" s="258"/>
      <c r="G17" s="257"/>
      <c r="H17" s="258"/>
    </row>
    <row r="18" spans="1:8" x14ac:dyDescent="0.25">
      <c r="A18" s="260"/>
      <c r="B18" s="260"/>
      <c r="C18" s="261"/>
      <c r="D18" s="258"/>
      <c r="E18" s="258"/>
      <c r="F18" s="258"/>
      <c r="G18" s="258"/>
      <c r="H18" s="258"/>
    </row>
    <row r="19" spans="1:8" x14ac:dyDescent="0.25">
      <c r="A19" s="262"/>
      <c r="B19" s="262"/>
      <c r="C19" s="263"/>
      <c r="D19" s="262"/>
      <c r="E19" s="262"/>
      <c r="F19" s="262"/>
      <c r="G19" s="262"/>
      <c r="H19" s="262"/>
    </row>
    <row r="20" spans="1:8" x14ac:dyDescent="0.25">
      <c r="A20" s="262"/>
      <c r="B20" s="262"/>
      <c r="C20" s="263"/>
      <c r="D20" s="262"/>
      <c r="E20" s="262"/>
      <c r="F20" s="262"/>
      <c r="G20" s="262"/>
      <c r="H20" s="262"/>
    </row>
    <row r="21" spans="1:8" x14ac:dyDescent="0.25">
      <c r="A21" s="162"/>
      <c r="B21" s="162"/>
      <c r="C21" s="174"/>
      <c r="D21" s="162"/>
      <c r="E21" s="162"/>
      <c r="F21" s="162"/>
      <c r="G21" s="162"/>
      <c r="H21" s="162"/>
    </row>
    <row r="22" spans="1:8" x14ac:dyDescent="0.25">
      <c r="A22" s="162"/>
      <c r="B22" s="162"/>
      <c r="C22" s="174"/>
      <c r="D22" s="162"/>
      <c r="E22" s="162"/>
      <c r="F22" s="162"/>
      <c r="G22" s="162"/>
      <c r="H22" s="162"/>
    </row>
    <row r="23" spans="1:8" x14ac:dyDescent="0.25">
      <c r="A23" s="162"/>
      <c r="B23" s="162"/>
      <c r="C23" s="174"/>
      <c r="D23" s="162"/>
      <c r="E23" s="162"/>
      <c r="F23" s="162"/>
      <c r="G23" s="162"/>
      <c r="H23" s="162"/>
    </row>
    <row r="24" spans="1:8" x14ac:dyDescent="0.25">
      <c r="A24" s="162"/>
      <c r="B24" s="162"/>
      <c r="C24" s="174"/>
      <c r="D24" s="162"/>
      <c r="E24" s="162"/>
      <c r="F24" s="162"/>
      <c r="G24" s="162"/>
      <c r="H24" s="162"/>
    </row>
    <row r="25" spans="1:8" x14ac:dyDescent="0.25">
      <c r="A25" s="162"/>
      <c r="B25" s="162"/>
      <c r="C25" s="174"/>
      <c r="D25" s="162"/>
      <c r="E25" s="162"/>
      <c r="F25" s="162"/>
      <c r="G25" s="162"/>
      <c r="H25" s="162"/>
    </row>
    <row r="26" spans="1:8" x14ac:dyDescent="0.25">
      <c r="A26" s="162"/>
      <c r="B26" s="162"/>
      <c r="C26" s="174"/>
      <c r="D26" s="162"/>
      <c r="E26" s="162"/>
      <c r="F26" s="162"/>
      <c r="G26" s="162"/>
      <c r="H26" s="162"/>
    </row>
    <row r="27" spans="1:8" x14ac:dyDescent="0.25">
      <c r="A27" s="162"/>
      <c r="B27" s="162"/>
      <c r="C27" s="174"/>
      <c r="D27" s="162"/>
      <c r="E27" s="162"/>
      <c r="F27" s="162"/>
      <c r="G27" s="162"/>
      <c r="H27" s="162"/>
    </row>
    <row r="28" spans="1:8" x14ac:dyDescent="0.25">
      <c r="A28" s="162"/>
      <c r="B28" s="162"/>
      <c r="C28" s="174"/>
      <c r="D28" s="162"/>
      <c r="E28" s="162"/>
      <c r="F28" s="162"/>
      <c r="G28" s="162"/>
      <c r="H28" s="162"/>
    </row>
    <row r="29" spans="1:8" x14ac:dyDescent="0.25">
      <c r="A29" s="162"/>
      <c r="B29" s="162"/>
      <c r="C29" s="174"/>
      <c r="D29" s="162"/>
      <c r="E29" s="162"/>
      <c r="F29" s="162"/>
      <c r="G29" s="162"/>
      <c r="H29" s="162"/>
    </row>
    <row r="30" spans="1:8" x14ac:dyDescent="0.25">
      <c r="A30" s="162"/>
      <c r="B30" s="162"/>
      <c r="C30" s="174"/>
      <c r="D30" s="162"/>
      <c r="E30" s="162"/>
      <c r="F30" s="162"/>
      <c r="G30" s="162"/>
      <c r="H30" s="162"/>
    </row>
    <row r="31" spans="1:8" x14ac:dyDescent="0.25">
      <c r="A31" s="162"/>
      <c r="B31" s="162"/>
      <c r="C31" s="174"/>
      <c r="D31" s="162"/>
      <c r="E31" s="162"/>
      <c r="F31" s="162"/>
      <c r="G31" s="162"/>
      <c r="H31" s="162"/>
    </row>
    <row r="32" spans="1:8" x14ac:dyDescent="0.25">
      <c r="A32" s="162"/>
      <c r="B32" s="162"/>
      <c r="C32" s="174"/>
      <c r="D32" s="162"/>
      <c r="E32" s="162"/>
      <c r="F32" s="162"/>
      <c r="G32" s="162"/>
      <c r="H32" s="162"/>
    </row>
    <row r="33" spans="1:8" x14ac:dyDescent="0.25">
      <c r="A33" s="162"/>
      <c r="B33" s="162"/>
      <c r="C33" s="174"/>
      <c r="D33" s="162"/>
      <c r="E33" s="162"/>
      <c r="F33" s="162"/>
      <c r="G33" s="162"/>
      <c r="H33" s="162"/>
    </row>
    <row r="34" spans="1:8" x14ac:dyDescent="0.25">
      <c r="A34" s="162"/>
      <c r="B34" s="162"/>
      <c r="C34" s="174"/>
      <c r="D34" s="162"/>
      <c r="E34" s="162"/>
      <c r="F34" s="162"/>
      <c r="G34" s="162"/>
      <c r="H34" s="162"/>
    </row>
    <row r="35" spans="1:8" x14ac:dyDescent="0.25">
      <c r="A35" s="162"/>
      <c r="B35" s="162"/>
      <c r="C35" s="174"/>
      <c r="D35" s="162"/>
      <c r="E35" s="162"/>
      <c r="F35" s="162"/>
      <c r="G35" s="162"/>
      <c r="H35" s="162"/>
    </row>
  </sheetData>
  <sheetProtection insertRows="0"/>
  <customSheetViews>
    <customSheetView guid="{2AF6EA2A-E5C5-45EB-B6C4-875AD1E4E056}">
      <selection activeCell="A2" sqref="A2"/>
      <pageMargins left="0.78740157480314965" right="0.78740157480314965" top="0.98425196850393704" bottom="0.98425196850393704" header="0.51181102362204722" footer="0.51181102362204722"/>
      <printOptions horizontalCentered="1"/>
      <pageSetup paperSize="9" orientation="landscape" cellComments="asDisplayed" horizontalDpi="300" verticalDpi="300" r:id="rId1"/>
      <headerFooter alignWithMargins="0"/>
    </customSheetView>
  </customSheetViews>
  <mergeCells count="3">
    <mergeCell ref="A6:A9"/>
    <mergeCell ref="A5:B5"/>
    <mergeCell ref="A11:B11"/>
  </mergeCells>
  <printOptions horizontalCentered="1"/>
  <pageMargins left="0.78740157480314965" right="0.78740157480314965" top="0.98425196850393704" bottom="0.98425196850393704" header="0.51181102362204722" footer="0.51181102362204722"/>
  <pageSetup paperSize="9" orientation="portrait" cellComments="asDisplayed" r:id="rId2"/>
  <headerFooter alignWithMargins="0">
    <oddFooter>&amp;C&amp;P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zoomScaleNormal="100" workbookViewId="0">
      <selection activeCell="A24" sqref="A24"/>
    </sheetView>
  </sheetViews>
  <sheetFormatPr defaultRowHeight="12.75" x14ac:dyDescent="0.2"/>
  <cols>
    <col min="1" max="1" width="15.5703125" style="62" customWidth="1"/>
    <col min="2" max="2" width="32" style="62" customWidth="1"/>
    <col min="3" max="3" width="17.85546875" style="90" customWidth="1"/>
    <col min="4" max="16384" width="9.140625" style="62"/>
  </cols>
  <sheetData>
    <row r="1" spans="1:5" s="1121" customFormat="1" ht="18.75" x14ac:dyDescent="0.2">
      <c r="A1" s="700" t="s">
        <v>1379</v>
      </c>
      <c r="C1" s="1122"/>
    </row>
    <row r="2" spans="1:5" x14ac:dyDescent="0.2">
      <c r="A2" s="927"/>
    </row>
    <row r="3" spans="1:5" ht="13.5" customHeight="1" x14ac:dyDescent="0.25">
      <c r="A3" s="928" t="s">
        <v>1380</v>
      </c>
      <c r="B3" s="64"/>
      <c r="D3" s="64"/>
      <c r="E3" s="64"/>
    </row>
    <row r="4" spans="1:5" ht="13.5" thickBot="1" x14ac:dyDescent="0.25">
      <c r="A4" s="64"/>
      <c r="B4" s="64"/>
      <c r="C4" s="91" t="s">
        <v>498</v>
      </c>
      <c r="D4" s="64"/>
      <c r="E4" s="64"/>
    </row>
    <row r="5" spans="1:5" ht="13.5" thickBot="1" x14ac:dyDescent="0.25">
      <c r="A5" s="1662" t="s">
        <v>519</v>
      </c>
      <c r="B5" s="1663"/>
      <c r="C5" s="282">
        <v>39614</v>
      </c>
      <c r="D5" s="64"/>
      <c r="E5" s="64"/>
    </row>
    <row r="6" spans="1:5" x14ac:dyDescent="0.2">
      <c r="A6" s="1657" t="s">
        <v>521</v>
      </c>
      <c r="B6" s="617" t="s">
        <v>1133</v>
      </c>
      <c r="C6" s="232">
        <v>5552</v>
      </c>
      <c r="D6" s="64"/>
      <c r="E6" s="64"/>
    </row>
    <row r="7" spans="1:5" x14ac:dyDescent="0.2">
      <c r="A7" s="1658"/>
      <c r="B7" s="618" t="s">
        <v>545</v>
      </c>
      <c r="C7" s="183">
        <v>0</v>
      </c>
      <c r="D7" s="64"/>
      <c r="E7" s="64"/>
    </row>
    <row r="8" spans="1:5" x14ac:dyDescent="0.2">
      <c r="A8" s="1658"/>
      <c r="B8" s="618" t="s">
        <v>522</v>
      </c>
      <c r="C8" s="183">
        <v>0</v>
      </c>
      <c r="D8" s="64"/>
      <c r="E8" s="64"/>
    </row>
    <row r="9" spans="1:5" x14ac:dyDescent="0.2">
      <c r="A9" s="1658"/>
      <c r="B9" s="622" t="s">
        <v>524</v>
      </c>
      <c r="C9" s="185">
        <v>0</v>
      </c>
      <c r="D9" s="64"/>
      <c r="E9" s="64"/>
    </row>
    <row r="10" spans="1:5" ht="13.5" thickBot="1" x14ac:dyDescent="0.25">
      <c r="A10" s="1658"/>
      <c r="B10" s="622" t="s">
        <v>711</v>
      </c>
      <c r="C10" s="185">
        <v>0</v>
      </c>
      <c r="D10" s="64"/>
      <c r="E10" s="64"/>
    </row>
    <row r="11" spans="1:5" ht="13.5" thickBot="1" x14ac:dyDescent="0.25">
      <c r="A11" s="1659"/>
      <c r="B11" s="619" t="s">
        <v>503</v>
      </c>
      <c r="C11" s="268">
        <f>SUM(C6:C10)</f>
        <v>5552</v>
      </c>
      <c r="D11" s="64"/>
      <c r="E11" s="64"/>
    </row>
    <row r="12" spans="1:5" x14ac:dyDescent="0.2">
      <c r="A12" s="1676" t="s">
        <v>525</v>
      </c>
      <c r="B12" s="617" t="s">
        <v>546</v>
      </c>
      <c r="C12" s="181">
        <v>5216</v>
      </c>
      <c r="D12" s="64"/>
      <c r="E12" s="64"/>
    </row>
    <row r="13" spans="1:5" x14ac:dyDescent="0.2">
      <c r="A13" s="1658"/>
      <c r="B13" s="618" t="s">
        <v>547</v>
      </c>
      <c r="C13" s="183">
        <v>0</v>
      </c>
      <c r="D13" s="64"/>
      <c r="E13" s="64"/>
    </row>
    <row r="14" spans="1:5" x14ac:dyDescent="0.2">
      <c r="A14" s="1658"/>
      <c r="B14" s="618" t="s">
        <v>527</v>
      </c>
      <c r="C14" s="183">
        <v>0</v>
      </c>
      <c r="D14" s="64"/>
      <c r="E14" s="64"/>
    </row>
    <row r="15" spans="1:5" x14ac:dyDescent="0.2">
      <c r="A15" s="1658"/>
      <c r="B15" s="618" t="s">
        <v>529</v>
      </c>
      <c r="C15" s="183">
        <v>0</v>
      </c>
      <c r="D15" s="64"/>
      <c r="E15" s="64"/>
    </row>
    <row r="16" spans="1:5" ht="13.5" thickBot="1" x14ac:dyDescent="0.25">
      <c r="A16" s="1658"/>
      <c r="B16" s="618" t="s">
        <v>712</v>
      </c>
      <c r="C16" s="183">
        <v>0</v>
      </c>
      <c r="D16" s="64"/>
      <c r="E16" s="64"/>
    </row>
    <row r="17" spans="1:5" ht="13.5" thickBot="1" x14ac:dyDescent="0.25">
      <c r="A17" s="1659"/>
      <c r="B17" s="619" t="s">
        <v>503</v>
      </c>
      <c r="C17" s="268">
        <f>SUM(C12:C16)</f>
        <v>5216</v>
      </c>
      <c r="D17" s="64"/>
      <c r="E17" s="64"/>
    </row>
    <row r="18" spans="1:5" ht="13.5" thickBot="1" x14ac:dyDescent="0.25">
      <c r="A18" s="1662" t="s">
        <v>520</v>
      </c>
      <c r="B18" s="1663"/>
      <c r="C18" s="268">
        <f>C5+C11-C17</f>
        <v>39950</v>
      </c>
      <c r="D18" s="64"/>
      <c r="E18" s="64"/>
    </row>
    <row r="19" spans="1:5" x14ac:dyDescent="0.2">
      <c r="A19" s="64"/>
      <c r="B19" s="32"/>
      <c r="C19" s="88"/>
      <c r="D19" s="64"/>
      <c r="E19" s="64"/>
    </row>
    <row r="20" spans="1:5" x14ac:dyDescent="0.2">
      <c r="A20" s="12" t="s">
        <v>637</v>
      </c>
      <c r="B20" s="64"/>
      <c r="C20" s="88"/>
      <c r="D20" s="64"/>
      <c r="E20" s="64"/>
    </row>
    <row r="21" spans="1:5" x14ac:dyDescent="0.2">
      <c r="A21" s="17" t="s">
        <v>1132</v>
      </c>
      <c r="B21" s="64"/>
      <c r="C21" s="88"/>
      <c r="D21" s="64"/>
      <c r="E21" s="64"/>
    </row>
    <row r="22" spans="1:5" x14ac:dyDescent="0.2">
      <c r="A22" s="64"/>
      <c r="B22" s="64"/>
      <c r="C22" s="88"/>
      <c r="D22" s="64"/>
      <c r="E22" s="64"/>
    </row>
    <row r="23" spans="1:5" x14ac:dyDescent="0.2">
      <c r="A23" s="64"/>
      <c r="B23" s="64"/>
      <c r="C23" s="88"/>
      <c r="D23" s="64"/>
      <c r="E23" s="64"/>
    </row>
    <row r="24" spans="1:5" x14ac:dyDescent="0.2">
      <c r="A24" s="64"/>
      <c r="B24" s="64"/>
      <c r="C24" s="88"/>
      <c r="D24" s="64"/>
      <c r="E24" s="64"/>
    </row>
  </sheetData>
  <customSheetViews>
    <customSheetView guid="{2AF6EA2A-E5C5-45EB-B6C4-875AD1E4E056}">
      <selection activeCell="A2" sqref="A2"/>
      <pageMargins left="0.78740157480314965" right="0.78740157480314965" top="0.98425196850393704" bottom="0.98425196850393704" header="0.51181102362204722" footer="0.51181102362204722"/>
      <printOptions horizontalCentered="1"/>
      <pageSetup paperSize="9" orientation="landscape" r:id="rId1"/>
      <headerFooter alignWithMargins="0"/>
    </customSheetView>
  </customSheetViews>
  <mergeCells count="4">
    <mergeCell ref="A6:A11"/>
    <mergeCell ref="A12:A17"/>
    <mergeCell ref="A5:B5"/>
    <mergeCell ref="A18:B18"/>
  </mergeCells>
  <printOptions horizontalCentered="1"/>
  <pageMargins left="0.78740157480314965" right="0.78740157480314965" top="0.98425196850393704" bottom="0.98425196850393704" header="0.51181102362204722" footer="0.51181102362204722"/>
  <pageSetup paperSize="9" orientation="portrait" r:id="rId2"/>
  <headerFooter alignWithMargins="0">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zoomScaleNormal="100" workbookViewId="0">
      <selection activeCell="A24" sqref="A24"/>
    </sheetView>
  </sheetViews>
  <sheetFormatPr defaultRowHeight="12.75" x14ac:dyDescent="0.25"/>
  <cols>
    <col min="1" max="1" width="11.85546875" style="16" customWidth="1"/>
    <col min="2" max="2" width="6.85546875" style="16" customWidth="1"/>
    <col min="3" max="3" width="68.42578125" style="16" customWidth="1"/>
    <col min="4" max="6" width="10.42578125" style="85" customWidth="1"/>
    <col min="7" max="7" width="17.5703125" style="16" customWidth="1"/>
    <col min="8" max="16384" width="9.140625" style="16"/>
  </cols>
  <sheetData>
    <row r="1" spans="1:10" ht="18.75" x14ac:dyDescent="0.25">
      <c r="A1" s="700" t="s">
        <v>1366</v>
      </c>
    </row>
    <row r="2" spans="1:10" x14ac:dyDescent="0.25">
      <c r="A2" s="699"/>
    </row>
    <row r="3" spans="1:10" ht="15.75" x14ac:dyDescent="0.25">
      <c r="A3" s="693" t="s">
        <v>1367</v>
      </c>
      <c r="B3" s="12"/>
      <c r="C3" s="12"/>
      <c r="D3" s="84"/>
      <c r="E3" s="84"/>
      <c r="G3" s="12"/>
      <c r="H3" s="12"/>
      <c r="I3" s="12"/>
    </row>
    <row r="4" spans="1:10" ht="13.5" thickBot="1" x14ac:dyDescent="0.3">
      <c r="A4" s="12"/>
      <c r="B4" s="12"/>
      <c r="C4" s="12"/>
      <c r="D4" s="84"/>
      <c r="E4" s="84"/>
      <c r="F4" s="104" t="s">
        <v>498</v>
      </c>
      <c r="G4" s="12"/>
      <c r="H4" s="12"/>
      <c r="I4" s="12"/>
    </row>
    <row r="5" spans="1:10" s="29" customFormat="1" ht="17.25" customHeight="1" thickBot="1" x14ac:dyDescent="0.3">
      <c r="A5" s="105"/>
      <c r="B5" s="106"/>
      <c r="C5" s="107" t="s">
        <v>511</v>
      </c>
      <c r="D5" s="108" t="s">
        <v>548</v>
      </c>
      <c r="E5" s="108" t="s">
        <v>549</v>
      </c>
      <c r="F5" s="109" t="s">
        <v>504</v>
      </c>
      <c r="G5" s="28"/>
      <c r="H5" s="28"/>
      <c r="I5" s="28"/>
    </row>
    <row r="6" spans="1:10" ht="12.75" customHeight="1" x14ac:dyDescent="0.25">
      <c r="A6" s="1672" t="s">
        <v>519</v>
      </c>
      <c r="B6" s="623" t="s">
        <v>550</v>
      </c>
      <c r="C6" s="623"/>
      <c r="D6" s="180">
        <v>13703</v>
      </c>
      <c r="E6" s="180">
        <v>0</v>
      </c>
      <c r="F6" s="269">
        <f t="shared" ref="F6:F19" si="0">SUM(D6:E6)</f>
        <v>13703</v>
      </c>
      <c r="G6" s="12"/>
      <c r="H6" s="12"/>
      <c r="I6" s="12"/>
    </row>
    <row r="7" spans="1:10" ht="12.75" customHeight="1" x14ac:dyDescent="0.25">
      <c r="A7" s="1672"/>
      <c r="B7" s="618" t="s">
        <v>551</v>
      </c>
      <c r="C7" s="618"/>
      <c r="D7" s="182">
        <v>0</v>
      </c>
      <c r="E7" s="182">
        <v>0</v>
      </c>
      <c r="F7" s="270">
        <f t="shared" si="0"/>
        <v>0</v>
      </c>
      <c r="G7" s="110"/>
      <c r="H7" s="111"/>
      <c r="I7" s="12"/>
    </row>
    <row r="8" spans="1:10" ht="12.75" customHeight="1" x14ac:dyDescent="0.25">
      <c r="A8" s="1672"/>
      <c r="B8" s="618" t="s">
        <v>597</v>
      </c>
      <c r="C8" s="618"/>
      <c r="D8" s="271">
        <v>17603</v>
      </c>
      <c r="E8" s="182">
        <v>0</v>
      </c>
      <c r="F8" s="272">
        <f t="shared" si="0"/>
        <v>17603</v>
      </c>
      <c r="G8" s="110"/>
      <c r="H8" s="111"/>
      <c r="I8" s="12"/>
    </row>
    <row r="9" spans="1:10" ht="12.75" customHeight="1" thickBot="1" x14ac:dyDescent="0.3">
      <c r="A9" s="1672"/>
      <c r="B9" s="622" t="s">
        <v>598</v>
      </c>
      <c r="C9" s="624"/>
      <c r="D9" s="273">
        <v>22615</v>
      </c>
      <c r="E9" s="184">
        <v>0</v>
      </c>
      <c r="F9" s="274">
        <f t="shared" si="0"/>
        <v>22615</v>
      </c>
      <c r="G9" s="110"/>
      <c r="H9" s="111"/>
      <c r="I9" s="12"/>
    </row>
    <row r="10" spans="1:10" ht="13.5" thickBot="1" x14ac:dyDescent="0.3">
      <c r="A10" s="1673"/>
      <c r="B10" s="625" t="s">
        <v>504</v>
      </c>
      <c r="C10" s="625"/>
      <c r="D10" s="275">
        <f>SUM(D6:D9)</f>
        <v>53921</v>
      </c>
      <c r="E10" s="275">
        <f>SUM(E6:E9)</f>
        <v>0</v>
      </c>
      <c r="F10" s="276">
        <f>SUM(F6:F9)</f>
        <v>53921</v>
      </c>
      <c r="G10" s="110"/>
      <c r="H10" s="111"/>
      <c r="I10" s="12"/>
    </row>
    <row r="11" spans="1:10" x14ac:dyDescent="0.25">
      <c r="A11" s="1670" t="s">
        <v>552</v>
      </c>
      <c r="B11" s="623" t="s">
        <v>550</v>
      </c>
      <c r="C11" s="626"/>
      <c r="D11" s="277">
        <v>14250</v>
      </c>
      <c r="E11" s="277">
        <v>0</v>
      </c>
      <c r="F11" s="278">
        <f t="shared" si="0"/>
        <v>14250</v>
      </c>
      <c r="G11" s="112"/>
      <c r="H11" s="112"/>
      <c r="I11" s="112"/>
    </row>
    <row r="12" spans="1:10" x14ac:dyDescent="0.25">
      <c r="A12" s="1671"/>
      <c r="B12" s="618" t="s">
        <v>551</v>
      </c>
      <c r="C12" s="627"/>
      <c r="D12" s="180">
        <v>0</v>
      </c>
      <c r="E12" s="182">
        <v>0</v>
      </c>
      <c r="F12" s="279">
        <f t="shared" si="0"/>
        <v>0</v>
      </c>
      <c r="G12" s="112"/>
      <c r="H12" s="112"/>
      <c r="I12" s="112"/>
    </row>
    <row r="13" spans="1:10" x14ac:dyDescent="0.25">
      <c r="A13" s="1671"/>
      <c r="B13" s="618" t="s">
        <v>597</v>
      </c>
      <c r="C13" s="627"/>
      <c r="D13" s="180">
        <v>4104</v>
      </c>
      <c r="E13" s="182">
        <v>0</v>
      </c>
      <c r="F13" s="279">
        <f t="shared" si="0"/>
        <v>4104</v>
      </c>
      <c r="G13" s="12"/>
      <c r="H13" s="12"/>
      <c r="I13" s="12"/>
    </row>
    <row r="14" spans="1:10" ht="13.5" thickBot="1" x14ac:dyDescent="0.3">
      <c r="A14" s="1671"/>
      <c r="B14" s="622" t="s">
        <v>598</v>
      </c>
      <c r="C14" s="627"/>
      <c r="D14" s="182">
        <v>12611</v>
      </c>
      <c r="E14" s="1107">
        <v>3</v>
      </c>
      <c r="F14" s="1165">
        <f t="shared" si="0"/>
        <v>12614</v>
      </c>
      <c r="G14" s="69"/>
      <c r="H14" s="69"/>
      <c r="I14" s="69"/>
      <c r="J14" s="392"/>
    </row>
    <row r="15" spans="1:10" ht="13.5" thickBot="1" x14ac:dyDescent="0.3">
      <c r="A15" s="1677"/>
      <c r="B15" s="628" t="s">
        <v>503</v>
      </c>
      <c r="C15" s="628"/>
      <c r="D15" s="280">
        <f>SUM(D11:D14)</f>
        <v>30965</v>
      </c>
      <c r="E15" s="1166">
        <f>SUM(E11:E14)</f>
        <v>3</v>
      </c>
      <c r="F15" s="1167">
        <f>SUM(D15:E15)</f>
        <v>30968</v>
      </c>
      <c r="G15" s="69"/>
      <c r="H15" s="69"/>
      <c r="I15" s="69"/>
      <c r="J15" s="392"/>
    </row>
    <row r="16" spans="1:10" x14ac:dyDescent="0.25">
      <c r="A16" s="1670" t="s">
        <v>553</v>
      </c>
      <c r="B16" s="623" t="s">
        <v>550</v>
      </c>
      <c r="C16" s="629"/>
      <c r="D16" s="180">
        <v>13703</v>
      </c>
      <c r="E16" s="1168">
        <v>0</v>
      </c>
      <c r="F16" s="1169">
        <f t="shared" si="0"/>
        <v>13703</v>
      </c>
      <c r="G16" s="112"/>
      <c r="H16" s="112"/>
      <c r="I16" s="112"/>
      <c r="J16" s="392"/>
    </row>
    <row r="17" spans="1:10" x14ac:dyDescent="0.25">
      <c r="A17" s="1671"/>
      <c r="B17" s="618" t="s">
        <v>551</v>
      </c>
      <c r="C17" s="627"/>
      <c r="D17" s="180">
        <v>0</v>
      </c>
      <c r="E17" s="1107">
        <v>0</v>
      </c>
      <c r="F17" s="1169">
        <f t="shared" si="0"/>
        <v>0</v>
      </c>
      <c r="G17" s="112"/>
      <c r="H17" s="112"/>
      <c r="I17" s="112"/>
      <c r="J17" s="392"/>
    </row>
    <row r="18" spans="1:10" x14ac:dyDescent="0.25">
      <c r="A18" s="1671"/>
      <c r="B18" s="618" t="s">
        <v>597</v>
      </c>
      <c r="C18" s="627"/>
      <c r="D18" s="180">
        <v>3092</v>
      </c>
      <c r="E18" s="1107">
        <v>0</v>
      </c>
      <c r="F18" s="1169">
        <f t="shared" si="0"/>
        <v>3092</v>
      </c>
      <c r="G18" s="69"/>
      <c r="H18" s="69"/>
      <c r="I18" s="69"/>
      <c r="J18" s="392"/>
    </row>
    <row r="19" spans="1:10" ht="13.5" thickBot="1" x14ac:dyDescent="0.3">
      <c r="A19" s="1671"/>
      <c r="B19" s="622" t="s">
        <v>598</v>
      </c>
      <c r="C19" s="627"/>
      <c r="D19" s="182">
        <v>12203</v>
      </c>
      <c r="E19" s="1107">
        <v>0</v>
      </c>
      <c r="F19" s="1165">
        <f t="shared" si="0"/>
        <v>12203</v>
      </c>
      <c r="G19" s="69"/>
      <c r="H19" s="69"/>
      <c r="I19" s="69"/>
      <c r="J19" s="392"/>
    </row>
    <row r="20" spans="1:10" ht="13.5" thickBot="1" x14ac:dyDescent="0.3">
      <c r="A20" s="1677"/>
      <c r="B20" s="625" t="s">
        <v>504</v>
      </c>
      <c r="C20" s="628"/>
      <c r="D20" s="280">
        <f>SUM(D16:D19)</f>
        <v>28998</v>
      </c>
      <c r="E20" s="1166">
        <f>SUM(E16:E19)</f>
        <v>0</v>
      </c>
      <c r="F20" s="1167">
        <f>SUM(D20:E20)</f>
        <v>28998</v>
      </c>
      <c r="G20" s="69"/>
      <c r="H20" s="69"/>
      <c r="I20" s="69"/>
      <c r="J20" s="392"/>
    </row>
    <row r="21" spans="1:10" x14ac:dyDescent="0.25">
      <c r="A21" s="1672" t="s">
        <v>520</v>
      </c>
      <c r="B21" s="623" t="s">
        <v>550</v>
      </c>
      <c r="C21" s="623"/>
      <c r="D21" s="281">
        <f t="shared" ref="D21:E24" si="1">D6+D11-D16</f>
        <v>14250</v>
      </c>
      <c r="E21" s="1170">
        <f t="shared" si="1"/>
        <v>0</v>
      </c>
      <c r="F21" s="1171">
        <f>SUM(D21:E21)</f>
        <v>14250</v>
      </c>
      <c r="G21" s="69"/>
      <c r="H21" s="69"/>
      <c r="I21" s="69"/>
      <c r="J21" s="392"/>
    </row>
    <row r="22" spans="1:10" x14ac:dyDescent="0.25">
      <c r="A22" s="1672"/>
      <c r="B22" s="618" t="s">
        <v>551</v>
      </c>
      <c r="C22" s="618"/>
      <c r="D22" s="281">
        <f t="shared" si="1"/>
        <v>0</v>
      </c>
      <c r="E22" s="1170">
        <f t="shared" si="1"/>
        <v>0</v>
      </c>
      <c r="F22" s="1172">
        <f>SUM(D22:E22)</f>
        <v>0</v>
      </c>
      <c r="G22" s="69"/>
      <c r="H22" s="69"/>
      <c r="I22" s="69"/>
      <c r="J22" s="392"/>
    </row>
    <row r="23" spans="1:10" x14ac:dyDescent="0.25">
      <c r="A23" s="1672"/>
      <c r="B23" s="618" t="s">
        <v>597</v>
      </c>
      <c r="C23" s="618"/>
      <c r="D23" s="281">
        <f t="shared" si="1"/>
        <v>18615</v>
      </c>
      <c r="E23" s="1170">
        <f t="shared" si="1"/>
        <v>0</v>
      </c>
      <c r="F23" s="1173">
        <f>SUM(D23:E23)</f>
        <v>18615</v>
      </c>
      <c r="G23" s="69"/>
      <c r="H23" s="69"/>
      <c r="I23" s="69"/>
      <c r="J23" s="392"/>
    </row>
    <row r="24" spans="1:10" ht="13.5" thickBot="1" x14ac:dyDescent="0.3">
      <c r="A24" s="1672"/>
      <c r="B24" s="622" t="s">
        <v>598</v>
      </c>
      <c r="C24" s="618"/>
      <c r="D24" s="281">
        <f t="shared" si="1"/>
        <v>23023</v>
      </c>
      <c r="E24" s="1170">
        <f t="shared" si="1"/>
        <v>3</v>
      </c>
      <c r="F24" s="1173">
        <f>SUM(D24:E24)</f>
        <v>23026</v>
      </c>
      <c r="G24" s="69"/>
      <c r="H24" s="69"/>
      <c r="I24" s="69"/>
      <c r="J24" s="392"/>
    </row>
    <row r="25" spans="1:10" ht="13.5" thickBot="1" x14ac:dyDescent="0.3">
      <c r="A25" s="1673"/>
      <c r="B25" s="625" t="s">
        <v>504</v>
      </c>
      <c r="C25" s="625"/>
      <c r="D25" s="275">
        <f>SUM(D21:D24)</f>
        <v>55888</v>
      </c>
      <c r="E25" s="275">
        <f>SUM(E21:E24)</f>
        <v>3</v>
      </c>
      <c r="F25" s="276">
        <f>SUM(F21:F24)</f>
        <v>55891</v>
      </c>
    </row>
    <row r="27" spans="1:10" x14ac:dyDescent="0.25">
      <c r="A27" s="113"/>
      <c r="D27" s="114"/>
    </row>
    <row r="28" spans="1:10" x14ac:dyDescent="0.25">
      <c r="A28" s="1047" t="s">
        <v>1195</v>
      </c>
      <c r="B28" s="1164"/>
      <c r="C28" s="392"/>
    </row>
    <row r="29" spans="1:10" x14ac:dyDescent="0.25">
      <c r="A29" s="1047" t="s">
        <v>1514</v>
      </c>
      <c r="B29" s="392"/>
      <c r="C29" s="392"/>
    </row>
  </sheetData>
  <sheetProtection insertRows="0" deleteRows="0"/>
  <customSheetViews>
    <customSheetView guid="{2AF6EA2A-E5C5-45EB-B6C4-875AD1E4E056}">
      <selection activeCell="A2" sqref="A2"/>
      <pageMargins left="0.2" right="0.2" top="0.98425196850393704" bottom="0.98425196850393704" header="0.51181102362204722" footer="0.51181102362204722"/>
      <printOptions horizontalCentered="1"/>
      <pageSetup paperSize="9" orientation="landscape" cellComments="asDisplayed" horizontalDpi="300" verticalDpi="300" r:id="rId1"/>
      <headerFooter alignWithMargins="0"/>
    </customSheetView>
  </customSheetViews>
  <mergeCells count="4">
    <mergeCell ref="A6:A10"/>
    <mergeCell ref="A11:A15"/>
    <mergeCell ref="A16:A20"/>
    <mergeCell ref="A21:A25"/>
  </mergeCells>
  <printOptions horizontalCentered="1"/>
  <pageMargins left="0.19685039370078741" right="0.19685039370078741" top="0.98425196850393704" bottom="0.98425196850393704" header="0.51181102362204722" footer="0.51181102362204722"/>
  <pageSetup paperSize="9" orientation="landscape" cellComments="asDisplayed" r:id="rId2"/>
  <headerFooter alignWithMargins="0">
    <oddFooter>&amp;C&amp;P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zoomScaleNormal="100" workbookViewId="0">
      <selection activeCell="A24" sqref="A24"/>
    </sheetView>
  </sheetViews>
  <sheetFormatPr defaultRowHeight="12.75" x14ac:dyDescent="0.2"/>
  <cols>
    <col min="1" max="1" width="12.85546875" style="115" customWidth="1"/>
    <col min="2" max="2" width="58.140625" style="115" customWidth="1"/>
    <col min="3" max="3" width="11.85546875" style="116" customWidth="1"/>
    <col min="4" max="4" width="17.5703125" style="115" customWidth="1"/>
    <col min="5" max="16384" width="9.140625" style="115"/>
  </cols>
  <sheetData>
    <row r="1" spans="1:6" s="1123" customFormat="1" ht="18.75" x14ac:dyDescent="0.2">
      <c r="A1" s="700" t="s">
        <v>1381</v>
      </c>
      <c r="C1" s="1124"/>
    </row>
    <row r="2" spans="1:6" x14ac:dyDescent="0.2">
      <c r="A2" s="929"/>
    </row>
    <row r="3" spans="1:6" ht="15.75" x14ac:dyDescent="0.25">
      <c r="A3" s="930" t="s">
        <v>1382</v>
      </c>
    </row>
    <row r="4" spans="1:6" ht="13.5" thickBot="1" x14ac:dyDescent="0.25">
      <c r="C4" s="117" t="s">
        <v>498</v>
      </c>
    </row>
    <row r="5" spans="1:6" ht="13.5" thickBot="1" x14ac:dyDescent="0.25">
      <c r="A5" s="1662" t="s">
        <v>519</v>
      </c>
      <c r="B5" s="1663"/>
      <c r="C5" s="282">
        <v>27164</v>
      </c>
    </row>
    <row r="6" spans="1:6" ht="13.5" thickBot="1" x14ac:dyDescent="0.25">
      <c r="A6" s="630" t="s">
        <v>521</v>
      </c>
      <c r="B6" s="631" t="s">
        <v>554</v>
      </c>
      <c r="C6" s="232">
        <v>18082</v>
      </c>
      <c r="D6" s="118"/>
      <c r="E6" s="119"/>
    </row>
    <row r="7" spans="1:6" x14ac:dyDescent="0.2">
      <c r="A7" s="1664" t="s">
        <v>525</v>
      </c>
      <c r="B7" s="631" t="s">
        <v>713</v>
      </c>
      <c r="C7" s="234"/>
      <c r="D7" s="120"/>
      <c r="E7" s="120"/>
      <c r="F7" s="120"/>
    </row>
    <row r="8" spans="1:6" x14ac:dyDescent="0.2">
      <c r="A8" s="1665"/>
      <c r="B8" s="1099" t="s">
        <v>1495</v>
      </c>
      <c r="C8" s="183">
        <v>13169</v>
      </c>
      <c r="D8" s="121"/>
      <c r="E8" s="121"/>
      <c r="F8" s="122"/>
    </row>
    <row r="9" spans="1:6" x14ac:dyDescent="0.2">
      <c r="A9" s="1665"/>
      <c r="B9" s="632" t="s">
        <v>1496</v>
      </c>
      <c r="C9" s="183">
        <v>2389</v>
      </c>
      <c r="D9" s="122"/>
      <c r="E9" s="121"/>
      <c r="F9" s="122"/>
    </row>
    <row r="10" spans="1:6" x14ac:dyDescent="0.2">
      <c r="A10" s="1665"/>
      <c r="B10" s="632" t="s">
        <v>1497</v>
      </c>
      <c r="C10" s="183">
        <v>80</v>
      </c>
      <c r="D10" s="122"/>
      <c r="E10" s="122"/>
      <c r="F10" s="122"/>
    </row>
    <row r="11" spans="1:6" ht="13.5" thickBot="1" x14ac:dyDescent="0.25">
      <c r="A11" s="1665"/>
      <c r="B11" s="633"/>
      <c r="C11" s="185"/>
      <c r="D11" s="123"/>
      <c r="E11" s="123"/>
      <c r="F11" s="123"/>
    </row>
    <row r="12" spans="1:6" ht="13.5" thickBot="1" x14ac:dyDescent="0.25">
      <c r="A12" s="1666"/>
      <c r="B12" s="634" t="s">
        <v>503</v>
      </c>
      <c r="C12" s="283">
        <f>SUM(C7:C11)</f>
        <v>15638</v>
      </c>
      <c r="D12" s="123"/>
      <c r="E12" s="123"/>
      <c r="F12" s="123"/>
    </row>
    <row r="13" spans="1:6" ht="13.5" thickBot="1" x14ac:dyDescent="0.25">
      <c r="A13" s="1662" t="s">
        <v>520</v>
      </c>
      <c r="B13" s="1663"/>
      <c r="C13" s="284">
        <f>C5+C6-C12</f>
        <v>29608</v>
      </c>
      <c r="D13" s="120"/>
      <c r="E13" s="120"/>
      <c r="F13" s="120"/>
    </row>
    <row r="14" spans="1:6" x14ac:dyDescent="0.2">
      <c r="A14" s="120"/>
      <c r="B14" s="120"/>
      <c r="C14" s="124"/>
      <c r="D14" s="120"/>
      <c r="E14" s="120"/>
      <c r="F14" s="120"/>
    </row>
    <row r="15" spans="1:6" x14ac:dyDescent="0.2">
      <c r="A15" s="120" t="s">
        <v>637</v>
      </c>
      <c r="B15" s="120"/>
      <c r="C15" s="124"/>
      <c r="D15" s="120"/>
      <c r="E15" s="120"/>
      <c r="F15" s="120"/>
    </row>
    <row r="16" spans="1:6" x14ac:dyDescent="0.2">
      <c r="A16" s="599" t="s">
        <v>1154</v>
      </c>
      <c r="B16" s="120"/>
      <c r="C16" s="124"/>
      <c r="D16" s="120"/>
      <c r="E16" s="120"/>
      <c r="F16" s="120"/>
    </row>
    <row r="17" spans="1:6" x14ac:dyDescent="0.2">
      <c r="B17" s="120"/>
      <c r="C17" s="124"/>
      <c r="D17" s="120"/>
      <c r="E17" s="120"/>
      <c r="F17" s="120"/>
    </row>
    <row r="18" spans="1:6" x14ac:dyDescent="0.2">
      <c r="A18" s="120"/>
      <c r="B18" s="120"/>
      <c r="C18" s="124"/>
      <c r="D18" s="120"/>
      <c r="E18" s="120"/>
      <c r="F18" s="120"/>
    </row>
    <row r="19" spans="1:6" x14ac:dyDescent="0.2">
      <c r="A19" s="125"/>
      <c r="B19" s="120"/>
      <c r="C19" s="124"/>
      <c r="D19" s="120"/>
      <c r="E19" s="120"/>
      <c r="F19" s="120"/>
    </row>
    <row r="20" spans="1:6" x14ac:dyDescent="0.2">
      <c r="A20" s="126"/>
      <c r="B20" s="120"/>
      <c r="C20" s="124"/>
      <c r="D20" s="120"/>
      <c r="E20" s="120"/>
      <c r="F20" s="120"/>
    </row>
    <row r="21" spans="1:6" x14ac:dyDescent="0.2">
      <c r="A21" s="120"/>
      <c r="B21" s="120"/>
      <c r="C21" s="124"/>
      <c r="D21" s="120"/>
      <c r="E21" s="120"/>
      <c r="F21" s="120"/>
    </row>
    <row r="22" spans="1:6" x14ac:dyDescent="0.2">
      <c r="A22" s="120"/>
      <c r="B22" s="120"/>
      <c r="C22" s="124"/>
      <c r="D22" s="120"/>
      <c r="E22" s="120"/>
      <c r="F22" s="120"/>
    </row>
    <row r="23" spans="1:6" x14ac:dyDescent="0.2">
      <c r="A23" s="120"/>
      <c r="B23" s="120"/>
      <c r="C23" s="124"/>
      <c r="D23" s="120"/>
      <c r="E23" s="120"/>
      <c r="F23" s="120"/>
    </row>
    <row r="24" spans="1:6" x14ac:dyDescent="0.2">
      <c r="A24" s="120"/>
      <c r="B24" s="120"/>
      <c r="C24" s="124"/>
      <c r="D24" s="120"/>
      <c r="E24" s="120"/>
      <c r="F24" s="120"/>
    </row>
    <row r="25" spans="1:6" x14ac:dyDescent="0.2">
      <c r="A25" s="120"/>
      <c r="B25" s="120"/>
      <c r="C25" s="124"/>
      <c r="D25" s="120"/>
      <c r="E25" s="120"/>
      <c r="F25" s="120"/>
    </row>
    <row r="26" spans="1:6" x14ac:dyDescent="0.2">
      <c r="A26" s="120"/>
      <c r="B26" s="120"/>
      <c r="C26" s="124"/>
      <c r="D26" s="120"/>
      <c r="E26" s="120"/>
      <c r="F26" s="120"/>
    </row>
    <row r="27" spans="1:6" x14ac:dyDescent="0.2">
      <c r="A27" s="120"/>
      <c r="B27" s="120"/>
      <c r="C27" s="124"/>
      <c r="D27" s="120"/>
      <c r="E27" s="120"/>
      <c r="F27" s="120"/>
    </row>
  </sheetData>
  <sheetProtection insertRows="0" deleteRows="0"/>
  <customSheetViews>
    <customSheetView guid="{2AF6EA2A-E5C5-45EB-B6C4-875AD1E4E056}">
      <selection activeCell="A2" sqref="A2"/>
      <pageMargins left="0.78740157480314965" right="0.78740157480314965" top="0.98425196850393704" bottom="0.98425196850393704" header="0.51181102362204722" footer="0.51181102362204722"/>
      <printOptions horizontalCentered="1"/>
      <pageSetup paperSize="9" orientation="landscape" horizontalDpi="300" verticalDpi="300" r:id="rId1"/>
      <headerFooter alignWithMargins="0"/>
    </customSheetView>
  </customSheetViews>
  <mergeCells count="3">
    <mergeCell ref="A7:A12"/>
    <mergeCell ref="A5:B5"/>
    <mergeCell ref="A13:B13"/>
  </mergeCells>
  <printOptions horizontalCentered="1"/>
  <pageMargins left="0.78740157480314965" right="0.78740157480314965" top="0.98425196850393704" bottom="0.98425196850393704" header="0.51181102362204722" footer="0.51181102362204722"/>
  <pageSetup paperSize="9" orientation="portrait" r:id="rId2"/>
  <headerFooter alignWithMargins="0">
    <oddFooter>&amp;C&amp;P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zoomScaleNormal="100" workbookViewId="0">
      <selection activeCell="A24" sqref="A24"/>
    </sheetView>
  </sheetViews>
  <sheetFormatPr defaultRowHeight="12.75" x14ac:dyDescent="0.2"/>
  <cols>
    <col min="1" max="1" width="12.7109375" style="62" customWidth="1"/>
    <col min="2" max="2" width="44.85546875" style="62" customWidth="1"/>
    <col min="3" max="3" width="11.5703125" style="90" customWidth="1"/>
    <col min="4" max="4" width="9.140625" style="62"/>
    <col min="5" max="5" width="10" style="62" customWidth="1"/>
    <col min="6" max="16384" width="9.140625" style="62"/>
  </cols>
  <sheetData>
    <row r="1" spans="1:7" s="1121" customFormat="1" ht="18.75" x14ac:dyDescent="0.2">
      <c r="A1" s="700" t="s">
        <v>1383</v>
      </c>
      <c r="C1" s="1122"/>
    </row>
    <row r="2" spans="1:7" x14ac:dyDescent="0.2">
      <c r="A2" s="927"/>
    </row>
    <row r="3" spans="1:7" ht="15.75" x14ac:dyDescent="0.25">
      <c r="A3" s="931" t="s">
        <v>1384</v>
      </c>
    </row>
    <row r="4" spans="1:7" ht="13.5" thickBot="1" x14ac:dyDescent="0.25">
      <c r="A4" s="64"/>
      <c r="B4" s="64"/>
      <c r="C4" s="127" t="s">
        <v>498</v>
      </c>
    </row>
    <row r="5" spans="1:7" ht="13.5" thickBot="1" x14ac:dyDescent="0.25">
      <c r="A5" s="1662" t="s">
        <v>519</v>
      </c>
      <c r="B5" s="1663"/>
      <c r="C5" s="282">
        <v>919739</v>
      </c>
      <c r="D5" s="93"/>
      <c r="E5" s="94"/>
      <c r="F5" s="93"/>
    </row>
    <row r="6" spans="1:7" x14ac:dyDescent="0.2">
      <c r="A6" s="1678" t="s">
        <v>521</v>
      </c>
      <c r="B6" s="631" t="s">
        <v>555</v>
      </c>
      <c r="C6" s="232">
        <v>135109</v>
      </c>
      <c r="D6" s="93"/>
      <c r="E6" s="94"/>
      <c r="F6" s="93"/>
    </row>
    <row r="7" spans="1:7" x14ac:dyDescent="0.2">
      <c r="A7" s="1679"/>
      <c r="B7" s="647" t="s">
        <v>1133</v>
      </c>
      <c r="C7" s="183">
        <v>34662</v>
      </c>
      <c r="D7" s="93"/>
      <c r="E7" s="93"/>
      <c r="F7" s="93"/>
      <c r="G7" s="92"/>
    </row>
    <row r="8" spans="1:7" x14ac:dyDescent="0.2">
      <c r="A8" s="1679"/>
      <c r="B8" s="635" t="s">
        <v>1516</v>
      </c>
      <c r="C8" s="183">
        <v>-1720</v>
      </c>
      <c r="D8" s="96"/>
      <c r="E8" s="92"/>
      <c r="F8" s="92"/>
      <c r="G8" s="92"/>
    </row>
    <row r="9" spans="1:7" x14ac:dyDescent="0.2">
      <c r="A9" s="1679"/>
      <c r="B9" s="635" t="s">
        <v>523</v>
      </c>
      <c r="C9" s="183">
        <v>0</v>
      </c>
      <c r="D9" s="96"/>
      <c r="E9" s="96"/>
      <c r="F9" s="96"/>
      <c r="G9" s="96"/>
    </row>
    <row r="10" spans="1:7" x14ac:dyDescent="0.2">
      <c r="A10" s="1679"/>
      <c r="B10" s="635" t="s">
        <v>545</v>
      </c>
      <c r="C10" s="183">
        <v>0</v>
      </c>
      <c r="D10" s="96"/>
      <c r="E10" s="96"/>
      <c r="F10" s="96"/>
      <c r="G10" s="96"/>
    </row>
    <row r="11" spans="1:7" ht="13.5" thickBot="1" x14ac:dyDescent="0.25">
      <c r="A11" s="1679"/>
      <c r="B11" s="635" t="s">
        <v>711</v>
      </c>
      <c r="C11" s="183">
        <v>0</v>
      </c>
      <c r="D11" s="96"/>
      <c r="E11" s="92"/>
      <c r="F11" s="92"/>
      <c r="G11" s="92"/>
    </row>
    <row r="12" spans="1:7" ht="13.5" thickBot="1" x14ac:dyDescent="0.25">
      <c r="A12" s="1680"/>
      <c r="B12" s="636" t="s">
        <v>503</v>
      </c>
      <c r="C12" s="233">
        <f>SUM(C6:C11)</f>
        <v>168051</v>
      </c>
      <c r="D12" s="99"/>
      <c r="E12" s="99"/>
      <c r="F12" s="99"/>
      <c r="G12" s="99"/>
    </row>
    <row r="13" spans="1:7" x14ac:dyDescent="0.2">
      <c r="A13" s="1664" t="s">
        <v>525</v>
      </c>
      <c r="B13" s="631" t="s">
        <v>556</v>
      </c>
      <c r="C13" s="232">
        <v>79742</v>
      </c>
      <c r="D13" s="100"/>
      <c r="E13" s="100"/>
      <c r="F13" s="100"/>
      <c r="G13" s="101"/>
    </row>
    <row r="14" spans="1:7" x14ac:dyDescent="0.2">
      <c r="A14" s="1665"/>
      <c r="B14" s="635" t="s">
        <v>527</v>
      </c>
      <c r="C14" s="183">
        <v>18713</v>
      </c>
      <c r="D14" s="101"/>
      <c r="E14" s="101"/>
      <c r="F14" s="100"/>
      <c r="G14" s="101"/>
    </row>
    <row r="15" spans="1:7" x14ac:dyDescent="0.2">
      <c r="A15" s="1665"/>
      <c r="B15" s="635" t="s">
        <v>528</v>
      </c>
      <c r="C15" s="183">
        <v>0</v>
      </c>
      <c r="D15" s="101"/>
      <c r="E15" s="101"/>
      <c r="F15" s="101"/>
      <c r="G15" s="101"/>
    </row>
    <row r="16" spans="1:7" x14ac:dyDescent="0.2">
      <c r="A16" s="1665"/>
      <c r="B16" s="635" t="s">
        <v>547</v>
      </c>
      <c r="C16" s="183">
        <v>0</v>
      </c>
      <c r="D16" s="102"/>
      <c r="E16" s="102"/>
      <c r="F16" s="102"/>
      <c r="G16" s="102"/>
    </row>
    <row r="17" spans="1:7" ht="13.5" thickBot="1" x14ac:dyDescent="0.25">
      <c r="A17" s="1665"/>
      <c r="B17" s="637" t="s">
        <v>712</v>
      </c>
      <c r="C17" s="185">
        <v>0</v>
      </c>
      <c r="D17" s="102"/>
      <c r="E17" s="102"/>
      <c r="F17" s="102"/>
      <c r="G17" s="102"/>
    </row>
    <row r="18" spans="1:7" ht="13.5" thickBot="1" x14ac:dyDescent="0.25">
      <c r="A18" s="1666"/>
      <c r="B18" s="636" t="s">
        <v>503</v>
      </c>
      <c r="C18" s="233">
        <f>SUM(C13:C17)</f>
        <v>98455</v>
      </c>
      <c r="D18" s="99"/>
      <c r="E18" s="99"/>
      <c r="F18" s="99"/>
      <c r="G18" s="99"/>
    </row>
    <row r="19" spans="1:7" ht="13.5" thickBot="1" x14ac:dyDescent="0.25">
      <c r="A19" s="1662" t="s">
        <v>520</v>
      </c>
      <c r="B19" s="1663"/>
      <c r="C19" s="233">
        <f>C5+C12-C18</f>
        <v>989335</v>
      </c>
      <c r="D19" s="99"/>
      <c r="E19" s="99"/>
      <c r="F19" s="99"/>
      <c r="G19" s="99"/>
    </row>
    <row r="20" spans="1:7" x14ac:dyDescent="0.2">
      <c r="A20" s="97"/>
      <c r="B20" s="97"/>
      <c r="C20" s="98"/>
      <c r="D20" s="97"/>
      <c r="E20" s="99"/>
      <c r="F20" s="99"/>
      <c r="G20" s="99"/>
    </row>
    <row r="21" spans="1:7" x14ac:dyDescent="0.2">
      <c r="A21" s="12" t="s">
        <v>637</v>
      </c>
      <c r="B21" s="97"/>
      <c r="C21" s="98"/>
      <c r="D21" s="97"/>
      <c r="E21" s="99"/>
      <c r="F21" s="99"/>
      <c r="G21" s="99"/>
    </row>
    <row r="22" spans="1:7" x14ac:dyDescent="0.2">
      <c r="A22" s="17" t="s">
        <v>1132</v>
      </c>
      <c r="B22" s="97"/>
      <c r="C22" s="98"/>
      <c r="D22" s="97"/>
      <c r="E22" s="99"/>
      <c r="F22" s="99"/>
      <c r="G22" s="99"/>
    </row>
    <row r="23" spans="1:7" x14ac:dyDescent="0.2">
      <c r="A23" s="97"/>
      <c r="B23" s="97"/>
      <c r="C23" s="98"/>
      <c r="D23" s="97"/>
      <c r="E23" s="99"/>
      <c r="F23" s="99"/>
      <c r="G23" s="99"/>
    </row>
    <row r="24" spans="1:7" x14ac:dyDescent="0.2">
      <c r="A24" s="1125" t="s">
        <v>1195</v>
      </c>
      <c r="B24" s="97"/>
      <c r="C24" s="98"/>
      <c r="D24" s="97"/>
      <c r="E24" s="99"/>
      <c r="F24" s="99"/>
      <c r="G24" s="99"/>
    </row>
    <row r="25" spans="1:7" ht="24" customHeight="1" x14ac:dyDescent="0.2">
      <c r="A25" s="1681" t="s">
        <v>1517</v>
      </c>
      <c r="B25" s="1681"/>
      <c r="C25" s="1681"/>
      <c r="D25" s="99"/>
      <c r="E25" s="99"/>
      <c r="F25" s="99"/>
      <c r="G25" s="99"/>
    </row>
    <row r="26" spans="1:7" x14ac:dyDescent="0.2">
      <c r="A26" s="99"/>
      <c r="B26" s="99"/>
      <c r="C26" s="103"/>
      <c r="D26" s="99"/>
      <c r="E26" s="99"/>
      <c r="F26" s="99"/>
      <c r="G26" s="99"/>
    </row>
    <row r="27" spans="1:7" x14ac:dyDescent="0.2">
      <c r="A27" s="99"/>
      <c r="B27" s="99"/>
      <c r="C27" s="103"/>
      <c r="D27" s="99"/>
      <c r="E27" s="99"/>
      <c r="F27" s="99"/>
      <c r="G27" s="99"/>
    </row>
    <row r="28" spans="1:7" x14ac:dyDescent="0.2">
      <c r="A28" s="99"/>
      <c r="B28" s="99"/>
      <c r="C28" s="103"/>
      <c r="D28" s="99"/>
      <c r="E28" s="99"/>
      <c r="F28" s="99"/>
      <c r="G28" s="99"/>
    </row>
    <row r="29" spans="1:7" x14ac:dyDescent="0.2">
      <c r="A29" s="99"/>
      <c r="B29" s="99"/>
      <c r="C29" s="103"/>
      <c r="D29" s="99"/>
      <c r="E29" s="99"/>
      <c r="F29" s="99"/>
      <c r="G29" s="99"/>
    </row>
    <row r="30" spans="1:7" x14ac:dyDescent="0.2">
      <c r="A30" s="99"/>
      <c r="B30" s="99"/>
      <c r="C30" s="103"/>
      <c r="D30" s="99"/>
      <c r="E30" s="99"/>
      <c r="F30" s="99"/>
      <c r="G30" s="99"/>
    </row>
  </sheetData>
  <sheetProtection insertRows="0" deleteRows="0"/>
  <customSheetViews>
    <customSheetView guid="{2AF6EA2A-E5C5-45EB-B6C4-875AD1E4E056}">
      <selection activeCell="A2" sqref="A2"/>
      <pageMargins left="0.78740157480314965" right="0.78740157480314965" top="0.98425196850393704" bottom="0.98425196850393704" header="0.51181102362204722" footer="0.51181102362204722"/>
      <printOptions horizontalCentered="1"/>
      <pageSetup paperSize="9" orientation="landscape" horizontalDpi="300" verticalDpi="300" r:id="rId1"/>
      <headerFooter alignWithMargins="0"/>
    </customSheetView>
  </customSheetViews>
  <mergeCells count="5">
    <mergeCell ref="A6:A12"/>
    <mergeCell ref="A13:A18"/>
    <mergeCell ref="A5:B5"/>
    <mergeCell ref="A19:B19"/>
    <mergeCell ref="A25:C25"/>
  </mergeCells>
  <printOptions horizontalCentered="1"/>
  <pageMargins left="0.78740157480314965" right="0.78740157480314965" top="0.98425196850393704" bottom="0.98425196850393704" header="0.51181102362204722" footer="0.51181102362204722"/>
  <pageSetup paperSize="9" orientation="portrait" r:id="rId2"/>
  <headerFooter alignWithMargins="0">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topLeftCell="A4" workbookViewId="0">
      <selection activeCell="A14" sqref="A14"/>
    </sheetView>
  </sheetViews>
  <sheetFormatPr defaultRowHeight="15" x14ac:dyDescent="0.25"/>
  <cols>
    <col min="1" max="1" width="9.140625" style="128" customWidth="1"/>
    <col min="2" max="8" width="9.140625" style="128"/>
    <col min="9" max="9" width="13.140625" style="128" customWidth="1"/>
  </cols>
  <sheetData>
    <row r="1" spans="1:9" ht="21" x14ac:dyDescent="0.35">
      <c r="A1" s="680" t="s">
        <v>1239</v>
      </c>
    </row>
    <row r="3" spans="1:9" ht="60.75" customHeight="1" x14ac:dyDescent="0.25">
      <c r="A3" s="1321" t="s">
        <v>1240</v>
      </c>
      <c r="B3" s="1322"/>
      <c r="C3" s="1322"/>
      <c r="D3" s="1322"/>
      <c r="E3" s="1322"/>
      <c r="F3" s="1322"/>
      <c r="G3" s="1322"/>
      <c r="H3" s="1322"/>
      <c r="I3" s="1322"/>
    </row>
    <row r="4" spans="1:9" ht="3.75" customHeight="1" x14ac:dyDescent="0.25">
      <c r="A4" s="690"/>
      <c r="B4" s="690"/>
      <c r="C4" s="690"/>
      <c r="D4" s="690"/>
      <c r="E4" s="690"/>
      <c r="F4" s="690"/>
      <c r="G4" s="690"/>
      <c r="H4" s="690"/>
      <c r="I4" s="690"/>
    </row>
    <row r="5" spans="1:9" ht="89.25" customHeight="1" x14ac:dyDescent="0.25">
      <c r="A5" s="1321" t="s">
        <v>1241</v>
      </c>
      <c r="B5" s="1321"/>
      <c r="C5" s="1321"/>
      <c r="D5" s="1321"/>
      <c r="E5" s="1321"/>
      <c r="F5" s="1321"/>
      <c r="G5" s="1321"/>
      <c r="H5" s="1321"/>
      <c r="I5" s="1321"/>
    </row>
    <row r="6" spans="1:9" ht="3.75" customHeight="1" x14ac:dyDescent="0.25">
      <c r="A6" s="858"/>
      <c r="B6" s="858"/>
      <c r="C6" s="858"/>
      <c r="D6" s="858"/>
      <c r="E6" s="858"/>
      <c r="F6" s="858"/>
      <c r="G6" s="858"/>
      <c r="H6" s="858"/>
      <c r="I6" s="858"/>
    </row>
    <row r="7" spans="1:9" ht="91.5" customHeight="1" x14ac:dyDescent="0.25">
      <c r="A7" s="1323" t="s">
        <v>1519</v>
      </c>
      <c r="B7" s="1323"/>
      <c r="C7" s="1323"/>
      <c r="D7" s="1323"/>
      <c r="E7" s="1323"/>
      <c r="F7" s="1323"/>
      <c r="G7" s="1323"/>
      <c r="H7" s="1323"/>
      <c r="I7" s="1323"/>
    </row>
    <row r="8" spans="1:9" ht="3.75" customHeight="1" x14ac:dyDescent="0.25">
      <c r="A8" s="859"/>
      <c r="B8" s="859"/>
      <c r="C8" s="859"/>
      <c r="D8" s="859"/>
      <c r="E8" s="859"/>
      <c r="F8" s="859"/>
      <c r="G8" s="859"/>
      <c r="H8" s="859"/>
      <c r="I8" s="859"/>
    </row>
    <row r="9" spans="1:9" ht="153" customHeight="1" x14ac:dyDescent="0.25">
      <c r="A9" s="1323" t="s">
        <v>1521</v>
      </c>
      <c r="B9" s="1323"/>
      <c r="C9" s="1323"/>
      <c r="D9" s="1323"/>
      <c r="E9" s="1323"/>
      <c r="F9" s="1323"/>
      <c r="G9" s="1323"/>
      <c r="H9" s="1323"/>
      <c r="I9" s="1323"/>
    </row>
    <row r="10" spans="1:9" ht="3.75" customHeight="1" x14ac:dyDescent="0.25">
      <c r="A10" s="859"/>
      <c r="B10" s="859"/>
      <c r="C10" s="859"/>
      <c r="D10" s="859"/>
      <c r="E10" s="859"/>
      <c r="F10" s="859"/>
      <c r="G10" s="859"/>
      <c r="H10" s="859"/>
      <c r="I10" s="859"/>
    </row>
    <row r="11" spans="1:9" ht="120.75" customHeight="1" x14ac:dyDescent="0.25">
      <c r="A11" s="1320" t="s">
        <v>1520</v>
      </c>
      <c r="B11" s="1320"/>
      <c r="C11" s="1320"/>
      <c r="D11" s="1320"/>
      <c r="E11" s="1320"/>
      <c r="F11" s="1320"/>
      <c r="G11" s="1320"/>
      <c r="H11" s="1320"/>
      <c r="I11" s="1320"/>
    </row>
    <row r="12" spans="1:9" ht="3.75" customHeight="1" x14ac:dyDescent="0.25">
      <c r="A12" s="859"/>
      <c r="B12" s="859"/>
      <c r="C12" s="859"/>
      <c r="D12" s="859"/>
      <c r="E12" s="859"/>
      <c r="F12" s="859"/>
      <c r="G12" s="859"/>
      <c r="H12" s="859"/>
      <c r="I12" s="859"/>
    </row>
    <row r="13" spans="1:9" ht="74.25" customHeight="1" x14ac:dyDescent="0.25">
      <c r="A13" s="1320" t="s">
        <v>1522</v>
      </c>
      <c r="B13" s="1320"/>
      <c r="C13" s="1320"/>
      <c r="D13" s="1320"/>
      <c r="E13" s="1320"/>
      <c r="F13" s="1320"/>
      <c r="G13" s="1320"/>
      <c r="H13" s="1320"/>
      <c r="I13" s="1320"/>
    </row>
    <row r="14" spans="1:9" ht="3.75" customHeight="1" x14ac:dyDescent="0.25">
      <c r="A14" s="858"/>
      <c r="B14" s="858"/>
      <c r="C14" s="858"/>
      <c r="D14" s="858"/>
      <c r="E14" s="858"/>
      <c r="F14" s="858"/>
      <c r="G14" s="858"/>
      <c r="H14" s="858"/>
      <c r="I14" s="858"/>
    </row>
  </sheetData>
  <mergeCells count="6">
    <mergeCell ref="A13:I13"/>
    <mergeCell ref="A3:I3"/>
    <mergeCell ref="A5:I5"/>
    <mergeCell ref="A7:I7"/>
    <mergeCell ref="A9:I9"/>
    <mergeCell ref="A11:I11"/>
  </mergeCells>
  <pageMargins left="0.70866141732283472" right="0.70866141732283472" top="0.78740157480314965" bottom="0.78740157480314965" header="0.31496062992125984" footer="0.31496062992125984"/>
  <pageSetup paperSize="9" orientation="portrait" r:id="rId1"/>
  <headerFooter>
    <oddFooter>&amp;C&amp;P</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37"/>
  <sheetViews>
    <sheetView workbookViewId="0">
      <selection activeCell="A24" sqref="A24"/>
    </sheetView>
  </sheetViews>
  <sheetFormatPr defaultRowHeight="12.75" x14ac:dyDescent="0.2"/>
  <cols>
    <col min="1" max="1" width="5.7109375" style="727" customWidth="1"/>
    <col min="2" max="2" width="29.140625" style="727" customWidth="1"/>
    <col min="3" max="3" width="16" style="727" customWidth="1"/>
    <col min="4" max="4" width="15.7109375" style="727" customWidth="1"/>
    <col min="5" max="5" width="11.5703125" style="727" customWidth="1"/>
    <col min="6" max="6" width="13.140625" style="727" customWidth="1"/>
    <col min="7" max="7" width="11.85546875" style="727" bestFit="1" customWidth="1"/>
    <col min="8" max="8" width="9.140625" style="727"/>
    <col min="9" max="9" width="10.5703125" style="727" bestFit="1" customWidth="1"/>
    <col min="10" max="16384" width="9.140625" style="727"/>
  </cols>
  <sheetData>
    <row r="1" spans="1:256" ht="21" x14ac:dyDescent="0.35">
      <c r="A1" s="726" t="s">
        <v>1286</v>
      </c>
    </row>
    <row r="3" spans="1:256" ht="18.75" x14ac:dyDescent="0.3">
      <c r="A3" s="728" t="s">
        <v>1287</v>
      </c>
    </row>
    <row r="4" spans="1:256" ht="15.75" x14ac:dyDescent="0.25">
      <c r="A4" s="729"/>
      <c r="B4" s="730"/>
    </row>
    <row r="5" spans="1:256" ht="15.75" x14ac:dyDescent="0.25">
      <c r="A5" s="729" t="s">
        <v>1288</v>
      </c>
      <c r="B5" s="730"/>
      <c r="F5" s="731" t="s">
        <v>506</v>
      </c>
    </row>
    <row r="6" spans="1:256" ht="16.5" thickBot="1" x14ac:dyDescent="0.3">
      <c r="A6" s="729"/>
      <c r="B6" s="732"/>
      <c r="F6" s="731"/>
      <c r="G6" s="733"/>
      <c r="H6" s="733"/>
      <c r="I6" s="733"/>
    </row>
    <row r="7" spans="1:256" ht="13.5" thickBot="1" x14ac:dyDescent="0.25">
      <c r="A7" s="1682" t="s">
        <v>1289</v>
      </c>
      <c r="B7" s="1682"/>
      <c r="C7" s="1684" t="s">
        <v>1338</v>
      </c>
      <c r="D7" s="1686" t="s">
        <v>1339</v>
      </c>
      <c r="E7" s="1686"/>
      <c r="F7" s="1686"/>
      <c r="G7" s="734"/>
      <c r="H7" s="734"/>
      <c r="I7" s="734"/>
      <c r="J7" s="735"/>
      <c r="K7" s="735"/>
      <c r="L7" s="735"/>
      <c r="M7" s="735"/>
      <c r="N7" s="735"/>
      <c r="O7" s="735"/>
      <c r="P7" s="735"/>
      <c r="Q7" s="735"/>
      <c r="R7" s="735"/>
      <c r="S7" s="735"/>
      <c r="T7" s="735"/>
      <c r="U7" s="735"/>
      <c r="V7" s="735"/>
      <c r="W7" s="735"/>
      <c r="X7" s="735"/>
      <c r="Y7" s="735"/>
      <c r="Z7" s="735"/>
      <c r="AA7" s="735"/>
      <c r="AB7" s="735"/>
      <c r="AC7" s="735"/>
      <c r="AD7" s="735"/>
      <c r="AE7" s="735"/>
      <c r="AF7" s="735"/>
      <c r="AG7" s="735"/>
      <c r="AH7" s="735"/>
      <c r="AI7" s="735"/>
      <c r="AJ7" s="735"/>
      <c r="AK7" s="735"/>
      <c r="AL7" s="735"/>
      <c r="AM7" s="735"/>
      <c r="AN7" s="735"/>
      <c r="AO7" s="735"/>
      <c r="AP7" s="735"/>
      <c r="AQ7" s="735"/>
      <c r="AR7" s="735"/>
      <c r="AS7" s="735"/>
      <c r="AT7" s="735"/>
      <c r="AU7" s="735"/>
      <c r="AV7" s="735"/>
      <c r="AW7" s="735"/>
      <c r="AX7" s="735"/>
      <c r="AY7" s="735"/>
      <c r="AZ7" s="735"/>
      <c r="BA7" s="735"/>
      <c r="BB7" s="735"/>
      <c r="BC7" s="735"/>
      <c r="BD7" s="735"/>
      <c r="BE7" s="735"/>
      <c r="BF7" s="735"/>
      <c r="BG7" s="735"/>
      <c r="BH7" s="735"/>
      <c r="BI7" s="735"/>
      <c r="BJ7" s="735"/>
      <c r="BK7" s="735"/>
      <c r="BL7" s="735"/>
      <c r="BM7" s="735"/>
      <c r="BN7" s="735"/>
      <c r="BO7" s="735"/>
      <c r="BP7" s="735"/>
      <c r="BQ7" s="735"/>
      <c r="BR7" s="735"/>
      <c r="BS7" s="735"/>
      <c r="BT7" s="735"/>
      <c r="BU7" s="735"/>
      <c r="BV7" s="735"/>
      <c r="BW7" s="735"/>
      <c r="BX7" s="735"/>
      <c r="BY7" s="735"/>
      <c r="BZ7" s="735"/>
      <c r="CA7" s="735"/>
      <c r="CB7" s="735"/>
      <c r="CC7" s="735"/>
      <c r="CD7" s="735"/>
      <c r="CE7" s="735"/>
      <c r="CF7" s="735"/>
      <c r="CG7" s="735"/>
      <c r="CH7" s="735"/>
      <c r="CI7" s="735"/>
      <c r="CJ7" s="735"/>
      <c r="CK7" s="735"/>
      <c r="CL7" s="735"/>
      <c r="CM7" s="735"/>
      <c r="CN7" s="735"/>
      <c r="CO7" s="735"/>
      <c r="CP7" s="735"/>
      <c r="CQ7" s="735"/>
      <c r="CR7" s="735"/>
      <c r="CS7" s="735"/>
      <c r="CT7" s="735"/>
      <c r="CU7" s="735"/>
      <c r="CV7" s="735"/>
      <c r="CW7" s="735"/>
      <c r="CX7" s="735"/>
      <c r="CY7" s="735"/>
      <c r="CZ7" s="735"/>
      <c r="DA7" s="735"/>
      <c r="DB7" s="735"/>
      <c r="DC7" s="735"/>
      <c r="DD7" s="735"/>
      <c r="DE7" s="735"/>
      <c r="DF7" s="735"/>
      <c r="DG7" s="735"/>
      <c r="DH7" s="735"/>
      <c r="DI7" s="735"/>
      <c r="DJ7" s="735"/>
      <c r="DK7" s="735"/>
      <c r="DL7" s="735"/>
      <c r="DM7" s="735"/>
      <c r="DN7" s="735"/>
      <c r="DO7" s="735"/>
      <c r="DP7" s="735"/>
      <c r="DQ7" s="735"/>
      <c r="DR7" s="735"/>
      <c r="DS7" s="735"/>
      <c r="DT7" s="735"/>
      <c r="DU7" s="735"/>
      <c r="DV7" s="735"/>
      <c r="DW7" s="735"/>
      <c r="DX7" s="735"/>
      <c r="DY7" s="735"/>
      <c r="DZ7" s="735"/>
      <c r="EA7" s="735"/>
      <c r="EB7" s="735"/>
      <c r="EC7" s="735"/>
      <c r="ED7" s="735"/>
      <c r="EE7" s="735"/>
      <c r="EF7" s="735"/>
      <c r="EG7" s="735"/>
      <c r="EH7" s="735"/>
      <c r="EI7" s="735"/>
      <c r="EJ7" s="735"/>
      <c r="EK7" s="735"/>
      <c r="EL7" s="735"/>
      <c r="EM7" s="735"/>
      <c r="EN7" s="735"/>
      <c r="EO7" s="735"/>
      <c r="EP7" s="735"/>
      <c r="EQ7" s="735"/>
      <c r="ER7" s="735"/>
      <c r="ES7" s="735"/>
      <c r="ET7" s="735"/>
      <c r="EU7" s="735"/>
      <c r="EV7" s="735"/>
      <c r="EW7" s="735"/>
      <c r="EX7" s="735"/>
      <c r="EY7" s="735"/>
      <c r="EZ7" s="735"/>
      <c r="FA7" s="735"/>
      <c r="FB7" s="735"/>
      <c r="FC7" s="735"/>
      <c r="FD7" s="735"/>
      <c r="FE7" s="735"/>
      <c r="FF7" s="735"/>
      <c r="FG7" s="735"/>
      <c r="FH7" s="735"/>
      <c r="FI7" s="735"/>
      <c r="FJ7" s="735"/>
      <c r="FK7" s="735"/>
      <c r="FL7" s="735"/>
      <c r="FM7" s="735"/>
      <c r="FN7" s="735"/>
      <c r="FO7" s="735"/>
      <c r="FP7" s="735"/>
      <c r="FQ7" s="735"/>
      <c r="FR7" s="735"/>
      <c r="FS7" s="735"/>
      <c r="FT7" s="735"/>
      <c r="FU7" s="735"/>
      <c r="FV7" s="735"/>
      <c r="FW7" s="735"/>
      <c r="FX7" s="735"/>
      <c r="FY7" s="735"/>
      <c r="FZ7" s="735"/>
      <c r="GA7" s="735"/>
      <c r="GB7" s="735"/>
      <c r="GC7" s="735"/>
      <c r="GD7" s="735"/>
      <c r="GE7" s="735"/>
      <c r="GF7" s="735"/>
      <c r="GG7" s="735"/>
      <c r="GH7" s="735"/>
      <c r="GI7" s="735"/>
      <c r="GJ7" s="735"/>
      <c r="GK7" s="735"/>
      <c r="GL7" s="735"/>
      <c r="GM7" s="735"/>
      <c r="GN7" s="735"/>
      <c r="GO7" s="735"/>
      <c r="GP7" s="735"/>
      <c r="GQ7" s="735"/>
      <c r="GR7" s="735"/>
      <c r="GS7" s="735"/>
      <c r="GT7" s="735"/>
      <c r="GU7" s="735"/>
      <c r="GV7" s="735"/>
      <c r="GW7" s="735"/>
      <c r="GX7" s="735"/>
      <c r="GY7" s="735"/>
      <c r="GZ7" s="735"/>
      <c r="HA7" s="735"/>
      <c r="HB7" s="735"/>
      <c r="HC7" s="735"/>
      <c r="HD7" s="735"/>
      <c r="HE7" s="735"/>
      <c r="HF7" s="735"/>
      <c r="HG7" s="735"/>
      <c r="HH7" s="735"/>
      <c r="HI7" s="735"/>
      <c r="HJ7" s="735"/>
      <c r="HK7" s="735"/>
      <c r="HL7" s="735"/>
      <c r="HM7" s="735"/>
      <c r="HN7" s="735"/>
      <c r="HO7" s="735"/>
      <c r="HP7" s="735"/>
      <c r="HQ7" s="735"/>
      <c r="HR7" s="735"/>
      <c r="HS7" s="735"/>
      <c r="HT7" s="735"/>
      <c r="HU7" s="735"/>
      <c r="HV7" s="735"/>
      <c r="HW7" s="735"/>
      <c r="HX7" s="735"/>
      <c r="HY7" s="735"/>
      <c r="HZ7" s="735"/>
      <c r="IA7" s="735"/>
      <c r="IB7" s="735"/>
      <c r="IC7" s="735"/>
      <c r="ID7" s="735"/>
      <c r="IE7" s="735"/>
      <c r="IF7" s="735"/>
      <c r="IG7" s="735"/>
      <c r="IH7" s="735"/>
      <c r="II7" s="735"/>
      <c r="IJ7" s="735"/>
      <c r="IK7" s="735"/>
      <c r="IL7" s="735"/>
      <c r="IM7" s="735"/>
      <c r="IN7" s="735"/>
      <c r="IO7" s="735"/>
      <c r="IP7" s="735"/>
      <c r="IQ7" s="735"/>
      <c r="IR7" s="735"/>
      <c r="IS7" s="735"/>
      <c r="IT7" s="735"/>
      <c r="IU7" s="735"/>
      <c r="IV7" s="735"/>
    </row>
    <row r="8" spans="1:256" ht="13.5" thickBot="1" x14ac:dyDescent="0.25">
      <c r="A8" s="1683"/>
      <c r="B8" s="1683"/>
      <c r="C8" s="1685"/>
      <c r="D8" s="736" t="s">
        <v>1291</v>
      </c>
      <c r="E8" s="737" t="s">
        <v>1292</v>
      </c>
      <c r="F8" s="738" t="s">
        <v>1293</v>
      </c>
      <c r="G8" s="734"/>
      <c r="H8" s="734"/>
      <c r="I8" s="734"/>
      <c r="J8" s="735"/>
      <c r="K8" s="735"/>
      <c r="L8" s="735"/>
      <c r="M8" s="735"/>
      <c r="N8" s="735"/>
      <c r="O8" s="735"/>
      <c r="P8" s="735"/>
      <c r="Q8" s="735"/>
      <c r="R8" s="735"/>
      <c r="S8" s="735"/>
      <c r="T8" s="735"/>
      <c r="U8" s="735"/>
      <c r="V8" s="735"/>
      <c r="W8" s="735"/>
      <c r="X8" s="735"/>
      <c r="Y8" s="735"/>
      <c r="Z8" s="735"/>
      <c r="AA8" s="735"/>
      <c r="AB8" s="735"/>
      <c r="AC8" s="735"/>
      <c r="AD8" s="735"/>
      <c r="AE8" s="735"/>
      <c r="AF8" s="735"/>
      <c r="AG8" s="735"/>
      <c r="AH8" s="735"/>
      <c r="AI8" s="735"/>
      <c r="AJ8" s="735"/>
      <c r="AK8" s="735"/>
      <c r="AL8" s="735"/>
      <c r="AM8" s="735"/>
      <c r="AN8" s="735"/>
      <c r="AO8" s="735"/>
      <c r="AP8" s="735"/>
      <c r="AQ8" s="735"/>
      <c r="AR8" s="735"/>
      <c r="AS8" s="735"/>
      <c r="AT8" s="735"/>
      <c r="AU8" s="735"/>
      <c r="AV8" s="735"/>
      <c r="AW8" s="735"/>
      <c r="AX8" s="735"/>
      <c r="AY8" s="735"/>
      <c r="AZ8" s="735"/>
      <c r="BA8" s="735"/>
      <c r="BB8" s="735"/>
      <c r="BC8" s="735"/>
      <c r="BD8" s="735"/>
      <c r="BE8" s="735"/>
      <c r="BF8" s="735"/>
      <c r="BG8" s="735"/>
      <c r="BH8" s="735"/>
      <c r="BI8" s="735"/>
      <c r="BJ8" s="735"/>
      <c r="BK8" s="735"/>
      <c r="BL8" s="735"/>
      <c r="BM8" s="735"/>
      <c r="BN8" s="735"/>
      <c r="BO8" s="735"/>
      <c r="BP8" s="735"/>
      <c r="BQ8" s="735"/>
      <c r="BR8" s="735"/>
      <c r="BS8" s="735"/>
      <c r="BT8" s="735"/>
      <c r="BU8" s="735"/>
      <c r="BV8" s="735"/>
      <c r="BW8" s="735"/>
      <c r="BX8" s="735"/>
      <c r="BY8" s="735"/>
      <c r="BZ8" s="735"/>
      <c r="CA8" s="735"/>
      <c r="CB8" s="735"/>
      <c r="CC8" s="735"/>
      <c r="CD8" s="735"/>
      <c r="CE8" s="735"/>
      <c r="CF8" s="735"/>
      <c r="CG8" s="735"/>
      <c r="CH8" s="735"/>
      <c r="CI8" s="735"/>
      <c r="CJ8" s="735"/>
      <c r="CK8" s="735"/>
      <c r="CL8" s="735"/>
      <c r="CM8" s="735"/>
      <c r="CN8" s="735"/>
      <c r="CO8" s="735"/>
      <c r="CP8" s="735"/>
      <c r="CQ8" s="735"/>
      <c r="CR8" s="735"/>
      <c r="CS8" s="735"/>
      <c r="CT8" s="735"/>
      <c r="CU8" s="735"/>
      <c r="CV8" s="735"/>
      <c r="CW8" s="735"/>
      <c r="CX8" s="735"/>
      <c r="CY8" s="735"/>
      <c r="CZ8" s="735"/>
      <c r="DA8" s="735"/>
      <c r="DB8" s="735"/>
      <c r="DC8" s="735"/>
      <c r="DD8" s="735"/>
      <c r="DE8" s="735"/>
      <c r="DF8" s="735"/>
      <c r="DG8" s="735"/>
      <c r="DH8" s="735"/>
      <c r="DI8" s="735"/>
      <c r="DJ8" s="735"/>
      <c r="DK8" s="735"/>
      <c r="DL8" s="735"/>
      <c r="DM8" s="735"/>
      <c r="DN8" s="735"/>
      <c r="DO8" s="735"/>
      <c r="DP8" s="735"/>
      <c r="DQ8" s="735"/>
      <c r="DR8" s="735"/>
      <c r="DS8" s="735"/>
      <c r="DT8" s="735"/>
      <c r="DU8" s="735"/>
      <c r="DV8" s="735"/>
      <c r="DW8" s="735"/>
      <c r="DX8" s="735"/>
      <c r="DY8" s="735"/>
      <c r="DZ8" s="735"/>
      <c r="EA8" s="735"/>
      <c r="EB8" s="735"/>
      <c r="EC8" s="735"/>
      <c r="ED8" s="735"/>
      <c r="EE8" s="735"/>
      <c r="EF8" s="735"/>
      <c r="EG8" s="735"/>
      <c r="EH8" s="735"/>
      <c r="EI8" s="735"/>
      <c r="EJ8" s="735"/>
      <c r="EK8" s="735"/>
      <c r="EL8" s="735"/>
      <c r="EM8" s="735"/>
      <c r="EN8" s="735"/>
      <c r="EO8" s="735"/>
      <c r="EP8" s="735"/>
      <c r="EQ8" s="735"/>
      <c r="ER8" s="735"/>
      <c r="ES8" s="735"/>
      <c r="ET8" s="735"/>
      <c r="EU8" s="735"/>
      <c r="EV8" s="735"/>
      <c r="EW8" s="735"/>
      <c r="EX8" s="735"/>
      <c r="EY8" s="735"/>
      <c r="EZ8" s="735"/>
      <c r="FA8" s="735"/>
      <c r="FB8" s="735"/>
      <c r="FC8" s="735"/>
      <c r="FD8" s="735"/>
      <c r="FE8" s="735"/>
      <c r="FF8" s="735"/>
      <c r="FG8" s="735"/>
      <c r="FH8" s="735"/>
      <c r="FI8" s="735"/>
      <c r="FJ8" s="735"/>
      <c r="FK8" s="735"/>
      <c r="FL8" s="735"/>
      <c r="FM8" s="735"/>
      <c r="FN8" s="735"/>
      <c r="FO8" s="735"/>
      <c r="FP8" s="735"/>
      <c r="FQ8" s="735"/>
      <c r="FR8" s="735"/>
      <c r="FS8" s="735"/>
      <c r="FT8" s="735"/>
      <c r="FU8" s="735"/>
      <c r="FV8" s="735"/>
      <c r="FW8" s="735"/>
      <c r="FX8" s="735"/>
      <c r="FY8" s="735"/>
      <c r="FZ8" s="735"/>
      <c r="GA8" s="735"/>
      <c r="GB8" s="735"/>
      <c r="GC8" s="735"/>
      <c r="GD8" s="735"/>
      <c r="GE8" s="735"/>
      <c r="GF8" s="735"/>
      <c r="GG8" s="735"/>
      <c r="GH8" s="735"/>
      <c r="GI8" s="735"/>
      <c r="GJ8" s="735"/>
      <c r="GK8" s="735"/>
      <c r="GL8" s="735"/>
      <c r="GM8" s="735"/>
      <c r="GN8" s="735"/>
      <c r="GO8" s="735"/>
      <c r="GP8" s="735"/>
      <c r="GQ8" s="735"/>
      <c r="GR8" s="735"/>
      <c r="GS8" s="735"/>
      <c r="GT8" s="735"/>
      <c r="GU8" s="735"/>
      <c r="GV8" s="735"/>
      <c r="GW8" s="735"/>
      <c r="GX8" s="735"/>
      <c r="GY8" s="735"/>
      <c r="GZ8" s="735"/>
      <c r="HA8" s="735"/>
      <c r="HB8" s="735"/>
      <c r="HC8" s="735"/>
      <c r="HD8" s="735"/>
      <c r="HE8" s="735"/>
      <c r="HF8" s="735"/>
      <c r="HG8" s="735"/>
      <c r="HH8" s="735"/>
      <c r="HI8" s="735"/>
      <c r="HJ8" s="735"/>
      <c r="HK8" s="735"/>
      <c r="HL8" s="735"/>
      <c r="HM8" s="735"/>
      <c r="HN8" s="735"/>
      <c r="HO8" s="735"/>
      <c r="HP8" s="735"/>
      <c r="HQ8" s="735"/>
      <c r="HR8" s="735"/>
      <c r="HS8" s="735"/>
      <c r="HT8" s="735"/>
      <c r="HU8" s="735"/>
      <c r="HV8" s="735"/>
      <c r="HW8" s="735"/>
      <c r="HX8" s="735"/>
      <c r="HY8" s="735"/>
      <c r="HZ8" s="735"/>
      <c r="IA8" s="735"/>
      <c r="IB8" s="735"/>
      <c r="IC8" s="735"/>
      <c r="ID8" s="735"/>
      <c r="IE8" s="735"/>
      <c r="IF8" s="735"/>
      <c r="IG8" s="735"/>
      <c r="IH8" s="735"/>
      <c r="II8" s="735"/>
      <c r="IJ8" s="735"/>
      <c r="IK8" s="735"/>
      <c r="IL8" s="735"/>
      <c r="IM8" s="735"/>
      <c r="IN8" s="735"/>
      <c r="IO8" s="735"/>
      <c r="IP8" s="735"/>
      <c r="IQ8" s="735"/>
      <c r="IR8" s="735"/>
      <c r="IS8" s="735"/>
      <c r="IT8" s="735"/>
      <c r="IU8" s="735"/>
      <c r="IV8" s="735"/>
    </row>
    <row r="9" spans="1:256" ht="13.5" thickBot="1" x14ac:dyDescent="0.25">
      <c r="A9" s="739" t="s">
        <v>1294</v>
      </c>
      <c r="B9" s="740"/>
      <c r="C9" s="741">
        <f>SUM(C10:C13)</f>
        <v>225694</v>
      </c>
      <c r="D9" s="742">
        <f>SUM(D10:D13)</f>
        <v>240931</v>
      </c>
      <c r="E9" s="742">
        <f>SUM(E10:E13)</f>
        <v>-202694</v>
      </c>
      <c r="F9" s="743">
        <f t="shared" ref="F9:F23" si="0">SUM(D9:E9)</f>
        <v>38237</v>
      </c>
      <c r="G9" s="744"/>
      <c r="H9" s="733"/>
      <c r="I9" s="745"/>
    </row>
    <row r="10" spans="1:256" x14ac:dyDescent="0.2">
      <c r="A10" s="746" t="s">
        <v>495</v>
      </c>
      <c r="B10" s="747" t="s">
        <v>1295</v>
      </c>
      <c r="C10" s="748">
        <v>211857</v>
      </c>
      <c r="D10" s="749">
        <v>228445</v>
      </c>
      <c r="E10" s="749">
        <v>-191279</v>
      </c>
      <c r="F10" s="750">
        <f>SUM(D10:E10)</f>
        <v>37166</v>
      </c>
      <c r="G10" s="751"/>
      <c r="H10" s="733"/>
      <c r="I10" s="745"/>
    </row>
    <row r="11" spans="1:256" ht="25.5" x14ac:dyDescent="0.2">
      <c r="A11" s="752"/>
      <c r="B11" s="753" t="s">
        <v>1296</v>
      </c>
      <c r="C11" s="754">
        <v>12636</v>
      </c>
      <c r="D11" s="755">
        <v>11415</v>
      </c>
      <c r="E11" s="755">
        <v>-11415</v>
      </c>
      <c r="F11" s="756">
        <f t="shared" si="0"/>
        <v>0</v>
      </c>
      <c r="G11" s="751"/>
      <c r="H11" s="733"/>
      <c r="I11" s="745"/>
    </row>
    <row r="12" spans="1:256" ht="25.5" x14ac:dyDescent="0.2">
      <c r="A12" s="757"/>
      <c r="B12" s="758" t="s">
        <v>1297</v>
      </c>
      <c r="C12" s="759">
        <v>1201</v>
      </c>
      <c r="D12" s="760">
        <v>1071</v>
      </c>
      <c r="E12" s="760">
        <v>0</v>
      </c>
      <c r="F12" s="761">
        <f t="shared" si="0"/>
        <v>1071</v>
      </c>
      <c r="G12" s="751"/>
      <c r="H12" s="733"/>
      <c r="I12" s="745"/>
    </row>
    <row r="13" spans="1:256" ht="26.25" thickBot="1" x14ac:dyDescent="0.25">
      <c r="A13" s="762"/>
      <c r="B13" s="763" t="s">
        <v>1298</v>
      </c>
      <c r="C13" s="764">
        <v>0</v>
      </c>
      <c r="D13" s="765">
        <v>0</v>
      </c>
      <c r="E13" s="765">
        <v>0</v>
      </c>
      <c r="F13" s="766">
        <f>SUM(D13:E13)</f>
        <v>0</v>
      </c>
      <c r="G13" s="751"/>
      <c r="H13" s="767"/>
      <c r="I13" s="745"/>
    </row>
    <row r="14" spans="1:256" ht="13.5" thickBot="1" x14ac:dyDescent="0.25">
      <c r="A14" s="739" t="s">
        <v>1299</v>
      </c>
      <c r="B14" s="740"/>
      <c r="C14" s="741">
        <f>SUM(C15:C24)</f>
        <v>12406906</v>
      </c>
      <c r="D14" s="742">
        <f>SUM(D15:D24)</f>
        <v>13098206</v>
      </c>
      <c r="E14" s="742">
        <f>SUM(E15:E24)</f>
        <v>-4607573</v>
      </c>
      <c r="F14" s="768">
        <f t="shared" si="0"/>
        <v>8490633</v>
      </c>
      <c r="G14" s="769"/>
      <c r="H14" s="733"/>
      <c r="I14" s="745"/>
    </row>
    <row r="15" spans="1:256" x14ac:dyDescent="0.2">
      <c r="A15" s="770" t="s">
        <v>480</v>
      </c>
      <c r="B15" s="771" t="s">
        <v>509</v>
      </c>
      <c r="C15" s="772">
        <v>1852623</v>
      </c>
      <c r="D15" s="773">
        <v>1792070</v>
      </c>
      <c r="E15" s="773">
        <v>0</v>
      </c>
      <c r="F15" s="774">
        <f>SUM(D15:E15)</f>
        <v>1792070</v>
      </c>
      <c r="G15" s="733"/>
      <c r="H15" s="733"/>
      <c r="I15" s="745"/>
    </row>
    <row r="16" spans="1:256" x14ac:dyDescent="0.2">
      <c r="A16" s="770"/>
      <c r="B16" s="775" t="s">
        <v>1300</v>
      </c>
      <c r="C16" s="776">
        <v>9786</v>
      </c>
      <c r="D16" s="777">
        <v>9318</v>
      </c>
      <c r="E16" s="777">
        <v>0</v>
      </c>
      <c r="F16" s="778">
        <f t="shared" si="0"/>
        <v>9318</v>
      </c>
      <c r="G16" s="733"/>
      <c r="H16" s="733"/>
      <c r="I16" s="745"/>
    </row>
    <row r="17" spans="1:9" x14ac:dyDescent="0.2">
      <c r="A17" s="770"/>
      <c r="B17" s="775" t="s">
        <v>1301</v>
      </c>
      <c r="C17" s="776">
        <v>6168332</v>
      </c>
      <c r="D17" s="777">
        <v>6716601</v>
      </c>
      <c r="E17" s="777">
        <v>-1800046</v>
      </c>
      <c r="F17" s="778">
        <f t="shared" si="0"/>
        <v>4916555</v>
      </c>
      <c r="G17" s="733"/>
      <c r="H17" s="733"/>
      <c r="I17" s="745"/>
    </row>
    <row r="18" spans="1:9" ht="25.5" x14ac:dyDescent="0.2">
      <c r="A18" s="770"/>
      <c r="B18" s="779" t="s">
        <v>1302</v>
      </c>
      <c r="C18" s="780">
        <v>3131705</v>
      </c>
      <c r="D18" s="781">
        <v>3302453</v>
      </c>
      <c r="E18" s="781">
        <v>-2556577</v>
      </c>
      <c r="F18" s="782">
        <f t="shared" si="0"/>
        <v>745876</v>
      </c>
      <c r="G18" s="733"/>
      <c r="H18" s="733"/>
      <c r="I18" s="745"/>
    </row>
    <row r="19" spans="1:9" x14ac:dyDescent="0.2">
      <c r="A19" s="770"/>
      <c r="B19" s="775" t="s">
        <v>1303</v>
      </c>
      <c r="C19" s="776">
        <v>0</v>
      </c>
      <c r="D19" s="777">
        <v>0</v>
      </c>
      <c r="E19" s="777">
        <v>0</v>
      </c>
      <c r="F19" s="778">
        <f t="shared" si="0"/>
        <v>0</v>
      </c>
      <c r="G19" s="733"/>
      <c r="H19" s="733"/>
      <c r="I19" s="745"/>
    </row>
    <row r="20" spans="1:9" x14ac:dyDescent="0.2">
      <c r="A20" s="770"/>
      <c r="B20" s="775" t="s">
        <v>1304</v>
      </c>
      <c r="C20" s="776">
        <v>0</v>
      </c>
      <c r="D20" s="777">
        <v>0</v>
      </c>
      <c r="E20" s="777">
        <v>0</v>
      </c>
      <c r="F20" s="778">
        <f t="shared" si="0"/>
        <v>0</v>
      </c>
      <c r="G20" s="733"/>
      <c r="H20" s="733"/>
      <c r="I20" s="745"/>
    </row>
    <row r="21" spans="1:9" ht="25.5" x14ac:dyDescent="0.2">
      <c r="A21" s="770"/>
      <c r="B21" s="775" t="s">
        <v>1305</v>
      </c>
      <c r="C21" s="776">
        <v>260995</v>
      </c>
      <c r="D21" s="777">
        <v>250197</v>
      </c>
      <c r="E21" s="777">
        <v>-250197</v>
      </c>
      <c r="F21" s="778">
        <f t="shared" si="0"/>
        <v>0</v>
      </c>
      <c r="G21" s="733"/>
      <c r="H21" s="733"/>
      <c r="I21" s="745"/>
    </row>
    <row r="22" spans="1:9" ht="25.5" x14ac:dyDescent="0.2">
      <c r="A22" s="770"/>
      <c r="B22" s="775" t="s">
        <v>1306</v>
      </c>
      <c r="C22" s="776">
        <v>753</v>
      </c>
      <c r="D22" s="777">
        <v>753</v>
      </c>
      <c r="E22" s="777">
        <v>-753</v>
      </c>
      <c r="F22" s="778">
        <f t="shared" si="0"/>
        <v>0</v>
      </c>
      <c r="G22" s="733"/>
      <c r="H22" s="733"/>
      <c r="I22" s="745"/>
    </row>
    <row r="23" spans="1:9" ht="25.5" x14ac:dyDescent="0.2">
      <c r="A23" s="783"/>
      <c r="B23" s="779" t="s">
        <v>1307</v>
      </c>
      <c r="C23" s="780">
        <v>979578</v>
      </c>
      <c r="D23" s="781">
        <v>1026811</v>
      </c>
      <c r="E23" s="781">
        <v>0</v>
      </c>
      <c r="F23" s="782">
        <f t="shared" si="0"/>
        <v>1026811</v>
      </c>
      <c r="G23" s="733"/>
      <c r="H23" s="733"/>
      <c r="I23" s="745"/>
    </row>
    <row r="24" spans="1:9" ht="26.25" thickBot="1" x14ac:dyDescent="0.25">
      <c r="A24" s="784"/>
      <c r="B24" s="785" t="s">
        <v>1308</v>
      </c>
      <c r="C24" s="786">
        <v>3134</v>
      </c>
      <c r="D24" s="787">
        <v>3</v>
      </c>
      <c r="E24" s="787">
        <v>0</v>
      </c>
      <c r="F24" s="788">
        <f>SUM(D24:E24)</f>
        <v>3</v>
      </c>
      <c r="G24" s="733"/>
      <c r="H24" s="733"/>
      <c r="I24" s="745"/>
    </row>
    <row r="25" spans="1:9" x14ac:dyDescent="0.2">
      <c r="E25" s="789"/>
      <c r="F25" s="790"/>
      <c r="G25" s="733"/>
      <c r="H25" s="733"/>
      <c r="I25" s="733"/>
    </row>
    <row r="26" spans="1:9" x14ac:dyDescent="0.2">
      <c r="E26" s="789"/>
      <c r="F26" s="790"/>
      <c r="G26" s="733"/>
      <c r="H26" s="733"/>
      <c r="I26" s="733"/>
    </row>
    <row r="27" spans="1:9" ht="18.75" x14ac:dyDescent="0.3">
      <c r="A27" s="728" t="s">
        <v>1309</v>
      </c>
      <c r="F27" s="790"/>
      <c r="G27" s="733"/>
      <c r="H27" s="733"/>
      <c r="I27" s="733"/>
    </row>
    <row r="29" spans="1:9" ht="15.75" x14ac:dyDescent="0.25">
      <c r="A29" s="791" t="s">
        <v>1310</v>
      </c>
      <c r="E29" s="731" t="s">
        <v>506</v>
      </c>
    </row>
    <row r="30" spans="1:9" ht="13.5" thickBot="1" x14ac:dyDescent="0.25">
      <c r="A30" s="792"/>
      <c r="B30" s="792"/>
      <c r="C30" s="793"/>
      <c r="D30" s="793"/>
      <c r="E30" s="794"/>
    </row>
    <row r="31" spans="1:9" ht="26.25" thickBot="1" x14ac:dyDescent="0.25">
      <c r="A31" s="1687" t="s">
        <v>1289</v>
      </c>
      <c r="B31" s="1688"/>
      <c r="C31" s="795" t="s">
        <v>1290</v>
      </c>
      <c r="D31" s="796" t="s">
        <v>1339</v>
      </c>
      <c r="E31" s="797" t="s">
        <v>1340</v>
      </c>
    </row>
    <row r="32" spans="1:9" ht="13.5" thickBot="1" x14ac:dyDescent="0.25">
      <c r="A32" s="798" t="s">
        <v>1311</v>
      </c>
      <c r="B32" s="799"/>
      <c r="C32" s="800">
        <f>SUM(C33)</f>
        <v>20</v>
      </c>
      <c r="D32" s="801">
        <f>SUM(D33)</f>
        <v>20</v>
      </c>
      <c r="E32" s="802">
        <f t="shared" ref="E32:E37" si="1">D32-C32</f>
        <v>0</v>
      </c>
    </row>
    <row r="33" spans="1:5" ht="26.25" thickBot="1" x14ac:dyDescent="0.25">
      <c r="A33" s="803" t="s">
        <v>480</v>
      </c>
      <c r="B33" s="804" t="s">
        <v>1312</v>
      </c>
      <c r="C33" s="805">
        <v>20</v>
      </c>
      <c r="D33" s="806">
        <v>20</v>
      </c>
      <c r="E33" s="807">
        <f t="shared" si="1"/>
        <v>0</v>
      </c>
    </row>
    <row r="34" spans="1:5" ht="13.5" thickBot="1" x14ac:dyDescent="0.25">
      <c r="A34" s="1689" t="s">
        <v>1313</v>
      </c>
      <c r="B34" s="1690"/>
      <c r="C34" s="800">
        <f>SUM(C35:C37)</f>
        <v>2014936</v>
      </c>
      <c r="D34" s="808">
        <f>SUM(D35:D37)</f>
        <v>1913411</v>
      </c>
      <c r="E34" s="802">
        <f t="shared" si="1"/>
        <v>-101525</v>
      </c>
    </row>
    <row r="35" spans="1:5" x14ac:dyDescent="0.2">
      <c r="A35" s="809" t="s">
        <v>480</v>
      </c>
      <c r="B35" s="810" t="s">
        <v>1314</v>
      </c>
      <c r="C35" s="811">
        <v>11470</v>
      </c>
      <c r="D35" s="812">
        <v>11406</v>
      </c>
      <c r="E35" s="813">
        <f t="shared" si="1"/>
        <v>-64</v>
      </c>
    </row>
    <row r="36" spans="1:5" x14ac:dyDescent="0.2">
      <c r="A36" s="809"/>
      <c r="B36" s="814" t="s">
        <v>1315</v>
      </c>
      <c r="C36" s="815">
        <v>4151</v>
      </c>
      <c r="D36" s="816">
        <v>4373</v>
      </c>
      <c r="E36" s="817">
        <f t="shared" si="1"/>
        <v>222</v>
      </c>
    </row>
    <row r="37" spans="1:5" ht="13.5" thickBot="1" x14ac:dyDescent="0.25">
      <c r="A37" s="818"/>
      <c r="B37" s="819" t="s">
        <v>1316</v>
      </c>
      <c r="C37" s="820">
        <v>1999315</v>
      </c>
      <c r="D37" s="821">
        <v>1897632</v>
      </c>
      <c r="E37" s="822">
        <f t="shared" si="1"/>
        <v>-101683</v>
      </c>
    </row>
  </sheetData>
  <mergeCells count="5">
    <mergeCell ref="A7:B8"/>
    <mergeCell ref="C7:C8"/>
    <mergeCell ref="D7:F7"/>
    <mergeCell ref="A31:B31"/>
    <mergeCell ref="A34:B34"/>
  </mergeCells>
  <pageMargins left="0.70866141732283472" right="0.70866141732283472" top="0.78740157480314965" bottom="0.78740157480314965" header="0.31496062992125984" footer="0.31496062992125984"/>
  <pageSetup paperSize="9" scale="95" orientation="portrait" r:id="rId1"/>
  <headerFooter>
    <oddFooter>&amp;C&amp;P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workbookViewId="0">
      <selection activeCell="A24" sqref="A24:E24"/>
    </sheetView>
  </sheetViews>
  <sheetFormatPr defaultRowHeight="12.75" x14ac:dyDescent="0.2"/>
  <cols>
    <col min="1" max="1" width="5.5703125" style="823" customWidth="1"/>
    <col min="2" max="2" width="30.42578125" style="823" customWidth="1"/>
    <col min="3" max="3" width="13.85546875" style="823" customWidth="1"/>
    <col min="4" max="4" width="14.140625" style="823" customWidth="1"/>
    <col min="5" max="5" width="13.42578125" style="823" customWidth="1"/>
    <col min="6" max="6" width="10.28515625" style="823" customWidth="1"/>
    <col min="7" max="8" width="10.140625" style="823" bestFit="1" customWidth="1"/>
    <col min="9" max="9" width="9.140625" style="823"/>
    <col min="10" max="10" width="10" style="823" bestFit="1" customWidth="1"/>
    <col min="11" max="16384" width="9.140625" style="823"/>
  </cols>
  <sheetData>
    <row r="1" spans="1:8" ht="18.75" x14ac:dyDescent="0.3">
      <c r="A1" s="728" t="s">
        <v>1317</v>
      </c>
    </row>
    <row r="2" spans="1:8" ht="15.75" x14ac:dyDescent="0.2">
      <c r="A2" s="824"/>
      <c r="B2" s="824"/>
      <c r="C2" s="825"/>
      <c r="D2" s="825"/>
      <c r="E2" s="825"/>
    </row>
    <row r="3" spans="1:8" ht="15.75" x14ac:dyDescent="0.2">
      <c r="A3" s="824" t="s">
        <v>1318</v>
      </c>
      <c r="B3" s="826"/>
      <c r="C3" s="827"/>
      <c r="D3" s="828"/>
      <c r="E3" s="829" t="s">
        <v>506</v>
      </c>
    </row>
    <row r="4" spans="1:8" ht="13.5" thickBot="1" x14ac:dyDescent="0.25">
      <c r="A4" s="825"/>
      <c r="B4" s="825"/>
      <c r="C4" s="825"/>
      <c r="D4" s="825"/>
      <c r="E4" s="829"/>
    </row>
    <row r="5" spans="1:8" ht="26.25" thickBot="1" x14ac:dyDescent="0.25">
      <c r="A5" s="830"/>
      <c r="B5" s="831"/>
      <c r="C5" s="832" t="s">
        <v>1319</v>
      </c>
      <c r="D5" s="833" t="s">
        <v>1341</v>
      </c>
      <c r="E5" s="834" t="s">
        <v>1340</v>
      </c>
    </row>
    <row r="6" spans="1:8" ht="13.5" thickBot="1" x14ac:dyDescent="0.25">
      <c r="A6" s="1692" t="s">
        <v>1320</v>
      </c>
      <c r="B6" s="1693"/>
      <c r="C6" s="1261">
        <f>SUM(C7:C11)</f>
        <v>166785</v>
      </c>
      <c r="D6" s="1262">
        <f>SUM(D7:D11)</f>
        <v>267022</v>
      </c>
      <c r="E6" s="1263">
        <f t="shared" ref="E6:E20" si="0">D6-C6</f>
        <v>100237</v>
      </c>
    </row>
    <row r="7" spans="1:8" x14ac:dyDescent="0.2">
      <c r="A7" s="835" t="s">
        <v>740</v>
      </c>
      <c r="B7" s="836" t="s">
        <v>1321</v>
      </c>
      <c r="C7" s="1264">
        <v>34848</v>
      </c>
      <c r="D7" s="1265">
        <v>45413</v>
      </c>
      <c r="E7" s="1266">
        <f t="shared" si="0"/>
        <v>10565</v>
      </c>
    </row>
    <row r="8" spans="1:8" x14ac:dyDescent="0.2">
      <c r="A8" s="837"/>
      <c r="B8" s="838" t="s">
        <v>1322</v>
      </c>
      <c r="C8" s="1267">
        <v>19383</v>
      </c>
      <c r="D8" s="1268">
        <v>28317</v>
      </c>
      <c r="E8" s="1269">
        <f t="shared" si="0"/>
        <v>8934</v>
      </c>
    </row>
    <row r="9" spans="1:8" ht="38.25" x14ac:dyDescent="0.2">
      <c r="A9" s="839"/>
      <c r="B9" s="840" t="s">
        <v>1323</v>
      </c>
      <c r="C9" s="1270">
        <v>0</v>
      </c>
      <c r="D9" s="1271">
        <v>0</v>
      </c>
      <c r="E9" s="1272">
        <f t="shared" si="0"/>
        <v>0</v>
      </c>
    </row>
    <row r="10" spans="1:8" x14ac:dyDescent="0.2">
      <c r="A10" s="841"/>
      <c r="B10" s="842" t="s">
        <v>1324</v>
      </c>
      <c r="C10" s="1273">
        <v>3245</v>
      </c>
      <c r="D10" s="1274">
        <v>3296</v>
      </c>
      <c r="E10" s="1275">
        <f t="shared" si="0"/>
        <v>51</v>
      </c>
    </row>
    <row r="11" spans="1:8" ht="13.5" thickBot="1" x14ac:dyDescent="0.25">
      <c r="A11" s="841"/>
      <c r="B11" s="843" t="s">
        <v>482</v>
      </c>
      <c r="C11" s="764">
        <v>109309</v>
      </c>
      <c r="D11" s="765">
        <v>189996</v>
      </c>
      <c r="E11" s="766">
        <f t="shared" si="0"/>
        <v>80687</v>
      </c>
      <c r="G11" s="844"/>
      <c r="H11" s="844"/>
    </row>
    <row r="12" spans="1:8" ht="13.5" thickBot="1" x14ac:dyDescent="0.25">
      <c r="A12" s="1694" t="s">
        <v>1325</v>
      </c>
      <c r="B12" s="1695"/>
      <c r="C12" s="1276">
        <f>SUM(C13:C18)</f>
        <v>691738</v>
      </c>
      <c r="D12" s="1277">
        <f>SUM(D13:D18)</f>
        <v>685143</v>
      </c>
      <c r="E12" s="1278">
        <f t="shared" si="0"/>
        <v>-6595</v>
      </c>
    </row>
    <row r="13" spans="1:8" x14ac:dyDescent="0.2">
      <c r="A13" s="835" t="s">
        <v>740</v>
      </c>
      <c r="B13" s="845" t="s">
        <v>1326</v>
      </c>
      <c r="C13" s="1267">
        <v>100213</v>
      </c>
      <c r="D13" s="1268">
        <v>106088</v>
      </c>
      <c r="E13" s="1269">
        <f t="shared" si="0"/>
        <v>5875</v>
      </c>
    </row>
    <row r="14" spans="1:8" x14ac:dyDescent="0.2">
      <c r="A14" s="846"/>
      <c r="B14" s="847" t="s">
        <v>1327</v>
      </c>
      <c r="C14" s="1267">
        <v>269216</v>
      </c>
      <c r="D14" s="1268">
        <v>228229</v>
      </c>
      <c r="E14" s="1269">
        <f t="shared" si="0"/>
        <v>-40987</v>
      </c>
    </row>
    <row r="15" spans="1:8" x14ac:dyDescent="0.2">
      <c r="A15" s="839"/>
      <c r="B15" s="847" t="s">
        <v>1328</v>
      </c>
      <c r="C15" s="1267">
        <v>166917</v>
      </c>
      <c r="D15" s="1268">
        <v>163658</v>
      </c>
      <c r="E15" s="1269">
        <f t="shared" si="0"/>
        <v>-3259</v>
      </c>
      <c r="G15" s="844"/>
      <c r="H15" s="844"/>
    </row>
    <row r="16" spans="1:8" ht="25.5" x14ac:dyDescent="0.2">
      <c r="A16" s="839"/>
      <c r="B16" s="847" t="s">
        <v>1329</v>
      </c>
      <c r="C16" s="1267">
        <v>78033</v>
      </c>
      <c r="D16" s="1268">
        <v>77755</v>
      </c>
      <c r="E16" s="1269">
        <f t="shared" si="0"/>
        <v>-278</v>
      </c>
    </row>
    <row r="17" spans="1:8" x14ac:dyDescent="0.2">
      <c r="A17" s="839"/>
      <c r="B17" s="847" t="s">
        <v>1330</v>
      </c>
      <c r="C17" s="1267">
        <v>30694</v>
      </c>
      <c r="D17" s="1268">
        <v>31410</v>
      </c>
      <c r="E17" s="1269">
        <f t="shared" si="0"/>
        <v>716</v>
      </c>
      <c r="G17" s="844"/>
      <c r="H17" s="844"/>
    </row>
    <row r="18" spans="1:8" ht="13.5" thickBot="1" x14ac:dyDescent="0.25">
      <c r="A18" s="848"/>
      <c r="B18" s="847" t="s">
        <v>482</v>
      </c>
      <c r="C18" s="1267">
        <v>46665</v>
      </c>
      <c r="D18" s="1268">
        <v>78003</v>
      </c>
      <c r="E18" s="1269">
        <f t="shared" si="0"/>
        <v>31338</v>
      </c>
      <c r="F18" s="844"/>
      <c r="G18" s="844"/>
      <c r="H18" s="844"/>
    </row>
    <row r="19" spans="1:8" ht="13.5" thickBot="1" x14ac:dyDescent="0.25">
      <c r="A19" s="1696" t="s">
        <v>1331</v>
      </c>
      <c r="B19" s="1697"/>
      <c r="C19" s="1279">
        <f>SUM(C20)</f>
        <v>0</v>
      </c>
      <c r="D19" s="1280">
        <f>SUM(D20)</f>
        <v>0</v>
      </c>
      <c r="E19" s="1281">
        <f t="shared" si="0"/>
        <v>0</v>
      </c>
    </row>
    <row r="20" spans="1:8" ht="13.5" thickBot="1" x14ac:dyDescent="0.25">
      <c r="A20" s="849" t="s">
        <v>495</v>
      </c>
      <c r="B20" s="850" t="s">
        <v>1332</v>
      </c>
      <c r="C20" s="1282">
        <v>0</v>
      </c>
      <c r="D20" s="1283">
        <v>0</v>
      </c>
      <c r="E20" s="1284">
        <f t="shared" si="0"/>
        <v>0</v>
      </c>
    </row>
    <row r="21" spans="1:8" x14ac:dyDescent="0.2">
      <c r="A21" s="825"/>
      <c r="B21" s="851"/>
      <c r="C21" s="852"/>
      <c r="D21" s="852"/>
      <c r="E21" s="852"/>
    </row>
    <row r="22" spans="1:8" ht="26.25" customHeight="1" x14ac:dyDescent="0.25">
      <c r="A22" s="1698" t="s">
        <v>1333</v>
      </c>
      <c r="B22" s="1698"/>
      <c r="C22" s="1698"/>
      <c r="D22" s="1698"/>
      <c r="E22" s="1698"/>
    </row>
    <row r="23" spans="1:8" ht="10.5" customHeight="1" x14ac:dyDescent="0.2">
      <c r="G23" s="844"/>
      <c r="H23" s="844"/>
    </row>
    <row r="24" spans="1:8" ht="45" customHeight="1" x14ac:dyDescent="0.25">
      <c r="A24" s="1699" t="s">
        <v>1343</v>
      </c>
      <c r="B24" s="1700"/>
      <c r="C24" s="1700"/>
      <c r="D24" s="1700"/>
      <c r="E24" s="1700"/>
      <c r="G24" s="853"/>
    </row>
    <row r="25" spans="1:8" ht="12.75" customHeight="1" x14ac:dyDescent="0.25">
      <c r="A25" s="854"/>
      <c r="B25" s="855"/>
      <c r="C25" s="855"/>
      <c r="D25" s="855"/>
      <c r="E25" s="855"/>
    </row>
    <row r="26" spans="1:8" ht="13.5" customHeight="1" x14ac:dyDescent="0.25">
      <c r="A26" s="856" t="s">
        <v>1334</v>
      </c>
      <c r="B26" s="855"/>
      <c r="C26" s="855"/>
      <c r="D26" s="855"/>
      <c r="E26" s="855"/>
    </row>
    <row r="27" spans="1:8" ht="44.25" customHeight="1" x14ac:dyDescent="0.25">
      <c r="A27" s="1699" t="s">
        <v>1335</v>
      </c>
      <c r="B27" s="1699"/>
      <c r="C27" s="1699"/>
      <c r="D27" s="1699"/>
      <c r="E27" s="1699"/>
    </row>
    <row r="28" spans="1:8" ht="3" customHeight="1" x14ac:dyDescent="0.25">
      <c r="A28" s="855"/>
      <c r="B28" s="855"/>
      <c r="C28" s="855"/>
      <c r="D28" s="855"/>
      <c r="E28" s="855"/>
    </row>
    <row r="29" spans="1:8" ht="72.75" customHeight="1" x14ac:dyDescent="0.25">
      <c r="A29" s="1691" t="s">
        <v>1342</v>
      </c>
      <c r="B29" s="1691"/>
      <c r="C29" s="1691"/>
      <c r="D29" s="1691"/>
      <c r="E29" s="1691"/>
    </row>
    <row r="30" spans="1:8" ht="12.75" customHeight="1" x14ac:dyDescent="0.25">
      <c r="A30" s="855"/>
      <c r="B30" s="855"/>
      <c r="C30" s="855"/>
      <c r="D30" s="855"/>
      <c r="E30" s="857"/>
    </row>
    <row r="31" spans="1:8" ht="30.75" customHeight="1" x14ac:dyDescent="0.25">
      <c r="A31" s="1691" t="s">
        <v>1336</v>
      </c>
      <c r="B31" s="1691"/>
      <c r="C31" s="1691"/>
      <c r="D31" s="1691"/>
      <c r="E31" s="1691"/>
    </row>
  </sheetData>
  <mergeCells count="8">
    <mergeCell ref="A29:E29"/>
    <mergeCell ref="A31:E31"/>
    <mergeCell ref="A6:B6"/>
    <mergeCell ref="A12:B12"/>
    <mergeCell ref="A19:B19"/>
    <mergeCell ref="A22:E22"/>
    <mergeCell ref="A24:E24"/>
    <mergeCell ref="A27:E27"/>
  </mergeCells>
  <pageMargins left="0.70866141732283472" right="0.70866141732283472" top="0.78740157480314965" bottom="0.78740157480314965" header="0.31496062992125984" footer="0.31496062992125984"/>
  <pageSetup paperSize="9" orientation="portrait" r:id="rId1"/>
  <headerFooter>
    <oddFooter>&amp;C&amp;P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zoomScaleNormal="100" zoomScaleSheetLayoutView="85" workbookViewId="0">
      <selection activeCell="A16" sqref="A16"/>
    </sheetView>
  </sheetViews>
  <sheetFormatPr defaultRowHeight="12.75" x14ac:dyDescent="0.2"/>
  <cols>
    <col min="1" max="7" width="9.140625" style="858"/>
    <col min="8" max="8" width="9.140625" style="858" customWidth="1"/>
    <col min="9" max="9" width="13.140625" style="858" customWidth="1"/>
    <col min="10" max="16384" width="9.140625" style="858"/>
  </cols>
  <sheetData>
    <row r="1" spans="1:9" ht="36" customHeight="1" x14ac:dyDescent="0.35">
      <c r="A1" s="1134" t="s">
        <v>1337</v>
      </c>
    </row>
    <row r="2" spans="1:9" ht="12.75" customHeight="1" x14ac:dyDescent="0.2"/>
    <row r="3" spans="1:9" s="860" customFormat="1" ht="45" customHeight="1" x14ac:dyDescent="0.25">
      <c r="A3" s="1701" t="s">
        <v>1523</v>
      </c>
      <c r="B3" s="1701"/>
      <c r="C3" s="1701"/>
      <c r="D3" s="1701"/>
      <c r="E3" s="1701"/>
      <c r="F3" s="1701"/>
      <c r="G3" s="1701"/>
      <c r="H3" s="1701"/>
      <c r="I3" s="1701"/>
    </row>
    <row r="4" spans="1:9" s="860" customFormat="1" ht="3.75" customHeight="1" x14ac:dyDescent="0.25"/>
    <row r="5" spans="1:9" s="1129" customFormat="1" ht="77.25" customHeight="1" x14ac:dyDescent="0.25">
      <c r="A5" s="1320" t="s">
        <v>1504</v>
      </c>
      <c r="B5" s="1320"/>
      <c r="C5" s="1320"/>
      <c r="D5" s="1320"/>
      <c r="E5" s="1320"/>
      <c r="F5" s="1320"/>
      <c r="G5" s="1320"/>
      <c r="H5" s="1320"/>
      <c r="I5" s="1320"/>
    </row>
    <row r="6" spans="1:9" s="1129" customFormat="1" ht="15.75" customHeight="1" x14ac:dyDescent="0.25">
      <c r="A6" s="1133"/>
      <c r="B6" s="1133"/>
      <c r="C6" s="1133"/>
      <c r="D6" s="1133"/>
      <c r="E6" s="1133"/>
      <c r="F6" s="1133"/>
      <c r="G6" s="1133"/>
      <c r="H6" s="1133"/>
      <c r="I6" s="1133"/>
    </row>
    <row r="7" spans="1:9" s="860" customFormat="1" ht="73.5" customHeight="1" x14ac:dyDescent="0.25">
      <c r="A7" s="1701" t="s">
        <v>1509</v>
      </c>
      <c r="B7" s="1701"/>
      <c r="C7" s="1701"/>
      <c r="D7" s="1701"/>
      <c r="E7" s="1701"/>
      <c r="F7" s="1701"/>
      <c r="G7" s="1701"/>
      <c r="H7" s="1701"/>
      <c r="I7" s="1701"/>
    </row>
    <row r="8" spans="1:9" s="860" customFormat="1" ht="3.75" customHeight="1" x14ac:dyDescent="0.25"/>
    <row r="9" spans="1:9" s="1129" customFormat="1" ht="74.25" customHeight="1" x14ac:dyDescent="0.25">
      <c r="A9" s="1320" t="s">
        <v>1510</v>
      </c>
      <c r="B9" s="1320"/>
      <c r="C9" s="1320"/>
      <c r="D9" s="1320"/>
      <c r="E9" s="1320"/>
      <c r="F9" s="1320"/>
      <c r="G9" s="1320"/>
      <c r="H9" s="1320"/>
      <c r="I9" s="1320"/>
    </row>
    <row r="10" spans="1:9" s="1129" customFormat="1" ht="15" customHeight="1" x14ac:dyDescent="0.25">
      <c r="A10" s="1133"/>
      <c r="B10" s="1133"/>
      <c r="C10" s="1133"/>
      <c r="D10" s="1133"/>
      <c r="E10" s="1133"/>
      <c r="F10" s="1133"/>
      <c r="G10" s="1133"/>
      <c r="H10" s="1133"/>
      <c r="I10" s="1133"/>
    </row>
    <row r="11" spans="1:9" s="860" customFormat="1" ht="30" customHeight="1" x14ac:dyDescent="0.25">
      <c r="A11" s="1701" t="s">
        <v>1511</v>
      </c>
      <c r="B11" s="1701"/>
      <c r="C11" s="1701"/>
      <c r="D11" s="1701"/>
      <c r="E11" s="1701"/>
      <c r="F11" s="1701"/>
      <c r="G11" s="1701"/>
      <c r="H11" s="1701"/>
      <c r="I11" s="1701"/>
    </row>
    <row r="12" spans="1:9" s="860" customFormat="1" ht="16.5" customHeight="1" x14ac:dyDescent="0.25"/>
    <row r="13" spans="1:9" s="860" customFormat="1" ht="31.5" customHeight="1" x14ac:dyDescent="0.25">
      <c r="A13" s="1701" t="s">
        <v>1512</v>
      </c>
      <c r="B13" s="1701"/>
      <c r="C13" s="1701"/>
      <c r="D13" s="1701"/>
      <c r="E13" s="1701"/>
      <c r="F13" s="1701"/>
      <c r="G13" s="1701"/>
      <c r="H13" s="1701"/>
      <c r="I13" s="1701"/>
    </row>
    <row r="14" spans="1:9" s="860" customFormat="1" ht="16.5" customHeight="1" x14ac:dyDescent="0.25"/>
    <row r="15" spans="1:9" s="1129" customFormat="1" ht="47.25" customHeight="1" x14ac:dyDescent="0.25">
      <c r="A15" s="1320" t="s">
        <v>1524</v>
      </c>
      <c r="B15" s="1320"/>
      <c r="C15" s="1320"/>
      <c r="D15" s="1320"/>
      <c r="E15" s="1320"/>
      <c r="F15" s="1320"/>
      <c r="G15" s="1320"/>
      <c r="H15" s="1320"/>
      <c r="I15" s="1320"/>
    </row>
  </sheetData>
  <mergeCells count="7">
    <mergeCell ref="A3:I3"/>
    <mergeCell ref="A13:I13"/>
    <mergeCell ref="A15:I15"/>
    <mergeCell ref="A11:I11"/>
    <mergeCell ref="A5:I5"/>
    <mergeCell ref="A7:I7"/>
    <mergeCell ref="A9:I9"/>
  </mergeCells>
  <pageMargins left="0.70866141732283472" right="0.70866141732283472" top="0.78740157480314965" bottom="0.78740157480314965" header="0.31496062992125984" footer="0.31496062992125984"/>
  <pageSetup paperSize="9" orientation="portrait" r:id="rId1"/>
  <headerFoot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1"/>
  <sheetViews>
    <sheetView zoomScaleNormal="100" workbookViewId="0">
      <pane ySplit="9" topLeftCell="A10" activePane="bottomLeft" state="frozenSplit"/>
      <selection activeCell="A24" sqref="A24"/>
      <selection pane="bottomLeft" activeCell="A24" sqref="A24"/>
    </sheetView>
  </sheetViews>
  <sheetFormatPr defaultRowHeight="12.75" customHeight="1" x14ac:dyDescent="0.25"/>
  <cols>
    <col min="1" max="1" width="76.28515625" style="33" customWidth="1"/>
    <col min="2" max="2" width="13" style="34" customWidth="1"/>
    <col min="3" max="3" width="7.42578125" style="34" customWidth="1"/>
    <col min="4" max="4" width="10.5703125" style="190" customWidth="1"/>
    <col min="5" max="5" width="12.5703125" style="190" customWidth="1"/>
    <col min="6" max="16384" width="9.140625" style="33"/>
  </cols>
  <sheetData>
    <row r="1" spans="1:6" ht="21" x14ac:dyDescent="0.25">
      <c r="A1" s="691" t="s">
        <v>1242</v>
      </c>
    </row>
    <row r="2" spans="1:6" ht="12.75" customHeight="1" x14ac:dyDescent="0.25">
      <c r="A2" s="177"/>
    </row>
    <row r="3" spans="1:6" ht="18.75" x14ac:dyDescent="0.25">
      <c r="A3" s="692" t="s">
        <v>1243</v>
      </c>
    </row>
    <row r="4" spans="1:6" ht="12.75" customHeight="1" x14ac:dyDescent="0.25">
      <c r="A4" s="177"/>
    </row>
    <row r="5" spans="1:6" ht="15.75" x14ac:dyDescent="0.25">
      <c r="A5" s="693" t="s">
        <v>1244</v>
      </c>
      <c r="B5" s="11"/>
      <c r="C5" s="11"/>
      <c r="D5" s="11"/>
      <c r="E5" s="11"/>
    </row>
    <row r="6" spans="1:6" ht="12.75" customHeight="1" thickBot="1" x14ac:dyDescent="0.3">
      <c r="A6" s="1334"/>
      <c r="B6" s="1334"/>
      <c r="C6" s="1334"/>
      <c r="D6" s="1334"/>
      <c r="E6" s="1334"/>
    </row>
    <row r="7" spans="1:6" ht="27.95" customHeight="1" thickBot="1" x14ac:dyDescent="0.3">
      <c r="A7" s="1327" t="s">
        <v>654</v>
      </c>
      <c r="B7" s="1328"/>
      <c r="C7" s="1328"/>
      <c r="D7" s="1328"/>
      <c r="E7" s="1329"/>
      <c r="F7" s="129"/>
    </row>
    <row r="8" spans="1:6" ht="12.75" customHeight="1" thickBot="1" x14ac:dyDescent="0.3">
      <c r="A8" s="1324" t="s">
        <v>605</v>
      </c>
      <c r="B8" s="1325"/>
      <c r="C8" s="1325"/>
      <c r="D8" s="1325"/>
      <c r="E8" s="1326"/>
    </row>
    <row r="9" spans="1:6" ht="18" customHeight="1" thickBot="1" x14ac:dyDescent="0.3">
      <c r="A9" s="35" t="s">
        <v>606</v>
      </c>
      <c r="B9" s="36" t="s">
        <v>817</v>
      </c>
      <c r="C9" s="37" t="s">
        <v>818</v>
      </c>
      <c r="D9" s="186" t="s">
        <v>819</v>
      </c>
      <c r="E9" s="187" t="s">
        <v>820</v>
      </c>
    </row>
    <row r="10" spans="1:6" ht="12.75" customHeight="1" x14ac:dyDescent="0.25">
      <c r="A10" s="38" t="s">
        <v>0</v>
      </c>
      <c r="B10" s="1332"/>
      <c r="C10" s="1333"/>
      <c r="D10" s="188" t="s">
        <v>585</v>
      </c>
      <c r="E10" s="189" t="s">
        <v>588</v>
      </c>
    </row>
    <row r="11" spans="1:6" ht="12.75" customHeight="1" x14ac:dyDescent="0.25">
      <c r="A11" s="41" t="s">
        <v>1</v>
      </c>
      <c r="B11" s="42" t="s">
        <v>2</v>
      </c>
      <c r="C11" s="43" t="s">
        <v>3</v>
      </c>
      <c r="D11" s="1301">
        <f>D12+D20+D31+D39</f>
        <v>8065333</v>
      </c>
      <c r="E11" s="1302">
        <f>E12+E20+E31+E39</f>
        <v>8528890</v>
      </c>
    </row>
    <row r="12" spans="1:6" ht="12.75" customHeight="1" x14ac:dyDescent="0.25">
      <c r="A12" s="41" t="s">
        <v>4</v>
      </c>
      <c r="B12" s="42" t="s">
        <v>5</v>
      </c>
      <c r="C12" s="43" t="s">
        <v>6</v>
      </c>
      <c r="D12" s="1303">
        <f>SUM(D13:D19)</f>
        <v>225694</v>
      </c>
      <c r="E12" s="1304">
        <f>SUM(E13:E19)</f>
        <v>240931</v>
      </c>
    </row>
    <row r="13" spans="1:6" ht="12.75" customHeight="1" x14ac:dyDescent="0.25">
      <c r="A13" s="41" t="s">
        <v>7</v>
      </c>
      <c r="B13" s="42" t="s">
        <v>8</v>
      </c>
      <c r="C13" s="43" t="s">
        <v>9</v>
      </c>
      <c r="D13" s="1305">
        <v>0</v>
      </c>
      <c r="E13" s="1306">
        <v>0</v>
      </c>
    </row>
    <row r="14" spans="1:6" ht="12.75" customHeight="1" x14ac:dyDescent="0.25">
      <c r="A14" s="41" t="s">
        <v>10</v>
      </c>
      <c r="B14" s="42" t="s">
        <v>11</v>
      </c>
      <c r="C14" s="43" t="s">
        <v>12</v>
      </c>
      <c r="D14" s="1305">
        <v>211857</v>
      </c>
      <c r="E14" s="1306">
        <v>228445</v>
      </c>
    </row>
    <row r="15" spans="1:6" ht="12.75" customHeight="1" x14ac:dyDescent="0.25">
      <c r="A15" s="41" t="s">
        <v>13</v>
      </c>
      <c r="B15" s="42" t="s">
        <v>14</v>
      </c>
      <c r="C15" s="43" t="s">
        <v>15</v>
      </c>
      <c r="D15" s="1305">
        <v>0</v>
      </c>
      <c r="E15" s="1306">
        <v>0</v>
      </c>
    </row>
    <row r="16" spans="1:6" ht="12.75" customHeight="1" x14ac:dyDescent="0.25">
      <c r="A16" s="41" t="s">
        <v>16</v>
      </c>
      <c r="B16" s="42" t="s">
        <v>17</v>
      </c>
      <c r="C16" s="43" t="s">
        <v>18</v>
      </c>
      <c r="D16" s="1305">
        <v>12636</v>
      </c>
      <c r="E16" s="1306">
        <v>11415</v>
      </c>
    </row>
    <row r="17" spans="1:15" ht="12.75" customHeight="1" x14ac:dyDescent="0.25">
      <c r="A17" s="41" t="s">
        <v>19</v>
      </c>
      <c r="B17" s="42" t="s">
        <v>20</v>
      </c>
      <c r="C17" s="43" t="s">
        <v>21</v>
      </c>
      <c r="D17" s="1305">
        <v>0</v>
      </c>
      <c r="E17" s="1306">
        <v>0</v>
      </c>
    </row>
    <row r="18" spans="1:15" ht="12.75" customHeight="1" x14ac:dyDescent="0.25">
      <c r="A18" s="41" t="s">
        <v>22</v>
      </c>
      <c r="B18" s="42" t="s">
        <v>23</v>
      </c>
      <c r="C18" s="43" t="s">
        <v>24</v>
      </c>
      <c r="D18" s="1305">
        <v>1201</v>
      </c>
      <c r="E18" s="1306">
        <v>1071</v>
      </c>
    </row>
    <row r="19" spans="1:15" ht="12.75" customHeight="1" x14ac:dyDescent="0.25">
      <c r="A19" s="41" t="s">
        <v>25</v>
      </c>
      <c r="B19" s="42" t="s">
        <v>26</v>
      </c>
      <c r="C19" s="43" t="s">
        <v>27</v>
      </c>
      <c r="D19" s="1305">
        <v>0</v>
      </c>
      <c r="E19" s="1306">
        <v>0</v>
      </c>
    </row>
    <row r="20" spans="1:15" ht="12.75" customHeight="1" x14ac:dyDescent="0.25">
      <c r="A20" s="44" t="s">
        <v>28</v>
      </c>
      <c r="B20" s="42" t="s">
        <v>29</v>
      </c>
      <c r="C20" s="43" t="s">
        <v>30</v>
      </c>
      <c r="D20" s="1303">
        <f>SUM(D21:D30)</f>
        <v>12406906</v>
      </c>
      <c r="E20" s="1304">
        <f>SUM(E21:E30)</f>
        <v>13098206</v>
      </c>
    </row>
    <row r="21" spans="1:15" ht="12.75" customHeight="1" x14ac:dyDescent="0.25">
      <c r="A21" s="41" t="s">
        <v>31</v>
      </c>
      <c r="B21" s="42" t="s">
        <v>32</v>
      </c>
      <c r="C21" s="43" t="s">
        <v>33</v>
      </c>
      <c r="D21" s="1307">
        <v>1852623</v>
      </c>
      <c r="E21" s="1308">
        <v>1792070</v>
      </c>
      <c r="F21" s="723"/>
      <c r="G21" s="723"/>
      <c r="H21" s="723"/>
      <c r="I21" s="723"/>
      <c r="J21" s="723"/>
      <c r="K21" s="723"/>
      <c r="L21" s="723"/>
      <c r="M21" s="723"/>
      <c r="N21" s="723"/>
      <c r="O21" s="723"/>
    </row>
    <row r="22" spans="1:15" ht="12.75" customHeight="1" x14ac:dyDescent="0.25">
      <c r="A22" s="41" t="s">
        <v>34</v>
      </c>
      <c r="B22" s="42" t="s">
        <v>35</v>
      </c>
      <c r="C22" s="43" t="s">
        <v>36</v>
      </c>
      <c r="D22" s="1305">
        <v>9786</v>
      </c>
      <c r="E22" s="1306">
        <v>9318</v>
      </c>
      <c r="F22" s="723"/>
      <c r="G22" s="723"/>
      <c r="H22" s="723"/>
      <c r="I22" s="723"/>
      <c r="J22" s="723"/>
      <c r="K22" s="723"/>
      <c r="L22" s="723"/>
      <c r="M22" s="723"/>
      <c r="N22" s="723"/>
      <c r="O22" s="723"/>
    </row>
    <row r="23" spans="1:15" ht="12.75" customHeight="1" x14ac:dyDescent="0.25">
      <c r="A23" s="41" t="s">
        <v>37</v>
      </c>
      <c r="B23" s="42" t="s">
        <v>38</v>
      </c>
      <c r="C23" s="43" t="s">
        <v>39</v>
      </c>
      <c r="D23" s="1305">
        <v>6168332</v>
      </c>
      <c r="E23" s="1306">
        <v>6716601</v>
      </c>
    </row>
    <row r="24" spans="1:15" ht="12.75" customHeight="1" x14ac:dyDescent="0.25">
      <c r="A24" s="41" t="s">
        <v>40</v>
      </c>
      <c r="B24" s="42" t="s">
        <v>41</v>
      </c>
      <c r="C24" s="43" t="s">
        <v>42</v>
      </c>
      <c r="D24" s="1305">
        <v>3131705</v>
      </c>
      <c r="E24" s="1306">
        <v>3302453</v>
      </c>
    </row>
    <row r="25" spans="1:15" ht="12.75" customHeight="1" x14ac:dyDescent="0.25">
      <c r="A25" s="41" t="s">
        <v>43</v>
      </c>
      <c r="B25" s="42" t="s">
        <v>44</v>
      </c>
      <c r="C25" s="43" t="s">
        <v>45</v>
      </c>
      <c r="D25" s="1305">
        <v>0</v>
      </c>
      <c r="E25" s="1306">
        <v>0</v>
      </c>
    </row>
    <row r="26" spans="1:15" ht="12.75" customHeight="1" x14ac:dyDescent="0.25">
      <c r="A26" s="41" t="s">
        <v>46</v>
      </c>
      <c r="B26" s="42" t="s">
        <v>47</v>
      </c>
      <c r="C26" s="43" t="s">
        <v>48</v>
      </c>
      <c r="D26" s="1305">
        <v>0</v>
      </c>
      <c r="E26" s="1306">
        <v>0</v>
      </c>
    </row>
    <row r="27" spans="1:15" ht="12.75" customHeight="1" x14ac:dyDescent="0.25">
      <c r="A27" s="41" t="s">
        <v>49</v>
      </c>
      <c r="B27" s="42" t="s">
        <v>50</v>
      </c>
      <c r="C27" s="43" t="s">
        <v>51</v>
      </c>
      <c r="D27" s="1305">
        <v>260995</v>
      </c>
      <c r="E27" s="1306">
        <v>250197</v>
      </c>
    </row>
    <row r="28" spans="1:15" ht="12.75" customHeight="1" x14ac:dyDescent="0.25">
      <c r="A28" s="41" t="s">
        <v>52</v>
      </c>
      <c r="B28" s="42" t="s">
        <v>53</v>
      </c>
      <c r="C28" s="43" t="s">
        <v>54</v>
      </c>
      <c r="D28" s="1305">
        <v>753</v>
      </c>
      <c r="E28" s="1306">
        <v>753</v>
      </c>
    </row>
    <row r="29" spans="1:15" ht="12.75" customHeight="1" x14ac:dyDescent="0.25">
      <c r="A29" s="41" t="s">
        <v>55</v>
      </c>
      <c r="B29" s="42" t="s">
        <v>56</v>
      </c>
      <c r="C29" s="43" t="s">
        <v>57</v>
      </c>
      <c r="D29" s="1305">
        <v>979578</v>
      </c>
      <c r="E29" s="1306">
        <v>1026811</v>
      </c>
    </row>
    <row r="30" spans="1:15" ht="12.75" customHeight="1" x14ac:dyDescent="0.25">
      <c r="A30" s="41" t="s">
        <v>1254</v>
      </c>
      <c r="B30" s="42" t="s">
        <v>58</v>
      </c>
      <c r="C30" s="43" t="s">
        <v>59</v>
      </c>
      <c r="D30" s="1305">
        <v>3134</v>
      </c>
      <c r="E30" s="1306">
        <v>3</v>
      </c>
    </row>
    <row r="31" spans="1:15" ht="12.75" customHeight="1" x14ac:dyDescent="0.25">
      <c r="A31" s="44" t="s">
        <v>60</v>
      </c>
      <c r="B31" s="42" t="s">
        <v>61</v>
      </c>
      <c r="C31" s="43" t="s">
        <v>62</v>
      </c>
      <c r="D31" s="1303">
        <f>SUM(D32:D38)</f>
        <v>20</v>
      </c>
      <c r="E31" s="1304">
        <f>SUM(E32:E38)</f>
        <v>20</v>
      </c>
    </row>
    <row r="32" spans="1:15" ht="12.75" customHeight="1" x14ac:dyDescent="0.25">
      <c r="A32" s="41" t="s">
        <v>63</v>
      </c>
      <c r="B32" s="42" t="s">
        <v>64</v>
      </c>
      <c r="C32" s="43" t="s">
        <v>65</v>
      </c>
      <c r="D32" s="1305">
        <v>20</v>
      </c>
      <c r="E32" s="1306">
        <v>20</v>
      </c>
    </row>
    <row r="33" spans="1:5" ht="12.75" customHeight="1" x14ac:dyDescent="0.25">
      <c r="A33" s="41" t="s">
        <v>66</v>
      </c>
      <c r="B33" s="42" t="s">
        <v>67</v>
      </c>
      <c r="C33" s="43" t="s">
        <v>68</v>
      </c>
      <c r="D33" s="1305">
        <v>0</v>
      </c>
      <c r="E33" s="1306">
        <v>0</v>
      </c>
    </row>
    <row r="34" spans="1:5" ht="12.75" customHeight="1" x14ac:dyDescent="0.25">
      <c r="A34" s="41" t="s">
        <v>69</v>
      </c>
      <c r="B34" s="42" t="s">
        <v>70</v>
      </c>
      <c r="C34" s="43" t="s">
        <v>71</v>
      </c>
      <c r="D34" s="1305">
        <v>0</v>
      </c>
      <c r="E34" s="1306">
        <v>0</v>
      </c>
    </row>
    <row r="35" spans="1:5" ht="12.75" customHeight="1" x14ac:dyDescent="0.25">
      <c r="A35" s="41" t="s">
        <v>72</v>
      </c>
      <c r="B35" s="42" t="s">
        <v>73</v>
      </c>
      <c r="C35" s="43" t="s">
        <v>74</v>
      </c>
      <c r="D35" s="1305">
        <v>0</v>
      </c>
      <c r="E35" s="1306">
        <v>0</v>
      </c>
    </row>
    <row r="36" spans="1:5" ht="12.75" customHeight="1" x14ac:dyDescent="0.25">
      <c r="A36" s="41" t="s">
        <v>75</v>
      </c>
      <c r="B36" s="42" t="s">
        <v>76</v>
      </c>
      <c r="C36" s="43" t="s">
        <v>77</v>
      </c>
      <c r="D36" s="1305">
        <v>0</v>
      </c>
      <c r="E36" s="1306">
        <v>0</v>
      </c>
    </row>
    <row r="37" spans="1:5" ht="12.75" customHeight="1" x14ac:dyDescent="0.25">
      <c r="A37" s="41" t="s">
        <v>78</v>
      </c>
      <c r="B37" s="42" t="s">
        <v>79</v>
      </c>
      <c r="C37" s="43" t="s">
        <v>80</v>
      </c>
      <c r="D37" s="1305">
        <v>0</v>
      </c>
      <c r="E37" s="1306">
        <v>0</v>
      </c>
    </row>
    <row r="38" spans="1:5" ht="12.75" customHeight="1" x14ac:dyDescent="0.25">
      <c r="A38" s="41" t="s">
        <v>600</v>
      </c>
      <c r="B38" s="42" t="s">
        <v>81</v>
      </c>
      <c r="C38" s="43" t="s">
        <v>82</v>
      </c>
      <c r="D38" s="1305">
        <v>0</v>
      </c>
      <c r="E38" s="1306">
        <v>0</v>
      </c>
    </row>
    <row r="39" spans="1:5" ht="12.75" customHeight="1" x14ac:dyDescent="0.25">
      <c r="A39" s="44" t="s">
        <v>83</v>
      </c>
      <c r="B39" s="42" t="s">
        <v>84</v>
      </c>
      <c r="C39" s="43" t="s">
        <v>85</v>
      </c>
      <c r="D39" s="1303">
        <f>SUM(D40:D50)</f>
        <v>-4567287</v>
      </c>
      <c r="E39" s="1304">
        <f>SUM(E40:E50)</f>
        <v>-4810267</v>
      </c>
    </row>
    <row r="40" spans="1:5" ht="12.75" customHeight="1" x14ac:dyDescent="0.25">
      <c r="A40" s="41" t="s">
        <v>86</v>
      </c>
      <c r="B40" s="42" t="s">
        <v>87</v>
      </c>
      <c r="C40" s="43" t="s">
        <v>88</v>
      </c>
      <c r="D40" s="1305">
        <v>0</v>
      </c>
      <c r="E40" s="1306">
        <v>0</v>
      </c>
    </row>
    <row r="41" spans="1:5" ht="12.75" customHeight="1" x14ac:dyDescent="0.25">
      <c r="A41" s="41" t="s">
        <v>89</v>
      </c>
      <c r="B41" s="42" t="s">
        <v>90</v>
      </c>
      <c r="C41" s="43" t="s">
        <v>91</v>
      </c>
      <c r="D41" s="1305">
        <v>-169822</v>
      </c>
      <c r="E41" s="1306">
        <v>-191279</v>
      </c>
    </row>
    <row r="42" spans="1:5" ht="12.75" customHeight="1" x14ac:dyDescent="0.25">
      <c r="A42" s="41" t="s">
        <v>92</v>
      </c>
      <c r="B42" s="42" t="s">
        <v>93</v>
      </c>
      <c r="C42" s="43" t="s">
        <v>94</v>
      </c>
      <c r="D42" s="1305">
        <v>0</v>
      </c>
      <c r="E42" s="1306">
        <v>0</v>
      </c>
    </row>
    <row r="43" spans="1:5" ht="12.75" customHeight="1" x14ac:dyDescent="0.25">
      <c r="A43" s="41" t="s">
        <v>95</v>
      </c>
      <c r="B43" s="42" t="s">
        <v>96</v>
      </c>
      <c r="C43" s="43" t="s">
        <v>97</v>
      </c>
      <c r="D43" s="1305">
        <v>-12636</v>
      </c>
      <c r="E43" s="1306">
        <v>-11415</v>
      </c>
    </row>
    <row r="44" spans="1:5" ht="12.75" customHeight="1" x14ac:dyDescent="0.25">
      <c r="A44" s="41" t="s">
        <v>98</v>
      </c>
      <c r="B44" s="42" t="s">
        <v>99</v>
      </c>
      <c r="C44" s="43" t="s">
        <v>100</v>
      </c>
      <c r="D44" s="1305">
        <v>0</v>
      </c>
      <c r="E44" s="1306">
        <v>0</v>
      </c>
    </row>
    <row r="45" spans="1:5" ht="12.75" customHeight="1" x14ac:dyDescent="0.25">
      <c r="A45" s="41" t="s">
        <v>101</v>
      </c>
      <c r="B45" s="42" t="s">
        <v>102</v>
      </c>
      <c r="C45" s="43" t="s">
        <v>103</v>
      </c>
      <c r="D45" s="1305">
        <v>-1691932</v>
      </c>
      <c r="E45" s="1306">
        <v>-1800046</v>
      </c>
    </row>
    <row r="46" spans="1:5" ht="12.75" customHeight="1" x14ac:dyDescent="0.25">
      <c r="A46" s="41" t="s">
        <v>104</v>
      </c>
      <c r="B46" s="42" t="s">
        <v>105</v>
      </c>
      <c r="C46" s="43" t="s">
        <v>106</v>
      </c>
      <c r="D46" s="1305">
        <v>-2431149</v>
      </c>
      <c r="E46" s="1306">
        <v>-2556577</v>
      </c>
    </row>
    <row r="47" spans="1:5" ht="12.75" customHeight="1" x14ac:dyDescent="0.25">
      <c r="A47" s="41" t="s">
        <v>107</v>
      </c>
      <c r="B47" s="42" t="s">
        <v>108</v>
      </c>
      <c r="C47" s="43" t="s">
        <v>109</v>
      </c>
      <c r="D47" s="1305">
        <v>0</v>
      </c>
      <c r="E47" s="1306">
        <v>0</v>
      </c>
    </row>
    <row r="48" spans="1:5" ht="12.75" customHeight="1" x14ac:dyDescent="0.25">
      <c r="A48" s="41" t="s">
        <v>110</v>
      </c>
      <c r="B48" s="42" t="s">
        <v>111</v>
      </c>
      <c r="C48" s="43" t="s">
        <v>112</v>
      </c>
      <c r="D48" s="1305">
        <v>0</v>
      </c>
      <c r="E48" s="1306">
        <v>0</v>
      </c>
    </row>
    <row r="49" spans="1:5" ht="12.75" customHeight="1" x14ac:dyDescent="0.25">
      <c r="A49" s="41" t="s">
        <v>686</v>
      </c>
      <c r="B49" s="42" t="s">
        <v>113</v>
      </c>
      <c r="C49" s="43" t="s">
        <v>114</v>
      </c>
      <c r="D49" s="1305">
        <v>-260995</v>
      </c>
      <c r="E49" s="1306">
        <v>-250197</v>
      </c>
    </row>
    <row r="50" spans="1:5" ht="13.5" thickBot="1" x14ac:dyDescent="0.3">
      <c r="A50" s="45" t="s">
        <v>687</v>
      </c>
      <c r="B50" s="46" t="s">
        <v>115</v>
      </c>
      <c r="C50" s="47" t="s">
        <v>116</v>
      </c>
      <c r="D50" s="1309">
        <v>-753</v>
      </c>
      <c r="E50" s="1310">
        <v>-753</v>
      </c>
    </row>
    <row r="51" spans="1:5" ht="12.75" customHeight="1" x14ac:dyDescent="0.25">
      <c r="A51" s="48" t="s">
        <v>117</v>
      </c>
      <c r="B51" s="49" t="s">
        <v>118</v>
      </c>
      <c r="C51" s="50" t="s">
        <v>119</v>
      </c>
      <c r="D51" s="1311">
        <f>D52+D62+D82+D91</f>
        <v>2418763</v>
      </c>
      <c r="E51" s="1312">
        <f>E52+E62+E82+E91</f>
        <v>2468866</v>
      </c>
    </row>
    <row r="52" spans="1:5" ht="12.75" customHeight="1" x14ac:dyDescent="0.25">
      <c r="A52" s="44" t="s">
        <v>120</v>
      </c>
      <c r="B52" s="42" t="s">
        <v>121</v>
      </c>
      <c r="C52" s="43" t="s">
        <v>122</v>
      </c>
      <c r="D52" s="1303">
        <f>SUM(D53:D61)</f>
        <v>32256</v>
      </c>
      <c r="E52" s="1304">
        <f>SUM(E53:E61)</f>
        <v>31032</v>
      </c>
    </row>
    <row r="53" spans="1:5" ht="12.75" customHeight="1" x14ac:dyDescent="0.25">
      <c r="A53" s="41" t="s">
        <v>123</v>
      </c>
      <c r="B53" s="42" t="s">
        <v>124</v>
      </c>
      <c r="C53" s="43" t="s">
        <v>125</v>
      </c>
      <c r="D53" s="1305">
        <v>5931</v>
      </c>
      <c r="E53" s="1306">
        <v>5793</v>
      </c>
    </row>
    <row r="54" spans="1:5" ht="12.75" customHeight="1" x14ac:dyDescent="0.25">
      <c r="A54" s="41" t="s">
        <v>126</v>
      </c>
      <c r="B54" s="42" t="s">
        <v>127</v>
      </c>
      <c r="C54" s="43" t="s">
        <v>128</v>
      </c>
      <c r="D54" s="1305">
        <v>0</v>
      </c>
      <c r="E54" s="1306">
        <v>0</v>
      </c>
    </row>
    <row r="55" spans="1:5" ht="12.75" customHeight="1" x14ac:dyDescent="0.25">
      <c r="A55" s="41" t="s">
        <v>129</v>
      </c>
      <c r="B55" s="42" t="s">
        <v>130</v>
      </c>
      <c r="C55" s="43" t="s">
        <v>131</v>
      </c>
      <c r="D55" s="1305">
        <v>632</v>
      </c>
      <c r="E55" s="1306">
        <v>0</v>
      </c>
    </row>
    <row r="56" spans="1:5" ht="12.75" customHeight="1" x14ac:dyDescent="0.25">
      <c r="A56" s="41" t="s">
        <v>132</v>
      </c>
      <c r="B56" s="42" t="s">
        <v>133</v>
      </c>
      <c r="C56" s="43" t="s">
        <v>134</v>
      </c>
      <c r="D56" s="1305">
        <v>0</v>
      </c>
      <c r="E56" s="1306">
        <v>0</v>
      </c>
    </row>
    <row r="57" spans="1:5" ht="12.75" customHeight="1" x14ac:dyDescent="0.25">
      <c r="A57" s="41" t="s">
        <v>135</v>
      </c>
      <c r="B57" s="42" t="s">
        <v>136</v>
      </c>
      <c r="C57" s="43" t="s">
        <v>137</v>
      </c>
      <c r="D57" s="1305">
        <v>0</v>
      </c>
      <c r="E57" s="1306">
        <v>0</v>
      </c>
    </row>
    <row r="58" spans="1:5" ht="12.75" customHeight="1" x14ac:dyDescent="0.25">
      <c r="A58" s="41" t="s">
        <v>138</v>
      </c>
      <c r="B58" s="42" t="s">
        <v>139</v>
      </c>
      <c r="C58" s="43" t="s">
        <v>140</v>
      </c>
      <c r="D58" s="1305">
        <v>0</v>
      </c>
      <c r="E58" s="1306">
        <v>0</v>
      </c>
    </row>
    <row r="59" spans="1:5" ht="12.75" customHeight="1" x14ac:dyDescent="0.25">
      <c r="A59" s="41" t="s">
        <v>141</v>
      </c>
      <c r="B59" s="42" t="s">
        <v>142</v>
      </c>
      <c r="C59" s="43" t="s">
        <v>143</v>
      </c>
      <c r="D59" s="1305">
        <v>25693</v>
      </c>
      <c r="E59" s="1306">
        <v>25239</v>
      </c>
    </row>
    <row r="60" spans="1:5" ht="12.75" customHeight="1" x14ac:dyDescent="0.25">
      <c r="A60" s="41" t="s">
        <v>144</v>
      </c>
      <c r="B60" s="42" t="s">
        <v>145</v>
      </c>
      <c r="C60" s="43" t="s">
        <v>146</v>
      </c>
      <c r="D60" s="1305">
        <v>0</v>
      </c>
      <c r="E60" s="1306">
        <v>0</v>
      </c>
    </row>
    <row r="61" spans="1:5" ht="12.75" customHeight="1" x14ac:dyDescent="0.25">
      <c r="A61" s="41" t="s">
        <v>147</v>
      </c>
      <c r="B61" s="42" t="s">
        <v>148</v>
      </c>
      <c r="C61" s="43" t="s">
        <v>149</v>
      </c>
      <c r="D61" s="1305">
        <v>0</v>
      </c>
      <c r="E61" s="1306">
        <v>0</v>
      </c>
    </row>
    <row r="62" spans="1:5" ht="12.75" customHeight="1" x14ac:dyDescent="0.25">
      <c r="A62" s="44" t="s">
        <v>150</v>
      </c>
      <c r="B62" s="42" t="s">
        <v>151</v>
      </c>
      <c r="C62" s="43" t="s">
        <v>152</v>
      </c>
      <c r="D62" s="1303">
        <f>SUM(D63:D81)</f>
        <v>166785</v>
      </c>
      <c r="E62" s="1304">
        <f>SUM(E63:E81)</f>
        <v>267022</v>
      </c>
    </row>
    <row r="63" spans="1:5" ht="12.75" customHeight="1" x14ac:dyDescent="0.25">
      <c r="A63" s="41" t="s">
        <v>153</v>
      </c>
      <c r="B63" s="42" t="s">
        <v>154</v>
      </c>
      <c r="C63" s="43" t="s">
        <v>155</v>
      </c>
      <c r="D63" s="1305">
        <v>34848</v>
      </c>
      <c r="E63" s="1306">
        <v>45413</v>
      </c>
    </row>
    <row r="64" spans="1:5" ht="12.75" customHeight="1" x14ac:dyDescent="0.25">
      <c r="A64" s="41" t="s">
        <v>156</v>
      </c>
      <c r="B64" s="42" t="s">
        <v>157</v>
      </c>
      <c r="C64" s="43" t="s">
        <v>158</v>
      </c>
      <c r="D64" s="1305">
        <v>0</v>
      </c>
      <c r="E64" s="1306">
        <v>0</v>
      </c>
    </row>
    <row r="65" spans="1:6" ht="12.75" customHeight="1" x14ac:dyDescent="0.25">
      <c r="A65" s="41" t="s">
        <v>159</v>
      </c>
      <c r="B65" s="42" t="s">
        <v>160</v>
      </c>
      <c r="C65" s="43" t="s">
        <v>161</v>
      </c>
      <c r="D65" s="1305">
        <v>0</v>
      </c>
      <c r="E65" s="1306">
        <v>0</v>
      </c>
    </row>
    <row r="66" spans="1:6" ht="12.75" customHeight="1" x14ac:dyDescent="0.25">
      <c r="A66" s="41" t="s">
        <v>162</v>
      </c>
      <c r="B66" s="42" t="s">
        <v>148</v>
      </c>
      <c r="C66" s="43" t="s">
        <v>163</v>
      </c>
      <c r="D66" s="1305">
        <v>19383</v>
      </c>
      <c r="E66" s="1306">
        <v>28317</v>
      </c>
    </row>
    <row r="67" spans="1:6" ht="12.75" customHeight="1" x14ac:dyDescent="0.25">
      <c r="A67" s="41" t="s">
        <v>164</v>
      </c>
      <c r="B67" s="42" t="s">
        <v>165</v>
      </c>
      <c r="C67" s="43" t="s">
        <v>166</v>
      </c>
      <c r="D67" s="1305">
        <v>56500</v>
      </c>
      <c r="E67" s="1306">
        <v>109026</v>
      </c>
    </row>
    <row r="68" spans="1:6" ht="12.75" customHeight="1" x14ac:dyDescent="0.25">
      <c r="A68" s="41" t="s">
        <v>167</v>
      </c>
      <c r="B68" s="42" t="s">
        <v>168</v>
      </c>
      <c r="C68" s="43" t="s">
        <v>169</v>
      </c>
      <c r="D68" s="1305">
        <v>3245</v>
      </c>
      <c r="E68" s="1306">
        <v>3296</v>
      </c>
    </row>
    <row r="69" spans="1:6" ht="12.75" customHeight="1" x14ac:dyDescent="0.25">
      <c r="A69" s="305" t="s">
        <v>691</v>
      </c>
      <c r="B69" s="42" t="s">
        <v>170</v>
      </c>
      <c r="C69" s="43" t="s">
        <v>171</v>
      </c>
      <c r="D69" s="1305">
        <v>0</v>
      </c>
      <c r="E69" s="1306">
        <v>0</v>
      </c>
      <c r="F69"/>
    </row>
    <row r="70" spans="1:6" ht="12.75" customHeight="1" x14ac:dyDescent="0.25">
      <c r="A70" s="41" t="s">
        <v>172</v>
      </c>
      <c r="B70" s="42" t="s">
        <v>173</v>
      </c>
      <c r="C70" s="43" t="s">
        <v>174</v>
      </c>
      <c r="D70" s="1305">
        <v>0</v>
      </c>
      <c r="E70" s="1306">
        <v>0</v>
      </c>
    </row>
    <row r="71" spans="1:6" ht="12.75" customHeight="1" x14ac:dyDescent="0.25">
      <c r="A71" s="41" t="s">
        <v>175</v>
      </c>
      <c r="B71" s="42" t="s">
        <v>176</v>
      </c>
      <c r="C71" s="43" t="s">
        <v>177</v>
      </c>
      <c r="D71" s="1305">
        <v>0</v>
      </c>
      <c r="E71" s="1306">
        <v>0</v>
      </c>
    </row>
    <row r="72" spans="1:6" ht="12.75" customHeight="1" x14ac:dyDescent="0.25">
      <c r="A72" s="41" t="s">
        <v>178</v>
      </c>
      <c r="B72" s="42" t="s">
        <v>179</v>
      </c>
      <c r="C72" s="43" t="s">
        <v>180</v>
      </c>
      <c r="D72" s="1305">
        <v>8833</v>
      </c>
      <c r="E72" s="1306">
        <v>0</v>
      </c>
    </row>
    <row r="73" spans="1:6" ht="12.75" customHeight="1" x14ac:dyDescent="0.25">
      <c r="A73" s="41" t="s">
        <v>181</v>
      </c>
      <c r="B73" s="42" t="s">
        <v>182</v>
      </c>
      <c r="C73" s="43" t="s">
        <v>183</v>
      </c>
      <c r="D73" s="1305">
        <v>0</v>
      </c>
      <c r="E73" s="1306">
        <v>0</v>
      </c>
    </row>
    <row r="74" spans="1:6" ht="12.75" customHeight="1" x14ac:dyDescent="0.25">
      <c r="A74" s="41" t="s">
        <v>184</v>
      </c>
      <c r="B74" s="42" t="s">
        <v>185</v>
      </c>
      <c r="C74" s="43" t="s">
        <v>186</v>
      </c>
      <c r="D74" s="1305">
        <v>33859</v>
      </c>
      <c r="E74" s="1306">
        <v>71875</v>
      </c>
    </row>
    <row r="75" spans="1:6" ht="12.75" customHeight="1" x14ac:dyDescent="0.25">
      <c r="A75" s="41" t="s">
        <v>685</v>
      </c>
      <c r="B75" s="42" t="s">
        <v>187</v>
      </c>
      <c r="C75" s="43" t="s">
        <v>188</v>
      </c>
      <c r="D75" s="1305">
        <v>0</v>
      </c>
      <c r="E75" s="1306">
        <v>0</v>
      </c>
    </row>
    <row r="76" spans="1:6" ht="12.75" customHeight="1" x14ac:dyDescent="0.25">
      <c r="A76" s="41" t="s">
        <v>189</v>
      </c>
      <c r="B76" s="42" t="s">
        <v>190</v>
      </c>
      <c r="C76" s="43" t="s">
        <v>191</v>
      </c>
      <c r="D76" s="1305">
        <v>0</v>
      </c>
      <c r="E76" s="1306">
        <v>0</v>
      </c>
    </row>
    <row r="77" spans="1:6" ht="12.75" customHeight="1" x14ac:dyDescent="0.25">
      <c r="A77" s="41" t="s">
        <v>601</v>
      </c>
      <c r="B77" s="42" t="s">
        <v>192</v>
      </c>
      <c r="C77" s="43" t="s">
        <v>193</v>
      </c>
      <c r="D77" s="1305">
        <v>0</v>
      </c>
      <c r="E77" s="1306">
        <v>0</v>
      </c>
    </row>
    <row r="78" spans="1:6" ht="12.75" customHeight="1" x14ac:dyDescent="0.25">
      <c r="A78" s="41" t="s">
        <v>602</v>
      </c>
      <c r="B78" s="42" t="s">
        <v>194</v>
      </c>
      <c r="C78" s="43" t="s">
        <v>195</v>
      </c>
      <c r="D78" s="1305">
        <v>0</v>
      </c>
      <c r="E78" s="1306">
        <v>0</v>
      </c>
    </row>
    <row r="79" spans="1:6" ht="12.75" customHeight="1" x14ac:dyDescent="0.25">
      <c r="A79" s="41" t="s">
        <v>196</v>
      </c>
      <c r="B79" s="42" t="s">
        <v>197</v>
      </c>
      <c r="C79" s="43" t="s">
        <v>198</v>
      </c>
      <c r="D79" s="1305">
        <v>654</v>
      </c>
      <c r="E79" s="1306">
        <v>532</v>
      </c>
    </row>
    <row r="80" spans="1:6" ht="12.75" customHeight="1" x14ac:dyDescent="0.25">
      <c r="A80" s="41" t="s">
        <v>199</v>
      </c>
      <c r="B80" s="42" t="s">
        <v>200</v>
      </c>
      <c r="C80" s="43" t="s">
        <v>201</v>
      </c>
      <c r="D80" s="1305">
        <v>9463</v>
      </c>
      <c r="E80" s="1306">
        <v>8563</v>
      </c>
    </row>
    <row r="81" spans="1:5" ht="12.75" customHeight="1" x14ac:dyDescent="0.25">
      <c r="A81" s="41" t="s">
        <v>202</v>
      </c>
      <c r="B81" s="42" t="s">
        <v>203</v>
      </c>
      <c r="C81" s="43" t="s">
        <v>204</v>
      </c>
      <c r="D81" s="1305">
        <v>0</v>
      </c>
      <c r="E81" s="1306">
        <v>0</v>
      </c>
    </row>
    <row r="82" spans="1:5" ht="12.75" customHeight="1" x14ac:dyDescent="0.25">
      <c r="A82" s="44" t="s">
        <v>205</v>
      </c>
      <c r="B82" s="42" t="s">
        <v>206</v>
      </c>
      <c r="C82" s="43" t="s">
        <v>207</v>
      </c>
      <c r="D82" s="1303">
        <f>SUM(D83:D90)</f>
        <v>2014936</v>
      </c>
      <c r="E82" s="1304">
        <f>SUM(E83:E90)</f>
        <v>1913411</v>
      </c>
    </row>
    <row r="83" spans="1:5" ht="12.75" customHeight="1" x14ac:dyDescent="0.25">
      <c r="A83" s="41" t="s">
        <v>208</v>
      </c>
      <c r="B83" s="42" t="s">
        <v>209</v>
      </c>
      <c r="C83" s="43" t="s">
        <v>210</v>
      </c>
      <c r="D83" s="1305">
        <v>11470</v>
      </c>
      <c r="E83" s="1306">
        <v>11406</v>
      </c>
    </row>
    <row r="84" spans="1:5" ht="12.75" customHeight="1" x14ac:dyDescent="0.25">
      <c r="A84" s="41" t="s">
        <v>211</v>
      </c>
      <c r="B84" s="42" t="s">
        <v>212</v>
      </c>
      <c r="C84" s="43" t="s">
        <v>213</v>
      </c>
      <c r="D84" s="1305">
        <v>4151</v>
      </c>
      <c r="E84" s="1306">
        <v>4373</v>
      </c>
    </row>
    <row r="85" spans="1:5" ht="12.75" customHeight="1" x14ac:dyDescent="0.25">
      <c r="A85" s="41" t="s">
        <v>214</v>
      </c>
      <c r="B85" s="42" t="s">
        <v>215</v>
      </c>
      <c r="C85" s="43" t="s">
        <v>216</v>
      </c>
      <c r="D85" s="1305">
        <v>1999315</v>
      </c>
      <c r="E85" s="1306">
        <v>1897632</v>
      </c>
    </row>
    <row r="86" spans="1:5" ht="12.75" customHeight="1" x14ac:dyDescent="0.25">
      <c r="A86" s="41" t="s">
        <v>217</v>
      </c>
      <c r="B86" s="42" t="s">
        <v>218</v>
      </c>
      <c r="C86" s="43" t="s">
        <v>219</v>
      </c>
      <c r="D86" s="1305">
        <v>0</v>
      </c>
      <c r="E86" s="1306">
        <v>0</v>
      </c>
    </row>
    <row r="87" spans="1:5" ht="12.75" customHeight="1" x14ac:dyDescent="0.25">
      <c r="A87" s="41" t="s">
        <v>220</v>
      </c>
      <c r="B87" s="42" t="s">
        <v>221</v>
      </c>
      <c r="C87" s="43" t="s">
        <v>222</v>
      </c>
      <c r="D87" s="1305">
        <v>0</v>
      </c>
      <c r="E87" s="1306">
        <v>0</v>
      </c>
    </row>
    <row r="88" spans="1:5" ht="12.75" customHeight="1" x14ac:dyDescent="0.25">
      <c r="A88" s="41" t="s">
        <v>223</v>
      </c>
      <c r="B88" s="42" t="s">
        <v>224</v>
      </c>
      <c r="C88" s="43" t="s">
        <v>225</v>
      </c>
      <c r="D88" s="1305">
        <v>0</v>
      </c>
      <c r="E88" s="1306">
        <v>0</v>
      </c>
    </row>
    <row r="89" spans="1:5" ht="12.75" customHeight="1" x14ac:dyDescent="0.25">
      <c r="A89" s="41" t="s">
        <v>226</v>
      </c>
      <c r="B89" s="42" t="s">
        <v>227</v>
      </c>
      <c r="C89" s="43" t="s">
        <v>228</v>
      </c>
      <c r="D89" s="1305">
        <v>0</v>
      </c>
      <c r="E89" s="1306">
        <v>0</v>
      </c>
    </row>
    <row r="90" spans="1:5" ht="12.75" customHeight="1" x14ac:dyDescent="0.25">
      <c r="A90" s="41" t="s">
        <v>229</v>
      </c>
      <c r="B90" s="42" t="s">
        <v>230</v>
      </c>
      <c r="C90" s="43" t="s">
        <v>231</v>
      </c>
      <c r="D90" s="1305">
        <v>0</v>
      </c>
      <c r="E90" s="1306">
        <v>0</v>
      </c>
    </row>
    <row r="91" spans="1:5" ht="12.75" customHeight="1" x14ac:dyDescent="0.25">
      <c r="A91" s="44" t="s">
        <v>232</v>
      </c>
      <c r="B91" s="42" t="s">
        <v>233</v>
      </c>
      <c r="C91" s="43" t="s">
        <v>234</v>
      </c>
      <c r="D91" s="1303">
        <f>SUM(D92:D94)</f>
        <v>204786</v>
      </c>
      <c r="E91" s="1304">
        <f>SUM(E92:E94)</f>
        <v>257401</v>
      </c>
    </row>
    <row r="92" spans="1:5" ht="12.75" customHeight="1" x14ac:dyDescent="0.25">
      <c r="A92" s="41" t="s">
        <v>235</v>
      </c>
      <c r="B92" s="42" t="s">
        <v>236</v>
      </c>
      <c r="C92" s="43" t="s">
        <v>237</v>
      </c>
      <c r="D92" s="1305">
        <v>11695</v>
      </c>
      <c r="E92" s="1306">
        <v>45868</v>
      </c>
    </row>
    <row r="93" spans="1:5" ht="12.75" customHeight="1" x14ac:dyDescent="0.25">
      <c r="A93" s="41" t="s">
        <v>238</v>
      </c>
      <c r="B93" s="42" t="s">
        <v>239</v>
      </c>
      <c r="C93" s="43" t="s">
        <v>240</v>
      </c>
      <c r="D93" s="1305">
        <v>192810</v>
      </c>
      <c r="E93" s="1306">
        <v>211533</v>
      </c>
    </row>
    <row r="94" spans="1:5" ht="12.75" customHeight="1" x14ac:dyDescent="0.25">
      <c r="A94" s="41" t="s">
        <v>241</v>
      </c>
      <c r="B94" s="42" t="s">
        <v>242</v>
      </c>
      <c r="C94" s="43" t="s">
        <v>243</v>
      </c>
      <c r="D94" s="1305">
        <v>281</v>
      </c>
      <c r="E94" s="1306">
        <v>0</v>
      </c>
    </row>
    <row r="95" spans="1:5" ht="12.75" customHeight="1" thickBot="1" x14ac:dyDescent="0.3">
      <c r="A95" s="45" t="s">
        <v>244</v>
      </c>
      <c r="B95" s="46" t="s">
        <v>245</v>
      </c>
      <c r="C95" s="47" t="s">
        <v>246</v>
      </c>
      <c r="D95" s="1313">
        <f>D11+D51</f>
        <v>10484096</v>
      </c>
      <c r="E95" s="1314">
        <f>E11+E51</f>
        <v>10997756</v>
      </c>
    </row>
    <row r="96" spans="1:5" ht="12.75" customHeight="1" thickBot="1" x14ac:dyDescent="0.3">
      <c r="A96" s="51" t="s">
        <v>247</v>
      </c>
      <c r="B96" s="1330" t="s">
        <v>248</v>
      </c>
      <c r="C96" s="1331"/>
      <c r="D96" s="1315" t="s">
        <v>652</v>
      </c>
      <c r="E96" s="1316" t="s">
        <v>653</v>
      </c>
    </row>
    <row r="97" spans="1:6" ht="12.75" customHeight="1" x14ac:dyDescent="0.25">
      <c r="A97" s="52" t="s">
        <v>249</v>
      </c>
      <c r="B97" s="39" t="s">
        <v>250</v>
      </c>
      <c r="C97" s="40" t="s">
        <v>251</v>
      </c>
      <c r="D97" s="1301">
        <f>D98+D102</f>
        <v>9589862</v>
      </c>
      <c r="E97" s="1302">
        <f>E98+E102</f>
        <v>10209932</v>
      </c>
    </row>
    <row r="98" spans="1:6" ht="12.75" customHeight="1" x14ac:dyDescent="0.25">
      <c r="A98" s="41" t="s">
        <v>252</v>
      </c>
      <c r="B98" s="42" t="s">
        <v>253</v>
      </c>
      <c r="C98" s="43" t="s">
        <v>254</v>
      </c>
      <c r="D98" s="1303">
        <f>SUM(D99:D101)</f>
        <v>9539707</v>
      </c>
      <c r="E98" s="1304">
        <f>SUM(E99:E101)</f>
        <v>10112098</v>
      </c>
    </row>
    <row r="99" spans="1:6" ht="12.75" customHeight="1" x14ac:dyDescent="0.25">
      <c r="A99" s="41" t="s">
        <v>255</v>
      </c>
      <c r="B99" s="42" t="s">
        <v>256</v>
      </c>
      <c r="C99" s="43" t="s">
        <v>257</v>
      </c>
      <c r="D99" s="1305">
        <v>8122266</v>
      </c>
      <c r="E99" s="1306">
        <v>8585717</v>
      </c>
    </row>
    <row r="100" spans="1:6" ht="12.75" customHeight="1" x14ac:dyDescent="0.25">
      <c r="A100" s="41" t="s">
        <v>258</v>
      </c>
      <c r="B100" s="42" t="s">
        <v>259</v>
      </c>
      <c r="C100" s="43" t="s">
        <v>260</v>
      </c>
      <c r="D100" s="1305">
        <v>1417441</v>
      </c>
      <c r="E100" s="1306">
        <v>1526381</v>
      </c>
    </row>
    <row r="101" spans="1:6" ht="12.75" customHeight="1" x14ac:dyDescent="0.25">
      <c r="A101" s="41" t="s">
        <v>261</v>
      </c>
      <c r="B101" s="42" t="s">
        <v>262</v>
      </c>
      <c r="C101" s="43" t="s">
        <v>263</v>
      </c>
      <c r="D101" s="1305">
        <v>0</v>
      </c>
      <c r="E101" s="1306">
        <v>0</v>
      </c>
      <c r="F101" s="129"/>
    </row>
    <row r="102" spans="1:6" ht="12.75" customHeight="1" x14ac:dyDescent="0.25">
      <c r="A102" s="44" t="s">
        <v>688</v>
      </c>
      <c r="B102" s="42" t="s">
        <v>264</v>
      </c>
      <c r="C102" s="43" t="s">
        <v>265</v>
      </c>
      <c r="D102" s="1303">
        <f>SUM(D103:D105)</f>
        <v>50155</v>
      </c>
      <c r="E102" s="1304">
        <f>SUM(E103:E105)</f>
        <v>97834</v>
      </c>
    </row>
    <row r="103" spans="1:6" ht="12.75" customHeight="1" x14ac:dyDescent="0.25">
      <c r="A103" s="41" t="s">
        <v>266</v>
      </c>
      <c r="B103" s="42" t="s">
        <v>267</v>
      </c>
      <c r="C103" s="43" t="s">
        <v>268</v>
      </c>
      <c r="D103" s="1305">
        <v>0</v>
      </c>
      <c r="E103" s="1306">
        <v>97834</v>
      </c>
    </row>
    <row r="104" spans="1:6" ht="12.75" customHeight="1" x14ac:dyDescent="0.25">
      <c r="A104" s="41" t="s">
        <v>269</v>
      </c>
      <c r="B104" s="42" t="s">
        <v>270</v>
      </c>
      <c r="C104" s="43" t="s">
        <v>271</v>
      </c>
      <c r="D104" s="1305">
        <v>50155</v>
      </c>
      <c r="E104" s="1306">
        <v>0</v>
      </c>
    </row>
    <row r="105" spans="1:6" ht="12.75" customHeight="1" x14ac:dyDescent="0.25">
      <c r="A105" s="41" t="s">
        <v>690</v>
      </c>
      <c r="B105" s="42" t="s">
        <v>272</v>
      </c>
      <c r="C105" s="43" t="s">
        <v>273</v>
      </c>
      <c r="D105" s="1305">
        <v>0</v>
      </c>
      <c r="E105" s="1306">
        <v>0</v>
      </c>
    </row>
    <row r="106" spans="1:6" ht="12.75" customHeight="1" x14ac:dyDescent="0.25">
      <c r="A106" s="41" t="s">
        <v>274</v>
      </c>
      <c r="B106" s="53" t="s">
        <v>275</v>
      </c>
      <c r="C106" s="43" t="s">
        <v>276</v>
      </c>
      <c r="D106" s="1303">
        <f>D107+D109+D117+D141</f>
        <v>894234</v>
      </c>
      <c r="E106" s="1304">
        <f>E107+E109+E117+E141</f>
        <v>787824</v>
      </c>
    </row>
    <row r="107" spans="1:6" ht="12.75" customHeight="1" x14ac:dyDescent="0.25">
      <c r="A107" s="41" t="s">
        <v>277</v>
      </c>
      <c r="B107" s="42" t="s">
        <v>278</v>
      </c>
      <c r="C107" s="43" t="s">
        <v>279</v>
      </c>
      <c r="D107" s="1303">
        <f>D108</f>
        <v>0</v>
      </c>
      <c r="E107" s="1304">
        <f>E108</f>
        <v>100</v>
      </c>
    </row>
    <row r="108" spans="1:6" ht="12.75" customHeight="1" x14ac:dyDescent="0.25">
      <c r="A108" s="41" t="s">
        <v>280</v>
      </c>
      <c r="B108" s="42" t="s">
        <v>281</v>
      </c>
      <c r="C108" s="43" t="s">
        <v>282</v>
      </c>
      <c r="D108" s="1305">
        <v>0</v>
      </c>
      <c r="E108" s="1306">
        <v>100</v>
      </c>
    </row>
    <row r="109" spans="1:6" ht="12.75" customHeight="1" x14ac:dyDescent="0.25">
      <c r="A109" s="41" t="s">
        <v>283</v>
      </c>
      <c r="B109" s="42" t="s">
        <v>284</v>
      </c>
      <c r="C109" s="43" t="s">
        <v>285</v>
      </c>
      <c r="D109" s="1303">
        <f>SUM(D110:D116)</f>
        <v>0</v>
      </c>
      <c r="E109" s="1304">
        <f>SUM(E110:E116)</f>
        <v>0</v>
      </c>
    </row>
    <row r="110" spans="1:6" ht="12.75" customHeight="1" x14ac:dyDescent="0.25">
      <c r="A110" s="41" t="s">
        <v>286</v>
      </c>
      <c r="B110" s="42" t="s">
        <v>287</v>
      </c>
      <c r="C110" s="43" t="s">
        <v>288</v>
      </c>
      <c r="D110" s="1305">
        <v>0</v>
      </c>
      <c r="E110" s="1306">
        <v>0</v>
      </c>
    </row>
    <row r="111" spans="1:6" ht="12.75" customHeight="1" x14ac:dyDescent="0.25">
      <c r="A111" s="41" t="s">
        <v>603</v>
      </c>
      <c r="B111" s="42" t="s">
        <v>289</v>
      </c>
      <c r="C111" s="43" t="s">
        <v>290</v>
      </c>
      <c r="D111" s="1305">
        <v>0</v>
      </c>
      <c r="E111" s="1306">
        <v>0</v>
      </c>
    </row>
    <row r="112" spans="1:6" ht="12.75" customHeight="1" x14ac:dyDescent="0.25">
      <c r="A112" s="41" t="s">
        <v>291</v>
      </c>
      <c r="B112" s="42" t="s">
        <v>292</v>
      </c>
      <c r="C112" s="43" t="s">
        <v>293</v>
      </c>
      <c r="D112" s="1305">
        <v>0</v>
      </c>
      <c r="E112" s="1306">
        <v>0</v>
      </c>
    </row>
    <row r="113" spans="1:5" ht="12.75" customHeight="1" x14ac:dyDescent="0.25">
      <c r="A113" s="41" t="s">
        <v>294</v>
      </c>
      <c r="B113" s="42" t="s">
        <v>295</v>
      </c>
      <c r="C113" s="43" t="s">
        <v>296</v>
      </c>
      <c r="D113" s="1305">
        <v>0</v>
      </c>
      <c r="E113" s="1306">
        <v>0</v>
      </c>
    </row>
    <row r="114" spans="1:5" ht="12.75" customHeight="1" x14ac:dyDescent="0.25">
      <c r="A114" s="41" t="s">
        <v>297</v>
      </c>
      <c r="B114" s="42" t="s">
        <v>298</v>
      </c>
      <c r="C114" s="43" t="s">
        <v>299</v>
      </c>
      <c r="D114" s="1305">
        <v>0</v>
      </c>
      <c r="E114" s="1306">
        <v>0</v>
      </c>
    </row>
    <row r="115" spans="1:5" ht="12.75" customHeight="1" x14ac:dyDescent="0.25">
      <c r="A115" s="41" t="s">
        <v>300</v>
      </c>
      <c r="B115" s="42" t="s">
        <v>301</v>
      </c>
      <c r="C115" s="43" t="s">
        <v>302</v>
      </c>
      <c r="D115" s="1305">
        <v>0</v>
      </c>
      <c r="E115" s="1306">
        <v>0</v>
      </c>
    </row>
    <row r="116" spans="1:5" ht="12.75" customHeight="1" x14ac:dyDescent="0.25">
      <c r="A116" s="41" t="s">
        <v>303</v>
      </c>
      <c r="B116" s="42" t="s">
        <v>304</v>
      </c>
      <c r="C116" s="43" t="s">
        <v>305</v>
      </c>
      <c r="D116" s="1305">
        <v>0</v>
      </c>
      <c r="E116" s="1306">
        <v>0</v>
      </c>
    </row>
    <row r="117" spans="1:5" ht="12.75" customHeight="1" x14ac:dyDescent="0.25">
      <c r="A117" s="44" t="s">
        <v>306</v>
      </c>
      <c r="B117" s="42" t="s">
        <v>307</v>
      </c>
      <c r="C117" s="43" t="s">
        <v>308</v>
      </c>
      <c r="D117" s="1303">
        <f>SUM(D118:D140)</f>
        <v>691738</v>
      </c>
      <c r="E117" s="1304">
        <f>SUM(E118:E140)</f>
        <v>685143</v>
      </c>
    </row>
    <row r="118" spans="1:5" ht="12.75" customHeight="1" x14ac:dyDescent="0.25">
      <c r="A118" s="41" t="s">
        <v>309</v>
      </c>
      <c r="B118" s="42" t="s">
        <v>310</v>
      </c>
      <c r="C118" s="43" t="s">
        <v>311</v>
      </c>
      <c r="D118" s="1305">
        <v>100213</v>
      </c>
      <c r="E118" s="1306">
        <v>106088</v>
      </c>
    </row>
    <row r="119" spans="1:5" ht="12.75" customHeight="1" x14ac:dyDescent="0.25">
      <c r="A119" s="41" t="s">
        <v>312</v>
      </c>
      <c r="B119" s="42" t="s">
        <v>313</v>
      </c>
      <c r="C119" s="43" t="s">
        <v>314</v>
      </c>
      <c r="D119" s="1305">
        <v>0</v>
      </c>
      <c r="E119" s="1306">
        <v>0</v>
      </c>
    </row>
    <row r="120" spans="1:5" ht="12.75" customHeight="1" x14ac:dyDescent="0.25">
      <c r="A120" s="41" t="s">
        <v>315</v>
      </c>
      <c r="B120" s="42" t="s">
        <v>316</v>
      </c>
      <c r="C120" s="43" t="s">
        <v>317</v>
      </c>
      <c r="D120" s="1305">
        <v>269216</v>
      </c>
      <c r="E120" s="1306">
        <v>228229</v>
      </c>
    </row>
    <row r="121" spans="1:5" ht="12.75" customHeight="1" x14ac:dyDescent="0.25">
      <c r="A121" s="41" t="s">
        <v>318</v>
      </c>
      <c r="B121" s="42" t="s">
        <v>319</v>
      </c>
      <c r="C121" s="43" t="s">
        <v>320</v>
      </c>
      <c r="D121" s="1305">
        <v>24668</v>
      </c>
      <c r="E121" s="1306">
        <v>53183</v>
      </c>
    </row>
    <row r="122" spans="1:5" ht="12.75" customHeight="1" x14ac:dyDescent="0.25">
      <c r="A122" s="41" t="s">
        <v>321</v>
      </c>
      <c r="B122" s="42" t="s">
        <v>322</v>
      </c>
      <c r="C122" s="43" t="s">
        <v>323</v>
      </c>
      <c r="D122" s="1305">
        <v>3824</v>
      </c>
      <c r="E122" s="1306">
        <v>4370</v>
      </c>
    </row>
    <row r="123" spans="1:5" ht="12.75" customHeight="1" x14ac:dyDescent="0.25">
      <c r="A123" s="41" t="s">
        <v>324</v>
      </c>
      <c r="B123" s="42" t="s">
        <v>325</v>
      </c>
      <c r="C123" s="43" t="s">
        <v>326</v>
      </c>
      <c r="D123" s="1305">
        <v>163093</v>
      </c>
      <c r="E123" s="1306">
        <v>159288</v>
      </c>
    </row>
    <row r="124" spans="1:5" ht="12.75" customHeight="1" x14ac:dyDescent="0.25">
      <c r="A124" s="41" t="s">
        <v>658</v>
      </c>
      <c r="B124" s="42" t="s">
        <v>170</v>
      </c>
      <c r="C124" s="43" t="s">
        <v>327</v>
      </c>
      <c r="D124" s="1305">
        <v>78033</v>
      </c>
      <c r="E124" s="1306">
        <v>77755</v>
      </c>
    </row>
    <row r="125" spans="1:5" ht="12.75" customHeight="1" x14ac:dyDescent="0.25">
      <c r="A125" s="41" t="s">
        <v>328</v>
      </c>
      <c r="B125" s="42" t="s">
        <v>173</v>
      </c>
      <c r="C125" s="43" t="s">
        <v>329</v>
      </c>
      <c r="D125" s="1305">
        <v>0</v>
      </c>
      <c r="E125" s="1306">
        <v>0</v>
      </c>
    </row>
    <row r="126" spans="1:5" ht="12.75" customHeight="1" x14ac:dyDescent="0.25">
      <c r="A126" s="41" t="s">
        <v>330</v>
      </c>
      <c r="B126" s="42" t="s">
        <v>176</v>
      </c>
      <c r="C126" s="43" t="s">
        <v>331</v>
      </c>
      <c r="D126" s="1305">
        <v>30664</v>
      </c>
      <c r="E126" s="1306">
        <v>29297</v>
      </c>
    </row>
    <row r="127" spans="1:5" ht="12.75" customHeight="1" x14ac:dyDescent="0.25">
      <c r="A127" s="41" t="s">
        <v>332</v>
      </c>
      <c r="B127" s="42" t="s">
        <v>179</v>
      </c>
      <c r="C127" s="43" t="s">
        <v>333</v>
      </c>
      <c r="D127" s="1305">
        <v>0</v>
      </c>
      <c r="E127" s="1306">
        <v>2098</v>
      </c>
    </row>
    <row r="128" spans="1:5" ht="12.75" customHeight="1" x14ac:dyDescent="0.25">
      <c r="A128" s="41" t="s">
        <v>334</v>
      </c>
      <c r="B128" s="42" t="s">
        <v>182</v>
      </c>
      <c r="C128" s="43" t="s">
        <v>335</v>
      </c>
      <c r="D128" s="1305">
        <v>30</v>
      </c>
      <c r="E128" s="1306">
        <v>15</v>
      </c>
    </row>
    <row r="129" spans="1:5" ht="12.75" customHeight="1" x14ac:dyDescent="0.25">
      <c r="A129" s="41" t="s">
        <v>336</v>
      </c>
      <c r="B129" s="42" t="s">
        <v>185</v>
      </c>
      <c r="C129" s="43" t="s">
        <v>337</v>
      </c>
      <c r="D129" s="1305">
        <v>0</v>
      </c>
      <c r="E129" s="1306">
        <v>0</v>
      </c>
    </row>
    <row r="130" spans="1:5" x14ac:dyDescent="0.25">
      <c r="A130" s="41" t="s">
        <v>684</v>
      </c>
      <c r="B130" s="42" t="s">
        <v>187</v>
      </c>
      <c r="C130" s="43" t="s">
        <v>338</v>
      </c>
      <c r="D130" s="1305">
        <v>0</v>
      </c>
      <c r="E130" s="1306">
        <v>0</v>
      </c>
    </row>
    <row r="131" spans="1:5" x14ac:dyDescent="0.25">
      <c r="A131" s="305" t="s">
        <v>689</v>
      </c>
      <c r="B131" s="42" t="s">
        <v>339</v>
      </c>
      <c r="C131" s="43" t="s">
        <v>340</v>
      </c>
      <c r="D131" s="1305">
        <v>0</v>
      </c>
      <c r="E131" s="1306">
        <v>0</v>
      </c>
    </row>
    <row r="132" spans="1:5" ht="12.75" customHeight="1" x14ac:dyDescent="0.25">
      <c r="A132" s="41" t="s">
        <v>341</v>
      </c>
      <c r="B132" s="42" t="s">
        <v>342</v>
      </c>
      <c r="C132" s="43" t="s">
        <v>343</v>
      </c>
      <c r="D132" s="1305">
        <v>0</v>
      </c>
      <c r="E132" s="1306">
        <v>0</v>
      </c>
    </row>
    <row r="133" spans="1:5" ht="12.75" customHeight="1" x14ac:dyDescent="0.25">
      <c r="A133" s="41" t="s">
        <v>344</v>
      </c>
      <c r="B133" s="42" t="s">
        <v>192</v>
      </c>
      <c r="C133" s="43" t="s">
        <v>345</v>
      </c>
      <c r="D133" s="1305">
        <v>0</v>
      </c>
      <c r="E133" s="1306">
        <v>0</v>
      </c>
    </row>
    <row r="134" spans="1:5" ht="12.75" customHeight="1" x14ac:dyDescent="0.25">
      <c r="A134" s="41" t="s">
        <v>346</v>
      </c>
      <c r="B134" s="42" t="s">
        <v>347</v>
      </c>
      <c r="C134" s="43" t="s">
        <v>348</v>
      </c>
      <c r="D134" s="1305">
        <v>1143</v>
      </c>
      <c r="E134" s="1306">
        <v>1610</v>
      </c>
    </row>
    <row r="135" spans="1:5" ht="12.75" customHeight="1" x14ac:dyDescent="0.25">
      <c r="A135" s="41" t="s">
        <v>349</v>
      </c>
      <c r="B135" s="42" t="s">
        <v>350</v>
      </c>
      <c r="C135" s="43" t="s">
        <v>351</v>
      </c>
      <c r="D135" s="1305">
        <v>0</v>
      </c>
      <c r="E135" s="1306">
        <v>0</v>
      </c>
    </row>
    <row r="136" spans="1:5" ht="12.75" customHeight="1" x14ac:dyDescent="0.25">
      <c r="A136" s="41" t="s">
        <v>352</v>
      </c>
      <c r="B136" s="42" t="s">
        <v>353</v>
      </c>
      <c r="C136" s="43" t="s">
        <v>354</v>
      </c>
      <c r="D136" s="1305">
        <v>0</v>
      </c>
      <c r="E136" s="1306">
        <v>0</v>
      </c>
    </row>
    <row r="137" spans="1:5" ht="12.75" customHeight="1" x14ac:dyDescent="0.25">
      <c r="A137" s="41" t="s">
        <v>604</v>
      </c>
      <c r="B137" s="42" t="s">
        <v>355</v>
      </c>
      <c r="C137" s="43" t="s">
        <v>356</v>
      </c>
      <c r="D137" s="1305">
        <v>0</v>
      </c>
      <c r="E137" s="1306">
        <v>0</v>
      </c>
    </row>
    <row r="138" spans="1:5" ht="12.75" customHeight="1" x14ac:dyDescent="0.25">
      <c r="A138" s="41" t="s">
        <v>357</v>
      </c>
      <c r="B138" s="42" t="s">
        <v>358</v>
      </c>
      <c r="C138" s="43" t="s">
        <v>359</v>
      </c>
      <c r="D138" s="1305">
        <v>0</v>
      </c>
      <c r="E138" s="1306">
        <v>0</v>
      </c>
    </row>
    <row r="139" spans="1:5" ht="12.75" customHeight="1" x14ac:dyDescent="0.25">
      <c r="A139" s="41" t="s">
        <v>360</v>
      </c>
      <c r="B139" s="42" t="s">
        <v>301</v>
      </c>
      <c r="C139" s="43" t="s">
        <v>361</v>
      </c>
      <c r="D139" s="1305">
        <v>20854</v>
      </c>
      <c r="E139" s="1306">
        <v>23210</v>
      </c>
    </row>
    <row r="140" spans="1:5" ht="12.75" customHeight="1" x14ac:dyDescent="0.25">
      <c r="A140" s="41" t="s">
        <v>362</v>
      </c>
      <c r="B140" s="42" t="s">
        <v>363</v>
      </c>
      <c r="C140" s="43" t="s">
        <v>364</v>
      </c>
      <c r="D140" s="1305">
        <v>0</v>
      </c>
      <c r="E140" s="1306">
        <v>0</v>
      </c>
    </row>
    <row r="141" spans="1:5" ht="12.75" customHeight="1" x14ac:dyDescent="0.25">
      <c r="A141" s="44" t="s">
        <v>365</v>
      </c>
      <c r="B141" s="42" t="s">
        <v>366</v>
      </c>
      <c r="C141" s="43" t="s">
        <v>367</v>
      </c>
      <c r="D141" s="1303">
        <f>SUM(D142:D144)</f>
        <v>202496</v>
      </c>
      <c r="E141" s="1304">
        <f>SUM(E142:E144)</f>
        <v>102581</v>
      </c>
    </row>
    <row r="142" spans="1:5" ht="12.75" customHeight="1" x14ac:dyDescent="0.25">
      <c r="A142" s="41" t="s">
        <v>368</v>
      </c>
      <c r="B142" s="42" t="s">
        <v>369</v>
      </c>
      <c r="C142" s="43" t="s">
        <v>370</v>
      </c>
      <c r="D142" s="1305">
        <v>30440</v>
      </c>
      <c r="E142" s="1306">
        <v>37269</v>
      </c>
    </row>
    <row r="143" spans="1:5" ht="12.75" customHeight="1" x14ac:dyDescent="0.25">
      <c r="A143" s="41" t="s">
        <v>371</v>
      </c>
      <c r="B143" s="42" t="s">
        <v>372</v>
      </c>
      <c r="C143" s="43" t="s">
        <v>373</v>
      </c>
      <c r="D143" s="1305">
        <v>171968</v>
      </c>
      <c r="E143" s="1306">
        <v>65190</v>
      </c>
    </row>
    <row r="144" spans="1:5" ht="12.75" customHeight="1" x14ac:dyDescent="0.25">
      <c r="A144" s="41" t="s">
        <v>374</v>
      </c>
      <c r="B144" s="42" t="s">
        <v>375</v>
      </c>
      <c r="C144" s="43" t="s">
        <v>376</v>
      </c>
      <c r="D144" s="1305">
        <v>88</v>
      </c>
      <c r="E144" s="1306">
        <v>122</v>
      </c>
    </row>
    <row r="145" spans="1:5" ht="12.75" customHeight="1" thickBot="1" x14ac:dyDescent="0.3">
      <c r="A145" s="45" t="s">
        <v>377</v>
      </c>
      <c r="B145" s="54" t="s">
        <v>378</v>
      </c>
      <c r="C145" s="47" t="s">
        <v>379</v>
      </c>
      <c r="D145" s="1317">
        <f>D97+D106</f>
        <v>10484096</v>
      </c>
      <c r="E145" s="1314">
        <f>E97+E106</f>
        <v>10997756</v>
      </c>
    </row>
    <row r="146" spans="1:5" ht="12.75" customHeight="1" x14ac:dyDescent="0.25">
      <c r="A146" s="55"/>
      <c r="B146" s="56"/>
      <c r="C146" s="56"/>
    </row>
    <row r="147" spans="1:5" ht="12.75" customHeight="1" x14ac:dyDescent="0.25">
      <c r="A147" s="55" t="s">
        <v>637</v>
      </c>
      <c r="B147" s="56"/>
      <c r="C147" s="56"/>
    </row>
    <row r="148" spans="1:5" ht="12.75" customHeight="1" x14ac:dyDescent="0.25">
      <c r="A148" s="57" t="s">
        <v>656</v>
      </c>
      <c r="B148" s="58"/>
      <c r="C148" s="58"/>
    </row>
    <row r="149" spans="1:5" x14ac:dyDescent="0.25">
      <c r="A149" s="179" t="s">
        <v>1160</v>
      </c>
    </row>
    <row r="150" spans="1:5" ht="12.75" customHeight="1" x14ac:dyDescent="0.25">
      <c r="A150" s="177" t="s">
        <v>657</v>
      </c>
    </row>
    <row r="151" spans="1:5" ht="12.75" customHeight="1" x14ac:dyDescent="0.25">
      <c r="A151" s="179" t="s">
        <v>1105</v>
      </c>
    </row>
  </sheetData>
  <customSheetViews>
    <customSheetView guid="{2AF6EA2A-E5C5-45EB-B6C4-875AD1E4E056}">
      <pane ySplit="5" topLeftCell="A6" activePane="bottomLeft" state="frozenSplit"/>
      <selection pane="bottomLeft" sqref="A1:E1"/>
      <rowBreaks count="1" manualBreakCount="1">
        <brk id="77" max="4" man="1"/>
      </rowBreaks>
      <pageMargins left="0.59055118110236227" right="0" top="0.39370078740157483" bottom="0.19685039370078741" header="0" footer="0"/>
      <pageSetup paperSize="9" scale="78" orientation="portrait" r:id="rId1"/>
      <headerFooter alignWithMargins="0"/>
    </customSheetView>
  </customSheetViews>
  <mergeCells count="5">
    <mergeCell ref="A8:E8"/>
    <mergeCell ref="A7:E7"/>
    <mergeCell ref="B96:C96"/>
    <mergeCell ref="B10:C10"/>
    <mergeCell ref="A6:E6"/>
  </mergeCells>
  <pageMargins left="0.59055118110236227" right="0" top="0.39370078740157483" bottom="0.19685039370078741" header="0" footer="0"/>
  <pageSetup paperSize="9" scale="78" orientation="portrait" r:id="rId2"/>
  <headerFooter alignWithMargins="0">
    <oddFooter>&amp;C&amp;P</oddFooter>
  </headerFooter>
  <rowBreaks count="2" manualBreakCount="2">
    <brk id="50" max="4" man="1"/>
    <brk id="95" max="4" man="1"/>
  </rowBreaks>
  <ignoredErrors>
    <ignoredError sqref="B13:B50 C11:C50 B53:C95 C51:C52 B97:C125 B126:C145"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0"/>
  <sheetViews>
    <sheetView zoomScaleNormal="100" workbookViewId="0">
      <pane ySplit="7" topLeftCell="A74" activePane="bottomLeft" state="frozenSplit"/>
      <selection activeCell="A24" sqref="A24"/>
      <selection pane="bottomLeft" activeCell="A24" sqref="A24"/>
    </sheetView>
  </sheetViews>
  <sheetFormatPr defaultRowHeight="12.75" x14ac:dyDescent="0.25"/>
  <cols>
    <col min="1" max="1" width="60.42578125" style="55" customWidth="1"/>
    <col min="2" max="2" width="13.85546875" style="138" customWidth="1"/>
    <col min="3" max="3" width="9.140625" style="138"/>
    <col min="4" max="4" width="12.5703125" style="190" customWidth="1"/>
    <col min="5" max="5" width="15.140625" style="190" customWidth="1"/>
    <col min="6" max="16384" width="9.140625" style="33"/>
  </cols>
  <sheetData>
    <row r="1" spans="1:6" ht="18.75" x14ac:dyDescent="0.3">
      <c r="A1" s="695" t="s">
        <v>1245</v>
      </c>
    </row>
    <row r="3" spans="1:6" ht="15.75" x14ac:dyDescent="0.25">
      <c r="A3" s="694" t="s">
        <v>1246</v>
      </c>
      <c r="B3" s="694"/>
      <c r="C3" s="694"/>
      <c r="D3" s="694"/>
      <c r="E3" s="694"/>
    </row>
    <row r="4" spans="1:6" ht="12.75" customHeight="1" thickBot="1" x14ac:dyDescent="0.3">
      <c r="A4" s="1335"/>
      <c r="B4" s="1335"/>
      <c r="C4" s="1335"/>
      <c r="D4" s="1335"/>
      <c r="E4" s="1335"/>
    </row>
    <row r="5" spans="1:6" ht="27.95" customHeight="1" thickBot="1" x14ac:dyDescent="0.3">
      <c r="A5" s="1342" t="s">
        <v>660</v>
      </c>
      <c r="B5" s="1343"/>
      <c r="C5" s="1343"/>
      <c r="D5" s="1343"/>
      <c r="E5" s="1344"/>
      <c r="F5" s="129"/>
    </row>
    <row r="6" spans="1:6" ht="15" customHeight="1" thickBot="1" x14ac:dyDescent="0.3">
      <c r="A6" s="1324" t="s">
        <v>607</v>
      </c>
      <c r="B6" s="1325"/>
      <c r="C6" s="1325"/>
      <c r="D6" s="1325"/>
      <c r="E6" s="1326"/>
    </row>
    <row r="7" spans="1:6" s="137" customFormat="1" ht="40.5" customHeight="1" thickBot="1" x14ac:dyDescent="0.3">
      <c r="A7" s="59" t="s">
        <v>608</v>
      </c>
      <c r="B7" s="60" t="s">
        <v>655</v>
      </c>
      <c r="C7" s="61" t="s">
        <v>661</v>
      </c>
      <c r="D7" s="191" t="s">
        <v>821</v>
      </c>
      <c r="E7" s="192" t="s">
        <v>822</v>
      </c>
      <c r="F7" s="139"/>
    </row>
    <row r="8" spans="1:6" s="137" customFormat="1" ht="12.75" customHeight="1" x14ac:dyDescent="0.25">
      <c r="A8" s="178" t="s">
        <v>380</v>
      </c>
      <c r="B8" s="1336"/>
      <c r="C8" s="1337"/>
      <c r="D8" s="193" t="s">
        <v>585</v>
      </c>
      <c r="E8" s="194" t="s">
        <v>505</v>
      </c>
      <c r="F8" s="136"/>
    </row>
    <row r="9" spans="1:6" x14ac:dyDescent="0.25">
      <c r="A9" s="701" t="s">
        <v>381</v>
      </c>
      <c r="B9" s="702" t="s">
        <v>382</v>
      </c>
      <c r="C9" s="703" t="s">
        <v>3</v>
      </c>
      <c r="D9" s="1297">
        <f>SUM(D10:D13)</f>
        <v>253761</v>
      </c>
      <c r="E9" s="1298">
        <f>SUM(E10:E13)</f>
        <v>186940</v>
      </c>
      <c r="F9" s="142"/>
    </row>
    <row r="10" spans="1:6" x14ac:dyDescent="0.25">
      <c r="A10" s="305" t="s">
        <v>383</v>
      </c>
      <c r="B10" s="704">
        <v>501</v>
      </c>
      <c r="C10" s="705" t="s">
        <v>6</v>
      </c>
      <c r="D10" s="1295">
        <v>170760</v>
      </c>
      <c r="E10" s="1296">
        <v>80839</v>
      </c>
      <c r="F10" s="142"/>
    </row>
    <row r="11" spans="1:6" x14ac:dyDescent="0.25">
      <c r="A11" s="305" t="s">
        <v>384</v>
      </c>
      <c r="B11" s="704">
        <v>502</v>
      </c>
      <c r="C11" s="705" t="s">
        <v>9</v>
      </c>
      <c r="D11" s="1295">
        <v>82388</v>
      </c>
      <c r="E11" s="1296">
        <v>76707</v>
      </c>
      <c r="F11" s="142"/>
    </row>
    <row r="12" spans="1:6" x14ac:dyDescent="0.25">
      <c r="A12" s="305" t="s">
        <v>385</v>
      </c>
      <c r="B12" s="704">
        <v>503</v>
      </c>
      <c r="C12" s="705" t="s">
        <v>12</v>
      </c>
      <c r="D12" s="1295">
        <v>0</v>
      </c>
      <c r="E12" s="1296">
        <v>0</v>
      </c>
      <c r="F12" s="142"/>
    </row>
    <row r="13" spans="1:6" x14ac:dyDescent="0.25">
      <c r="A13" s="305" t="s">
        <v>386</v>
      </c>
      <c r="B13" s="704">
        <v>504</v>
      </c>
      <c r="C13" s="705" t="s">
        <v>15</v>
      </c>
      <c r="D13" s="1295">
        <v>613</v>
      </c>
      <c r="E13" s="1296">
        <v>29394</v>
      </c>
      <c r="F13" s="142"/>
    </row>
    <row r="14" spans="1:6" x14ac:dyDescent="0.25">
      <c r="A14" s="305" t="s">
        <v>387</v>
      </c>
      <c r="B14" s="704" t="s">
        <v>388</v>
      </c>
      <c r="C14" s="705" t="s">
        <v>18</v>
      </c>
      <c r="D14" s="1293">
        <f>SUM(D15:D18)</f>
        <v>669734</v>
      </c>
      <c r="E14" s="1294">
        <f>SUM(E15:E18)</f>
        <v>171311</v>
      </c>
      <c r="F14" s="142"/>
    </row>
    <row r="15" spans="1:6" x14ac:dyDescent="0.25">
      <c r="A15" s="305" t="s">
        <v>389</v>
      </c>
      <c r="B15" s="704">
        <v>511</v>
      </c>
      <c r="C15" s="705" t="s">
        <v>21</v>
      </c>
      <c r="D15" s="1295">
        <v>48690</v>
      </c>
      <c r="E15" s="1296">
        <v>16926</v>
      </c>
      <c r="F15" s="142"/>
    </row>
    <row r="16" spans="1:6" x14ac:dyDescent="0.25">
      <c r="A16" s="305" t="s">
        <v>390</v>
      </c>
      <c r="B16" s="704">
        <v>512</v>
      </c>
      <c r="C16" s="705" t="s">
        <v>24</v>
      </c>
      <c r="D16" s="1295">
        <v>90256</v>
      </c>
      <c r="E16" s="1296">
        <v>11687</v>
      </c>
      <c r="F16" s="142"/>
    </row>
    <row r="17" spans="1:6" x14ac:dyDescent="0.25">
      <c r="A17" s="305" t="s">
        <v>391</v>
      </c>
      <c r="B17" s="704">
        <v>513</v>
      </c>
      <c r="C17" s="705" t="s">
        <v>27</v>
      </c>
      <c r="D17" s="1295">
        <v>3685</v>
      </c>
      <c r="E17" s="1296">
        <v>3050</v>
      </c>
      <c r="F17" s="142"/>
    </row>
    <row r="18" spans="1:6" x14ac:dyDescent="0.25">
      <c r="A18" s="305" t="s">
        <v>392</v>
      </c>
      <c r="B18" s="704">
        <v>518</v>
      </c>
      <c r="C18" s="705" t="s">
        <v>30</v>
      </c>
      <c r="D18" s="1295">
        <v>527103</v>
      </c>
      <c r="E18" s="1296">
        <v>139648</v>
      </c>
      <c r="F18" s="142"/>
    </row>
    <row r="19" spans="1:6" x14ac:dyDescent="0.25">
      <c r="A19" s="305" t="s">
        <v>393</v>
      </c>
      <c r="B19" s="704" t="s">
        <v>394</v>
      </c>
      <c r="C19" s="705" t="s">
        <v>33</v>
      </c>
      <c r="D19" s="1293">
        <f>SUM(D20:D24)</f>
        <v>2313190</v>
      </c>
      <c r="E19" s="1294">
        <f>SUM(E20:E24)</f>
        <v>282415</v>
      </c>
      <c r="F19" s="142"/>
    </row>
    <row r="20" spans="1:6" x14ac:dyDescent="0.25">
      <c r="A20" s="305" t="s">
        <v>395</v>
      </c>
      <c r="B20" s="704">
        <v>521</v>
      </c>
      <c r="C20" s="705" t="s">
        <v>36</v>
      </c>
      <c r="D20" s="1295">
        <v>1713361</v>
      </c>
      <c r="E20" s="1296">
        <v>212709</v>
      </c>
      <c r="F20" s="142"/>
    </row>
    <row r="21" spans="1:6" x14ac:dyDescent="0.25">
      <c r="A21" s="305" t="s">
        <v>396</v>
      </c>
      <c r="B21" s="704">
        <v>524</v>
      </c>
      <c r="C21" s="705" t="s">
        <v>39</v>
      </c>
      <c r="D21" s="1295">
        <v>553285</v>
      </c>
      <c r="E21" s="1296">
        <v>64967</v>
      </c>
      <c r="F21" s="142"/>
    </row>
    <row r="22" spans="1:6" x14ac:dyDescent="0.25">
      <c r="A22" s="305" t="s">
        <v>397</v>
      </c>
      <c r="B22" s="704">
        <v>525</v>
      </c>
      <c r="C22" s="705" t="s">
        <v>42</v>
      </c>
      <c r="D22" s="1295">
        <v>0</v>
      </c>
      <c r="E22" s="1296">
        <v>0</v>
      </c>
      <c r="F22" s="142"/>
    </row>
    <row r="23" spans="1:6" x14ac:dyDescent="0.25">
      <c r="A23" s="305" t="s">
        <v>398</v>
      </c>
      <c r="B23" s="704">
        <v>527</v>
      </c>
      <c r="C23" s="705" t="s">
        <v>45</v>
      </c>
      <c r="D23" s="1295">
        <v>46539</v>
      </c>
      <c r="E23" s="1296">
        <v>4739</v>
      </c>
      <c r="F23" s="142"/>
    </row>
    <row r="24" spans="1:6" x14ac:dyDescent="0.25">
      <c r="A24" s="305" t="s">
        <v>399</v>
      </c>
      <c r="B24" s="704">
        <v>528</v>
      </c>
      <c r="C24" s="705" t="s">
        <v>48</v>
      </c>
      <c r="D24" s="1295">
        <v>5</v>
      </c>
      <c r="E24" s="1296">
        <v>0</v>
      </c>
      <c r="F24" s="142"/>
    </row>
    <row r="25" spans="1:6" x14ac:dyDescent="0.25">
      <c r="A25" s="305" t="s">
        <v>400</v>
      </c>
      <c r="B25" s="704" t="s">
        <v>401</v>
      </c>
      <c r="C25" s="705" t="s">
        <v>51</v>
      </c>
      <c r="D25" s="1293">
        <f>SUM(D26:D28)</f>
        <v>10292</v>
      </c>
      <c r="E25" s="1294">
        <f>SUM(E26:E28)</f>
        <v>1271</v>
      </c>
      <c r="F25" s="142"/>
    </row>
    <row r="26" spans="1:6" x14ac:dyDescent="0.25">
      <c r="A26" s="305" t="s">
        <v>402</v>
      </c>
      <c r="B26" s="704">
        <v>531</v>
      </c>
      <c r="C26" s="705" t="s">
        <v>54</v>
      </c>
      <c r="D26" s="1295">
        <v>245</v>
      </c>
      <c r="E26" s="1296">
        <v>41</v>
      </c>
      <c r="F26" s="142"/>
    </row>
    <row r="27" spans="1:6" x14ac:dyDescent="0.25">
      <c r="A27" s="305" t="s">
        <v>403</v>
      </c>
      <c r="B27" s="704">
        <v>532</v>
      </c>
      <c r="C27" s="705" t="s">
        <v>57</v>
      </c>
      <c r="D27" s="1295">
        <v>42</v>
      </c>
      <c r="E27" s="1296">
        <v>154</v>
      </c>
      <c r="F27" s="142"/>
    </row>
    <row r="28" spans="1:6" x14ac:dyDescent="0.25">
      <c r="A28" s="305" t="s">
        <v>404</v>
      </c>
      <c r="B28" s="704">
        <v>538</v>
      </c>
      <c r="C28" s="705" t="s">
        <v>59</v>
      </c>
      <c r="D28" s="1295">
        <v>10005</v>
      </c>
      <c r="E28" s="1296">
        <v>1076</v>
      </c>
      <c r="F28" s="142"/>
    </row>
    <row r="29" spans="1:6" x14ac:dyDescent="0.25">
      <c r="A29" s="305" t="s">
        <v>405</v>
      </c>
      <c r="B29" s="704" t="s">
        <v>406</v>
      </c>
      <c r="C29" s="705" t="s">
        <v>62</v>
      </c>
      <c r="D29" s="1293">
        <f>SUM(D30:D37)</f>
        <v>526960</v>
      </c>
      <c r="E29" s="1294">
        <f>SUM(E30:E37)</f>
        <v>30599</v>
      </c>
      <c r="F29" s="142"/>
    </row>
    <row r="30" spans="1:6" x14ac:dyDescent="0.25">
      <c r="A30" s="305" t="s">
        <v>407</v>
      </c>
      <c r="B30" s="704">
        <v>541</v>
      </c>
      <c r="C30" s="705" t="s">
        <v>65</v>
      </c>
      <c r="D30" s="1295">
        <v>38</v>
      </c>
      <c r="E30" s="1296">
        <v>150</v>
      </c>
      <c r="F30" s="142"/>
    </row>
    <row r="31" spans="1:6" x14ac:dyDescent="0.25">
      <c r="A31" s="305" t="s">
        <v>408</v>
      </c>
      <c r="B31" s="704">
        <v>542</v>
      </c>
      <c r="C31" s="705" t="s">
        <v>68</v>
      </c>
      <c r="D31" s="1295">
        <v>6364</v>
      </c>
      <c r="E31" s="1296">
        <v>339</v>
      </c>
      <c r="F31" s="142"/>
    </row>
    <row r="32" spans="1:6" x14ac:dyDescent="0.25">
      <c r="A32" s="305" t="s">
        <v>409</v>
      </c>
      <c r="B32" s="704">
        <v>543</v>
      </c>
      <c r="C32" s="705" t="s">
        <v>71</v>
      </c>
      <c r="D32" s="1295">
        <v>0</v>
      </c>
      <c r="E32" s="1296">
        <v>3323</v>
      </c>
      <c r="F32" s="142"/>
    </row>
    <row r="33" spans="1:6" x14ac:dyDescent="0.25">
      <c r="A33" s="305" t="s">
        <v>410</v>
      </c>
      <c r="B33" s="704">
        <v>544</v>
      </c>
      <c r="C33" s="705" t="s">
        <v>74</v>
      </c>
      <c r="D33" s="1295">
        <v>0</v>
      </c>
      <c r="E33" s="1296">
        <v>0</v>
      </c>
      <c r="F33" s="142"/>
    </row>
    <row r="34" spans="1:6" x14ac:dyDescent="0.25">
      <c r="A34" s="305" t="s">
        <v>411</v>
      </c>
      <c r="B34" s="704">
        <v>545</v>
      </c>
      <c r="C34" s="705" t="s">
        <v>77</v>
      </c>
      <c r="D34" s="1295">
        <v>4625</v>
      </c>
      <c r="E34" s="1296">
        <v>1346</v>
      </c>
      <c r="F34" s="142"/>
    </row>
    <row r="35" spans="1:6" x14ac:dyDescent="0.25">
      <c r="A35" s="305" t="s">
        <v>412</v>
      </c>
      <c r="B35" s="704">
        <v>546</v>
      </c>
      <c r="C35" s="705" t="s">
        <v>80</v>
      </c>
      <c r="D35" s="1295">
        <v>152</v>
      </c>
      <c r="E35" s="1296">
        <v>570</v>
      </c>
      <c r="F35" s="142"/>
    </row>
    <row r="36" spans="1:6" x14ac:dyDescent="0.25">
      <c r="A36" s="305" t="s">
        <v>413</v>
      </c>
      <c r="B36" s="704">
        <v>548</v>
      </c>
      <c r="C36" s="705" t="s">
        <v>82</v>
      </c>
      <c r="D36" s="1295">
        <v>605</v>
      </c>
      <c r="E36" s="1296">
        <v>175</v>
      </c>
      <c r="F36" s="142"/>
    </row>
    <row r="37" spans="1:6" x14ac:dyDescent="0.25">
      <c r="A37" s="305" t="s">
        <v>414</v>
      </c>
      <c r="B37" s="704">
        <v>549</v>
      </c>
      <c r="C37" s="705" t="s">
        <v>85</v>
      </c>
      <c r="D37" s="1295">
        <v>515176</v>
      </c>
      <c r="E37" s="1296">
        <v>24696</v>
      </c>
      <c r="F37" s="142"/>
    </row>
    <row r="38" spans="1:6" ht="12.75" customHeight="1" x14ac:dyDescent="0.25">
      <c r="A38" s="305" t="s">
        <v>694</v>
      </c>
      <c r="B38" s="704" t="s">
        <v>415</v>
      </c>
      <c r="C38" s="705" t="s">
        <v>88</v>
      </c>
      <c r="D38" s="1293">
        <f>SUM(D39:D44)</f>
        <v>307652</v>
      </c>
      <c r="E38" s="1294">
        <f>SUM(E39:E44)</f>
        <v>83046</v>
      </c>
      <c r="F38" s="142"/>
    </row>
    <row r="39" spans="1:6" x14ac:dyDescent="0.25">
      <c r="A39" s="305" t="s">
        <v>695</v>
      </c>
      <c r="B39" s="704">
        <v>551</v>
      </c>
      <c r="C39" s="705" t="s">
        <v>91</v>
      </c>
      <c r="D39" s="1295">
        <v>307568</v>
      </c>
      <c r="E39" s="1296">
        <v>31049</v>
      </c>
      <c r="F39" s="142"/>
    </row>
    <row r="40" spans="1:6" ht="12.75" customHeight="1" x14ac:dyDescent="0.25">
      <c r="A40" s="305" t="s">
        <v>696</v>
      </c>
      <c r="B40" s="704">
        <v>552</v>
      </c>
      <c r="C40" s="705" t="s">
        <v>94</v>
      </c>
      <c r="D40" s="1295">
        <v>84</v>
      </c>
      <c r="E40" s="1296">
        <v>51897</v>
      </c>
      <c r="F40" s="142"/>
    </row>
    <row r="41" spans="1:6" x14ac:dyDescent="0.25">
      <c r="A41" s="305" t="s">
        <v>416</v>
      </c>
      <c r="B41" s="704">
        <v>553</v>
      </c>
      <c r="C41" s="705" t="s">
        <v>97</v>
      </c>
      <c r="D41" s="1295">
        <v>0</v>
      </c>
      <c r="E41" s="1296">
        <v>0</v>
      </c>
      <c r="F41" s="142"/>
    </row>
    <row r="42" spans="1:6" x14ac:dyDescent="0.25">
      <c r="A42" s="305" t="s">
        <v>417</v>
      </c>
      <c r="B42" s="704">
        <v>554</v>
      </c>
      <c r="C42" s="705" t="s">
        <v>100</v>
      </c>
      <c r="D42" s="1295">
        <v>0</v>
      </c>
      <c r="E42" s="1296">
        <v>100</v>
      </c>
      <c r="F42" s="142"/>
    </row>
    <row r="43" spans="1:6" x14ac:dyDescent="0.25">
      <c r="A43" s="305" t="s">
        <v>418</v>
      </c>
      <c r="B43" s="704">
        <v>556</v>
      </c>
      <c r="C43" s="705" t="s">
        <v>103</v>
      </c>
      <c r="D43" s="1295">
        <v>0</v>
      </c>
      <c r="E43" s="1296">
        <v>0</v>
      </c>
      <c r="F43" s="142"/>
    </row>
    <row r="44" spans="1:6" x14ac:dyDescent="0.25">
      <c r="A44" s="305" t="s">
        <v>419</v>
      </c>
      <c r="B44" s="704">
        <v>559</v>
      </c>
      <c r="C44" s="705" t="s">
        <v>106</v>
      </c>
      <c r="D44" s="1295">
        <v>0</v>
      </c>
      <c r="E44" s="1296">
        <v>0</v>
      </c>
      <c r="F44" s="142"/>
    </row>
    <row r="45" spans="1:6" x14ac:dyDescent="0.25">
      <c r="A45" s="305" t="s">
        <v>420</v>
      </c>
      <c r="B45" s="704" t="s">
        <v>421</v>
      </c>
      <c r="C45" s="705" t="s">
        <v>109</v>
      </c>
      <c r="D45" s="1293">
        <f>SUM(D46:D47)</f>
        <v>0</v>
      </c>
      <c r="E45" s="1294">
        <f>SUM(E46:E47)</f>
        <v>0</v>
      </c>
      <c r="F45" s="142"/>
    </row>
    <row r="46" spans="1:6" x14ac:dyDescent="0.25">
      <c r="A46" s="305" t="s">
        <v>697</v>
      </c>
      <c r="B46" s="704">
        <v>581</v>
      </c>
      <c r="C46" s="705" t="s">
        <v>112</v>
      </c>
      <c r="D46" s="1295">
        <v>0</v>
      </c>
      <c r="E46" s="1296">
        <v>0</v>
      </c>
      <c r="F46" s="142"/>
    </row>
    <row r="47" spans="1:6" x14ac:dyDescent="0.25">
      <c r="A47" s="305" t="s">
        <v>422</v>
      </c>
      <c r="B47" s="704">
        <v>582</v>
      </c>
      <c r="C47" s="705" t="s">
        <v>114</v>
      </c>
      <c r="D47" s="1295">
        <v>0</v>
      </c>
      <c r="E47" s="1296">
        <v>0</v>
      </c>
      <c r="F47" s="142"/>
    </row>
    <row r="48" spans="1:6" x14ac:dyDescent="0.25">
      <c r="A48" s="305" t="s">
        <v>423</v>
      </c>
      <c r="B48" s="704" t="s">
        <v>424</v>
      </c>
      <c r="C48" s="705" t="s">
        <v>116</v>
      </c>
      <c r="D48" s="1293">
        <f>D49</f>
        <v>1558</v>
      </c>
      <c r="E48" s="1294">
        <f>E49</f>
        <v>883</v>
      </c>
      <c r="F48" s="142"/>
    </row>
    <row r="49" spans="1:6" x14ac:dyDescent="0.25">
      <c r="A49" s="305" t="s">
        <v>425</v>
      </c>
      <c r="B49" s="704">
        <v>595</v>
      </c>
      <c r="C49" s="705" t="s">
        <v>119</v>
      </c>
      <c r="D49" s="1295">
        <v>1558</v>
      </c>
      <c r="E49" s="1296">
        <v>883</v>
      </c>
      <c r="F49" s="142"/>
    </row>
    <row r="50" spans="1:6" ht="23.25" customHeight="1" thickBot="1" x14ac:dyDescent="0.3">
      <c r="A50" s="706" t="s">
        <v>426</v>
      </c>
      <c r="B50" s="707" t="s">
        <v>427</v>
      </c>
      <c r="C50" s="708" t="s">
        <v>122</v>
      </c>
      <c r="D50" s="1299">
        <f>D9+D14+D19+D25+D29+D38+D45+D48</f>
        <v>4083147</v>
      </c>
      <c r="E50" s="1300">
        <f>E9+E14+E19+E25+E29+E38+E45+E48</f>
        <v>756465</v>
      </c>
      <c r="F50" s="142"/>
    </row>
    <row r="51" spans="1:6" ht="12.75" customHeight="1" thickBot="1" x14ac:dyDescent="0.3">
      <c r="A51" s="1345" t="s">
        <v>428</v>
      </c>
      <c r="B51" s="1346"/>
      <c r="C51" s="1346"/>
      <c r="D51" s="1346"/>
      <c r="E51" s="1347"/>
      <c r="F51" s="139"/>
    </row>
    <row r="52" spans="1:6" x14ac:dyDescent="0.25">
      <c r="A52" s="701" t="s">
        <v>429</v>
      </c>
      <c r="B52" s="709" t="s">
        <v>430</v>
      </c>
      <c r="C52" s="703" t="s">
        <v>125</v>
      </c>
      <c r="D52" s="1297">
        <f>SUM(D53:D55)</f>
        <v>41096</v>
      </c>
      <c r="E52" s="1298">
        <f>SUM(E53:E55)</f>
        <v>724858</v>
      </c>
      <c r="F52" s="142"/>
    </row>
    <row r="53" spans="1:6" x14ac:dyDescent="0.25">
      <c r="A53" s="305" t="s">
        <v>431</v>
      </c>
      <c r="B53" s="710">
        <v>601</v>
      </c>
      <c r="C53" s="705" t="s">
        <v>128</v>
      </c>
      <c r="D53" s="1295">
        <v>1415</v>
      </c>
      <c r="E53" s="1296">
        <v>3121</v>
      </c>
      <c r="F53" s="142"/>
    </row>
    <row r="54" spans="1:6" x14ac:dyDescent="0.25">
      <c r="A54" s="305" t="s">
        <v>432</v>
      </c>
      <c r="B54" s="710">
        <v>602</v>
      </c>
      <c r="C54" s="705" t="s">
        <v>131</v>
      </c>
      <c r="D54" s="1295">
        <v>39169</v>
      </c>
      <c r="E54" s="1296">
        <v>686666</v>
      </c>
      <c r="F54" s="142"/>
    </row>
    <row r="55" spans="1:6" x14ac:dyDescent="0.25">
      <c r="A55" s="305" t="s">
        <v>433</v>
      </c>
      <c r="B55" s="710">
        <v>604</v>
      </c>
      <c r="C55" s="705" t="s">
        <v>134</v>
      </c>
      <c r="D55" s="1295">
        <v>512</v>
      </c>
      <c r="E55" s="1296">
        <v>35071</v>
      </c>
      <c r="F55" s="142"/>
    </row>
    <row r="56" spans="1:6" x14ac:dyDescent="0.25">
      <c r="A56" s="305" t="s">
        <v>434</v>
      </c>
      <c r="B56" s="710" t="s">
        <v>435</v>
      </c>
      <c r="C56" s="705" t="s">
        <v>137</v>
      </c>
      <c r="D56" s="1293">
        <f>SUM(D57:D60)</f>
        <v>0</v>
      </c>
      <c r="E56" s="1294">
        <f>SUM(E57:E60)</f>
        <v>0</v>
      </c>
      <c r="F56" s="142"/>
    </row>
    <row r="57" spans="1:6" x14ac:dyDescent="0.25">
      <c r="A57" s="305" t="s">
        <v>436</v>
      </c>
      <c r="B57" s="710">
        <v>611</v>
      </c>
      <c r="C57" s="705" t="s">
        <v>140</v>
      </c>
      <c r="D57" s="1295">
        <v>0</v>
      </c>
      <c r="E57" s="1296">
        <v>0</v>
      </c>
      <c r="F57" s="142"/>
    </row>
    <row r="58" spans="1:6" x14ac:dyDescent="0.25">
      <c r="A58" s="305" t="s">
        <v>437</v>
      </c>
      <c r="B58" s="710">
        <v>612</v>
      </c>
      <c r="C58" s="705" t="s">
        <v>143</v>
      </c>
      <c r="D58" s="1295">
        <v>0</v>
      </c>
      <c r="E58" s="1296">
        <v>0</v>
      </c>
      <c r="F58" s="142"/>
    </row>
    <row r="59" spans="1:6" x14ac:dyDescent="0.25">
      <c r="A59" s="305" t="s">
        <v>438</v>
      </c>
      <c r="B59" s="710">
        <v>613</v>
      </c>
      <c r="C59" s="705" t="s">
        <v>146</v>
      </c>
      <c r="D59" s="1295">
        <v>0</v>
      </c>
      <c r="E59" s="1296">
        <v>0</v>
      </c>
      <c r="F59" s="142"/>
    </row>
    <row r="60" spans="1:6" x14ac:dyDescent="0.25">
      <c r="A60" s="305" t="s">
        <v>439</v>
      </c>
      <c r="B60" s="710">
        <v>614</v>
      </c>
      <c r="C60" s="705" t="s">
        <v>149</v>
      </c>
      <c r="D60" s="1295">
        <v>0</v>
      </c>
      <c r="E60" s="1296">
        <v>0</v>
      </c>
      <c r="F60" s="142"/>
    </row>
    <row r="61" spans="1:6" x14ac:dyDescent="0.25">
      <c r="A61" s="305" t="s">
        <v>440</v>
      </c>
      <c r="B61" s="710" t="s">
        <v>441</v>
      </c>
      <c r="C61" s="705" t="s">
        <v>152</v>
      </c>
      <c r="D61" s="1293">
        <f>SUM(D62:D65)</f>
        <v>0</v>
      </c>
      <c r="E61" s="1294">
        <f>SUM(E62:E65)</f>
        <v>6007</v>
      </c>
      <c r="F61" s="142"/>
    </row>
    <row r="62" spans="1:6" x14ac:dyDescent="0.25">
      <c r="A62" s="305" t="s">
        <v>442</v>
      </c>
      <c r="B62" s="710">
        <v>621</v>
      </c>
      <c r="C62" s="705" t="s">
        <v>155</v>
      </c>
      <c r="D62" s="1295">
        <v>0</v>
      </c>
      <c r="E62" s="1296">
        <v>6007</v>
      </c>
      <c r="F62" s="142"/>
    </row>
    <row r="63" spans="1:6" x14ac:dyDescent="0.25">
      <c r="A63" s="305" t="s">
        <v>443</v>
      </c>
      <c r="B63" s="710">
        <v>622</v>
      </c>
      <c r="C63" s="705" t="s">
        <v>158</v>
      </c>
      <c r="D63" s="1295">
        <v>0</v>
      </c>
      <c r="E63" s="1296">
        <v>0</v>
      </c>
      <c r="F63" s="142"/>
    </row>
    <row r="64" spans="1:6" x14ac:dyDescent="0.25">
      <c r="A64" s="305" t="s">
        <v>444</v>
      </c>
      <c r="B64" s="710">
        <v>623</v>
      </c>
      <c r="C64" s="705" t="s">
        <v>161</v>
      </c>
      <c r="D64" s="1295">
        <v>0</v>
      </c>
      <c r="E64" s="1296">
        <v>0</v>
      </c>
      <c r="F64" s="142"/>
    </row>
    <row r="65" spans="1:6" x14ac:dyDescent="0.25">
      <c r="A65" s="305" t="s">
        <v>445</v>
      </c>
      <c r="B65" s="710">
        <v>624</v>
      </c>
      <c r="C65" s="705" t="s">
        <v>163</v>
      </c>
      <c r="D65" s="1295">
        <v>0</v>
      </c>
      <c r="E65" s="1296">
        <v>0</v>
      </c>
      <c r="F65" s="142"/>
    </row>
    <row r="66" spans="1:6" x14ac:dyDescent="0.25">
      <c r="A66" s="305" t="s">
        <v>446</v>
      </c>
      <c r="B66" s="710" t="s">
        <v>447</v>
      </c>
      <c r="C66" s="705" t="s">
        <v>166</v>
      </c>
      <c r="D66" s="1293">
        <f>SUM(D67:D73)</f>
        <v>667445</v>
      </c>
      <c r="E66" s="1294">
        <f>SUM(E67:E73)</f>
        <v>22326</v>
      </c>
      <c r="F66" s="142"/>
    </row>
    <row r="67" spans="1:6" x14ac:dyDescent="0.25">
      <c r="A67" s="305" t="s">
        <v>448</v>
      </c>
      <c r="B67" s="710">
        <v>641</v>
      </c>
      <c r="C67" s="705" t="s">
        <v>169</v>
      </c>
      <c r="D67" s="1295">
        <v>0</v>
      </c>
      <c r="E67" s="1296">
        <v>2354</v>
      </c>
      <c r="F67" s="142"/>
    </row>
    <row r="68" spans="1:6" x14ac:dyDescent="0.25">
      <c r="A68" s="305" t="s">
        <v>449</v>
      </c>
      <c r="B68" s="710">
        <v>642</v>
      </c>
      <c r="C68" s="705" t="s">
        <v>171</v>
      </c>
      <c r="D68" s="1295">
        <v>38</v>
      </c>
      <c r="E68" s="1296">
        <v>77</v>
      </c>
      <c r="F68" s="142"/>
    </row>
    <row r="69" spans="1:6" x14ac:dyDescent="0.25">
      <c r="A69" s="305" t="s">
        <v>450</v>
      </c>
      <c r="B69" s="710">
        <v>643</v>
      </c>
      <c r="C69" s="705" t="s">
        <v>174</v>
      </c>
      <c r="D69" s="1295">
        <v>0</v>
      </c>
      <c r="E69" s="1296">
        <v>0</v>
      </c>
      <c r="F69" s="142"/>
    </row>
    <row r="70" spans="1:6" x14ac:dyDescent="0.25">
      <c r="A70" s="305" t="s">
        <v>451</v>
      </c>
      <c r="B70" s="710">
        <v>644</v>
      </c>
      <c r="C70" s="705" t="s">
        <v>177</v>
      </c>
      <c r="D70" s="1295">
        <v>3313</v>
      </c>
      <c r="E70" s="1296">
        <v>179</v>
      </c>
      <c r="F70" s="142"/>
    </row>
    <row r="71" spans="1:6" x14ac:dyDescent="0.25">
      <c r="A71" s="305" t="s">
        <v>452</v>
      </c>
      <c r="B71" s="710">
        <v>645</v>
      </c>
      <c r="C71" s="705" t="s">
        <v>180</v>
      </c>
      <c r="D71" s="1295">
        <v>1096</v>
      </c>
      <c r="E71" s="1296">
        <v>177</v>
      </c>
      <c r="F71" s="142"/>
    </row>
    <row r="72" spans="1:6" x14ac:dyDescent="0.25">
      <c r="A72" s="305" t="s">
        <v>453</v>
      </c>
      <c r="B72" s="710">
        <v>648</v>
      </c>
      <c r="C72" s="705" t="s">
        <v>183</v>
      </c>
      <c r="D72" s="1295">
        <v>114702</v>
      </c>
      <c r="E72" s="1296">
        <v>9170</v>
      </c>
      <c r="F72" s="142"/>
    </row>
    <row r="73" spans="1:6" x14ac:dyDescent="0.25">
      <c r="A73" s="305" t="s">
        <v>454</v>
      </c>
      <c r="B73" s="710">
        <v>649</v>
      </c>
      <c r="C73" s="705" t="s">
        <v>186</v>
      </c>
      <c r="D73" s="1295">
        <v>548296</v>
      </c>
      <c r="E73" s="1296">
        <v>10369</v>
      </c>
      <c r="F73" s="142"/>
    </row>
    <row r="74" spans="1:6" ht="12.75" customHeight="1" x14ac:dyDescent="0.25">
      <c r="A74" s="305" t="s">
        <v>698</v>
      </c>
      <c r="B74" s="710" t="s">
        <v>455</v>
      </c>
      <c r="C74" s="705" t="s">
        <v>188</v>
      </c>
      <c r="D74" s="1293">
        <f>SUM(D75:D81)</f>
        <v>80</v>
      </c>
      <c r="E74" s="1294">
        <f>SUM(E75:E81)</f>
        <v>81071</v>
      </c>
      <c r="F74" s="142"/>
    </row>
    <row r="75" spans="1:6" x14ac:dyDescent="0.25">
      <c r="A75" s="305" t="s">
        <v>699</v>
      </c>
      <c r="B75" s="710">
        <v>652</v>
      </c>
      <c r="C75" s="705" t="s">
        <v>191</v>
      </c>
      <c r="D75" s="1295">
        <v>51</v>
      </c>
      <c r="E75" s="1296">
        <v>80052</v>
      </c>
      <c r="F75" s="142"/>
    </row>
    <row r="76" spans="1:6" x14ac:dyDescent="0.25">
      <c r="A76" s="305" t="s">
        <v>456</v>
      </c>
      <c r="B76" s="710">
        <v>653</v>
      </c>
      <c r="C76" s="705" t="s">
        <v>193</v>
      </c>
      <c r="D76" s="1295">
        <v>0</v>
      </c>
      <c r="E76" s="1296">
        <v>0</v>
      </c>
      <c r="F76" s="142"/>
    </row>
    <row r="77" spans="1:6" x14ac:dyDescent="0.25">
      <c r="A77" s="305" t="s">
        <v>457</v>
      </c>
      <c r="B77" s="710">
        <v>654</v>
      </c>
      <c r="C77" s="705" t="s">
        <v>195</v>
      </c>
      <c r="D77" s="1295">
        <v>29</v>
      </c>
      <c r="E77" s="1296">
        <v>1019</v>
      </c>
      <c r="F77" s="142"/>
    </row>
    <row r="78" spans="1:6" x14ac:dyDescent="0.25">
      <c r="A78" s="305" t="s">
        <v>458</v>
      </c>
      <c r="B78" s="710">
        <v>655</v>
      </c>
      <c r="C78" s="705" t="s">
        <v>198</v>
      </c>
      <c r="D78" s="1295">
        <v>0</v>
      </c>
      <c r="E78" s="1296">
        <v>0</v>
      </c>
      <c r="F78" s="142"/>
    </row>
    <row r="79" spans="1:6" x14ac:dyDescent="0.25">
      <c r="A79" s="305" t="s">
        <v>459</v>
      </c>
      <c r="B79" s="710">
        <v>656</v>
      </c>
      <c r="C79" s="705" t="s">
        <v>201</v>
      </c>
      <c r="D79" s="1295">
        <v>0</v>
      </c>
      <c r="E79" s="1296">
        <v>0</v>
      </c>
      <c r="F79" s="142"/>
    </row>
    <row r="80" spans="1:6" x14ac:dyDescent="0.25">
      <c r="A80" s="305" t="s">
        <v>460</v>
      </c>
      <c r="B80" s="710">
        <v>657</v>
      </c>
      <c r="C80" s="705" t="s">
        <v>204</v>
      </c>
      <c r="D80" s="1295">
        <v>0</v>
      </c>
      <c r="E80" s="1296">
        <v>0</v>
      </c>
      <c r="F80" s="142"/>
    </row>
    <row r="81" spans="1:6" x14ac:dyDescent="0.25">
      <c r="A81" s="305" t="s">
        <v>461</v>
      </c>
      <c r="B81" s="710">
        <v>659</v>
      </c>
      <c r="C81" s="705" t="s">
        <v>207</v>
      </c>
      <c r="D81" s="1295">
        <v>0</v>
      </c>
      <c r="E81" s="1296">
        <v>0</v>
      </c>
      <c r="F81" s="142"/>
    </row>
    <row r="82" spans="1:6" x14ac:dyDescent="0.25">
      <c r="A82" s="305" t="s">
        <v>462</v>
      </c>
      <c r="B82" s="710" t="s">
        <v>463</v>
      </c>
      <c r="C82" s="705" t="s">
        <v>210</v>
      </c>
      <c r="D82" s="1293">
        <f>SUM(D83:D85)</f>
        <v>14196</v>
      </c>
      <c r="E82" s="1294">
        <f>SUM(E83:E85)</f>
        <v>7</v>
      </c>
      <c r="F82" s="142"/>
    </row>
    <row r="83" spans="1:6" x14ac:dyDescent="0.25">
      <c r="A83" s="305" t="s">
        <v>464</v>
      </c>
      <c r="B83" s="710">
        <v>681</v>
      </c>
      <c r="C83" s="705" t="s">
        <v>213</v>
      </c>
      <c r="D83" s="1295">
        <v>0</v>
      </c>
      <c r="E83" s="1296">
        <v>0</v>
      </c>
      <c r="F83" s="142"/>
    </row>
    <row r="84" spans="1:6" x14ac:dyDescent="0.25">
      <c r="A84" s="305" t="s">
        <v>465</v>
      </c>
      <c r="B84" s="710">
        <v>682</v>
      </c>
      <c r="C84" s="705" t="s">
        <v>216</v>
      </c>
      <c r="D84" s="1295">
        <v>14196</v>
      </c>
      <c r="E84" s="1296">
        <v>7</v>
      </c>
      <c r="F84" s="142"/>
    </row>
    <row r="85" spans="1:6" x14ac:dyDescent="0.25">
      <c r="A85" s="305" t="s">
        <v>466</v>
      </c>
      <c r="B85" s="710">
        <v>684</v>
      </c>
      <c r="C85" s="705" t="s">
        <v>219</v>
      </c>
      <c r="D85" s="1295">
        <v>0</v>
      </c>
      <c r="E85" s="1296">
        <v>0</v>
      </c>
      <c r="F85" s="142"/>
    </row>
    <row r="86" spans="1:6" x14ac:dyDescent="0.25">
      <c r="A86" s="305" t="s">
        <v>467</v>
      </c>
      <c r="B86" s="710" t="s">
        <v>468</v>
      </c>
      <c r="C86" s="705" t="s">
        <v>222</v>
      </c>
      <c r="D86" s="1293">
        <f>D87</f>
        <v>3380360</v>
      </c>
      <c r="E86" s="1294">
        <f>E87</f>
        <v>0</v>
      </c>
      <c r="F86" s="142"/>
    </row>
    <row r="87" spans="1:6" x14ac:dyDescent="0.25">
      <c r="A87" s="305" t="s">
        <v>469</v>
      </c>
      <c r="B87" s="710">
        <v>691</v>
      </c>
      <c r="C87" s="705" t="s">
        <v>225</v>
      </c>
      <c r="D87" s="1295">
        <v>3380360</v>
      </c>
      <c r="E87" s="1296">
        <v>0</v>
      </c>
      <c r="F87" s="142"/>
    </row>
    <row r="88" spans="1:6" ht="25.5" x14ac:dyDescent="0.25">
      <c r="A88" s="305" t="s">
        <v>470</v>
      </c>
      <c r="B88" s="711" t="s">
        <v>659</v>
      </c>
      <c r="C88" s="705" t="s">
        <v>228</v>
      </c>
      <c r="D88" s="1293">
        <f>D52+D56+D61+D66+D74+D82+D86</f>
        <v>4103177</v>
      </c>
      <c r="E88" s="1294">
        <f>E52+E56+E61+E66+E74+E82+E86</f>
        <v>834269</v>
      </c>
      <c r="F88" s="142"/>
    </row>
    <row r="89" spans="1:6" x14ac:dyDescent="0.25">
      <c r="A89" s="712" t="s">
        <v>471</v>
      </c>
      <c r="B89" s="710" t="s">
        <v>472</v>
      </c>
      <c r="C89" s="705" t="s">
        <v>231</v>
      </c>
      <c r="D89" s="1293">
        <f>D88-D50</f>
        <v>20030</v>
      </c>
      <c r="E89" s="1294">
        <f>E88-E50</f>
        <v>77804</v>
      </c>
      <c r="F89" s="142"/>
    </row>
    <row r="90" spans="1:6" x14ac:dyDescent="0.25">
      <c r="A90" s="41" t="s">
        <v>473</v>
      </c>
      <c r="B90" s="148">
        <v>591</v>
      </c>
      <c r="C90" s="144" t="s">
        <v>234</v>
      </c>
      <c r="D90" s="1287">
        <v>0</v>
      </c>
      <c r="E90" s="1288">
        <v>0</v>
      </c>
      <c r="F90" s="142"/>
    </row>
    <row r="91" spans="1:6" x14ac:dyDescent="0.25">
      <c r="A91" s="150" t="s">
        <v>474</v>
      </c>
      <c r="B91" s="148" t="s">
        <v>475</v>
      </c>
      <c r="C91" s="144" t="s">
        <v>237</v>
      </c>
      <c r="D91" s="1287">
        <f>D89-D90</f>
        <v>20030</v>
      </c>
      <c r="E91" s="1288">
        <f>E89-E90</f>
        <v>77804</v>
      </c>
      <c r="F91" s="142"/>
    </row>
    <row r="92" spans="1:6" ht="24" customHeight="1" x14ac:dyDescent="0.25">
      <c r="A92" s="1350"/>
      <c r="B92" s="1351"/>
      <c r="C92" s="1352"/>
      <c r="D92" s="1348" t="s">
        <v>709</v>
      </c>
      <c r="E92" s="1349"/>
      <c r="F92" s="129"/>
    </row>
    <row r="93" spans="1:6" ht="12.75" customHeight="1" x14ac:dyDescent="0.25">
      <c r="A93" s="307" t="s">
        <v>476</v>
      </c>
      <c r="B93" s="308" t="s">
        <v>586</v>
      </c>
      <c r="C93" s="40" t="s">
        <v>240</v>
      </c>
      <c r="D93" s="1338">
        <f>+D89+E89</f>
        <v>97834</v>
      </c>
      <c r="E93" s="1339"/>
    </row>
    <row r="94" spans="1:6" ht="12.75" customHeight="1" thickBot="1" x14ac:dyDescent="0.3">
      <c r="A94" s="306" t="s">
        <v>477</v>
      </c>
      <c r="B94" s="54" t="s">
        <v>587</v>
      </c>
      <c r="C94" s="47" t="s">
        <v>243</v>
      </c>
      <c r="D94" s="1340">
        <f>+D91+E91</f>
        <v>97834</v>
      </c>
      <c r="E94" s="1341"/>
    </row>
    <row r="95" spans="1:6" ht="12.75" customHeight="1" x14ac:dyDescent="0.25">
      <c r="A95" s="151"/>
      <c r="B95" s="58"/>
      <c r="C95" s="58"/>
    </row>
    <row r="96" spans="1:6" ht="12.75" customHeight="1" x14ac:dyDescent="0.25">
      <c r="A96" s="55" t="s">
        <v>637</v>
      </c>
      <c r="B96" s="58"/>
      <c r="C96" s="58"/>
    </row>
    <row r="97" spans="1:3" ht="12.75" customHeight="1" x14ac:dyDescent="0.25">
      <c r="A97" s="179" t="s">
        <v>1142</v>
      </c>
      <c r="B97" s="58"/>
      <c r="C97" s="58"/>
    </row>
    <row r="98" spans="1:3" x14ac:dyDescent="0.25">
      <c r="A98" s="33" t="s">
        <v>662</v>
      </c>
      <c r="B98" s="34"/>
      <c r="C98" s="34"/>
    </row>
    <row r="99" spans="1:3" x14ac:dyDescent="0.25">
      <c r="A99" s="179" t="s">
        <v>657</v>
      </c>
      <c r="B99" s="34"/>
      <c r="C99" s="34"/>
    </row>
    <row r="100" spans="1:3" x14ac:dyDescent="0.25">
      <c r="A100" s="179" t="s">
        <v>1105</v>
      </c>
    </row>
  </sheetData>
  <customSheetViews>
    <customSheetView guid="{2AF6EA2A-E5C5-45EB-B6C4-875AD1E4E056}">
      <pane ySplit="5" topLeftCell="A6" activePane="bottomLeft" state="frozenSplit"/>
      <selection pane="bottomLeft" sqref="A1:E1"/>
      <rowBreaks count="1" manualBreakCount="1">
        <brk id="48" max="16383" man="1"/>
      </rowBreaks>
      <pageMargins left="0.70866141732283472" right="0" top="0.39370078740157483" bottom="0.39370078740157483" header="0.51181102362204722" footer="0.51181102362204722"/>
      <pageSetup paperSize="9" scale="80" orientation="portrait" r:id="rId1"/>
      <headerFooter alignWithMargins="0"/>
    </customSheetView>
  </customSheetViews>
  <mergeCells count="9">
    <mergeCell ref="A4:E4"/>
    <mergeCell ref="B8:C8"/>
    <mergeCell ref="A6:E6"/>
    <mergeCell ref="D93:E93"/>
    <mergeCell ref="D94:E94"/>
    <mergeCell ref="A5:E5"/>
    <mergeCell ref="A51:E51"/>
    <mergeCell ref="D92:E92"/>
    <mergeCell ref="A92:C92"/>
  </mergeCells>
  <pageMargins left="0.70866141732283472" right="0" top="0.59055118110236227" bottom="0.39370078740157483" header="0.51181102362204722" footer="0.51181102362204722"/>
  <pageSetup paperSize="9" scale="80" orientation="portrait" r:id="rId2"/>
  <headerFooter alignWithMargins="0">
    <oddFooter>&amp;C&amp;P</oddFooter>
  </headerFooter>
  <rowBreaks count="1" manualBreakCount="1">
    <brk id="50" max="16383" man="1"/>
  </rowBreaks>
  <ignoredErrors>
    <ignoredError sqref="C9:C50 C52:C91 C93:C95"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0"/>
  <sheetViews>
    <sheetView zoomScaleNormal="100" workbookViewId="0">
      <pane ySplit="7" topLeftCell="A8" activePane="bottomLeft" state="frozenSplit"/>
      <selection activeCell="A24" sqref="A24"/>
      <selection pane="bottomLeft" activeCell="A24" sqref="A24"/>
    </sheetView>
  </sheetViews>
  <sheetFormatPr defaultRowHeight="12.75" x14ac:dyDescent="0.25"/>
  <cols>
    <col min="1" max="1" width="60.42578125" style="55" customWidth="1"/>
    <col min="2" max="2" width="13.85546875" style="138" customWidth="1"/>
    <col min="3" max="3" width="9.140625" style="138"/>
    <col min="4" max="4" width="12.5703125" style="190" customWidth="1"/>
    <col min="5" max="5" width="15.140625" style="190" customWidth="1"/>
    <col min="6" max="16384" width="9.140625" style="33"/>
  </cols>
  <sheetData>
    <row r="1" spans="1:6" ht="17.25" x14ac:dyDescent="0.3">
      <c r="A1" s="659" t="s">
        <v>1247</v>
      </c>
    </row>
    <row r="3" spans="1:6" ht="15.75" x14ac:dyDescent="0.25">
      <c r="A3" s="694" t="s">
        <v>1248</v>
      </c>
      <c r="B3" s="694"/>
      <c r="C3" s="694"/>
      <c r="D3" s="694"/>
      <c r="E3" s="694"/>
    </row>
    <row r="4" spans="1:6" ht="12.75" customHeight="1" thickBot="1" x14ac:dyDescent="0.3">
      <c r="A4" s="1335"/>
      <c r="B4" s="1335"/>
      <c r="C4" s="1335"/>
      <c r="D4" s="1335"/>
      <c r="E4" s="1335"/>
    </row>
    <row r="5" spans="1:6" ht="27.95" customHeight="1" thickBot="1" x14ac:dyDescent="0.3">
      <c r="A5" s="1342" t="s">
        <v>660</v>
      </c>
      <c r="B5" s="1343"/>
      <c r="C5" s="1343"/>
      <c r="D5" s="1343"/>
      <c r="E5" s="1344"/>
      <c r="F5" s="129"/>
    </row>
    <row r="6" spans="1:6" ht="15" customHeight="1" thickBot="1" x14ac:dyDescent="0.3">
      <c r="A6" s="1324" t="s">
        <v>607</v>
      </c>
      <c r="B6" s="1325"/>
      <c r="C6" s="1325"/>
      <c r="D6" s="1325"/>
      <c r="E6" s="1326"/>
    </row>
    <row r="7" spans="1:6" s="137" customFormat="1" ht="40.5" customHeight="1" thickBot="1" x14ac:dyDescent="0.3">
      <c r="A7" s="59" t="s">
        <v>608</v>
      </c>
      <c r="B7" s="60" t="s">
        <v>655</v>
      </c>
      <c r="C7" s="61" t="s">
        <v>661</v>
      </c>
      <c r="D7" s="191" t="s">
        <v>821</v>
      </c>
      <c r="E7" s="192" t="s">
        <v>822</v>
      </c>
      <c r="F7" s="139"/>
    </row>
    <row r="8" spans="1:6" s="137" customFormat="1" ht="12.75" customHeight="1" x14ac:dyDescent="0.25">
      <c r="A8" s="178" t="s">
        <v>380</v>
      </c>
      <c r="B8" s="1336"/>
      <c r="C8" s="1337"/>
      <c r="D8" s="193" t="s">
        <v>585</v>
      </c>
      <c r="E8" s="194" t="s">
        <v>505</v>
      </c>
      <c r="F8" s="136"/>
    </row>
    <row r="9" spans="1:6" x14ac:dyDescent="0.25">
      <c r="A9" s="52" t="s">
        <v>381</v>
      </c>
      <c r="B9" s="140" t="s">
        <v>382</v>
      </c>
      <c r="C9" s="141" t="s">
        <v>3</v>
      </c>
      <c r="D9" s="1285">
        <f>SUM(D10:D13)</f>
        <v>253761</v>
      </c>
      <c r="E9" s="1286">
        <f>SUM(E10:E13)</f>
        <v>41923</v>
      </c>
      <c r="F9" s="142"/>
    </row>
    <row r="10" spans="1:6" x14ac:dyDescent="0.25">
      <c r="A10" s="41" t="s">
        <v>383</v>
      </c>
      <c r="B10" s="143">
        <v>501</v>
      </c>
      <c r="C10" s="144" t="s">
        <v>6</v>
      </c>
      <c r="D10" s="1287">
        <f>'2.2. VZZ ČVUT (tab.2)'!D10-'2.2.2. VZZ KaM (tab.2.b)'!D10</f>
        <v>170760</v>
      </c>
      <c r="E10" s="1288">
        <f>'2.2. VZZ ČVUT (tab.2)'!E10-'2.2.2. VZZ KaM (tab.2.b)'!E10</f>
        <v>27556</v>
      </c>
      <c r="F10" s="142"/>
    </row>
    <row r="11" spans="1:6" x14ac:dyDescent="0.25">
      <c r="A11" s="41" t="s">
        <v>384</v>
      </c>
      <c r="B11" s="143">
        <v>502</v>
      </c>
      <c r="C11" s="144" t="s">
        <v>9</v>
      </c>
      <c r="D11" s="1287">
        <f>'2.2. VZZ ČVUT (tab.2)'!D11-'2.2.2. VZZ KaM (tab.2.b)'!D11</f>
        <v>82388</v>
      </c>
      <c r="E11" s="1288">
        <f>'2.2. VZZ ČVUT (tab.2)'!E11-'2.2.2. VZZ KaM (tab.2.b)'!E11</f>
        <v>6269</v>
      </c>
      <c r="F11" s="142"/>
    </row>
    <row r="12" spans="1:6" x14ac:dyDescent="0.25">
      <c r="A12" s="41" t="s">
        <v>385</v>
      </c>
      <c r="B12" s="143">
        <v>503</v>
      </c>
      <c r="C12" s="144" t="s">
        <v>12</v>
      </c>
      <c r="D12" s="1287">
        <f>'2.2. VZZ ČVUT (tab.2)'!D12-'2.2.2. VZZ KaM (tab.2.b)'!D12</f>
        <v>0</v>
      </c>
      <c r="E12" s="1288">
        <f>'2.2. VZZ ČVUT (tab.2)'!E12-'2.2.2. VZZ KaM (tab.2.b)'!E12</f>
        <v>0</v>
      </c>
      <c r="F12" s="142"/>
    </row>
    <row r="13" spans="1:6" x14ac:dyDescent="0.25">
      <c r="A13" s="41" t="s">
        <v>386</v>
      </c>
      <c r="B13" s="143">
        <v>504</v>
      </c>
      <c r="C13" s="144" t="s">
        <v>15</v>
      </c>
      <c r="D13" s="1287">
        <f>'2.2. VZZ ČVUT (tab.2)'!D13-'2.2.2. VZZ KaM (tab.2.b)'!D13</f>
        <v>613</v>
      </c>
      <c r="E13" s="1288">
        <f>'2.2. VZZ ČVUT (tab.2)'!E13-'2.2.2. VZZ KaM (tab.2.b)'!E13</f>
        <v>8098</v>
      </c>
      <c r="F13" s="142"/>
    </row>
    <row r="14" spans="1:6" x14ac:dyDescent="0.25">
      <c r="A14" s="41" t="s">
        <v>387</v>
      </c>
      <c r="B14" s="143" t="s">
        <v>388</v>
      </c>
      <c r="C14" s="144" t="s">
        <v>18</v>
      </c>
      <c r="D14" s="1289">
        <f>SUM(D15:D18)</f>
        <v>669734</v>
      </c>
      <c r="E14" s="1290">
        <f>SUM(E15:E18)</f>
        <v>92892</v>
      </c>
      <c r="F14" s="142"/>
    </row>
    <row r="15" spans="1:6" x14ac:dyDescent="0.25">
      <c r="A15" s="41" t="s">
        <v>389</v>
      </c>
      <c r="B15" s="143">
        <v>511</v>
      </c>
      <c r="C15" s="144" t="s">
        <v>21</v>
      </c>
      <c r="D15" s="1287">
        <f>'2.2. VZZ ČVUT (tab.2)'!D15-'2.2.2. VZZ KaM (tab.2.b)'!D15</f>
        <v>48690</v>
      </c>
      <c r="E15" s="1288">
        <f>'2.2. VZZ ČVUT (tab.2)'!E15-'2.2.2. VZZ KaM (tab.2.b)'!E15</f>
        <v>3204</v>
      </c>
      <c r="F15" s="142"/>
    </row>
    <row r="16" spans="1:6" x14ac:dyDescent="0.25">
      <c r="A16" s="41" t="s">
        <v>390</v>
      </c>
      <c r="B16" s="143">
        <v>512</v>
      </c>
      <c r="C16" s="144" t="s">
        <v>24</v>
      </c>
      <c r="D16" s="1287">
        <f>'2.2. VZZ ČVUT (tab.2)'!D16-'2.2.2. VZZ KaM (tab.2.b)'!D16</f>
        <v>90256</v>
      </c>
      <c r="E16" s="1288">
        <f>'2.2. VZZ ČVUT (tab.2)'!E16-'2.2.2. VZZ KaM (tab.2.b)'!E16</f>
        <v>11640</v>
      </c>
      <c r="F16" s="142"/>
    </row>
    <row r="17" spans="1:6" x14ac:dyDescent="0.25">
      <c r="A17" s="41" t="s">
        <v>391</v>
      </c>
      <c r="B17" s="143">
        <v>513</v>
      </c>
      <c r="C17" s="144" t="s">
        <v>27</v>
      </c>
      <c r="D17" s="1287">
        <f>'2.2. VZZ ČVUT (tab.2)'!D17-'2.2.2. VZZ KaM (tab.2.b)'!D17</f>
        <v>3685</v>
      </c>
      <c r="E17" s="1288">
        <f>'2.2. VZZ ČVUT (tab.2)'!E17-'2.2.2. VZZ KaM (tab.2.b)'!E17</f>
        <v>3016</v>
      </c>
      <c r="F17" s="142"/>
    </row>
    <row r="18" spans="1:6" x14ac:dyDescent="0.25">
      <c r="A18" s="41" t="s">
        <v>392</v>
      </c>
      <c r="B18" s="143">
        <v>518</v>
      </c>
      <c r="C18" s="144" t="s">
        <v>30</v>
      </c>
      <c r="D18" s="1287">
        <f>'2.2. VZZ ČVUT (tab.2)'!D18-'2.2.2. VZZ KaM (tab.2.b)'!D18</f>
        <v>527103</v>
      </c>
      <c r="E18" s="1288">
        <f>'2.2. VZZ ČVUT (tab.2)'!E18-'2.2.2. VZZ KaM (tab.2.b)'!E18</f>
        <v>75032</v>
      </c>
      <c r="F18" s="142"/>
    </row>
    <row r="19" spans="1:6" x14ac:dyDescent="0.25">
      <c r="A19" s="41" t="s">
        <v>393</v>
      </c>
      <c r="B19" s="143" t="s">
        <v>394</v>
      </c>
      <c r="C19" s="144" t="s">
        <v>33</v>
      </c>
      <c r="D19" s="1289">
        <f>SUM(D20:D24)</f>
        <v>2294146</v>
      </c>
      <c r="E19" s="1290">
        <f>SUM(E20:E24)</f>
        <v>202178</v>
      </c>
      <c r="F19" s="142"/>
    </row>
    <row r="20" spans="1:6" x14ac:dyDescent="0.25">
      <c r="A20" s="41" t="s">
        <v>395</v>
      </c>
      <c r="B20" s="143">
        <v>521</v>
      </c>
      <c r="C20" s="144" t="s">
        <v>36</v>
      </c>
      <c r="D20" s="1287">
        <f>'2.2. VZZ ČVUT (tab.2)'!D20-'2.2.2. VZZ KaM (tab.2.b)'!D20</f>
        <v>1699244</v>
      </c>
      <c r="E20" s="1288">
        <f>'2.2. VZZ ČVUT (tab.2)'!E20-'2.2.2. VZZ KaM (tab.2.b)'!E20</f>
        <v>153393</v>
      </c>
      <c r="F20" s="142"/>
    </row>
    <row r="21" spans="1:6" x14ac:dyDescent="0.25">
      <c r="A21" s="41" t="s">
        <v>396</v>
      </c>
      <c r="B21" s="143">
        <v>524</v>
      </c>
      <c r="C21" s="144" t="s">
        <v>39</v>
      </c>
      <c r="D21" s="1287">
        <f>'2.2. VZZ ČVUT (tab.2)'!D21-'2.2.2. VZZ KaM (tab.2.b)'!D21</f>
        <v>548517</v>
      </c>
      <c r="E21" s="1288">
        <f>'2.2. VZZ ČVUT (tab.2)'!E21-'2.2.2. VZZ KaM (tab.2.b)'!E21</f>
        <v>45259</v>
      </c>
      <c r="F21" s="142"/>
    </row>
    <row r="22" spans="1:6" x14ac:dyDescent="0.25">
      <c r="A22" s="41" t="s">
        <v>397</v>
      </c>
      <c r="B22" s="143">
        <v>525</v>
      </c>
      <c r="C22" s="144" t="s">
        <v>42</v>
      </c>
      <c r="D22" s="1287">
        <f>'2.2. VZZ ČVUT (tab.2)'!D22-'2.2.2. VZZ KaM (tab.2.b)'!D22</f>
        <v>0</v>
      </c>
      <c r="E22" s="1288">
        <f>'2.2. VZZ ČVUT (tab.2)'!E22-'2.2.2. VZZ KaM (tab.2.b)'!E22</f>
        <v>0</v>
      </c>
      <c r="F22" s="142"/>
    </row>
    <row r="23" spans="1:6" x14ac:dyDescent="0.25">
      <c r="A23" s="41" t="s">
        <v>398</v>
      </c>
      <c r="B23" s="143">
        <v>527</v>
      </c>
      <c r="C23" s="144" t="s">
        <v>45</v>
      </c>
      <c r="D23" s="1287">
        <f>'2.2. VZZ ČVUT (tab.2)'!D23-'2.2.2. VZZ KaM (tab.2.b)'!D23</f>
        <v>46380</v>
      </c>
      <c r="E23" s="1288">
        <f>'2.2. VZZ ČVUT (tab.2)'!E23-'2.2.2. VZZ KaM (tab.2.b)'!E23</f>
        <v>3526</v>
      </c>
      <c r="F23" s="142"/>
    </row>
    <row r="24" spans="1:6" x14ac:dyDescent="0.25">
      <c r="A24" s="41" t="s">
        <v>399</v>
      </c>
      <c r="B24" s="143">
        <v>528</v>
      </c>
      <c r="C24" s="144" t="s">
        <v>48</v>
      </c>
      <c r="D24" s="1287">
        <f>'2.2. VZZ ČVUT (tab.2)'!D24-'2.2.2. VZZ KaM (tab.2.b)'!D24</f>
        <v>5</v>
      </c>
      <c r="E24" s="1288">
        <f>'2.2. VZZ ČVUT (tab.2)'!E24-'2.2.2. VZZ KaM (tab.2.b)'!E24</f>
        <v>0</v>
      </c>
      <c r="F24" s="142"/>
    </row>
    <row r="25" spans="1:6" x14ac:dyDescent="0.25">
      <c r="A25" s="41" t="s">
        <v>400</v>
      </c>
      <c r="B25" s="143" t="s">
        <v>401</v>
      </c>
      <c r="C25" s="144" t="s">
        <v>51</v>
      </c>
      <c r="D25" s="1289">
        <f>SUM(D26:D28)</f>
        <v>10292</v>
      </c>
      <c r="E25" s="1290">
        <f>SUM(E26:E28)</f>
        <v>1180</v>
      </c>
      <c r="F25" s="142"/>
    </row>
    <row r="26" spans="1:6" x14ac:dyDescent="0.25">
      <c r="A26" s="41" t="s">
        <v>402</v>
      </c>
      <c r="B26" s="143">
        <v>531</v>
      </c>
      <c r="C26" s="144" t="s">
        <v>54</v>
      </c>
      <c r="D26" s="1287">
        <f>'2.2. VZZ ČVUT (tab.2)'!D26-'2.2.2. VZZ KaM (tab.2.b)'!D26</f>
        <v>245</v>
      </c>
      <c r="E26" s="1288">
        <f>'2.2. VZZ ČVUT (tab.2)'!E26-'2.2.2. VZZ KaM (tab.2.b)'!E26</f>
        <v>24</v>
      </c>
      <c r="F26" s="142"/>
    </row>
    <row r="27" spans="1:6" x14ac:dyDescent="0.25">
      <c r="A27" s="41" t="s">
        <v>403</v>
      </c>
      <c r="B27" s="143">
        <v>532</v>
      </c>
      <c r="C27" s="144" t="s">
        <v>57</v>
      </c>
      <c r="D27" s="1287">
        <f>'2.2. VZZ ČVUT (tab.2)'!D27-'2.2.2. VZZ KaM (tab.2.b)'!D27</f>
        <v>42</v>
      </c>
      <c r="E27" s="1288">
        <f>'2.2. VZZ ČVUT (tab.2)'!E27-'2.2.2. VZZ KaM (tab.2.b)'!E27</f>
        <v>92</v>
      </c>
      <c r="F27" s="142"/>
    </row>
    <row r="28" spans="1:6" x14ac:dyDescent="0.25">
      <c r="A28" s="41" t="s">
        <v>404</v>
      </c>
      <c r="B28" s="143">
        <v>538</v>
      </c>
      <c r="C28" s="144" t="s">
        <v>59</v>
      </c>
      <c r="D28" s="1287">
        <f>'2.2. VZZ ČVUT (tab.2)'!D28-'2.2.2. VZZ KaM (tab.2.b)'!D28</f>
        <v>10005</v>
      </c>
      <c r="E28" s="1288">
        <f>'2.2. VZZ ČVUT (tab.2)'!E28-'2.2.2. VZZ KaM (tab.2.b)'!E28</f>
        <v>1064</v>
      </c>
      <c r="F28" s="142"/>
    </row>
    <row r="29" spans="1:6" x14ac:dyDescent="0.25">
      <c r="A29" s="41" t="s">
        <v>405</v>
      </c>
      <c r="B29" s="143" t="s">
        <v>406</v>
      </c>
      <c r="C29" s="144" t="s">
        <v>62</v>
      </c>
      <c r="D29" s="1289">
        <f>SUM(D30:D37)</f>
        <v>526960</v>
      </c>
      <c r="E29" s="1290">
        <f>SUM(E30:E37)</f>
        <v>22430</v>
      </c>
      <c r="F29" s="142"/>
    </row>
    <row r="30" spans="1:6" x14ac:dyDescent="0.25">
      <c r="A30" s="41" t="s">
        <v>407</v>
      </c>
      <c r="B30" s="143">
        <v>541</v>
      </c>
      <c r="C30" s="144" t="s">
        <v>65</v>
      </c>
      <c r="D30" s="1287">
        <f>'2.2. VZZ ČVUT (tab.2)'!D30-'2.2.2. VZZ KaM (tab.2.b)'!D30</f>
        <v>38</v>
      </c>
      <c r="E30" s="1288">
        <f>'2.2. VZZ ČVUT (tab.2)'!E30-'2.2.2. VZZ KaM (tab.2.b)'!E30</f>
        <v>145</v>
      </c>
      <c r="F30" s="142"/>
    </row>
    <row r="31" spans="1:6" x14ac:dyDescent="0.25">
      <c r="A31" s="41" t="s">
        <v>408</v>
      </c>
      <c r="B31" s="143">
        <v>542</v>
      </c>
      <c r="C31" s="144" t="s">
        <v>68</v>
      </c>
      <c r="D31" s="1287">
        <f>'2.2. VZZ ČVUT (tab.2)'!D31-'2.2.2. VZZ KaM (tab.2.b)'!D31</f>
        <v>6364</v>
      </c>
      <c r="E31" s="1288">
        <f>'2.2. VZZ ČVUT (tab.2)'!E31-'2.2.2. VZZ KaM (tab.2.b)'!E31</f>
        <v>333</v>
      </c>
      <c r="F31" s="142"/>
    </row>
    <row r="32" spans="1:6" x14ac:dyDescent="0.25">
      <c r="A32" s="41" t="s">
        <v>409</v>
      </c>
      <c r="B32" s="143">
        <v>543</v>
      </c>
      <c r="C32" s="144" t="s">
        <v>71</v>
      </c>
      <c r="D32" s="1287">
        <f>'2.2. VZZ ČVUT (tab.2)'!D32-'2.2.2. VZZ KaM (tab.2.b)'!D32</f>
        <v>0</v>
      </c>
      <c r="E32" s="1288">
        <f>'2.2. VZZ ČVUT (tab.2)'!E32-'2.2.2. VZZ KaM (tab.2.b)'!E32</f>
        <v>171</v>
      </c>
      <c r="F32" s="142"/>
    </row>
    <row r="33" spans="1:6" x14ac:dyDescent="0.25">
      <c r="A33" s="41" t="s">
        <v>410</v>
      </c>
      <c r="B33" s="143">
        <v>544</v>
      </c>
      <c r="C33" s="144" t="s">
        <v>74</v>
      </c>
      <c r="D33" s="1287">
        <f>'2.2. VZZ ČVUT (tab.2)'!D33-'2.2.2. VZZ KaM (tab.2.b)'!D33</f>
        <v>0</v>
      </c>
      <c r="E33" s="1288">
        <f>'2.2. VZZ ČVUT (tab.2)'!E33-'2.2.2. VZZ KaM (tab.2.b)'!E33</f>
        <v>0</v>
      </c>
      <c r="F33" s="142"/>
    </row>
    <row r="34" spans="1:6" x14ac:dyDescent="0.25">
      <c r="A34" s="41" t="s">
        <v>411</v>
      </c>
      <c r="B34" s="143">
        <v>545</v>
      </c>
      <c r="C34" s="144" t="s">
        <v>77</v>
      </c>
      <c r="D34" s="1287">
        <f>'2.2. VZZ ČVUT (tab.2)'!D34-'2.2.2. VZZ KaM (tab.2.b)'!D34</f>
        <v>4625</v>
      </c>
      <c r="E34" s="1288">
        <f>'2.2. VZZ ČVUT (tab.2)'!E34-'2.2.2. VZZ KaM (tab.2.b)'!E34</f>
        <v>1170</v>
      </c>
      <c r="F34" s="142"/>
    </row>
    <row r="35" spans="1:6" x14ac:dyDescent="0.25">
      <c r="A35" s="41" t="s">
        <v>412</v>
      </c>
      <c r="B35" s="143">
        <v>546</v>
      </c>
      <c r="C35" s="144" t="s">
        <v>80</v>
      </c>
      <c r="D35" s="1287">
        <f>'2.2. VZZ ČVUT (tab.2)'!D35-'2.2.2. VZZ KaM (tab.2.b)'!D35</f>
        <v>152</v>
      </c>
      <c r="E35" s="1288">
        <f>'2.2. VZZ ČVUT (tab.2)'!E35-'2.2.2. VZZ KaM (tab.2.b)'!E35</f>
        <v>570</v>
      </c>
      <c r="F35" s="142"/>
    </row>
    <row r="36" spans="1:6" x14ac:dyDescent="0.25">
      <c r="A36" s="41" t="s">
        <v>413</v>
      </c>
      <c r="B36" s="143">
        <v>548</v>
      </c>
      <c r="C36" s="144" t="s">
        <v>82</v>
      </c>
      <c r="D36" s="1287">
        <f>'2.2. VZZ ČVUT (tab.2)'!D36-'2.2.2. VZZ KaM (tab.2.b)'!D36</f>
        <v>605</v>
      </c>
      <c r="E36" s="1288">
        <f>'2.2. VZZ ČVUT (tab.2)'!E36-'2.2.2. VZZ KaM (tab.2.b)'!E36</f>
        <v>169</v>
      </c>
      <c r="F36" s="142"/>
    </row>
    <row r="37" spans="1:6" x14ac:dyDescent="0.25">
      <c r="A37" s="41" t="s">
        <v>414</v>
      </c>
      <c r="B37" s="143">
        <v>549</v>
      </c>
      <c r="C37" s="144" t="s">
        <v>85</v>
      </c>
      <c r="D37" s="1287">
        <f>'2.2. VZZ ČVUT (tab.2)'!D37-'2.2.2. VZZ KaM (tab.2.b)'!D37</f>
        <v>515176</v>
      </c>
      <c r="E37" s="1288">
        <f>'2.2. VZZ ČVUT (tab.2)'!E37-'2.2.2. VZZ KaM (tab.2.b)'!E37</f>
        <v>19872</v>
      </c>
      <c r="F37" s="142"/>
    </row>
    <row r="38" spans="1:6" ht="12.75" customHeight="1" x14ac:dyDescent="0.25">
      <c r="A38" s="41" t="s">
        <v>694</v>
      </c>
      <c r="B38" s="143" t="s">
        <v>415</v>
      </c>
      <c r="C38" s="144" t="s">
        <v>88</v>
      </c>
      <c r="D38" s="1289">
        <f>SUM(D39:D44)</f>
        <v>296752</v>
      </c>
      <c r="E38" s="1290">
        <f>SUM(E39:E44)</f>
        <v>7241</v>
      </c>
      <c r="F38" s="142"/>
    </row>
    <row r="39" spans="1:6" x14ac:dyDescent="0.25">
      <c r="A39" s="41" t="s">
        <v>695</v>
      </c>
      <c r="B39" s="143">
        <v>551</v>
      </c>
      <c r="C39" s="144" t="s">
        <v>91</v>
      </c>
      <c r="D39" s="1287">
        <f>'2.2. VZZ ČVUT (tab.2)'!D39-'2.2.2. VZZ KaM (tab.2.b)'!D39</f>
        <v>296668</v>
      </c>
      <c r="E39" s="1288">
        <f>'2.2. VZZ ČVUT (tab.2)'!E39-'2.2.2. VZZ KaM (tab.2.b)'!E39</f>
        <v>7140</v>
      </c>
      <c r="F39" s="142"/>
    </row>
    <row r="40" spans="1:6" ht="12.75" customHeight="1" x14ac:dyDescent="0.25">
      <c r="A40" s="41" t="s">
        <v>696</v>
      </c>
      <c r="B40" s="143">
        <v>552</v>
      </c>
      <c r="C40" s="144" t="s">
        <v>94</v>
      </c>
      <c r="D40" s="1287">
        <f>'2.2. VZZ ČVUT (tab.2)'!D40-'2.2.2. VZZ KaM (tab.2.b)'!D40</f>
        <v>84</v>
      </c>
      <c r="E40" s="1288">
        <f>'2.2. VZZ ČVUT (tab.2)'!E40-'2.2.2. VZZ KaM (tab.2.b)'!E40</f>
        <v>1</v>
      </c>
      <c r="F40" s="142"/>
    </row>
    <row r="41" spans="1:6" x14ac:dyDescent="0.25">
      <c r="A41" s="41" t="s">
        <v>416</v>
      </c>
      <c r="B41" s="143">
        <v>553</v>
      </c>
      <c r="C41" s="144" t="s">
        <v>97</v>
      </c>
      <c r="D41" s="1287">
        <f>'2.2. VZZ ČVUT (tab.2)'!D41-'2.2.2. VZZ KaM (tab.2.b)'!D41</f>
        <v>0</v>
      </c>
      <c r="E41" s="1288">
        <f>'2.2. VZZ ČVUT (tab.2)'!E41-'2.2.2. VZZ KaM (tab.2.b)'!E41</f>
        <v>0</v>
      </c>
      <c r="F41" s="142"/>
    </row>
    <row r="42" spans="1:6" x14ac:dyDescent="0.25">
      <c r="A42" s="41" t="s">
        <v>417</v>
      </c>
      <c r="B42" s="143">
        <v>554</v>
      </c>
      <c r="C42" s="144" t="s">
        <v>100</v>
      </c>
      <c r="D42" s="1287">
        <f>'2.2. VZZ ČVUT (tab.2)'!D42-'2.2.2. VZZ KaM (tab.2.b)'!D42</f>
        <v>0</v>
      </c>
      <c r="E42" s="1288">
        <f>'2.2. VZZ ČVUT (tab.2)'!E42-'2.2.2. VZZ KaM (tab.2.b)'!E42</f>
        <v>100</v>
      </c>
      <c r="F42" s="142"/>
    </row>
    <row r="43" spans="1:6" x14ac:dyDescent="0.25">
      <c r="A43" s="41" t="s">
        <v>418</v>
      </c>
      <c r="B43" s="143">
        <v>556</v>
      </c>
      <c r="C43" s="144" t="s">
        <v>103</v>
      </c>
      <c r="D43" s="1287">
        <f>'2.2. VZZ ČVUT (tab.2)'!D43-'2.2.2. VZZ KaM (tab.2.b)'!D43</f>
        <v>0</v>
      </c>
      <c r="E43" s="1288">
        <f>'2.2. VZZ ČVUT (tab.2)'!E43-'2.2.2. VZZ KaM (tab.2.b)'!E43</f>
        <v>0</v>
      </c>
      <c r="F43" s="142"/>
    </row>
    <row r="44" spans="1:6" x14ac:dyDescent="0.25">
      <c r="A44" s="41" t="s">
        <v>419</v>
      </c>
      <c r="B44" s="143">
        <v>559</v>
      </c>
      <c r="C44" s="144" t="s">
        <v>106</v>
      </c>
      <c r="D44" s="1287">
        <f>'2.2. VZZ ČVUT (tab.2)'!D44-'2.2.2. VZZ KaM (tab.2.b)'!D44</f>
        <v>0</v>
      </c>
      <c r="E44" s="1288">
        <f>'2.2. VZZ ČVUT (tab.2)'!E44-'2.2.2. VZZ KaM (tab.2.b)'!E44</f>
        <v>0</v>
      </c>
      <c r="F44" s="142"/>
    </row>
    <row r="45" spans="1:6" x14ac:dyDescent="0.25">
      <c r="A45" s="41" t="s">
        <v>420</v>
      </c>
      <c r="B45" s="143" t="s">
        <v>421</v>
      </c>
      <c r="C45" s="144" t="s">
        <v>109</v>
      </c>
      <c r="D45" s="1289">
        <f>SUM(D46:D47)</f>
        <v>0</v>
      </c>
      <c r="E45" s="1290">
        <f>SUM(E46:E47)</f>
        <v>0</v>
      </c>
      <c r="F45" s="142"/>
    </row>
    <row r="46" spans="1:6" x14ac:dyDescent="0.25">
      <c r="A46" s="41" t="s">
        <v>697</v>
      </c>
      <c r="B46" s="143">
        <v>581</v>
      </c>
      <c r="C46" s="144" t="s">
        <v>112</v>
      </c>
      <c r="D46" s="1287">
        <f>'2.2. VZZ ČVUT (tab.2)'!D46-'2.2.2. VZZ KaM (tab.2.b)'!D46</f>
        <v>0</v>
      </c>
      <c r="E46" s="1288">
        <f>'2.2. VZZ ČVUT (tab.2)'!E46-'2.2.2. VZZ KaM (tab.2.b)'!E46</f>
        <v>0</v>
      </c>
      <c r="F46" s="142"/>
    </row>
    <row r="47" spans="1:6" x14ac:dyDescent="0.25">
      <c r="A47" s="41" t="s">
        <v>422</v>
      </c>
      <c r="B47" s="143">
        <v>582</v>
      </c>
      <c r="C47" s="144" t="s">
        <v>114</v>
      </c>
      <c r="D47" s="1287">
        <f>'2.2. VZZ ČVUT (tab.2)'!D47-'2.2.2. VZZ KaM (tab.2.b)'!D47</f>
        <v>0</v>
      </c>
      <c r="E47" s="1288">
        <f>'2.2. VZZ ČVUT (tab.2)'!E47-'2.2.2. VZZ KaM (tab.2.b)'!E47</f>
        <v>0</v>
      </c>
      <c r="F47" s="142"/>
    </row>
    <row r="48" spans="1:6" x14ac:dyDescent="0.25">
      <c r="A48" s="41" t="s">
        <v>423</v>
      </c>
      <c r="B48" s="143" t="s">
        <v>424</v>
      </c>
      <c r="C48" s="144" t="s">
        <v>116</v>
      </c>
      <c r="D48" s="1289">
        <f>D49</f>
        <v>1558</v>
      </c>
      <c r="E48" s="1290">
        <f>E49</f>
        <v>883</v>
      </c>
      <c r="F48" s="142"/>
    </row>
    <row r="49" spans="1:6" x14ac:dyDescent="0.25">
      <c r="A49" s="41" t="s">
        <v>425</v>
      </c>
      <c r="B49" s="143">
        <v>595</v>
      </c>
      <c r="C49" s="144" t="s">
        <v>119</v>
      </c>
      <c r="D49" s="1287">
        <f>'2.2. VZZ ČVUT (tab.2)'!D49-'2.2.2. VZZ KaM (tab.2.b)'!D49</f>
        <v>1558</v>
      </c>
      <c r="E49" s="1288">
        <f>'2.2. VZZ ČVUT (tab.2)'!E49-'2.2.2. VZZ KaM (tab.2.b)'!E49</f>
        <v>883</v>
      </c>
      <c r="F49" s="142"/>
    </row>
    <row r="50" spans="1:6" ht="23.25" customHeight="1" thickBot="1" x14ac:dyDescent="0.3">
      <c r="A50" s="45" t="s">
        <v>426</v>
      </c>
      <c r="B50" s="145" t="s">
        <v>427</v>
      </c>
      <c r="C50" s="146" t="s">
        <v>122</v>
      </c>
      <c r="D50" s="1291">
        <f>D9+D14+D19+D25+D29+D38+D45+D48</f>
        <v>4053203</v>
      </c>
      <c r="E50" s="1292">
        <f>E9+E14+E19+E25+E29+E38+E45+E48</f>
        <v>368727</v>
      </c>
      <c r="F50" s="142"/>
    </row>
    <row r="51" spans="1:6" ht="12.75" customHeight="1" thickBot="1" x14ac:dyDescent="0.3">
      <c r="A51" s="1353" t="s">
        <v>428</v>
      </c>
      <c r="B51" s="1354"/>
      <c r="C51" s="1354"/>
      <c r="D51" s="1354"/>
      <c r="E51" s="1355"/>
      <c r="F51" s="139"/>
    </row>
    <row r="52" spans="1:6" x14ac:dyDescent="0.25">
      <c r="A52" s="52" t="s">
        <v>429</v>
      </c>
      <c r="B52" s="147" t="s">
        <v>430</v>
      </c>
      <c r="C52" s="141" t="s">
        <v>125</v>
      </c>
      <c r="D52" s="1285">
        <f>SUM(D53:D55)</f>
        <v>41096</v>
      </c>
      <c r="E52" s="1286">
        <f>SUM(E53:E55)</f>
        <v>373664</v>
      </c>
      <c r="F52" s="142"/>
    </row>
    <row r="53" spans="1:6" x14ac:dyDescent="0.25">
      <c r="A53" s="41" t="s">
        <v>431</v>
      </c>
      <c r="B53" s="148">
        <v>601</v>
      </c>
      <c r="C53" s="144" t="s">
        <v>128</v>
      </c>
      <c r="D53" s="1287">
        <f>'2.2. VZZ ČVUT (tab.2)'!D53-'2.2.2. VZZ KaM (tab.2.b)'!D53</f>
        <v>1415</v>
      </c>
      <c r="E53" s="1288">
        <f>'2.2. VZZ ČVUT (tab.2)'!E53-'2.2.2. VZZ KaM (tab.2.b)'!E53</f>
        <v>3121</v>
      </c>
      <c r="F53" s="142"/>
    </row>
    <row r="54" spans="1:6" x14ac:dyDescent="0.25">
      <c r="A54" s="41" t="s">
        <v>432</v>
      </c>
      <c r="B54" s="148">
        <v>602</v>
      </c>
      <c r="C54" s="144" t="s">
        <v>131</v>
      </c>
      <c r="D54" s="1287">
        <f>'2.2. VZZ ČVUT (tab.2)'!D54-'2.2.2. VZZ KaM (tab.2.b)'!D54</f>
        <v>39169</v>
      </c>
      <c r="E54" s="1288">
        <f>'2.2. VZZ ČVUT (tab.2)'!E54-'2.2.2. VZZ KaM (tab.2.b)'!E54</f>
        <v>359963</v>
      </c>
      <c r="F54" s="142"/>
    </row>
    <row r="55" spans="1:6" x14ac:dyDescent="0.25">
      <c r="A55" s="41" t="s">
        <v>433</v>
      </c>
      <c r="B55" s="148">
        <v>604</v>
      </c>
      <c r="C55" s="144" t="s">
        <v>134</v>
      </c>
      <c r="D55" s="1287">
        <f>'2.2. VZZ ČVUT (tab.2)'!D55-'2.2.2. VZZ KaM (tab.2.b)'!D55</f>
        <v>512</v>
      </c>
      <c r="E55" s="1288">
        <f>'2.2. VZZ ČVUT (tab.2)'!E55-'2.2.2. VZZ KaM (tab.2.b)'!E55</f>
        <v>10580</v>
      </c>
      <c r="F55" s="142"/>
    </row>
    <row r="56" spans="1:6" x14ac:dyDescent="0.25">
      <c r="A56" s="41" t="s">
        <v>434</v>
      </c>
      <c r="B56" s="148" t="s">
        <v>435</v>
      </c>
      <c r="C56" s="144" t="s">
        <v>137</v>
      </c>
      <c r="D56" s="1289">
        <f>SUM(D57:D60)</f>
        <v>0</v>
      </c>
      <c r="E56" s="1290">
        <f>SUM(E57:E60)</f>
        <v>0</v>
      </c>
      <c r="F56" s="142"/>
    </row>
    <row r="57" spans="1:6" x14ac:dyDescent="0.25">
      <c r="A57" s="41" t="s">
        <v>436</v>
      </c>
      <c r="B57" s="148">
        <v>611</v>
      </c>
      <c r="C57" s="144" t="s">
        <v>140</v>
      </c>
      <c r="D57" s="1287">
        <f>'2.2. VZZ ČVUT (tab.2)'!D57-'2.2.2. VZZ KaM (tab.2.b)'!D57</f>
        <v>0</v>
      </c>
      <c r="E57" s="1288">
        <f>'2.2. VZZ ČVUT (tab.2)'!E57-'2.2.2. VZZ KaM (tab.2.b)'!E57</f>
        <v>0</v>
      </c>
      <c r="F57" s="142"/>
    </row>
    <row r="58" spans="1:6" x14ac:dyDescent="0.25">
      <c r="A58" s="41" t="s">
        <v>437</v>
      </c>
      <c r="B58" s="148">
        <v>612</v>
      </c>
      <c r="C58" s="144" t="s">
        <v>143</v>
      </c>
      <c r="D58" s="1287">
        <f>'2.2. VZZ ČVUT (tab.2)'!D58-'2.2.2. VZZ KaM (tab.2.b)'!D58</f>
        <v>0</v>
      </c>
      <c r="E58" s="1288">
        <f>'2.2. VZZ ČVUT (tab.2)'!E58-'2.2.2. VZZ KaM (tab.2.b)'!E58</f>
        <v>0</v>
      </c>
      <c r="F58" s="142"/>
    </row>
    <row r="59" spans="1:6" x14ac:dyDescent="0.25">
      <c r="A59" s="41" t="s">
        <v>438</v>
      </c>
      <c r="B59" s="148">
        <v>613</v>
      </c>
      <c r="C59" s="144" t="s">
        <v>146</v>
      </c>
      <c r="D59" s="1287">
        <f>'2.2. VZZ ČVUT (tab.2)'!D59-'2.2.2. VZZ KaM (tab.2.b)'!D59</f>
        <v>0</v>
      </c>
      <c r="E59" s="1288">
        <f>'2.2. VZZ ČVUT (tab.2)'!E59-'2.2.2. VZZ KaM (tab.2.b)'!E59</f>
        <v>0</v>
      </c>
      <c r="F59" s="142"/>
    </row>
    <row r="60" spans="1:6" x14ac:dyDescent="0.25">
      <c r="A60" s="41" t="s">
        <v>439</v>
      </c>
      <c r="B60" s="148">
        <v>614</v>
      </c>
      <c r="C60" s="144" t="s">
        <v>149</v>
      </c>
      <c r="D60" s="1287">
        <f>'2.2. VZZ ČVUT (tab.2)'!D60-'2.2.2. VZZ KaM (tab.2.b)'!D60</f>
        <v>0</v>
      </c>
      <c r="E60" s="1288">
        <f>'2.2. VZZ ČVUT (tab.2)'!E60-'2.2.2. VZZ KaM (tab.2.b)'!E60</f>
        <v>0</v>
      </c>
      <c r="F60" s="142"/>
    </row>
    <row r="61" spans="1:6" x14ac:dyDescent="0.25">
      <c r="A61" s="41" t="s">
        <v>440</v>
      </c>
      <c r="B61" s="148" t="s">
        <v>441</v>
      </c>
      <c r="C61" s="144" t="s">
        <v>152</v>
      </c>
      <c r="D61" s="1289">
        <f>SUM(D62:D65)</f>
        <v>0</v>
      </c>
      <c r="E61" s="1290">
        <f>SUM(E62:E65)</f>
        <v>6007</v>
      </c>
      <c r="F61" s="142"/>
    </row>
    <row r="62" spans="1:6" x14ac:dyDescent="0.25">
      <c r="A62" s="41" t="s">
        <v>442</v>
      </c>
      <c r="B62" s="148">
        <v>621</v>
      </c>
      <c r="C62" s="144" t="s">
        <v>155</v>
      </c>
      <c r="D62" s="1287">
        <f>'2.2. VZZ ČVUT (tab.2)'!D62-'2.2.2. VZZ KaM (tab.2.b)'!D62</f>
        <v>0</v>
      </c>
      <c r="E62" s="1288">
        <f>'2.2. VZZ ČVUT (tab.2)'!E62-'2.2.2. VZZ KaM (tab.2.b)'!E62</f>
        <v>6007</v>
      </c>
      <c r="F62" s="142"/>
    </row>
    <row r="63" spans="1:6" x14ac:dyDescent="0.25">
      <c r="A63" s="41" t="s">
        <v>443</v>
      </c>
      <c r="B63" s="148">
        <v>622</v>
      </c>
      <c r="C63" s="144" t="s">
        <v>158</v>
      </c>
      <c r="D63" s="1287">
        <f>'2.2. VZZ ČVUT (tab.2)'!D63-'2.2.2. VZZ KaM (tab.2.b)'!D63</f>
        <v>0</v>
      </c>
      <c r="E63" s="1288">
        <f>'2.2. VZZ ČVUT (tab.2)'!E63-'2.2.2. VZZ KaM (tab.2.b)'!E63</f>
        <v>0</v>
      </c>
      <c r="F63" s="142"/>
    </row>
    <row r="64" spans="1:6" x14ac:dyDescent="0.25">
      <c r="A64" s="41" t="s">
        <v>444</v>
      </c>
      <c r="B64" s="148">
        <v>623</v>
      </c>
      <c r="C64" s="144" t="s">
        <v>161</v>
      </c>
      <c r="D64" s="1287">
        <f>'2.2. VZZ ČVUT (tab.2)'!D64-'2.2.2. VZZ KaM (tab.2.b)'!D64</f>
        <v>0</v>
      </c>
      <c r="E64" s="1288">
        <f>'2.2. VZZ ČVUT (tab.2)'!E64-'2.2.2. VZZ KaM (tab.2.b)'!E64</f>
        <v>0</v>
      </c>
      <c r="F64" s="142"/>
    </row>
    <row r="65" spans="1:6" x14ac:dyDescent="0.25">
      <c r="A65" s="41" t="s">
        <v>445</v>
      </c>
      <c r="B65" s="148">
        <v>624</v>
      </c>
      <c r="C65" s="144" t="s">
        <v>163</v>
      </c>
      <c r="D65" s="1287">
        <f>'2.2. VZZ ČVUT (tab.2)'!D65-'2.2.2. VZZ KaM (tab.2.b)'!D65</f>
        <v>0</v>
      </c>
      <c r="E65" s="1288">
        <f>'2.2. VZZ ČVUT (tab.2)'!E65-'2.2.2. VZZ KaM (tab.2.b)'!E65</f>
        <v>0</v>
      </c>
      <c r="F65" s="142"/>
    </row>
    <row r="66" spans="1:6" x14ac:dyDescent="0.25">
      <c r="A66" s="41" t="s">
        <v>446</v>
      </c>
      <c r="B66" s="148" t="s">
        <v>447</v>
      </c>
      <c r="C66" s="144" t="s">
        <v>166</v>
      </c>
      <c r="D66" s="1289">
        <f>SUM(D67:D73)</f>
        <v>656545</v>
      </c>
      <c r="E66" s="1290">
        <f>SUM(E67:E73)</f>
        <v>17077</v>
      </c>
      <c r="F66" s="142"/>
    </row>
    <row r="67" spans="1:6" x14ac:dyDescent="0.25">
      <c r="A67" s="41" t="s">
        <v>448</v>
      </c>
      <c r="B67" s="148">
        <v>641</v>
      </c>
      <c r="C67" s="144" t="s">
        <v>169</v>
      </c>
      <c r="D67" s="1287">
        <f>'2.2. VZZ ČVUT (tab.2)'!D67-'2.2.2. VZZ KaM (tab.2.b)'!D67</f>
        <v>0</v>
      </c>
      <c r="E67" s="1288">
        <f>'2.2. VZZ ČVUT (tab.2)'!E67-'2.2.2. VZZ KaM (tab.2.b)'!E67</f>
        <v>89</v>
      </c>
      <c r="F67" s="142"/>
    </row>
    <row r="68" spans="1:6" x14ac:dyDescent="0.25">
      <c r="A68" s="41" t="s">
        <v>449</v>
      </c>
      <c r="B68" s="148">
        <v>642</v>
      </c>
      <c r="C68" s="144" t="s">
        <v>171</v>
      </c>
      <c r="D68" s="1287">
        <f>'2.2. VZZ ČVUT (tab.2)'!D68-'2.2.2. VZZ KaM (tab.2.b)'!D68</f>
        <v>38</v>
      </c>
      <c r="E68" s="1288">
        <f>'2.2. VZZ ČVUT (tab.2)'!E68-'2.2.2. VZZ KaM (tab.2.b)'!E68</f>
        <v>0</v>
      </c>
      <c r="F68" s="142"/>
    </row>
    <row r="69" spans="1:6" x14ac:dyDescent="0.25">
      <c r="A69" s="41" t="s">
        <v>450</v>
      </c>
      <c r="B69" s="148">
        <v>643</v>
      </c>
      <c r="C69" s="144" t="s">
        <v>174</v>
      </c>
      <c r="D69" s="1287">
        <f>'2.2. VZZ ČVUT (tab.2)'!D69-'2.2.2. VZZ KaM (tab.2.b)'!D69</f>
        <v>0</v>
      </c>
      <c r="E69" s="1288">
        <f>'2.2. VZZ ČVUT (tab.2)'!E69-'2.2.2. VZZ KaM (tab.2.b)'!E69</f>
        <v>0</v>
      </c>
      <c r="F69" s="142"/>
    </row>
    <row r="70" spans="1:6" x14ac:dyDescent="0.25">
      <c r="A70" s="41" t="s">
        <v>451</v>
      </c>
      <c r="B70" s="148">
        <v>644</v>
      </c>
      <c r="C70" s="144" t="s">
        <v>177</v>
      </c>
      <c r="D70" s="1287">
        <f>'2.2. VZZ ČVUT (tab.2)'!D70-'2.2.2. VZZ KaM (tab.2.b)'!D70</f>
        <v>3313</v>
      </c>
      <c r="E70" s="1288">
        <f>'2.2. VZZ ČVUT (tab.2)'!E70-'2.2.2. VZZ KaM (tab.2.b)'!E70</f>
        <v>-1</v>
      </c>
      <c r="F70" s="142"/>
    </row>
    <row r="71" spans="1:6" x14ac:dyDescent="0.25">
      <c r="A71" s="41" t="s">
        <v>452</v>
      </c>
      <c r="B71" s="148">
        <v>645</v>
      </c>
      <c r="C71" s="144" t="s">
        <v>180</v>
      </c>
      <c r="D71" s="1287">
        <f>'2.2. VZZ ČVUT (tab.2)'!D71-'2.2.2. VZZ KaM (tab.2.b)'!D71</f>
        <v>1096</v>
      </c>
      <c r="E71" s="1288">
        <f>'2.2. VZZ ČVUT (tab.2)'!E71-'2.2.2. VZZ KaM (tab.2.b)'!E71</f>
        <v>25</v>
      </c>
      <c r="F71" s="142"/>
    </row>
    <row r="72" spans="1:6" x14ac:dyDescent="0.25">
      <c r="A72" s="41" t="s">
        <v>453</v>
      </c>
      <c r="B72" s="148">
        <v>648</v>
      </c>
      <c r="C72" s="144" t="s">
        <v>183</v>
      </c>
      <c r="D72" s="1287">
        <f>'2.2. VZZ ČVUT (tab.2)'!D72-'2.2.2. VZZ KaM (tab.2.b)'!D72</f>
        <v>114702</v>
      </c>
      <c r="E72" s="1288">
        <f>'2.2. VZZ ČVUT (tab.2)'!E72-'2.2.2. VZZ KaM (tab.2.b)'!E72</f>
        <v>9170</v>
      </c>
      <c r="F72" s="142"/>
    </row>
    <row r="73" spans="1:6" x14ac:dyDescent="0.25">
      <c r="A73" s="41" t="s">
        <v>454</v>
      </c>
      <c r="B73" s="148">
        <v>649</v>
      </c>
      <c r="C73" s="144" t="s">
        <v>186</v>
      </c>
      <c r="D73" s="1287">
        <f>'2.2. VZZ ČVUT (tab.2)'!D73-'2.2.2. VZZ KaM (tab.2.b)'!D73</f>
        <v>537396</v>
      </c>
      <c r="E73" s="1288">
        <f>'2.2. VZZ ČVUT (tab.2)'!E73-'2.2.2. VZZ KaM (tab.2.b)'!E73</f>
        <v>7794</v>
      </c>
      <c r="F73" s="142"/>
    </row>
    <row r="74" spans="1:6" ht="12.75" customHeight="1" x14ac:dyDescent="0.25">
      <c r="A74" s="41" t="s">
        <v>698</v>
      </c>
      <c r="B74" s="148" t="s">
        <v>455</v>
      </c>
      <c r="C74" s="144" t="s">
        <v>188</v>
      </c>
      <c r="D74" s="1289">
        <f>SUM(D75:D81)</f>
        <v>80</v>
      </c>
      <c r="E74" s="1290">
        <f>SUM(E75:E81)</f>
        <v>29192</v>
      </c>
      <c r="F74" s="142"/>
    </row>
    <row r="75" spans="1:6" x14ac:dyDescent="0.25">
      <c r="A75" s="41" t="s">
        <v>699</v>
      </c>
      <c r="B75" s="148">
        <v>652</v>
      </c>
      <c r="C75" s="144" t="s">
        <v>191</v>
      </c>
      <c r="D75" s="1287">
        <f>'2.2. VZZ ČVUT (tab.2)'!D75-'2.2.2. VZZ KaM (tab.2.b)'!D75</f>
        <v>51</v>
      </c>
      <c r="E75" s="1288">
        <f>'2.2. VZZ ČVUT (tab.2)'!E75-'2.2.2. VZZ KaM (tab.2.b)'!E75</f>
        <v>28173</v>
      </c>
      <c r="F75" s="142"/>
    </row>
    <row r="76" spans="1:6" x14ac:dyDescent="0.25">
      <c r="A76" s="41" t="s">
        <v>456</v>
      </c>
      <c r="B76" s="148">
        <v>653</v>
      </c>
      <c r="C76" s="144" t="s">
        <v>193</v>
      </c>
      <c r="D76" s="1287">
        <f>'2.2. VZZ ČVUT (tab.2)'!D76-'2.2.2. VZZ KaM (tab.2.b)'!D76</f>
        <v>0</v>
      </c>
      <c r="E76" s="1288">
        <f>'2.2. VZZ ČVUT (tab.2)'!E76-'2.2.2. VZZ KaM (tab.2.b)'!E76</f>
        <v>0</v>
      </c>
      <c r="F76" s="142"/>
    </row>
    <row r="77" spans="1:6" x14ac:dyDescent="0.25">
      <c r="A77" s="41" t="s">
        <v>457</v>
      </c>
      <c r="B77" s="148">
        <v>654</v>
      </c>
      <c r="C77" s="144" t="s">
        <v>195</v>
      </c>
      <c r="D77" s="1287">
        <f>'2.2. VZZ ČVUT (tab.2)'!D77-'2.2.2. VZZ KaM (tab.2.b)'!D77</f>
        <v>29</v>
      </c>
      <c r="E77" s="1288">
        <f>'2.2. VZZ ČVUT (tab.2)'!E77-'2.2.2. VZZ KaM (tab.2.b)'!E77</f>
        <v>1019</v>
      </c>
      <c r="F77" s="142"/>
    </row>
    <row r="78" spans="1:6" x14ac:dyDescent="0.25">
      <c r="A78" s="41" t="s">
        <v>458</v>
      </c>
      <c r="B78" s="148">
        <v>655</v>
      </c>
      <c r="C78" s="144" t="s">
        <v>198</v>
      </c>
      <c r="D78" s="1287">
        <f>'2.2. VZZ ČVUT (tab.2)'!D78-'2.2.2. VZZ KaM (tab.2.b)'!D78</f>
        <v>0</v>
      </c>
      <c r="E78" s="1288">
        <f>'2.2. VZZ ČVUT (tab.2)'!E78-'2.2.2. VZZ KaM (tab.2.b)'!E78</f>
        <v>0</v>
      </c>
      <c r="F78" s="142"/>
    </row>
    <row r="79" spans="1:6" x14ac:dyDescent="0.25">
      <c r="A79" s="41" t="s">
        <v>459</v>
      </c>
      <c r="B79" s="148">
        <v>656</v>
      </c>
      <c r="C79" s="144" t="s">
        <v>201</v>
      </c>
      <c r="D79" s="1287">
        <f>'2.2. VZZ ČVUT (tab.2)'!D79-'2.2.2. VZZ KaM (tab.2.b)'!D79</f>
        <v>0</v>
      </c>
      <c r="E79" s="1288">
        <f>'2.2. VZZ ČVUT (tab.2)'!E79-'2.2.2. VZZ KaM (tab.2.b)'!E79</f>
        <v>0</v>
      </c>
      <c r="F79" s="142"/>
    </row>
    <row r="80" spans="1:6" x14ac:dyDescent="0.25">
      <c r="A80" s="41" t="s">
        <v>460</v>
      </c>
      <c r="B80" s="148">
        <v>657</v>
      </c>
      <c r="C80" s="144" t="s">
        <v>204</v>
      </c>
      <c r="D80" s="1287">
        <f>'2.2. VZZ ČVUT (tab.2)'!D80-'2.2.2. VZZ KaM (tab.2.b)'!D80</f>
        <v>0</v>
      </c>
      <c r="E80" s="1288">
        <f>'2.2. VZZ ČVUT (tab.2)'!E80-'2.2.2. VZZ KaM (tab.2.b)'!E80</f>
        <v>0</v>
      </c>
      <c r="F80" s="142"/>
    </row>
    <row r="81" spans="1:6" x14ac:dyDescent="0.25">
      <c r="A81" s="41" t="s">
        <v>461</v>
      </c>
      <c r="B81" s="148">
        <v>659</v>
      </c>
      <c r="C81" s="144" t="s">
        <v>207</v>
      </c>
      <c r="D81" s="1287">
        <f>'2.2. VZZ ČVUT (tab.2)'!D81-'2.2.2. VZZ KaM (tab.2.b)'!D81</f>
        <v>0</v>
      </c>
      <c r="E81" s="1288">
        <f>'2.2. VZZ ČVUT (tab.2)'!E81-'2.2.2. VZZ KaM (tab.2.b)'!E81</f>
        <v>0</v>
      </c>
      <c r="F81" s="142"/>
    </row>
    <row r="82" spans="1:6" x14ac:dyDescent="0.25">
      <c r="A82" s="41" t="s">
        <v>462</v>
      </c>
      <c r="B82" s="148" t="s">
        <v>463</v>
      </c>
      <c r="C82" s="144" t="s">
        <v>210</v>
      </c>
      <c r="D82" s="1289">
        <f>SUM(D83:D85)</f>
        <v>14196</v>
      </c>
      <c r="E82" s="1290">
        <f>SUM(E83:E85)</f>
        <v>7</v>
      </c>
      <c r="F82" s="142"/>
    </row>
    <row r="83" spans="1:6" x14ac:dyDescent="0.25">
      <c r="A83" s="41" t="s">
        <v>464</v>
      </c>
      <c r="B83" s="148">
        <v>681</v>
      </c>
      <c r="C83" s="144" t="s">
        <v>213</v>
      </c>
      <c r="D83" s="1287">
        <f>'2.2. VZZ ČVUT (tab.2)'!D83-'2.2.2. VZZ KaM (tab.2.b)'!D83</f>
        <v>0</v>
      </c>
      <c r="E83" s="1288">
        <f>'2.2. VZZ ČVUT (tab.2)'!E83-'2.2.2. VZZ KaM (tab.2.b)'!E83</f>
        <v>0</v>
      </c>
      <c r="F83" s="142"/>
    </row>
    <row r="84" spans="1:6" x14ac:dyDescent="0.25">
      <c r="A84" s="41" t="s">
        <v>465</v>
      </c>
      <c r="B84" s="148">
        <v>682</v>
      </c>
      <c r="C84" s="144" t="s">
        <v>216</v>
      </c>
      <c r="D84" s="1287">
        <f>'2.2. VZZ ČVUT (tab.2)'!D84-'2.2.2. VZZ KaM (tab.2.b)'!D84</f>
        <v>14196</v>
      </c>
      <c r="E84" s="1288">
        <f>'2.2. VZZ ČVUT (tab.2)'!E84-'2.2.2. VZZ KaM (tab.2.b)'!E84</f>
        <v>7</v>
      </c>
      <c r="F84" s="142"/>
    </row>
    <row r="85" spans="1:6" x14ac:dyDescent="0.25">
      <c r="A85" s="41" t="s">
        <v>466</v>
      </c>
      <c r="B85" s="148">
        <v>684</v>
      </c>
      <c r="C85" s="144" t="s">
        <v>219</v>
      </c>
      <c r="D85" s="1287">
        <f>'2.2. VZZ ČVUT (tab.2)'!D85-'2.2.2. VZZ KaM (tab.2.b)'!D85</f>
        <v>0</v>
      </c>
      <c r="E85" s="1288">
        <f>'2.2. VZZ ČVUT (tab.2)'!E85-'2.2.2. VZZ KaM (tab.2.b)'!E85</f>
        <v>0</v>
      </c>
      <c r="F85" s="142"/>
    </row>
    <row r="86" spans="1:6" x14ac:dyDescent="0.25">
      <c r="A86" s="41" t="s">
        <v>467</v>
      </c>
      <c r="B86" s="148" t="s">
        <v>468</v>
      </c>
      <c r="C86" s="144" t="s">
        <v>222</v>
      </c>
      <c r="D86" s="1289">
        <f>D87</f>
        <v>3361316</v>
      </c>
      <c r="E86" s="1290">
        <f>E87</f>
        <v>0</v>
      </c>
      <c r="F86" s="142"/>
    </row>
    <row r="87" spans="1:6" x14ac:dyDescent="0.25">
      <c r="A87" s="41" t="s">
        <v>469</v>
      </c>
      <c r="B87" s="148">
        <v>691</v>
      </c>
      <c r="C87" s="144" t="s">
        <v>225</v>
      </c>
      <c r="D87" s="1287">
        <f>'2.2. VZZ ČVUT (tab.2)'!D87-'2.2.2. VZZ KaM (tab.2.b)'!D87</f>
        <v>3361316</v>
      </c>
      <c r="E87" s="1288">
        <f>'2.2. VZZ ČVUT (tab.2)'!E87-'2.2.2. VZZ KaM (tab.2.b)'!E87</f>
        <v>0</v>
      </c>
      <c r="F87" s="142"/>
    </row>
    <row r="88" spans="1:6" ht="25.5" x14ac:dyDescent="0.25">
      <c r="A88" s="41" t="s">
        <v>470</v>
      </c>
      <c r="B88" s="149" t="s">
        <v>659</v>
      </c>
      <c r="C88" s="144" t="s">
        <v>228</v>
      </c>
      <c r="D88" s="1289">
        <f>D52+D56+D61+D66+D74+D82+D86</f>
        <v>4073233</v>
      </c>
      <c r="E88" s="1290">
        <f>E52+E56+E61+E66+E74+E82+E86</f>
        <v>425947</v>
      </c>
      <c r="F88" s="142"/>
    </row>
    <row r="89" spans="1:6" x14ac:dyDescent="0.25">
      <c r="A89" s="150" t="s">
        <v>471</v>
      </c>
      <c r="B89" s="148" t="s">
        <v>472</v>
      </c>
      <c r="C89" s="144" t="s">
        <v>231</v>
      </c>
      <c r="D89" s="1289">
        <f>D88-D50</f>
        <v>20030</v>
      </c>
      <c r="E89" s="1290">
        <f>E88-E50</f>
        <v>57220</v>
      </c>
      <c r="F89" s="142"/>
    </row>
    <row r="90" spans="1:6" x14ac:dyDescent="0.25">
      <c r="A90" s="41" t="s">
        <v>473</v>
      </c>
      <c r="B90" s="148">
        <v>591</v>
      </c>
      <c r="C90" s="144" t="s">
        <v>234</v>
      </c>
      <c r="D90" s="1287">
        <f>'2.2. VZZ ČVUT (tab.2)'!D90-'2.2.2. VZZ KaM (tab.2.b)'!D90</f>
        <v>0</v>
      </c>
      <c r="E90" s="1288">
        <f>'2.2. VZZ ČVUT (tab.2)'!E90-'2.2.2. VZZ KaM (tab.2.b)'!E90</f>
        <v>0</v>
      </c>
      <c r="F90" s="142"/>
    </row>
    <row r="91" spans="1:6" x14ac:dyDescent="0.25">
      <c r="A91" s="150" t="s">
        <v>474</v>
      </c>
      <c r="B91" s="148" t="s">
        <v>475</v>
      </c>
      <c r="C91" s="144" t="s">
        <v>237</v>
      </c>
      <c r="D91" s="1287">
        <f>D89-D90</f>
        <v>20030</v>
      </c>
      <c r="E91" s="1288">
        <f>E89-E90</f>
        <v>57220</v>
      </c>
      <c r="F91" s="142"/>
    </row>
    <row r="92" spans="1:6" ht="24" customHeight="1" x14ac:dyDescent="0.25">
      <c r="A92" s="1350"/>
      <c r="B92" s="1351"/>
      <c r="C92" s="1352"/>
      <c r="D92" s="1348" t="s">
        <v>709</v>
      </c>
      <c r="E92" s="1349"/>
      <c r="F92" s="129"/>
    </row>
    <row r="93" spans="1:6" ht="12.75" customHeight="1" x14ac:dyDescent="0.25">
      <c r="A93" s="307" t="s">
        <v>476</v>
      </c>
      <c r="B93" s="308" t="s">
        <v>586</v>
      </c>
      <c r="C93" s="40" t="s">
        <v>240</v>
      </c>
      <c r="D93" s="1338">
        <f>+D89+E89</f>
        <v>77250</v>
      </c>
      <c r="E93" s="1339"/>
    </row>
    <row r="94" spans="1:6" ht="12.75" customHeight="1" thickBot="1" x14ac:dyDescent="0.3">
      <c r="A94" s="306" t="s">
        <v>477</v>
      </c>
      <c r="B94" s="54" t="s">
        <v>587</v>
      </c>
      <c r="C94" s="47" t="s">
        <v>243</v>
      </c>
      <c r="D94" s="1340">
        <f>+D91+E91</f>
        <v>77250</v>
      </c>
      <c r="E94" s="1341"/>
    </row>
    <row r="95" spans="1:6" ht="12.75" customHeight="1" x14ac:dyDescent="0.25">
      <c r="A95" s="151"/>
      <c r="B95" s="58"/>
      <c r="C95" s="58"/>
    </row>
    <row r="96" spans="1:6" ht="12.75" customHeight="1" x14ac:dyDescent="0.25">
      <c r="A96" s="55" t="s">
        <v>637</v>
      </c>
      <c r="B96" s="58"/>
      <c r="C96" s="58"/>
    </row>
    <row r="97" spans="1:3" ht="12.75" customHeight="1" x14ac:dyDescent="0.25">
      <c r="A97" s="179" t="s">
        <v>1142</v>
      </c>
      <c r="B97" s="58"/>
      <c r="C97" s="58"/>
    </row>
    <row r="98" spans="1:3" x14ac:dyDescent="0.25">
      <c r="A98" s="33" t="s">
        <v>662</v>
      </c>
      <c r="B98" s="34"/>
      <c r="C98" s="34"/>
    </row>
    <row r="99" spans="1:3" x14ac:dyDescent="0.25">
      <c r="A99" s="179" t="s">
        <v>657</v>
      </c>
      <c r="B99" s="34"/>
      <c r="C99" s="34"/>
    </row>
    <row r="100" spans="1:3" x14ac:dyDescent="0.25">
      <c r="A100" s="179" t="s">
        <v>1105</v>
      </c>
    </row>
  </sheetData>
  <mergeCells count="9">
    <mergeCell ref="D93:E93"/>
    <mergeCell ref="D94:E94"/>
    <mergeCell ref="A4:E4"/>
    <mergeCell ref="A5:E5"/>
    <mergeCell ref="A6:E6"/>
    <mergeCell ref="B8:C8"/>
    <mergeCell ref="A51:E51"/>
    <mergeCell ref="A92:C92"/>
    <mergeCell ref="D92:E92"/>
  </mergeCells>
  <pageMargins left="0.70866141732283472" right="0" top="0.59055118110236227" bottom="0.39370078740157483" header="0.51181102362204722" footer="0.51181102362204722"/>
  <pageSetup paperSize="9" scale="80" orientation="portrait" r:id="rId1"/>
  <headerFooter alignWithMargins="0">
    <oddFooter>&amp;C&amp;P</oddFooter>
  </headerFooter>
  <rowBreaks count="1" manualBreakCount="1">
    <brk id="5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00"/>
  <sheetViews>
    <sheetView zoomScaleNormal="100" workbookViewId="0">
      <pane ySplit="7" topLeftCell="A74" activePane="bottomLeft" state="frozenSplit"/>
      <selection activeCell="A24" sqref="A24"/>
      <selection pane="bottomLeft" activeCell="A24" sqref="A24"/>
    </sheetView>
  </sheetViews>
  <sheetFormatPr defaultRowHeight="12.75" x14ac:dyDescent="0.25"/>
  <cols>
    <col min="1" max="1" width="60.42578125" style="55" customWidth="1"/>
    <col min="2" max="2" width="13.85546875" style="138" customWidth="1"/>
    <col min="3" max="3" width="9.140625" style="138"/>
    <col min="4" max="4" width="12.5703125" style="190" customWidth="1"/>
    <col min="5" max="5" width="15.140625" style="190" customWidth="1"/>
    <col min="6" max="16384" width="9.140625" style="33"/>
  </cols>
  <sheetData>
    <row r="1" spans="1:6" ht="17.25" x14ac:dyDescent="0.3">
      <c r="A1" s="659" t="s">
        <v>1249</v>
      </c>
    </row>
    <row r="3" spans="1:6" ht="31.5" x14ac:dyDescent="0.25">
      <c r="A3" s="694" t="s">
        <v>1250</v>
      </c>
      <c r="B3" s="694"/>
      <c r="C3" s="694"/>
      <c r="D3" s="694"/>
      <c r="E3" s="694"/>
    </row>
    <row r="4" spans="1:6" ht="12.75" customHeight="1" thickBot="1" x14ac:dyDescent="0.3">
      <c r="A4" s="1335"/>
      <c r="B4" s="1335"/>
      <c r="C4" s="1335"/>
      <c r="D4" s="1335"/>
      <c r="E4" s="1335"/>
    </row>
    <row r="5" spans="1:6" ht="27.95" customHeight="1" thickBot="1" x14ac:dyDescent="0.3">
      <c r="A5" s="1342" t="s">
        <v>660</v>
      </c>
      <c r="B5" s="1343"/>
      <c r="C5" s="1343"/>
      <c r="D5" s="1343"/>
      <c r="E5" s="1344"/>
      <c r="F5" s="129"/>
    </row>
    <row r="6" spans="1:6" ht="15" customHeight="1" thickBot="1" x14ac:dyDescent="0.3">
      <c r="A6" s="1324" t="s">
        <v>607</v>
      </c>
      <c r="B6" s="1325"/>
      <c r="C6" s="1325"/>
      <c r="D6" s="1325"/>
      <c r="E6" s="1326"/>
    </row>
    <row r="7" spans="1:6" s="137" customFormat="1" ht="40.5" customHeight="1" thickBot="1" x14ac:dyDescent="0.3">
      <c r="A7" s="59" t="s">
        <v>608</v>
      </c>
      <c r="B7" s="60" t="s">
        <v>655</v>
      </c>
      <c r="C7" s="61" t="s">
        <v>661</v>
      </c>
      <c r="D7" s="191" t="s">
        <v>821</v>
      </c>
      <c r="E7" s="192" t="s">
        <v>822</v>
      </c>
      <c r="F7" s="139"/>
    </row>
    <row r="8" spans="1:6" s="137" customFormat="1" ht="12.75" customHeight="1" x14ac:dyDescent="0.25">
      <c r="A8" s="178" t="s">
        <v>380</v>
      </c>
      <c r="B8" s="1336"/>
      <c r="C8" s="1337"/>
      <c r="D8" s="193" t="s">
        <v>585</v>
      </c>
      <c r="E8" s="194" t="s">
        <v>505</v>
      </c>
      <c r="F8" s="136"/>
    </row>
    <row r="9" spans="1:6" x14ac:dyDescent="0.25">
      <c r="A9" s="52" t="s">
        <v>381</v>
      </c>
      <c r="B9" s="140" t="s">
        <v>382</v>
      </c>
      <c r="C9" s="141" t="s">
        <v>3</v>
      </c>
      <c r="D9" s="1285">
        <f>SUM(D10:D13)</f>
        <v>0</v>
      </c>
      <c r="E9" s="1286">
        <f>SUM(E10:E13)</f>
        <v>145017</v>
      </c>
      <c r="F9" s="142"/>
    </row>
    <row r="10" spans="1:6" x14ac:dyDescent="0.25">
      <c r="A10" s="41" t="s">
        <v>383</v>
      </c>
      <c r="B10" s="143">
        <v>501</v>
      </c>
      <c r="C10" s="144" t="s">
        <v>6</v>
      </c>
      <c r="D10" s="1287">
        <v>0</v>
      </c>
      <c r="E10" s="1288">
        <v>53283</v>
      </c>
      <c r="F10" s="142"/>
    </row>
    <row r="11" spans="1:6" x14ac:dyDescent="0.25">
      <c r="A11" s="41" t="s">
        <v>384</v>
      </c>
      <c r="B11" s="143">
        <v>502</v>
      </c>
      <c r="C11" s="144" t="s">
        <v>9</v>
      </c>
      <c r="D11" s="1287">
        <v>0</v>
      </c>
      <c r="E11" s="1288">
        <v>70438</v>
      </c>
      <c r="F11" s="142"/>
    </row>
    <row r="12" spans="1:6" x14ac:dyDescent="0.25">
      <c r="A12" s="41" t="s">
        <v>385</v>
      </c>
      <c r="B12" s="143">
        <v>503</v>
      </c>
      <c r="C12" s="144" t="s">
        <v>12</v>
      </c>
      <c r="D12" s="1287">
        <v>0</v>
      </c>
      <c r="E12" s="1288">
        <v>0</v>
      </c>
      <c r="F12" s="142"/>
    </row>
    <row r="13" spans="1:6" x14ac:dyDescent="0.25">
      <c r="A13" s="41" t="s">
        <v>386</v>
      </c>
      <c r="B13" s="143">
        <v>504</v>
      </c>
      <c r="C13" s="144" t="s">
        <v>15</v>
      </c>
      <c r="D13" s="1287">
        <v>0</v>
      </c>
      <c r="E13" s="1288">
        <v>21296</v>
      </c>
      <c r="F13" s="142"/>
    </row>
    <row r="14" spans="1:6" x14ac:dyDescent="0.25">
      <c r="A14" s="41" t="s">
        <v>387</v>
      </c>
      <c r="B14" s="143" t="s">
        <v>388</v>
      </c>
      <c r="C14" s="144" t="s">
        <v>18</v>
      </c>
      <c r="D14" s="1289">
        <f>SUM(D15:D18)</f>
        <v>0</v>
      </c>
      <c r="E14" s="1290">
        <f>SUM(E15:E18)</f>
        <v>78419</v>
      </c>
      <c r="F14" s="142"/>
    </row>
    <row r="15" spans="1:6" x14ac:dyDescent="0.25">
      <c r="A15" s="41" t="s">
        <v>389</v>
      </c>
      <c r="B15" s="143">
        <v>511</v>
      </c>
      <c r="C15" s="144" t="s">
        <v>21</v>
      </c>
      <c r="D15" s="1287">
        <v>0</v>
      </c>
      <c r="E15" s="1288">
        <v>13722</v>
      </c>
      <c r="F15" s="142"/>
    </row>
    <row r="16" spans="1:6" x14ac:dyDescent="0.25">
      <c r="A16" s="41" t="s">
        <v>390</v>
      </c>
      <c r="B16" s="143">
        <v>512</v>
      </c>
      <c r="C16" s="144" t="s">
        <v>24</v>
      </c>
      <c r="D16" s="1287">
        <v>0</v>
      </c>
      <c r="E16" s="1288">
        <v>47</v>
      </c>
      <c r="F16" s="142"/>
    </row>
    <row r="17" spans="1:6" x14ac:dyDescent="0.25">
      <c r="A17" s="41" t="s">
        <v>391</v>
      </c>
      <c r="B17" s="143">
        <v>513</v>
      </c>
      <c r="C17" s="144" t="s">
        <v>27</v>
      </c>
      <c r="D17" s="1287">
        <v>0</v>
      </c>
      <c r="E17" s="1288">
        <v>34</v>
      </c>
      <c r="F17" s="142"/>
    </row>
    <row r="18" spans="1:6" x14ac:dyDescent="0.25">
      <c r="A18" s="41" t="s">
        <v>392</v>
      </c>
      <c r="B18" s="143">
        <v>518</v>
      </c>
      <c r="C18" s="144" t="s">
        <v>30</v>
      </c>
      <c r="D18" s="1287">
        <v>0</v>
      </c>
      <c r="E18" s="1288">
        <v>64616</v>
      </c>
      <c r="F18" s="142"/>
    </row>
    <row r="19" spans="1:6" x14ac:dyDescent="0.25">
      <c r="A19" s="41" t="s">
        <v>393</v>
      </c>
      <c r="B19" s="143" t="s">
        <v>394</v>
      </c>
      <c r="C19" s="144" t="s">
        <v>33</v>
      </c>
      <c r="D19" s="1289">
        <f>SUM(D20:D24)</f>
        <v>19044</v>
      </c>
      <c r="E19" s="1290">
        <f>SUM(E20:E24)</f>
        <v>80237</v>
      </c>
      <c r="F19" s="142"/>
    </row>
    <row r="20" spans="1:6" x14ac:dyDescent="0.25">
      <c r="A20" s="41" t="s">
        <v>395</v>
      </c>
      <c r="B20" s="143">
        <v>521</v>
      </c>
      <c r="C20" s="144" t="s">
        <v>36</v>
      </c>
      <c r="D20" s="1287">
        <v>14117</v>
      </c>
      <c r="E20" s="1288">
        <v>59316</v>
      </c>
      <c r="F20" s="142"/>
    </row>
    <row r="21" spans="1:6" x14ac:dyDescent="0.25">
      <c r="A21" s="41" t="s">
        <v>396</v>
      </c>
      <c r="B21" s="143">
        <v>524</v>
      </c>
      <c r="C21" s="144" t="s">
        <v>39</v>
      </c>
      <c r="D21" s="1287">
        <v>4768</v>
      </c>
      <c r="E21" s="1288">
        <v>19708</v>
      </c>
      <c r="F21" s="142"/>
    </row>
    <row r="22" spans="1:6" x14ac:dyDescent="0.25">
      <c r="A22" s="41" t="s">
        <v>397</v>
      </c>
      <c r="B22" s="143">
        <v>525</v>
      </c>
      <c r="C22" s="144" t="s">
        <v>42</v>
      </c>
      <c r="D22" s="1287">
        <v>0</v>
      </c>
      <c r="E22" s="1288">
        <v>0</v>
      </c>
      <c r="F22" s="142"/>
    </row>
    <row r="23" spans="1:6" x14ac:dyDescent="0.25">
      <c r="A23" s="41" t="s">
        <v>398</v>
      </c>
      <c r="B23" s="143">
        <v>527</v>
      </c>
      <c r="C23" s="144" t="s">
        <v>45</v>
      </c>
      <c r="D23" s="1287">
        <v>159</v>
      </c>
      <c r="E23" s="1288">
        <v>1213</v>
      </c>
      <c r="F23" s="142"/>
    </row>
    <row r="24" spans="1:6" x14ac:dyDescent="0.25">
      <c r="A24" s="41" t="s">
        <v>399</v>
      </c>
      <c r="B24" s="143">
        <v>528</v>
      </c>
      <c r="C24" s="144" t="s">
        <v>48</v>
      </c>
      <c r="D24" s="1287">
        <v>0</v>
      </c>
      <c r="E24" s="1288">
        <v>0</v>
      </c>
      <c r="F24" s="142"/>
    </row>
    <row r="25" spans="1:6" x14ac:dyDescent="0.25">
      <c r="A25" s="41" t="s">
        <v>400</v>
      </c>
      <c r="B25" s="143" t="s">
        <v>401</v>
      </c>
      <c r="C25" s="144" t="s">
        <v>51</v>
      </c>
      <c r="D25" s="1289">
        <f>SUM(D26:D28)</f>
        <v>0</v>
      </c>
      <c r="E25" s="1290">
        <f>SUM(E26:E28)</f>
        <v>91</v>
      </c>
      <c r="F25" s="142"/>
    </row>
    <row r="26" spans="1:6" x14ac:dyDescent="0.25">
      <c r="A26" s="41" t="s">
        <v>402</v>
      </c>
      <c r="B26" s="143">
        <v>531</v>
      </c>
      <c r="C26" s="144" t="s">
        <v>54</v>
      </c>
      <c r="D26" s="1287">
        <v>0</v>
      </c>
      <c r="E26" s="1288">
        <v>17</v>
      </c>
      <c r="F26" s="142"/>
    </row>
    <row r="27" spans="1:6" x14ac:dyDescent="0.25">
      <c r="A27" s="41" t="s">
        <v>403</v>
      </c>
      <c r="B27" s="143">
        <v>532</v>
      </c>
      <c r="C27" s="144" t="s">
        <v>57</v>
      </c>
      <c r="D27" s="1287">
        <v>0</v>
      </c>
      <c r="E27" s="1288">
        <v>62</v>
      </c>
      <c r="F27" s="142"/>
    </row>
    <row r="28" spans="1:6" x14ac:dyDescent="0.25">
      <c r="A28" s="41" t="s">
        <v>404</v>
      </c>
      <c r="B28" s="143">
        <v>538</v>
      </c>
      <c r="C28" s="144" t="s">
        <v>59</v>
      </c>
      <c r="D28" s="1287">
        <v>0</v>
      </c>
      <c r="E28" s="1288">
        <v>12</v>
      </c>
      <c r="F28" s="142"/>
    </row>
    <row r="29" spans="1:6" x14ac:dyDescent="0.25">
      <c r="A29" s="41" t="s">
        <v>405</v>
      </c>
      <c r="B29" s="143" t="s">
        <v>406</v>
      </c>
      <c r="C29" s="144" t="s">
        <v>62</v>
      </c>
      <c r="D29" s="1289">
        <f>SUM(D30:D37)</f>
        <v>0</v>
      </c>
      <c r="E29" s="1290">
        <f>SUM(E30:E37)</f>
        <v>8169</v>
      </c>
      <c r="F29" s="142"/>
    </row>
    <row r="30" spans="1:6" x14ac:dyDescent="0.25">
      <c r="A30" s="41" t="s">
        <v>407</v>
      </c>
      <c r="B30" s="143">
        <v>541</v>
      </c>
      <c r="C30" s="144" t="s">
        <v>65</v>
      </c>
      <c r="D30" s="1287">
        <v>0</v>
      </c>
      <c r="E30" s="1288">
        <v>5</v>
      </c>
      <c r="F30" s="142"/>
    </row>
    <row r="31" spans="1:6" x14ac:dyDescent="0.25">
      <c r="A31" s="41" t="s">
        <v>408</v>
      </c>
      <c r="B31" s="143">
        <v>542</v>
      </c>
      <c r="C31" s="144" t="s">
        <v>68</v>
      </c>
      <c r="D31" s="1287">
        <v>0</v>
      </c>
      <c r="E31" s="1288">
        <v>6</v>
      </c>
      <c r="F31" s="142"/>
    </row>
    <row r="32" spans="1:6" x14ac:dyDescent="0.25">
      <c r="A32" s="41" t="s">
        <v>409</v>
      </c>
      <c r="B32" s="143">
        <v>543</v>
      </c>
      <c r="C32" s="144" t="s">
        <v>71</v>
      </c>
      <c r="D32" s="1287">
        <v>0</v>
      </c>
      <c r="E32" s="1288">
        <v>3152</v>
      </c>
      <c r="F32" s="142"/>
    </row>
    <row r="33" spans="1:6" x14ac:dyDescent="0.25">
      <c r="A33" s="41" t="s">
        <v>410</v>
      </c>
      <c r="B33" s="143">
        <v>544</v>
      </c>
      <c r="C33" s="144" t="s">
        <v>74</v>
      </c>
      <c r="D33" s="1287">
        <v>0</v>
      </c>
      <c r="E33" s="1288">
        <v>0</v>
      </c>
      <c r="F33" s="142"/>
    </row>
    <row r="34" spans="1:6" x14ac:dyDescent="0.25">
      <c r="A34" s="41" t="s">
        <v>411</v>
      </c>
      <c r="B34" s="143">
        <v>545</v>
      </c>
      <c r="C34" s="144" t="s">
        <v>77</v>
      </c>
      <c r="D34" s="1287">
        <v>0</v>
      </c>
      <c r="E34" s="1288">
        <v>176</v>
      </c>
      <c r="F34" s="142"/>
    </row>
    <row r="35" spans="1:6" x14ac:dyDescent="0.25">
      <c r="A35" s="41" t="s">
        <v>412</v>
      </c>
      <c r="B35" s="143">
        <v>546</v>
      </c>
      <c r="C35" s="144" t="s">
        <v>80</v>
      </c>
      <c r="D35" s="1287">
        <v>0</v>
      </c>
      <c r="E35" s="1288">
        <v>0</v>
      </c>
      <c r="F35" s="142"/>
    </row>
    <row r="36" spans="1:6" x14ac:dyDescent="0.25">
      <c r="A36" s="41" t="s">
        <v>413</v>
      </c>
      <c r="B36" s="143">
        <v>548</v>
      </c>
      <c r="C36" s="144" t="s">
        <v>82</v>
      </c>
      <c r="D36" s="1287">
        <v>0</v>
      </c>
      <c r="E36" s="1288">
        <v>6</v>
      </c>
      <c r="F36" s="142"/>
    </row>
    <row r="37" spans="1:6" x14ac:dyDescent="0.25">
      <c r="A37" s="41" t="s">
        <v>414</v>
      </c>
      <c r="B37" s="143">
        <v>549</v>
      </c>
      <c r="C37" s="144" t="s">
        <v>85</v>
      </c>
      <c r="D37" s="1287">
        <v>0</v>
      </c>
      <c r="E37" s="1288">
        <v>4824</v>
      </c>
      <c r="F37" s="142"/>
    </row>
    <row r="38" spans="1:6" ht="12.75" customHeight="1" x14ac:dyDescent="0.25">
      <c r="A38" s="41" t="s">
        <v>694</v>
      </c>
      <c r="B38" s="143" t="s">
        <v>415</v>
      </c>
      <c r="C38" s="144" t="s">
        <v>88</v>
      </c>
      <c r="D38" s="1289">
        <f>SUM(D39:D44)</f>
        <v>10900</v>
      </c>
      <c r="E38" s="1290">
        <f>SUM(E39:E44)</f>
        <v>75805</v>
      </c>
      <c r="F38" s="142"/>
    </row>
    <row r="39" spans="1:6" x14ac:dyDescent="0.25">
      <c r="A39" s="41" t="s">
        <v>695</v>
      </c>
      <c r="B39" s="143">
        <v>551</v>
      </c>
      <c r="C39" s="144" t="s">
        <v>91</v>
      </c>
      <c r="D39" s="1287">
        <v>10900</v>
      </c>
      <c r="E39" s="1288">
        <v>23909</v>
      </c>
      <c r="F39" s="142"/>
    </row>
    <row r="40" spans="1:6" ht="12.75" customHeight="1" x14ac:dyDescent="0.25">
      <c r="A40" s="41" t="s">
        <v>696</v>
      </c>
      <c r="B40" s="143">
        <v>552</v>
      </c>
      <c r="C40" s="144" t="s">
        <v>94</v>
      </c>
      <c r="D40" s="1287">
        <v>0</v>
      </c>
      <c r="E40" s="1288">
        <v>51896</v>
      </c>
      <c r="F40" s="142"/>
    </row>
    <row r="41" spans="1:6" x14ac:dyDescent="0.25">
      <c r="A41" s="41" t="s">
        <v>416</v>
      </c>
      <c r="B41" s="143">
        <v>553</v>
      </c>
      <c r="C41" s="144" t="s">
        <v>97</v>
      </c>
      <c r="D41" s="1287">
        <v>0</v>
      </c>
      <c r="E41" s="1288">
        <v>0</v>
      </c>
      <c r="F41" s="142"/>
    </row>
    <row r="42" spans="1:6" x14ac:dyDescent="0.25">
      <c r="A42" s="41" t="s">
        <v>417</v>
      </c>
      <c r="B42" s="143">
        <v>554</v>
      </c>
      <c r="C42" s="144" t="s">
        <v>100</v>
      </c>
      <c r="D42" s="1287">
        <v>0</v>
      </c>
      <c r="E42" s="1288">
        <v>0</v>
      </c>
      <c r="F42" s="142"/>
    </row>
    <row r="43" spans="1:6" x14ac:dyDescent="0.25">
      <c r="A43" s="41" t="s">
        <v>418</v>
      </c>
      <c r="B43" s="143">
        <v>556</v>
      </c>
      <c r="C43" s="144" t="s">
        <v>103</v>
      </c>
      <c r="D43" s="1287">
        <v>0</v>
      </c>
      <c r="E43" s="1288">
        <v>0</v>
      </c>
      <c r="F43" s="142"/>
    </row>
    <row r="44" spans="1:6" x14ac:dyDescent="0.25">
      <c r="A44" s="41" t="s">
        <v>419</v>
      </c>
      <c r="B44" s="143">
        <v>559</v>
      </c>
      <c r="C44" s="144" t="s">
        <v>106</v>
      </c>
      <c r="D44" s="1287">
        <v>0</v>
      </c>
      <c r="E44" s="1288">
        <v>0</v>
      </c>
      <c r="F44" s="142"/>
    </row>
    <row r="45" spans="1:6" x14ac:dyDescent="0.25">
      <c r="A45" s="41" t="s">
        <v>420</v>
      </c>
      <c r="B45" s="143" t="s">
        <v>421</v>
      </c>
      <c r="C45" s="144" t="s">
        <v>109</v>
      </c>
      <c r="D45" s="1289">
        <f>SUM(D46:D47)</f>
        <v>0</v>
      </c>
      <c r="E45" s="1290">
        <f>SUM(E46:E47)</f>
        <v>0</v>
      </c>
      <c r="F45" s="142"/>
    </row>
    <row r="46" spans="1:6" x14ac:dyDescent="0.25">
      <c r="A46" s="41" t="s">
        <v>697</v>
      </c>
      <c r="B46" s="143">
        <v>581</v>
      </c>
      <c r="C46" s="144" t="s">
        <v>112</v>
      </c>
      <c r="D46" s="1287">
        <v>0</v>
      </c>
      <c r="E46" s="1288">
        <v>0</v>
      </c>
      <c r="F46" s="142"/>
    </row>
    <row r="47" spans="1:6" x14ac:dyDescent="0.25">
      <c r="A47" s="41" t="s">
        <v>422</v>
      </c>
      <c r="B47" s="143">
        <v>582</v>
      </c>
      <c r="C47" s="144" t="s">
        <v>114</v>
      </c>
      <c r="D47" s="1287">
        <v>0</v>
      </c>
      <c r="E47" s="1288">
        <v>0</v>
      </c>
      <c r="F47" s="142"/>
    </row>
    <row r="48" spans="1:6" x14ac:dyDescent="0.25">
      <c r="A48" s="41" t="s">
        <v>423</v>
      </c>
      <c r="B48" s="143" t="s">
        <v>424</v>
      </c>
      <c r="C48" s="144" t="s">
        <v>116</v>
      </c>
      <c r="D48" s="1289">
        <f>D49</f>
        <v>0</v>
      </c>
      <c r="E48" s="1290">
        <f>E49</f>
        <v>0</v>
      </c>
      <c r="F48" s="142"/>
    </row>
    <row r="49" spans="1:6" x14ac:dyDescent="0.25">
      <c r="A49" s="41" t="s">
        <v>425</v>
      </c>
      <c r="B49" s="143">
        <v>595</v>
      </c>
      <c r="C49" s="144" t="s">
        <v>119</v>
      </c>
      <c r="D49" s="1287">
        <v>0</v>
      </c>
      <c r="E49" s="1288">
        <v>0</v>
      </c>
      <c r="F49" s="142"/>
    </row>
    <row r="50" spans="1:6" ht="23.25" customHeight="1" thickBot="1" x14ac:dyDescent="0.3">
      <c r="A50" s="45" t="s">
        <v>426</v>
      </c>
      <c r="B50" s="145" t="s">
        <v>427</v>
      </c>
      <c r="C50" s="146" t="s">
        <v>122</v>
      </c>
      <c r="D50" s="1291">
        <f>D9+D14+D19+D25+D29+D38+D45+D48</f>
        <v>29944</v>
      </c>
      <c r="E50" s="1292">
        <f>E9+E14+E19+E25+E29+E38+E45+E48</f>
        <v>387738</v>
      </c>
      <c r="F50" s="142"/>
    </row>
    <row r="51" spans="1:6" ht="12.75" customHeight="1" thickBot="1" x14ac:dyDescent="0.3">
      <c r="A51" s="1353" t="s">
        <v>428</v>
      </c>
      <c r="B51" s="1354"/>
      <c r="C51" s="1354"/>
      <c r="D51" s="1354"/>
      <c r="E51" s="1355"/>
      <c r="F51" s="139"/>
    </row>
    <row r="52" spans="1:6" x14ac:dyDescent="0.25">
      <c r="A52" s="52" t="s">
        <v>429</v>
      </c>
      <c r="B52" s="147" t="s">
        <v>430</v>
      </c>
      <c r="C52" s="141" t="s">
        <v>125</v>
      </c>
      <c r="D52" s="1285">
        <f>SUM(D53:D55)</f>
        <v>0</v>
      </c>
      <c r="E52" s="1286">
        <f>SUM(E53:E55)</f>
        <v>351194</v>
      </c>
      <c r="F52" s="142"/>
    </row>
    <row r="53" spans="1:6" x14ac:dyDescent="0.25">
      <c r="A53" s="41" t="s">
        <v>431</v>
      </c>
      <c r="B53" s="148">
        <v>601</v>
      </c>
      <c r="C53" s="144" t="s">
        <v>128</v>
      </c>
      <c r="D53" s="1287">
        <v>0</v>
      </c>
      <c r="E53" s="1288">
        <v>0</v>
      </c>
      <c r="F53" s="142"/>
    </row>
    <row r="54" spans="1:6" x14ac:dyDescent="0.25">
      <c r="A54" s="41" t="s">
        <v>432</v>
      </c>
      <c r="B54" s="148">
        <v>602</v>
      </c>
      <c r="C54" s="144" t="s">
        <v>131</v>
      </c>
      <c r="D54" s="1287">
        <v>0</v>
      </c>
      <c r="E54" s="1288">
        <v>326703</v>
      </c>
      <c r="F54" s="142"/>
    </row>
    <row r="55" spans="1:6" x14ac:dyDescent="0.25">
      <c r="A55" s="41" t="s">
        <v>433</v>
      </c>
      <c r="B55" s="148">
        <v>604</v>
      </c>
      <c r="C55" s="144" t="s">
        <v>134</v>
      </c>
      <c r="D55" s="1287">
        <v>0</v>
      </c>
      <c r="E55" s="1288">
        <v>24491</v>
      </c>
      <c r="F55" s="142"/>
    </row>
    <row r="56" spans="1:6" x14ac:dyDescent="0.25">
      <c r="A56" s="41" t="s">
        <v>434</v>
      </c>
      <c r="B56" s="148" t="s">
        <v>435</v>
      </c>
      <c r="C56" s="144" t="s">
        <v>137</v>
      </c>
      <c r="D56" s="1289">
        <f>SUM(D57:D60)</f>
        <v>0</v>
      </c>
      <c r="E56" s="1290">
        <f>SUM(E57:E60)</f>
        <v>0</v>
      </c>
      <c r="F56" s="142"/>
    </row>
    <row r="57" spans="1:6" x14ac:dyDescent="0.25">
      <c r="A57" s="41" t="s">
        <v>436</v>
      </c>
      <c r="B57" s="148">
        <v>611</v>
      </c>
      <c r="C57" s="144" t="s">
        <v>140</v>
      </c>
      <c r="D57" s="1287">
        <v>0</v>
      </c>
      <c r="E57" s="1288">
        <v>0</v>
      </c>
      <c r="F57" s="142"/>
    </row>
    <row r="58" spans="1:6" x14ac:dyDescent="0.25">
      <c r="A58" s="41" t="s">
        <v>437</v>
      </c>
      <c r="B58" s="148">
        <v>612</v>
      </c>
      <c r="C58" s="144" t="s">
        <v>143</v>
      </c>
      <c r="D58" s="1287">
        <v>0</v>
      </c>
      <c r="E58" s="1288">
        <v>0</v>
      </c>
      <c r="F58" s="142"/>
    </row>
    <row r="59" spans="1:6" x14ac:dyDescent="0.25">
      <c r="A59" s="41" t="s">
        <v>438</v>
      </c>
      <c r="B59" s="148">
        <v>613</v>
      </c>
      <c r="C59" s="144" t="s">
        <v>146</v>
      </c>
      <c r="D59" s="1287">
        <v>0</v>
      </c>
      <c r="E59" s="1288">
        <v>0</v>
      </c>
      <c r="F59" s="142"/>
    </row>
    <row r="60" spans="1:6" x14ac:dyDescent="0.25">
      <c r="A60" s="41" t="s">
        <v>439</v>
      </c>
      <c r="B60" s="148">
        <v>614</v>
      </c>
      <c r="C60" s="144" t="s">
        <v>149</v>
      </c>
      <c r="D60" s="1287">
        <v>0</v>
      </c>
      <c r="E60" s="1288">
        <v>0</v>
      </c>
      <c r="F60" s="142"/>
    </row>
    <row r="61" spans="1:6" x14ac:dyDescent="0.25">
      <c r="A61" s="41" t="s">
        <v>440</v>
      </c>
      <c r="B61" s="148" t="s">
        <v>441</v>
      </c>
      <c r="C61" s="144" t="s">
        <v>152</v>
      </c>
      <c r="D61" s="1289">
        <f>SUM(D62:D65)</f>
        <v>0</v>
      </c>
      <c r="E61" s="1290">
        <f>SUM(E62:E65)</f>
        <v>0</v>
      </c>
      <c r="F61" s="142"/>
    </row>
    <row r="62" spans="1:6" x14ac:dyDescent="0.25">
      <c r="A62" s="41" t="s">
        <v>442</v>
      </c>
      <c r="B62" s="148">
        <v>621</v>
      </c>
      <c r="C62" s="144" t="s">
        <v>155</v>
      </c>
      <c r="D62" s="1287">
        <v>0</v>
      </c>
      <c r="E62" s="1288">
        <v>0</v>
      </c>
      <c r="F62" s="142"/>
    </row>
    <row r="63" spans="1:6" x14ac:dyDescent="0.25">
      <c r="A63" s="41" t="s">
        <v>443</v>
      </c>
      <c r="B63" s="148">
        <v>622</v>
      </c>
      <c r="C63" s="144" t="s">
        <v>158</v>
      </c>
      <c r="D63" s="1287">
        <v>0</v>
      </c>
      <c r="E63" s="1288">
        <v>0</v>
      </c>
      <c r="F63" s="142"/>
    </row>
    <row r="64" spans="1:6" x14ac:dyDescent="0.25">
      <c r="A64" s="41" t="s">
        <v>444</v>
      </c>
      <c r="B64" s="148">
        <v>623</v>
      </c>
      <c r="C64" s="144" t="s">
        <v>161</v>
      </c>
      <c r="D64" s="1287">
        <v>0</v>
      </c>
      <c r="E64" s="1288">
        <v>0</v>
      </c>
      <c r="F64" s="142"/>
    </row>
    <row r="65" spans="1:6" x14ac:dyDescent="0.25">
      <c r="A65" s="41" t="s">
        <v>445</v>
      </c>
      <c r="B65" s="148">
        <v>624</v>
      </c>
      <c r="C65" s="144" t="s">
        <v>163</v>
      </c>
      <c r="D65" s="1287">
        <v>0</v>
      </c>
      <c r="E65" s="1288">
        <v>0</v>
      </c>
      <c r="F65" s="142"/>
    </row>
    <row r="66" spans="1:6" x14ac:dyDescent="0.25">
      <c r="A66" s="41" t="s">
        <v>446</v>
      </c>
      <c r="B66" s="148" t="s">
        <v>447</v>
      </c>
      <c r="C66" s="144" t="s">
        <v>166</v>
      </c>
      <c r="D66" s="1289">
        <f>SUM(D67:D73)</f>
        <v>10900</v>
      </c>
      <c r="E66" s="1290">
        <f>SUM(E67:E73)</f>
        <v>5249</v>
      </c>
      <c r="F66" s="142"/>
    </row>
    <row r="67" spans="1:6" x14ac:dyDescent="0.25">
      <c r="A67" s="41" t="s">
        <v>448</v>
      </c>
      <c r="B67" s="148">
        <v>641</v>
      </c>
      <c r="C67" s="144" t="s">
        <v>169</v>
      </c>
      <c r="D67" s="1287">
        <v>0</v>
      </c>
      <c r="E67" s="1288">
        <v>2265</v>
      </c>
      <c r="F67" s="142"/>
    </row>
    <row r="68" spans="1:6" x14ac:dyDescent="0.25">
      <c r="A68" s="41" t="s">
        <v>449</v>
      </c>
      <c r="B68" s="148">
        <v>642</v>
      </c>
      <c r="C68" s="144" t="s">
        <v>171</v>
      </c>
      <c r="D68" s="1287">
        <v>0</v>
      </c>
      <c r="E68" s="1288">
        <v>77</v>
      </c>
      <c r="F68" s="142"/>
    </row>
    <row r="69" spans="1:6" x14ac:dyDescent="0.25">
      <c r="A69" s="41" t="s">
        <v>450</v>
      </c>
      <c r="B69" s="148">
        <v>643</v>
      </c>
      <c r="C69" s="144" t="s">
        <v>174</v>
      </c>
      <c r="D69" s="1287">
        <v>0</v>
      </c>
      <c r="E69" s="1288">
        <v>0</v>
      </c>
      <c r="F69" s="142"/>
    </row>
    <row r="70" spans="1:6" x14ac:dyDescent="0.25">
      <c r="A70" s="41" t="s">
        <v>451</v>
      </c>
      <c r="B70" s="148">
        <v>644</v>
      </c>
      <c r="C70" s="144" t="s">
        <v>177</v>
      </c>
      <c r="D70" s="1287">
        <v>0</v>
      </c>
      <c r="E70" s="1288">
        <v>180</v>
      </c>
      <c r="F70" s="142"/>
    </row>
    <row r="71" spans="1:6" x14ac:dyDescent="0.25">
      <c r="A71" s="41" t="s">
        <v>452</v>
      </c>
      <c r="B71" s="148">
        <v>645</v>
      </c>
      <c r="C71" s="144" t="s">
        <v>180</v>
      </c>
      <c r="D71" s="1287">
        <v>0</v>
      </c>
      <c r="E71" s="1288">
        <v>152</v>
      </c>
      <c r="F71" s="142"/>
    </row>
    <row r="72" spans="1:6" x14ac:dyDescent="0.25">
      <c r="A72" s="41" t="s">
        <v>453</v>
      </c>
      <c r="B72" s="148">
        <v>648</v>
      </c>
      <c r="C72" s="144" t="s">
        <v>183</v>
      </c>
      <c r="D72" s="1287">
        <v>0</v>
      </c>
      <c r="E72" s="1288">
        <v>0</v>
      </c>
      <c r="F72" s="142"/>
    </row>
    <row r="73" spans="1:6" x14ac:dyDescent="0.25">
      <c r="A73" s="41" t="s">
        <v>454</v>
      </c>
      <c r="B73" s="148">
        <v>649</v>
      </c>
      <c r="C73" s="144" t="s">
        <v>186</v>
      </c>
      <c r="D73" s="1287">
        <v>10900</v>
      </c>
      <c r="E73" s="1288">
        <v>2575</v>
      </c>
      <c r="F73" s="142"/>
    </row>
    <row r="74" spans="1:6" s="723" customFormat="1" ht="12.75" customHeight="1" x14ac:dyDescent="0.25">
      <c r="A74" s="305" t="s">
        <v>698</v>
      </c>
      <c r="B74" s="710" t="s">
        <v>455</v>
      </c>
      <c r="C74" s="705" t="s">
        <v>188</v>
      </c>
      <c r="D74" s="1293">
        <f>SUM(D75:D81)</f>
        <v>0</v>
      </c>
      <c r="E74" s="1294">
        <f>SUM(E75:E81)</f>
        <v>51879</v>
      </c>
      <c r="F74" s="722"/>
    </row>
    <row r="75" spans="1:6" s="723" customFormat="1" x14ac:dyDescent="0.25">
      <c r="A75" s="305" t="s">
        <v>699</v>
      </c>
      <c r="B75" s="710">
        <v>652</v>
      </c>
      <c r="C75" s="705" t="s">
        <v>191</v>
      </c>
      <c r="D75" s="1295">
        <v>0</v>
      </c>
      <c r="E75" s="1296">
        <v>51879</v>
      </c>
      <c r="F75" s="722"/>
    </row>
    <row r="76" spans="1:6" s="723" customFormat="1" x14ac:dyDescent="0.25">
      <c r="A76" s="305" t="s">
        <v>456</v>
      </c>
      <c r="B76" s="710">
        <v>653</v>
      </c>
      <c r="C76" s="705" t="s">
        <v>193</v>
      </c>
      <c r="D76" s="1295">
        <v>0</v>
      </c>
      <c r="E76" s="1296">
        <v>0</v>
      </c>
      <c r="F76" s="722"/>
    </row>
    <row r="77" spans="1:6" s="723" customFormat="1" x14ac:dyDescent="0.25">
      <c r="A77" s="305" t="s">
        <v>457</v>
      </c>
      <c r="B77" s="710">
        <v>654</v>
      </c>
      <c r="C77" s="705" t="s">
        <v>195</v>
      </c>
      <c r="D77" s="1295">
        <v>0</v>
      </c>
      <c r="E77" s="1296">
        <v>0</v>
      </c>
      <c r="F77" s="722"/>
    </row>
    <row r="78" spans="1:6" s="723" customFormat="1" x14ac:dyDescent="0.25">
      <c r="A78" s="305" t="s">
        <v>458</v>
      </c>
      <c r="B78" s="710">
        <v>655</v>
      </c>
      <c r="C78" s="705" t="s">
        <v>198</v>
      </c>
      <c r="D78" s="1295">
        <v>0</v>
      </c>
      <c r="E78" s="1296">
        <v>0</v>
      </c>
      <c r="F78" s="722"/>
    </row>
    <row r="79" spans="1:6" s="723" customFormat="1" x14ac:dyDescent="0.25">
      <c r="A79" s="305" t="s">
        <v>459</v>
      </c>
      <c r="B79" s="710">
        <v>656</v>
      </c>
      <c r="C79" s="705" t="s">
        <v>201</v>
      </c>
      <c r="D79" s="1295">
        <v>0</v>
      </c>
      <c r="E79" s="1296">
        <v>0</v>
      </c>
      <c r="F79" s="722"/>
    </row>
    <row r="80" spans="1:6" s="723" customFormat="1" x14ac:dyDescent="0.25">
      <c r="A80" s="305" t="s">
        <v>460</v>
      </c>
      <c r="B80" s="710">
        <v>657</v>
      </c>
      <c r="C80" s="705" t="s">
        <v>204</v>
      </c>
      <c r="D80" s="1295">
        <v>0</v>
      </c>
      <c r="E80" s="1296">
        <v>0</v>
      </c>
      <c r="F80" s="722"/>
    </row>
    <row r="81" spans="1:23" s="723" customFormat="1" x14ac:dyDescent="0.25">
      <c r="A81" s="305" t="s">
        <v>461</v>
      </c>
      <c r="B81" s="710">
        <v>659</v>
      </c>
      <c r="C81" s="705" t="s">
        <v>207</v>
      </c>
      <c r="D81" s="1295">
        <v>0</v>
      </c>
      <c r="E81" s="1296">
        <v>0</v>
      </c>
      <c r="F81" s="722"/>
    </row>
    <row r="82" spans="1:23" s="723" customFormat="1" x14ac:dyDescent="0.25">
      <c r="A82" s="305" t="s">
        <v>462</v>
      </c>
      <c r="B82" s="710" t="s">
        <v>463</v>
      </c>
      <c r="C82" s="705" t="s">
        <v>210</v>
      </c>
      <c r="D82" s="1293">
        <f>SUM(D83:D85)</f>
        <v>0</v>
      </c>
      <c r="E82" s="1294">
        <f>SUM(E83:E85)</f>
        <v>0</v>
      </c>
      <c r="F82" s="722"/>
    </row>
    <row r="83" spans="1:23" s="723" customFormat="1" x14ac:dyDescent="0.25">
      <c r="A83" s="305" t="s">
        <v>464</v>
      </c>
      <c r="B83" s="710">
        <v>681</v>
      </c>
      <c r="C83" s="705" t="s">
        <v>213</v>
      </c>
      <c r="D83" s="1295">
        <v>0</v>
      </c>
      <c r="E83" s="1296">
        <v>0</v>
      </c>
      <c r="F83" s="722"/>
    </row>
    <row r="84" spans="1:23" s="723" customFormat="1" x14ac:dyDescent="0.25">
      <c r="A84" s="305" t="s">
        <v>465</v>
      </c>
      <c r="B84" s="710">
        <v>682</v>
      </c>
      <c r="C84" s="705" t="s">
        <v>216</v>
      </c>
      <c r="D84" s="1295">
        <v>0</v>
      </c>
      <c r="E84" s="1296">
        <v>0</v>
      </c>
      <c r="F84" s="722"/>
    </row>
    <row r="85" spans="1:23" s="723" customFormat="1" x14ac:dyDescent="0.25">
      <c r="A85" s="305" t="s">
        <v>466</v>
      </c>
      <c r="B85" s="710">
        <v>684</v>
      </c>
      <c r="C85" s="705" t="s">
        <v>219</v>
      </c>
      <c r="D85" s="1295">
        <v>0</v>
      </c>
      <c r="E85" s="1296">
        <v>0</v>
      </c>
      <c r="F85" s="722"/>
    </row>
    <row r="86" spans="1:23" s="723" customFormat="1" x14ac:dyDescent="0.25">
      <c r="A86" s="305" t="s">
        <v>467</v>
      </c>
      <c r="B86" s="710" t="s">
        <v>468</v>
      </c>
      <c r="C86" s="705" t="s">
        <v>222</v>
      </c>
      <c r="D86" s="1293">
        <f>D87</f>
        <v>19044</v>
      </c>
      <c r="E86" s="1294">
        <f>E87</f>
        <v>0</v>
      </c>
      <c r="F86" s="722"/>
    </row>
    <row r="87" spans="1:23" s="723" customFormat="1" x14ac:dyDescent="0.25">
      <c r="A87" s="305" t="s">
        <v>469</v>
      </c>
      <c r="B87" s="710">
        <v>691</v>
      </c>
      <c r="C87" s="705" t="s">
        <v>225</v>
      </c>
      <c r="D87" s="1295">
        <v>19044</v>
      </c>
      <c r="E87" s="1296">
        <v>0</v>
      </c>
      <c r="F87" s="1145"/>
    </row>
    <row r="88" spans="1:23" s="723" customFormat="1" ht="25.5" x14ac:dyDescent="0.25">
      <c r="A88" s="305" t="s">
        <v>470</v>
      </c>
      <c r="B88" s="711" t="s">
        <v>659</v>
      </c>
      <c r="C88" s="705" t="s">
        <v>228</v>
      </c>
      <c r="D88" s="1293">
        <f>D52+D56+D61+D66+D74+D82+D86</f>
        <v>29944</v>
      </c>
      <c r="E88" s="1294">
        <f>E52+E56+E61+E66+E74+E82+E86</f>
        <v>408322</v>
      </c>
      <c r="F88" s="722"/>
    </row>
    <row r="89" spans="1:23" s="723" customFormat="1" x14ac:dyDescent="0.25">
      <c r="A89" s="712" t="s">
        <v>471</v>
      </c>
      <c r="B89" s="710" t="s">
        <v>472</v>
      </c>
      <c r="C89" s="705" t="s">
        <v>231</v>
      </c>
      <c r="D89" s="1293">
        <f>D88-D50</f>
        <v>0</v>
      </c>
      <c r="E89" s="1294">
        <f>E88-E50</f>
        <v>20584</v>
      </c>
      <c r="F89" s="722"/>
    </row>
    <row r="90" spans="1:23" x14ac:dyDescent="0.25">
      <c r="A90" s="41" t="s">
        <v>473</v>
      </c>
      <c r="B90" s="148">
        <v>591</v>
      </c>
      <c r="C90" s="144" t="s">
        <v>234</v>
      </c>
      <c r="D90" s="1287">
        <v>0</v>
      </c>
      <c r="E90" s="1288">
        <v>0</v>
      </c>
      <c r="F90" s="722"/>
      <c r="G90" s="723"/>
      <c r="H90" s="723"/>
      <c r="I90" s="723"/>
      <c r="J90" s="723"/>
      <c r="K90" s="723"/>
      <c r="L90" s="723"/>
      <c r="M90" s="723"/>
      <c r="N90" s="723"/>
      <c r="O90" s="723"/>
      <c r="P90" s="723"/>
      <c r="Q90" s="723"/>
      <c r="R90" s="723"/>
      <c r="S90" s="723"/>
      <c r="T90" s="723"/>
      <c r="U90" s="723"/>
      <c r="V90" s="723"/>
      <c r="W90" s="723"/>
    </row>
    <row r="91" spans="1:23" x14ac:dyDescent="0.25">
      <c r="A91" s="150" t="s">
        <v>474</v>
      </c>
      <c r="B91" s="148" t="s">
        <v>475</v>
      </c>
      <c r="C91" s="144" t="s">
        <v>237</v>
      </c>
      <c r="D91" s="1287">
        <f>D89-D90</f>
        <v>0</v>
      </c>
      <c r="E91" s="1288">
        <f>E89-E90</f>
        <v>20584</v>
      </c>
      <c r="F91" s="722"/>
      <c r="G91" s="723"/>
      <c r="H91" s="723"/>
      <c r="I91" s="723"/>
      <c r="J91" s="723"/>
      <c r="K91" s="723"/>
      <c r="L91" s="723"/>
      <c r="M91" s="723"/>
      <c r="N91" s="723"/>
      <c r="O91" s="723"/>
      <c r="P91" s="723"/>
      <c r="Q91" s="723"/>
      <c r="R91" s="723"/>
      <c r="S91" s="723"/>
      <c r="T91" s="723"/>
      <c r="U91" s="723"/>
      <c r="V91" s="723"/>
      <c r="W91" s="723"/>
    </row>
    <row r="92" spans="1:23" ht="24" customHeight="1" x14ac:dyDescent="0.25">
      <c r="A92" s="1350"/>
      <c r="B92" s="1351"/>
      <c r="C92" s="1352"/>
      <c r="D92" s="1348" t="s">
        <v>709</v>
      </c>
      <c r="E92" s="1349"/>
      <c r="F92" s="1146"/>
      <c r="G92" s="723"/>
      <c r="H92" s="723"/>
      <c r="I92" s="723"/>
      <c r="J92" s="723"/>
      <c r="K92" s="723"/>
      <c r="L92" s="723"/>
      <c r="M92" s="723"/>
      <c r="N92" s="723"/>
      <c r="O92" s="723"/>
      <c r="P92" s="723"/>
      <c r="Q92" s="723"/>
      <c r="R92" s="723"/>
      <c r="S92" s="723"/>
      <c r="T92" s="723"/>
      <c r="U92" s="723"/>
      <c r="V92" s="723"/>
      <c r="W92" s="723"/>
    </row>
    <row r="93" spans="1:23" ht="12.75" customHeight="1" x14ac:dyDescent="0.25">
      <c r="A93" s="307" t="s">
        <v>476</v>
      </c>
      <c r="B93" s="308" t="s">
        <v>586</v>
      </c>
      <c r="C93" s="40" t="s">
        <v>240</v>
      </c>
      <c r="D93" s="1338">
        <f>+D89+E89</f>
        <v>20584</v>
      </c>
      <c r="E93" s="1339"/>
      <c r="F93" s="723"/>
      <c r="G93" s="723"/>
      <c r="H93" s="723"/>
      <c r="I93" s="723"/>
      <c r="J93" s="723"/>
      <c r="K93" s="723"/>
      <c r="L93" s="723"/>
      <c r="M93" s="723"/>
      <c r="N93" s="723"/>
      <c r="O93" s="723"/>
      <c r="P93" s="723"/>
      <c r="Q93" s="723"/>
      <c r="R93" s="723"/>
      <c r="S93" s="723"/>
      <c r="T93" s="723"/>
      <c r="U93" s="723"/>
      <c r="V93" s="723"/>
      <c r="W93" s="723"/>
    </row>
    <row r="94" spans="1:23" ht="12.75" customHeight="1" thickBot="1" x14ac:dyDescent="0.3">
      <c r="A94" s="306" t="s">
        <v>477</v>
      </c>
      <c r="B94" s="54" t="s">
        <v>587</v>
      </c>
      <c r="C94" s="47" t="s">
        <v>243</v>
      </c>
      <c r="D94" s="1340">
        <f>+D91+E91</f>
        <v>20584</v>
      </c>
      <c r="E94" s="1341"/>
    </row>
    <row r="95" spans="1:23" ht="12.75" customHeight="1" x14ac:dyDescent="0.25">
      <c r="A95" s="151"/>
      <c r="B95" s="58"/>
      <c r="C95" s="58"/>
    </row>
    <row r="96" spans="1:23" ht="12.75" customHeight="1" x14ac:dyDescent="0.25">
      <c r="A96" s="55" t="s">
        <v>637</v>
      </c>
      <c r="B96" s="58"/>
      <c r="C96" s="58"/>
    </row>
    <row r="97" spans="1:3" ht="12.75" customHeight="1" x14ac:dyDescent="0.25">
      <c r="A97" s="179" t="s">
        <v>1142</v>
      </c>
      <c r="B97" s="58"/>
      <c r="C97" s="58"/>
    </row>
    <row r="98" spans="1:3" x14ac:dyDescent="0.25">
      <c r="A98" s="33" t="s">
        <v>662</v>
      </c>
      <c r="B98" s="34"/>
      <c r="C98" s="34"/>
    </row>
    <row r="99" spans="1:3" x14ac:dyDescent="0.25">
      <c r="A99" s="179" t="s">
        <v>657</v>
      </c>
      <c r="B99" s="34"/>
      <c r="C99" s="34"/>
    </row>
    <row r="100" spans="1:3" x14ac:dyDescent="0.25">
      <c r="A100" s="179" t="s">
        <v>1105</v>
      </c>
    </row>
  </sheetData>
  <mergeCells count="9">
    <mergeCell ref="D93:E93"/>
    <mergeCell ref="D94:E94"/>
    <mergeCell ref="A4:E4"/>
    <mergeCell ref="A5:E5"/>
    <mergeCell ref="A6:E6"/>
    <mergeCell ref="B8:C8"/>
    <mergeCell ref="A51:E51"/>
    <mergeCell ref="A92:C92"/>
    <mergeCell ref="D92:E92"/>
  </mergeCells>
  <pageMargins left="0.70866141732283472" right="0" top="0.59055118110236227" bottom="0.39370078740157483" header="0.51181102362204722" footer="0.51181102362204722"/>
  <pageSetup paperSize="9" scale="80" orientation="portrait" r:id="rId1"/>
  <headerFooter alignWithMargins="0">
    <oddFooter>&amp;C&amp;P</oddFooter>
  </headerFooter>
  <rowBreaks count="1" manualBreakCount="1">
    <brk id="50"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zoomScaleNormal="100" workbookViewId="0">
      <selection activeCell="A24" sqref="A24"/>
    </sheetView>
  </sheetViews>
  <sheetFormatPr defaultRowHeight="12.75" x14ac:dyDescent="0.25"/>
  <cols>
    <col min="1" max="1" width="46.85546875" style="16" customWidth="1"/>
    <col min="2" max="2" width="14.5703125" style="16" customWidth="1"/>
    <col min="3" max="3" width="15" style="16" customWidth="1"/>
    <col min="4" max="4" width="17.42578125" style="16" customWidth="1"/>
    <col min="5" max="16384" width="9.140625" style="16"/>
  </cols>
  <sheetData>
    <row r="1" spans="1:7" ht="17.25" x14ac:dyDescent="0.3">
      <c r="A1" s="659" t="s">
        <v>1196</v>
      </c>
    </row>
    <row r="3" spans="1:7" ht="15.75" x14ac:dyDescent="0.25">
      <c r="A3" s="11" t="s">
        <v>1197</v>
      </c>
      <c r="B3" s="12"/>
      <c r="C3" s="12"/>
      <c r="E3" s="130"/>
    </row>
    <row r="4" spans="1:7" ht="13.5" thickBot="1" x14ac:dyDescent="0.25">
      <c r="A4" s="64"/>
      <c r="B4" s="64"/>
      <c r="C4" s="64"/>
      <c r="D4" s="13" t="s">
        <v>498</v>
      </c>
      <c r="E4" s="64"/>
    </row>
    <row r="5" spans="1:7" s="29" customFormat="1" ht="26.25" thickBot="1" x14ac:dyDescent="0.3">
      <c r="A5" s="657" t="s">
        <v>707</v>
      </c>
      <c r="B5" s="668" t="s">
        <v>499</v>
      </c>
      <c r="C5" s="658" t="s">
        <v>500</v>
      </c>
      <c r="D5" s="660" t="s">
        <v>501</v>
      </c>
      <c r="E5" s="28"/>
    </row>
    <row r="6" spans="1:7" x14ac:dyDescent="0.25">
      <c r="A6" s="671" t="s">
        <v>1174</v>
      </c>
      <c r="B6" s="669">
        <v>0</v>
      </c>
      <c r="C6" s="333">
        <v>4216</v>
      </c>
      <c r="D6" s="664">
        <f t="shared" ref="D6:D26" si="0">SUM(B6:C6)</f>
        <v>4216</v>
      </c>
      <c r="E6" s="12"/>
    </row>
    <row r="7" spans="1:7" x14ac:dyDescent="0.25">
      <c r="A7" s="646" t="s">
        <v>1175</v>
      </c>
      <c r="B7" s="334">
        <v>17428</v>
      </c>
      <c r="C7" s="223">
        <v>14762</v>
      </c>
      <c r="D7" s="665">
        <f t="shared" si="0"/>
        <v>32190</v>
      </c>
      <c r="E7" s="12"/>
    </row>
    <row r="8" spans="1:7" x14ac:dyDescent="0.25">
      <c r="A8" s="646" t="s">
        <v>1176</v>
      </c>
      <c r="B8" s="334">
        <v>-25</v>
      </c>
      <c r="C8" s="223">
        <v>0</v>
      </c>
      <c r="D8" s="1147">
        <f t="shared" si="0"/>
        <v>-25</v>
      </c>
      <c r="E8" s="69"/>
      <c r="F8" s="392"/>
      <c r="G8" s="392"/>
    </row>
    <row r="9" spans="1:7" x14ac:dyDescent="0.25">
      <c r="A9" s="646" t="s">
        <v>1177</v>
      </c>
      <c r="B9" s="334">
        <v>2034</v>
      </c>
      <c r="C9" s="223">
        <v>1335</v>
      </c>
      <c r="D9" s="1147">
        <f t="shared" si="0"/>
        <v>3369</v>
      </c>
      <c r="E9" s="12"/>
    </row>
    <row r="10" spans="1:7" x14ac:dyDescent="0.25">
      <c r="A10" s="646" t="s">
        <v>1178</v>
      </c>
      <c r="B10" s="334">
        <v>0</v>
      </c>
      <c r="C10" s="223">
        <v>442</v>
      </c>
      <c r="D10" s="1147">
        <f t="shared" si="0"/>
        <v>442</v>
      </c>
      <c r="E10" s="12"/>
    </row>
    <row r="11" spans="1:7" x14ac:dyDescent="0.25">
      <c r="A11" s="646" t="s">
        <v>1179</v>
      </c>
      <c r="B11" s="334">
        <v>10</v>
      </c>
      <c r="C11" s="223">
        <v>-10</v>
      </c>
      <c r="D11" s="1147">
        <f t="shared" si="0"/>
        <v>0</v>
      </c>
      <c r="E11" s="12"/>
    </row>
    <row r="12" spans="1:7" x14ac:dyDescent="0.25">
      <c r="A12" s="646" t="s">
        <v>1180</v>
      </c>
      <c r="B12" s="334">
        <v>0</v>
      </c>
      <c r="C12" s="223">
        <v>1660</v>
      </c>
      <c r="D12" s="1147">
        <f t="shared" si="0"/>
        <v>1660</v>
      </c>
      <c r="E12" s="12"/>
    </row>
    <row r="13" spans="1:7" x14ac:dyDescent="0.25">
      <c r="A13" s="646" t="s">
        <v>1181</v>
      </c>
      <c r="B13" s="334">
        <v>0</v>
      </c>
      <c r="C13" s="223">
        <v>768</v>
      </c>
      <c r="D13" s="1147">
        <f t="shared" si="0"/>
        <v>768</v>
      </c>
      <c r="E13" s="12"/>
    </row>
    <row r="14" spans="1:7" x14ac:dyDescent="0.25">
      <c r="A14" s="646" t="s">
        <v>1182</v>
      </c>
      <c r="B14" s="334">
        <v>0</v>
      </c>
      <c r="C14" s="223">
        <v>6</v>
      </c>
      <c r="D14" s="1147">
        <f t="shared" si="0"/>
        <v>6</v>
      </c>
      <c r="E14" s="12"/>
    </row>
    <row r="15" spans="1:7" x14ac:dyDescent="0.25">
      <c r="A15" s="646" t="s">
        <v>1183</v>
      </c>
      <c r="B15" s="334">
        <v>219</v>
      </c>
      <c r="C15" s="223">
        <v>621</v>
      </c>
      <c r="D15" s="1147">
        <f t="shared" si="0"/>
        <v>840</v>
      </c>
      <c r="E15" s="12"/>
    </row>
    <row r="16" spans="1:7" x14ac:dyDescent="0.25">
      <c r="A16" s="646" t="s">
        <v>1184</v>
      </c>
      <c r="B16" s="334">
        <v>0</v>
      </c>
      <c r="C16" s="223">
        <v>500</v>
      </c>
      <c r="D16" s="1147">
        <f t="shared" si="0"/>
        <v>500</v>
      </c>
      <c r="E16" s="12"/>
    </row>
    <row r="17" spans="1:10" x14ac:dyDescent="0.25">
      <c r="A17" s="646" t="s">
        <v>1185</v>
      </c>
      <c r="B17" s="334">
        <v>0</v>
      </c>
      <c r="C17" s="223">
        <v>2730</v>
      </c>
      <c r="D17" s="1147">
        <f t="shared" si="0"/>
        <v>2730</v>
      </c>
      <c r="E17" s="12"/>
    </row>
    <row r="18" spans="1:10" x14ac:dyDescent="0.25">
      <c r="A18" s="646" t="s">
        <v>1186</v>
      </c>
      <c r="B18" s="334">
        <v>0</v>
      </c>
      <c r="C18" s="223">
        <v>0</v>
      </c>
      <c r="D18" s="1147">
        <f t="shared" si="0"/>
        <v>0</v>
      </c>
      <c r="E18" s="12"/>
    </row>
    <row r="19" spans="1:10" x14ac:dyDescent="0.25">
      <c r="A19" s="646" t="s">
        <v>1187</v>
      </c>
      <c r="B19" s="334">
        <v>0</v>
      </c>
      <c r="C19" s="223">
        <v>0</v>
      </c>
      <c r="D19" s="1147">
        <f t="shared" si="0"/>
        <v>0</v>
      </c>
      <c r="E19" s="12"/>
    </row>
    <row r="20" spans="1:10" x14ac:dyDescent="0.25">
      <c r="A20" s="646" t="s">
        <v>1188</v>
      </c>
      <c r="B20" s="334">
        <v>0</v>
      </c>
      <c r="C20" s="223">
        <v>3691</v>
      </c>
      <c r="D20" s="1147">
        <f t="shared" si="0"/>
        <v>3691</v>
      </c>
      <c r="E20" s="12"/>
    </row>
    <row r="21" spans="1:10" x14ac:dyDescent="0.25">
      <c r="A21" s="646" t="s">
        <v>1189</v>
      </c>
      <c r="B21" s="334">
        <v>291</v>
      </c>
      <c r="C21" s="223">
        <v>27918</v>
      </c>
      <c r="D21" s="1147">
        <f t="shared" si="0"/>
        <v>28209</v>
      </c>
      <c r="E21" s="12"/>
    </row>
    <row r="22" spans="1:10" x14ac:dyDescent="0.25">
      <c r="A22" s="646" t="s">
        <v>1190</v>
      </c>
      <c r="B22" s="334">
        <v>0</v>
      </c>
      <c r="C22" s="223">
        <v>660</v>
      </c>
      <c r="D22" s="1147">
        <f t="shared" si="0"/>
        <v>660</v>
      </c>
      <c r="E22" s="12"/>
    </row>
    <row r="23" spans="1:10" x14ac:dyDescent="0.25">
      <c r="A23" s="646" t="s">
        <v>1191</v>
      </c>
      <c r="B23" s="334">
        <v>73</v>
      </c>
      <c r="C23" s="223">
        <v>67</v>
      </c>
      <c r="D23" s="1147">
        <f t="shared" si="0"/>
        <v>140</v>
      </c>
      <c r="E23" s="12"/>
    </row>
    <row r="24" spans="1:10" x14ac:dyDescent="0.25">
      <c r="A24" s="646" t="s">
        <v>1192</v>
      </c>
      <c r="B24" s="334">
        <v>0</v>
      </c>
      <c r="C24" s="223">
        <v>16</v>
      </c>
      <c r="D24" s="1147">
        <f t="shared" si="0"/>
        <v>16</v>
      </c>
      <c r="E24" s="12"/>
    </row>
    <row r="25" spans="1:10" x14ac:dyDescent="0.25">
      <c r="A25" s="646" t="s">
        <v>1193</v>
      </c>
      <c r="B25" s="334">
        <v>0</v>
      </c>
      <c r="C25" s="223">
        <v>-2162</v>
      </c>
      <c r="D25" s="1147">
        <f t="shared" si="0"/>
        <v>-2162</v>
      </c>
      <c r="E25" s="69"/>
      <c r="F25" s="392"/>
      <c r="G25" s="392"/>
      <c r="H25" s="392"/>
      <c r="I25" s="392"/>
      <c r="J25" s="392"/>
    </row>
    <row r="26" spans="1:10" ht="13.5" thickBot="1" x14ac:dyDescent="0.3">
      <c r="A26" s="672" t="s">
        <v>1194</v>
      </c>
      <c r="B26" s="670">
        <v>0</v>
      </c>
      <c r="C26" s="666">
        <v>20584</v>
      </c>
      <c r="D26" s="667">
        <f t="shared" si="0"/>
        <v>20584</v>
      </c>
      <c r="E26" s="12"/>
    </row>
    <row r="27" spans="1:10" ht="18.75" customHeight="1" thickBot="1" x14ac:dyDescent="0.3">
      <c r="A27" s="661" t="s">
        <v>502</v>
      </c>
      <c r="B27" s="662">
        <f>SUM(B6:B26)</f>
        <v>20030</v>
      </c>
      <c r="C27" s="662">
        <f>SUM(C6:C26)</f>
        <v>77804</v>
      </c>
      <c r="D27" s="663">
        <f>SUM(D6:D26)</f>
        <v>97834</v>
      </c>
      <c r="E27" s="65"/>
    </row>
    <row r="28" spans="1:10" x14ac:dyDescent="0.25">
      <c r="A28" s="66"/>
      <c r="B28" s="12"/>
      <c r="C28" s="12"/>
      <c r="D28" s="12"/>
      <c r="E28" s="12"/>
    </row>
    <row r="29" spans="1:10" x14ac:dyDescent="0.25">
      <c r="A29" s="12" t="s">
        <v>637</v>
      </c>
      <c r="B29" s="26"/>
      <c r="C29" s="26"/>
      <c r="D29" s="26"/>
      <c r="E29" s="12"/>
    </row>
    <row r="30" spans="1:10" x14ac:dyDescent="0.25">
      <c r="A30" s="1356" t="s">
        <v>708</v>
      </c>
      <c r="B30" s="1356"/>
      <c r="C30" s="1356"/>
      <c r="D30" s="1356"/>
      <c r="E30" s="12"/>
    </row>
    <row r="31" spans="1:10" x14ac:dyDescent="0.25">
      <c r="A31" s="12"/>
      <c r="B31" s="12"/>
      <c r="C31" s="12"/>
      <c r="D31" s="12"/>
      <c r="E31" s="12"/>
    </row>
    <row r="32" spans="1:10" x14ac:dyDescent="0.25">
      <c r="A32" s="25" t="s">
        <v>1195</v>
      </c>
      <c r="B32" s="25"/>
      <c r="C32" s="25"/>
      <c r="D32" s="25"/>
      <c r="E32" s="65"/>
    </row>
    <row r="33" spans="1:5" ht="46.5" customHeight="1" x14ac:dyDescent="0.25">
      <c r="A33" s="1357" t="s">
        <v>1255</v>
      </c>
      <c r="B33" s="1357"/>
      <c r="C33" s="1357"/>
      <c r="D33" s="1357"/>
      <c r="E33" s="12"/>
    </row>
    <row r="34" spans="1:5" x14ac:dyDescent="0.25">
      <c r="A34" s="12"/>
      <c r="B34" s="12"/>
      <c r="C34" s="12"/>
      <c r="D34" s="12"/>
      <c r="E34" s="12"/>
    </row>
    <row r="35" spans="1:5" x14ac:dyDescent="0.25">
      <c r="A35" s="12"/>
      <c r="B35" s="12"/>
      <c r="C35" s="12"/>
      <c r="D35" s="12"/>
      <c r="E35" s="12"/>
    </row>
    <row r="36" spans="1:5" x14ac:dyDescent="0.25">
      <c r="A36" s="12"/>
      <c r="B36" s="12"/>
      <c r="C36" s="12"/>
      <c r="D36" s="12"/>
      <c r="E36" s="12"/>
    </row>
    <row r="37" spans="1:5" x14ac:dyDescent="0.25">
      <c r="A37" s="12"/>
      <c r="B37" s="12"/>
      <c r="C37" s="12"/>
      <c r="D37" s="12"/>
      <c r="E37" s="12"/>
    </row>
    <row r="38" spans="1:5" x14ac:dyDescent="0.25">
      <c r="A38" s="12"/>
      <c r="B38" s="12"/>
      <c r="C38" s="12"/>
      <c r="D38" s="12"/>
      <c r="E38" s="12"/>
    </row>
    <row r="39" spans="1:5" x14ac:dyDescent="0.25">
      <c r="A39" s="12"/>
      <c r="B39" s="12"/>
      <c r="C39" s="12"/>
      <c r="D39" s="12"/>
      <c r="E39" s="12"/>
    </row>
    <row r="40" spans="1:5" x14ac:dyDescent="0.25">
      <c r="A40" s="12"/>
      <c r="B40" s="12"/>
      <c r="C40" s="12"/>
      <c r="D40" s="12"/>
      <c r="E40" s="12"/>
    </row>
    <row r="41" spans="1:5" x14ac:dyDescent="0.25">
      <c r="A41" s="12"/>
      <c r="B41" s="12"/>
      <c r="C41" s="12"/>
      <c r="D41" s="12"/>
      <c r="E41" s="12"/>
    </row>
    <row r="42" spans="1:5" x14ac:dyDescent="0.25">
      <c r="A42" s="12"/>
      <c r="B42" s="12"/>
      <c r="C42" s="12"/>
      <c r="D42" s="12"/>
      <c r="E42" s="12"/>
    </row>
  </sheetData>
  <sheetProtection formatRows="0" insertRows="0" deleteRows="0"/>
  <customSheetViews>
    <customSheetView guid="{2AF6EA2A-E5C5-45EB-B6C4-875AD1E4E056}">
      <pageMargins left="0.78740157480314965" right="0.78740157480314965" top="0.98425196850393704" bottom="0.98425196850393704" header="0.51181102362204722" footer="0.51181102362204722"/>
      <printOptions horizontalCentered="1"/>
      <pageSetup paperSize="9" orientation="landscape" cellComments="asDisplayed" horizontalDpi="300" verticalDpi="300" r:id="rId1"/>
      <headerFooter alignWithMargins="0"/>
    </customSheetView>
  </customSheetViews>
  <mergeCells count="2">
    <mergeCell ref="A30:D30"/>
    <mergeCell ref="A33:D33"/>
  </mergeCells>
  <printOptions horizontalCentered="1"/>
  <pageMargins left="0.78740157480314965" right="0.78740157480314965" top="0.98425196850393704" bottom="0.98425196850393704" header="0.51181102362204722" footer="0.51181102362204722"/>
  <pageSetup paperSize="9" scale="90" orientation="portrait" cellComments="asDisplayed" r:id="rId2"/>
  <headerFooter alignWithMargins="0">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3"/>
  <sheetViews>
    <sheetView zoomScaleNormal="100" workbookViewId="0">
      <selection activeCell="A24" sqref="A24"/>
    </sheetView>
  </sheetViews>
  <sheetFormatPr defaultRowHeight="15" x14ac:dyDescent="0.25"/>
  <cols>
    <col min="1" max="1" width="46.5703125" style="163" customWidth="1"/>
    <col min="2" max="2" width="4.42578125" style="163" customWidth="1"/>
    <col min="3" max="3" width="14.140625" style="163" customWidth="1"/>
    <col min="4" max="4" width="13.42578125" style="163" customWidth="1"/>
    <col min="5" max="5" width="12.85546875" style="163" customWidth="1"/>
    <col min="6" max="6" width="13.5703125" style="163" customWidth="1"/>
    <col min="7" max="16384" width="9.140625" style="163"/>
  </cols>
  <sheetData>
    <row r="1" spans="1:6" ht="18.75" x14ac:dyDescent="0.25">
      <c r="A1" s="696" t="s">
        <v>1251</v>
      </c>
    </row>
    <row r="2" spans="1:6" x14ac:dyDescent="0.25">
      <c r="A2" s="697"/>
    </row>
    <row r="3" spans="1:6" ht="15.75" x14ac:dyDescent="0.25">
      <c r="A3" s="70" t="s">
        <v>807</v>
      </c>
    </row>
    <row r="4" spans="1:6" ht="15.75" thickBot="1" x14ac:dyDescent="0.3">
      <c r="F4" s="441" t="s">
        <v>498</v>
      </c>
    </row>
    <row r="5" spans="1:6" s="442" customFormat="1" ht="24" customHeight="1" thickBot="1" x14ac:dyDescent="0.3">
      <c r="A5" s="574" t="s">
        <v>913</v>
      </c>
      <c r="B5" s="575" t="s">
        <v>478</v>
      </c>
      <c r="C5" s="576" t="s">
        <v>914</v>
      </c>
      <c r="D5" s="576" t="s">
        <v>915</v>
      </c>
      <c r="E5" s="576" t="s">
        <v>916</v>
      </c>
      <c r="F5" s="576" t="s">
        <v>917</v>
      </c>
    </row>
    <row r="6" spans="1:6" ht="12.75" customHeight="1" thickBot="1" x14ac:dyDescent="0.3">
      <c r="A6" s="577" t="s">
        <v>918</v>
      </c>
      <c r="B6" s="578" t="s">
        <v>919</v>
      </c>
      <c r="C6" s="1174">
        <v>0</v>
      </c>
      <c r="D6" s="1174">
        <v>97834.31</v>
      </c>
      <c r="E6" s="1174">
        <f>SUM(D6-C6)</f>
        <v>97834.31</v>
      </c>
      <c r="F6" s="1174">
        <v>97834.31</v>
      </c>
    </row>
    <row r="7" spans="1:6" ht="12.75" customHeight="1" x14ac:dyDescent="0.25">
      <c r="A7" s="579" t="s">
        <v>920</v>
      </c>
      <c r="B7" s="580" t="s">
        <v>921</v>
      </c>
      <c r="C7" s="1175">
        <v>0</v>
      </c>
      <c r="D7" s="1175">
        <v>0</v>
      </c>
      <c r="E7" s="1175">
        <f t="shared" ref="E7:E71" si="0">SUM(D7-C7)</f>
        <v>0</v>
      </c>
      <c r="F7" s="1175">
        <v>338616.68</v>
      </c>
    </row>
    <row r="8" spans="1:6" ht="12.75" customHeight="1" x14ac:dyDescent="0.25">
      <c r="A8" s="581" t="s">
        <v>922</v>
      </c>
      <c r="B8" s="582" t="s">
        <v>923</v>
      </c>
      <c r="C8" s="1176">
        <v>0</v>
      </c>
      <c r="D8" s="1176">
        <v>100</v>
      </c>
      <c r="E8" s="1176">
        <f t="shared" si="0"/>
        <v>100</v>
      </c>
      <c r="F8" s="1176">
        <v>100</v>
      </c>
    </row>
    <row r="9" spans="1:6" ht="12.75" customHeight="1" x14ac:dyDescent="0.25">
      <c r="A9" s="581" t="s">
        <v>924</v>
      </c>
      <c r="B9" s="582" t="s">
        <v>925</v>
      </c>
      <c r="C9" s="1176">
        <v>223350.44</v>
      </c>
      <c r="D9" s="1176">
        <v>125791.05</v>
      </c>
      <c r="E9" s="1176">
        <f t="shared" si="0"/>
        <v>-97559.39</v>
      </c>
      <c r="F9" s="1176">
        <v>-97559.39</v>
      </c>
    </row>
    <row r="10" spans="1:6" ht="12.75" customHeight="1" x14ac:dyDescent="0.25">
      <c r="A10" s="581" t="s">
        <v>926</v>
      </c>
      <c r="B10" s="582" t="s">
        <v>927</v>
      </c>
      <c r="C10" s="1176">
        <v>30439.83</v>
      </c>
      <c r="D10" s="1176">
        <v>37269.440000000002</v>
      </c>
      <c r="E10" s="1176">
        <f t="shared" si="0"/>
        <v>6829.6100000000006</v>
      </c>
      <c r="F10" s="1176">
        <v>6829.61</v>
      </c>
    </row>
    <row r="11" spans="1:6" ht="12.75" customHeight="1" x14ac:dyDescent="0.25">
      <c r="A11" s="581" t="s">
        <v>928</v>
      </c>
      <c r="B11" s="582" t="s">
        <v>929</v>
      </c>
      <c r="C11" s="1176">
        <v>171967.86</v>
      </c>
      <c r="D11" s="1176">
        <v>65190.13</v>
      </c>
      <c r="E11" s="1176">
        <f t="shared" si="0"/>
        <v>-106777.72999999998</v>
      </c>
      <c r="F11" s="1176">
        <v>-106777.73</v>
      </c>
    </row>
    <row r="12" spans="1:6" ht="12.75" customHeight="1" x14ac:dyDescent="0.25">
      <c r="A12" s="581" t="s">
        <v>930</v>
      </c>
      <c r="B12" s="582" t="s">
        <v>931</v>
      </c>
      <c r="C12" s="1176">
        <v>88.81</v>
      </c>
      <c r="D12" s="1176">
        <v>121.72</v>
      </c>
      <c r="E12" s="1176">
        <f t="shared" si="0"/>
        <v>32.909999999999997</v>
      </c>
      <c r="F12" s="1176">
        <v>32.909999999999997</v>
      </c>
    </row>
    <row r="13" spans="1:6" ht="12.75" customHeight="1" x14ac:dyDescent="0.25">
      <c r="A13" s="581" t="s">
        <v>932</v>
      </c>
      <c r="B13" s="582" t="s">
        <v>933</v>
      </c>
      <c r="C13" s="1176">
        <v>20853.939999999999</v>
      </c>
      <c r="D13" s="1176">
        <v>23209.759999999998</v>
      </c>
      <c r="E13" s="1176">
        <f t="shared" si="0"/>
        <v>2355.8199999999997</v>
      </c>
      <c r="F13" s="1176">
        <v>2355.8200000000002</v>
      </c>
    </row>
    <row r="14" spans="1:6" ht="12.75" customHeight="1" x14ac:dyDescent="0.25">
      <c r="A14" s="581" t="s">
        <v>934</v>
      </c>
      <c r="B14" s="582" t="s">
        <v>935</v>
      </c>
      <c r="C14" s="1176">
        <v>214248.58</v>
      </c>
      <c r="D14" s="1176">
        <v>265964.19</v>
      </c>
      <c r="E14" s="1176">
        <f t="shared" si="0"/>
        <v>51715.610000000015</v>
      </c>
      <c r="F14" s="1176">
        <v>-51715.61</v>
      </c>
    </row>
    <row r="15" spans="1:6" ht="12.75" customHeight="1" x14ac:dyDescent="0.25">
      <c r="A15" s="581" t="s">
        <v>936</v>
      </c>
      <c r="B15" s="582" t="s">
        <v>937</v>
      </c>
      <c r="C15" s="1176">
        <v>11694.67</v>
      </c>
      <c r="D15" s="1176">
        <v>45868.09</v>
      </c>
      <c r="E15" s="1176">
        <f t="shared" si="0"/>
        <v>34173.42</v>
      </c>
      <c r="F15" s="1176">
        <v>-34173.42</v>
      </c>
    </row>
    <row r="16" spans="1:6" ht="12.75" customHeight="1" x14ac:dyDescent="0.25">
      <c r="A16" s="581" t="s">
        <v>938</v>
      </c>
      <c r="B16" s="582" t="s">
        <v>939</v>
      </c>
      <c r="C16" s="1176">
        <v>192809.87</v>
      </c>
      <c r="D16" s="1176">
        <v>211532.79</v>
      </c>
      <c r="E16" s="1176">
        <f t="shared" si="0"/>
        <v>18722.920000000013</v>
      </c>
      <c r="F16" s="1176">
        <v>-18722.919999999998</v>
      </c>
    </row>
    <row r="17" spans="1:6" ht="12.75" customHeight="1" x14ac:dyDescent="0.25">
      <c r="A17" s="581" t="s">
        <v>940</v>
      </c>
      <c r="B17" s="582" t="s">
        <v>8</v>
      </c>
      <c r="C17" s="1176">
        <v>280.73</v>
      </c>
      <c r="D17" s="1176">
        <v>0</v>
      </c>
      <c r="E17" s="1176">
        <f t="shared" si="0"/>
        <v>-280.73</v>
      </c>
      <c r="F17" s="1176">
        <v>280.73</v>
      </c>
    </row>
    <row r="18" spans="1:6" ht="12.75" customHeight="1" x14ac:dyDescent="0.25">
      <c r="A18" s="581" t="s">
        <v>941</v>
      </c>
      <c r="B18" s="582" t="s">
        <v>11</v>
      </c>
      <c r="C18" s="1176">
        <v>9463.31</v>
      </c>
      <c r="D18" s="1176">
        <v>8563.31</v>
      </c>
      <c r="E18" s="1176">
        <f t="shared" si="0"/>
        <v>-900</v>
      </c>
      <c r="F18" s="1176">
        <v>900</v>
      </c>
    </row>
    <row r="19" spans="1:6" ht="12.75" customHeight="1" x14ac:dyDescent="0.25">
      <c r="A19" s="581" t="s">
        <v>942</v>
      </c>
      <c r="B19" s="582" t="s">
        <v>14</v>
      </c>
      <c r="C19" s="1176">
        <v>157321.60999999999</v>
      </c>
      <c r="D19" s="1176">
        <v>258458.33</v>
      </c>
      <c r="E19" s="1176">
        <f t="shared" si="0"/>
        <v>101136.72</v>
      </c>
      <c r="F19" s="1176">
        <v>-101136.72</v>
      </c>
    </row>
    <row r="20" spans="1:6" ht="12.75" customHeight="1" x14ac:dyDescent="0.25">
      <c r="A20" s="581" t="s">
        <v>943</v>
      </c>
      <c r="B20" s="582" t="s">
        <v>944</v>
      </c>
      <c r="C20" s="1176">
        <v>110730.98</v>
      </c>
      <c r="D20" s="1176">
        <v>182755.35</v>
      </c>
      <c r="E20" s="1176">
        <f t="shared" si="0"/>
        <v>72024.37000000001</v>
      </c>
      <c r="F20" s="1176">
        <v>-72024.37</v>
      </c>
    </row>
    <row r="21" spans="1:6" ht="12.75" customHeight="1" x14ac:dyDescent="0.25">
      <c r="A21" s="581" t="s">
        <v>945</v>
      </c>
      <c r="B21" s="582" t="s">
        <v>946</v>
      </c>
      <c r="C21" s="1176">
        <v>0</v>
      </c>
      <c r="D21" s="1176">
        <v>0</v>
      </c>
      <c r="E21" s="1176">
        <f t="shared" si="0"/>
        <v>0</v>
      </c>
      <c r="F21" s="1176">
        <v>0</v>
      </c>
    </row>
    <row r="22" spans="1:6" ht="12.75" customHeight="1" x14ac:dyDescent="0.25">
      <c r="A22" s="581" t="s">
        <v>947</v>
      </c>
      <c r="B22" s="582" t="s">
        <v>948</v>
      </c>
      <c r="C22" s="1176">
        <v>0</v>
      </c>
      <c r="D22" s="1176">
        <v>0</v>
      </c>
      <c r="E22" s="1176">
        <f t="shared" si="0"/>
        <v>0</v>
      </c>
      <c r="F22" s="1176">
        <v>0</v>
      </c>
    </row>
    <row r="23" spans="1:6" ht="12.75" customHeight="1" x14ac:dyDescent="0.25">
      <c r="A23" s="581" t="s">
        <v>949</v>
      </c>
      <c r="B23" s="582" t="s">
        <v>17</v>
      </c>
      <c r="C23" s="1176">
        <v>0</v>
      </c>
      <c r="D23" s="1176">
        <v>0</v>
      </c>
      <c r="E23" s="1176">
        <f t="shared" si="0"/>
        <v>0</v>
      </c>
      <c r="F23" s="1176">
        <v>0</v>
      </c>
    </row>
    <row r="24" spans="1:6" ht="12.75" customHeight="1" x14ac:dyDescent="0.25">
      <c r="A24" s="581" t="s">
        <v>950</v>
      </c>
      <c r="B24" s="582" t="s">
        <v>20</v>
      </c>
      <c r="C24" s="1176">
        <v>0</v>
      </c>
      <c r="D24" s="1176">
        <v>0</v>
      </c>
      <c r="E24" s="1176">
        <f t="shared" si="0"/>
        <v>0</v>
      </c>
      <c r="F24" s="1176">
        <v>0</v>
      </c>
    </row>
    <row r="25" spans="1:6" ht="12.75" customHeight="1" x14ac:dyDescent="0.25">
      <c r="A25" s="581" t="s">
        <v>951</v>
      </c>
      <c r="B25" s="582" t="s">
        <v>952</v>
      </c>
      <c r="C25" s="1176">
        <v>8832.93</v>
      </c>
      <c r="D25" s="1176">
        <v>0</v>
      </c>
      <c r="E25" s="1176">
        <f t="shared" si="0"/>
        <v>-8832.93</v>
      </c>
      <c r="F25" s="1176">
        <v>8832.93</v>
      </c>
    </row>
    <row r="26" spans="1:6" ht="12.75" customHeight="1" x14ac:dyDescent="0.25">
      <c r="A26" s="581" t="s">
        <v>953</v>
      </c>
      <c r="B26" s="582" t="s">
        <v>38</v>
      </c>
      <c r="C26" s="1176">
        <v>0</v>
      </c>
      <c r="D26" s="1176">
        <v>0</v>
      </c>
      <c r="E26" s="1176">
        <f t="shared" si="0"/>
        <v>0</v>
      </c>
      <c r="F26" s="1176">
        <v>0</v>
      </c>
    </row>
    <row r="27" spans="1:6" ht="12.75" customHeight="1" x14ac:dyDescent="0.25">
      <c r="A27" s="581" t="s">
        <v>954</v>
      </c>
      <c r="B27" s="582" t="s">
        <v>41</v>
      </c>
      <c r="C27" s="1176">
        <v>33858.67</v>
      </c>
      <c r="D27" s="1176">
        <v>71875.42</v>
      </c>
      <c r="E27" s="1176">
        <f t="shared" si="0"/>
        <v>38016.75</v>
      </c>
      <c r="F27" s="1176">
        <v>-38016.75</v>
      </c>
    </row>
    <row r="28" spans="1:6" ht="12.75" customHeight="1" x14ac:dyDescent="0.25">
      <c r="A28" s="581" t="s">
        <v>955</v>
      </c>
      <c r="B28" s="582" t="s">
        <v>956</v>
      </c>
      <c r="C28" s="1176">
        <v>0</v>
      </c>
      <c r="D28" s="1176">
        <v>0</v>
      </c>
      <c r="E28" s="1176">
        <f t="shared" si="0"/>
        <v>0</v>
      </c>
      <c r="F28" s="1176">
        <v>0</v>
      </c>
    </row>
    <row r="29" spans="1:6" ht="12.75" customHeight="1" x14ac:dyDescent="0.25">
      <c r="A29" s="581" t="s">
        <v>957</v>
      </c>
      <c r="B29" s="582" t="s">
        <v>958</v>
      </c>
      <c r="C29" s="1176">
        <v>3245.3</v>
      </c>
      <c r="D29" s="1176">
        <v>3295.75</v>
      </c>
      <c r="E29" s="1176">
        <f t="shared" si="0"/>
        <v>50.449999999999818</v>
      </c>
      <c r="F29" s="1176">
        <v>-50.45</v>
      </c>
    </row>
    <row r="30" spans="1:6" ht="12.75" customHeight="1" x14ac:dyDescent="0.25">
      <c r="A30" s="581" t="s">
        <v>959</v>
      </c>
      <c r="B30" s="582" t="s">
        <v>44</v>
      </c>
      <c r="C30" s="1176">
        <v>653.73</v>
      </c>
      <c r="D30" s="1176">
        <v>531.80999999999995</v>
      </c>
      <c r="E30" s="1176">
        <f t="shared" si="0"/>
        <v>-121.92000000000007</v>
      </c>
      <c r="F30" s="1176">
        <v>121.92</v>
      </c>
    </row>
    <row r="31" spans="1:6" ht="12.75" customHeight="1" x14ac:dyDescent="0.25">
      <c r="A31" s="581" t="s">
        <v>960</v>
      </c>
      <c r="B31" s="582" t="s">
        <v>47</v>
      </c>
      <c r="C31" s="1176">
        <v>0</v>
      </c>
      <c r="D31" s="1176">
        <v>0</v>
      </c>
      <c r="E31" s="1176">
        <f t="shared" si="0"/>
        <v>0</v>
      </c>
      <c r="F31" s="1176">
        <v>0</v>
      </c>
    </row>
    <row r="32" spans="1:6" ht="12.75" customHeight="1" x14ac:dyDescent="0.25">
      <c r="A32" s="581" t="s">
        <v>961</v>
      </c>
      <c r="B32" s="582" t="s">
        <v>962</v>
      </c>
      <c r="C32" s="1176">
        <v>4150.6400000000003</v>
      </c>
      <c r="D32" s="1176">
        <v>4373.4399999999996</v>
      </c>
      <c r="E32" s="1176">
        <f t="shared" si="0"/>
        <v>222.79999999999927</v>
      </c>
      <c r="F32" s="1176">
        <v>-222.8</v>
      </c>
    </row>
    <row r="33" spans="1:6" ht="12.75" customHeight="1" x14ac:dyDescent="0.25">
      <c r="A33" s="581" t="s">
        <v>963</v>
      </c>
      <c r="B33" s="582" t="s">
        <v>50</v>
      </c>
      <c r="C33" s="1176">
        <v>0</v>
      </c>
      <c r="D33" s="1176">
        <v>0</v>
      </c>
      <c r="E33" s="1176">
        <f t="shared" si="0"/>
        <v>0</v>
      </c>
      <c r="F33" s="1176">
        <v>0</v>
      </c>
    </row>
    <row r="34" spans="1:6" ht="12.75" customHeight="1" x14ac:dyDescent="0.25">
      <c r="A34" s="581" t="s">
        <v>964</v>
      </c>
      <c r="B34" s="582" t="s">
        <v>53</v>
      </c>
      <c r="C34" s="1176">
        <v>0</v>
      </c>
      <c r="D34" s="1176">
        <v>0</v>
      </c>
      <c r="E34" s="1176">
        <f t="shared" si="0"/>
        <v>0</v>
      </c>
      <c r="F34" s="1176">
        <v>0</v>
      </c>
    </row>
    <row r="35" spans="1:6" ht="12.75" customHeight="1" x14ac:dyDescent="0.25">
      <c r="A35" s="581" t="s">
        <v>965</v>
      </c>
      <c r="B35" s="582" t="s">
        <v>966</v>
      </c>
      <c r="C35" s="1176">
        <v>0</v>
      </c>
      <c r="D35" s="1176">
        <v>0</v>
      </c>
      <c r="E35" s="1176">
        <f t="shared" si="0"/>
        <v>0</v>
      </c>
      <c r="F35" s="1176">
        <v>0</v>
      </c>
    </row>
    <row r="36" spans="1:6" ht="12.75" customHeight="1" x14ac:dyDescent="0.25">
      <c r="A36" s="581" t="s">
        <v>967</v>
      </c>
      <c r="B36" s="582" t="s">
        <v>32</v>
      </c>
      <c r="C36" s="1176">
        <v>32256.37</v>
      </c>
      <c r="D36" s="1176">
        <v>31032.42</v>
      </c>
      <c r="E36" s="1176">
        <f t="shared" si="0"/>
        <v>-1223.9500000000007</v>
      </c>
      <c r="F36" s="1176">
        <v>1223.95</v>
      </c>
    </row>
    <row r="37" spans="1:6" ht="12.75" customHeight="1" x14ac:dyDescent="0.25">
      <c r="A37" s="581" t="s">
        <v>968</v>
      </c>
      <c r="B37" s="582" t="s">
        <v>35</v>
      </c>
      <c r="C37" s="1176">
        <v>5931.28</v>
      </c>
      <c r="D37" s="1176">
        <v>5793.62</v>
      </c>
      <c r="E37" s="1176">
        <f t="shared" si="0"/>
        <v>-137.65999999999985</v>
      </c>
      <c r="F37" s="1176">
        <v>137.66</v>
      </c>
    </row>
    <row r="38" spans="1:6" ht="12.75" customHeight="1" x14ac:dyDescent="0.25">
      <c r="A38" s="581" t="s">
        <v>969</v>
      </c>
      <c r="B38" s="582" t="s">
        <v>970</v>
      </c>
      <c r="C38" s="1176">
        <v>632.16999999999996</v>
      </c>
      <c r="D38" s="1176">
        <v>0</v>
      </c>
      <c r="E38" s="1176">
        <f t="shared" si="0"/>
        <v>-632.16999999999996</v>
      </c>
      <c r="F38" s="1176">
        <v>632.16999999999996</v>
      </c>
    </row>
    <row r="39" spans="1:6" ht="12.75" customHeight="1" x14ac:dyDescent="0.25">
      <c r="A39" s="581" t="s">
        <v>971</v>
      </c>
      <c r="B39" s="582" t="s">
        <v>972</v>
      </c>
      <c r="C39" s="1176">
        <v>0</v>
      </c>
      <c r="D39" s="1176">
        <v>0</v>
      </c>
      <c r="E39" s="1176">
        <f t="shared" si="0"/>
        <v>0</v>
      </c>
      <c r="F39" s="1176">
        <v>0</v>
      </c>
    </row>
    <row r="40" spans="1:6" ht="12.75" customHeight="1" x14ac:dyDescent="0.25">
      <c r="A40" s="581" t="s">
        <v>973</v>
      </c>
      <c r="B40" s="582" t="s">
        <v>974</v>
      </c>
      <c r="C40" s="1176">
        <v>0</v>
      </c>
      <c r="D40" s="1176">
        <v>0</v>
      </c>
      <c r="E40" s="1176">
        <f t="shared" si="0"/>
        <v>0</v>
      </c>
      <c r="F40" s="1176">
        <v>0</v>
      </c>
    </row>
    <row r="41" spans="1:6" ht="12.75" customHeight="1" x14ac:dyDescent="0.25">
      <c r="A41" s="581" t="s">
        <v>975</v>
      </c>
      <c r="B41" s="582" t="s">
        <v>976</v>
      </c>
      <c r="C41" s="1176">
        <v>25692.92</v>
      </c>
      <c r="D41" s="1176">
        <v>25238.799999999999</v>
      </c>
      <c r="E41" s="1176">
        <f t="shared" si="0"/>
        <v>-454.11999999999898</v>
      </c>
      <c r="F41" s="1176">
        <v>454.12</v>
      </c>
    </row>
    <row r="42" spans="1:6" ht="12.75" customHeight="1" x14ac:dyDescent="0.25">
      <c r="A42" s="581" t="s">
        <v>977</v>
      </c>
      <c r="B42" s="582" t="s">
        <v>978</v>
      </c>
      <c r="C42" s="1176">
        <v>0</v>
      </c>
      <c r="D42" s="1176">
        <v>0</v>
      </c>
      <c r="E42" s="1176">
        <f t="shared" si="0"/>
        <v>0</v>
      </c>
      <c r="F42" s="1176">
        <v>0</v>
      </c>
    </row>
    <row r="43" spans="1:6" ht="12.75" customHeight="1" x14ac:dyDescent="0.25">
      <c r="A43" s="581" t="s">
        <v>979</v>
      </c>
      <c r="B43" s="582" t="s">
        <v>980</v>
      </c>
      <c r="C43" s="1176">
        <v>670883.72</v>
      </c>
      <c r="D43" s="1176">
        <v>661932.96</v>
      </c>
      <c r="E43" s="1176">
        <f t="shared" si="0"/>
        <v>-8950.7600000000093</v>
      </c>
      <c r="F43" s="1176">
        <v>-8950.76</v>
      </c>
    </row>
    <row r="44" spans="1:6" ht="12.75" customHeight="1" x14ac:dyDescent="0.25">
      <c r="A44" s="581" t="s">
        <v>981</v>
      </c>
      <c r="B44" s="582" t="s">
        <v>982</v>
      </c>
      <c r="C44" s="1176">
        <v>100213.31</v>
      </c>
      <c r="D44" s="1176">
        <v>106087.65</v>
      </c>
      <c r="E44" s="1176">
        <f t="shared" si="0"/>
        <v>5874.3399999999965</v>
      </c>
      <c r="F44" s="1176">
        <v>5874.34</v>
      </c>
    </row>
    <row r="45" spans="1:6" ht="12.75" customHeight="1" x14ac:dyDescent="0.25">
      <c r="A45" s="581" t="s">
        <v>983</v>
      </c>
      <c r="B45" s="582" t="s">
        <v>984</v>
      </c>
      <c r="C45" s="1176">
        <v>0</v>
      </c>
      <c r="D45" s="1176">
        <v>0</v>
      </c>
      <c r="E45" s="1176">
        <f t="shared" si="0"/>
        <v>0</v>
      </c>
      <c r="F45" s="1176">
        <v>0</v>
      </c>
    </row>
    <row r="46" spans="1:6" ht="12.75" customHeight="1" x14ac:dyDescent="0.25">
      <c r="A46" s="581" t="s">
        <v>985</v>
      </c>
      <c r="B46" s="582" t="s">
        <v>23</v>
      </c>
      <c r="C46" s="1176">
        <v>269215.84999999998</v>
      </c>
      <c r="D46" s="1176">
        <v>228228.86</v>
      </c>
      <c r="E46" s="1176">
        <f t="shared" si="0"/>
        <v>-40986.989999999991</v>
      </c>
      <c r="F46" s="1176">
        <v>-40986.99</v>
      </c>
    </row>
    <row r="47" spans="1:6" ht="12.75" customHeight="1" x14ac:dyDescent="0.25">
      <c r="A47" s="581" t="s">
        <v>986</v>
      </c>
      <c r="B47" s="582" t="s">
        <v>56</v>
      </c>
      <c r="C47" s="1176">
        <v>24668.04</v>
      </c>
      <c r="D47" s="1176">
        <v>53183.15</v>
      </c>
      <c r="E47" s="1176">
        <f t="shared" si="0"/>
        <v>28515.11</v>
      </c>
      <c r="F47" s="1176">
        <v>28515.11</v>
      </c>
    </row>
    <row r="48" spans="1:6" ht="12.75" customHeight="1" x14ac:dyDescent="0.25">
      <c r="A48" s="581" t="s">
        <v>987</v>
      </c>
      <c r="B48" s="582" t="s">
        <v>81</v>
      </c>
      <c r="C48" s="1176">
        <v>3823.55</v>
      </c>
      <c r="D48" s="1176">
        <v>4369.57</v>
      </c>
      <c r="E48" s="1176">
        <f t="shared" si="0"/>
        <v>546.01999999999953</v>
      </c>
      <c r="F48" s="1176">
        <v>546.02</v>
      </c>
    </row>
    <row r="49" spans="1:6" ht="12.75" customHeight="1" x14ac:dyDescent="0.25">
      <c r="A49" s="581" t="s">
        <v>988</v>
      </c>
      <c r="B49" s="582" t="s">
        <v>989</v>
      </c>
      <c r="C49" s="1176">
        <v>163092.87</v>
      </c>
      <c r="D49" s="1176">
        <v>159287.70000000001</v>
      </c>
      <c r="E49" s="1176">
        <f t="shared" si="0"/>
        <v>-3805.1699999999837</v>
      </c>
      <c r="F49" s="1176">
        <v>-3805.17</v>
      </c>
    </row>
    <row r="50" spans="1:6" ht="12.75" customHeight="1" x14ac:dyDescent="0.25">
      <c r="A50" s="581" t="s">
        <v>990</v>
      </c>
      <c r="B50" s="582" t="s">
        <v>991</v>
      </c>
      <c r="C50" s="1176">
        <v>78032.98</v>
      </c>
      <c r="D50" s="1176">
        <v>77755.460000000006</v>
      </c>
      <c r="E50" s="1176">
        <f t="shared" si="0"/>
        <v>-277.51999999998952</v>
      </c>
      <c r="F50" s="1176">
        <v>-277.52</v>
      </c>
    </row>
    <row r="51" spans="1:6" ht="12.75" customHeight="1" x14ac:dyDescent="0.25">
      <c r="A51" s="581" t="s">
        <v>949</v>
      </c>
      <c r="B51" s="582" t="s">
        <v>992</v>
      </c>
      <c r="C51" s="1176">
        <v>0</v>
      </c>
      <c r="D51" s="1176">
        <v>0</v>
      </c>
      <c r="E51" s="1176">
        <f t="shared" si="0"/>
        <v>0</v>
      </c>
      <c r="F51" s="1176">
        <v>0</v>
      </c>
    </row>
    <row r="52" spans="1:6" ht="12.75" customHeight="1" x14ac:dyDescent="0.25">
      <c r="A52" s="581" t="s">
        <v>993</v>
      </c>
      <c r="B52" s="582" t="s">
        <v>994</v>
      </c>
      <c r="C52" s="1176">
        <v>30664.39</v>
      </c>
      <c r="D52" s="1176">
        <v>29296.97</v>
      </c>
      <c r="E52" s="1176">
        <f t="shared" si="0"/>
        <v>-1367.4199999999983</v>
      </c>
      <c r="F52" s="1176">
        <v>-1367.42</v>
      </c>
    </row>
    <row r="53" spans="1:6" ht="12.75" customHeight="1" x14ac:dyDescent="0.25">
      <c r="A53" s="581" t="s">
        <v>951</v>
      </c>
      <c r="B53" s="582" t="s">
        <v>995</v>
      </c>
      <c r="C53" s="1176">
        <v>0</v>
      </c>
      <c r="D53" s="1176">
        <v>2097.9299999999998</v>
      </c>
      <c r="E53" s="1176">
        <f t="shared" si="0"/>
        <v>2097.9299999999998</v>
      </c>
      <c r="F53" s="1176">
        <v>2097.9299999999998</v>
      </c>
    </row>
    <row r="54" spans="1:6" ht="12.75" customHeight="1" x14ac:dyDescent="0.25">
      <c r="A54" s="581" t="s">
        <v>953</v>
      </c>
      <c r="B54" s="582" t="s">
        <v>996</v>
      </c>
      <c r="C54" s="1176">
        <v>29.59</v>
      </c>
      <c r="D54" s="1176">
        <v>15.46</v>
      </c>
      <c r="E54" s="1176">
        <f t="shared" si="0"/>
        <v>-14.129999999999999</v>
      </c>
      <c r="F54" s="1176">
        <v>-14.13</v>
      </c>
    </row>
    <row r="55" spans="1:6" ht="12.75" customHeight="1" x14ac:dyDescent="0.25">
      <c r="A55" s="581" t="s">
        <v>997</v>
      </c>
      <c r="B55" s="582" t="s">
        <v>998</v>
      </c>
      <c r="C55" s="1176">
        <v>0</v>
      </c>
      <c r="D55" s="1176">
        <v>0</v>
      </c>
      <c r="E55" s="1176">
        <f t="shared" si="0"/>
        <v>0</v>
      </c>
      <c r="F55" s="1176">
        <v>0</v>
      </c>
    </row>
    <row r="56" spans="1:6" ht="12.75" customHeight="1" x14ac:dyDescent="0.25">
      <c r="A56" s="581" t="s">
        <v>999</v>
      </c>
      <c r="B56" s="582" t="s">
        <v>26</v>
      </c>
      <c r="C56" s="1176">
        <v>0</v>
      </c>
      <c r="D56" s="1176">
        <v>0</v>
      </c>
      <c r="E56" s="1176">
        <f t="shared" si="0"/>
        <v>0</v>
      </c>
      <c r="F56" s="1176">
        <v>0</v>
      </c>
    </row>
    <row r="57" spans="1:6" ht="12.75" customHeight="1" x14ac:dyDescent="0.25">
      <c r="A57" s="581" t="s">
        <v>945</v>
      </c>
      <c r="B57" s="582" t="s">
        <v>58</v>
      </c>
      <c r="C57" s="1176">
        <v>0</v>
      </c>
      <c r="D57" s="1176">
        <v>0</v>
      </c>
      <c r="E57" s="1176">
        <f t="shared" si="0"/>
        <v>0</v>
      </c>
      <c r="F57" s="1176">
        <v>0</v>
      </c>
    </row>
    <row r="58" spans="1:6" ht="12.75" customHeight="1" x14ac:dyDescent="0.25">
      <c r="A58" s="581" t="s">
        <v>1000</v>
      </c>
      <c r="B58" s="582" t="s">
        <v>1001</v>
      </c>
      <c r="C58" s="1176">
        <v>1143.1400000000001</v>
      </c>
      <c r="D58" s="1176">
        <v>1610.21</v>
      </c>
      <c r="E58" s="1176">
        <f t="shared" si="0"/>
        <v>467.06999999999994</v>
      </c>
      <c r="F58" s="1176">
        <v>467.07</v>
      </c>
    </row>
    <row r="59" spans="1:6" ht="12.75" customHeight="1" x14ac:dyDescent="0.25">
      <c r="A59" s="581" t="s">
        <v>1002</v>
      </c>
      <c r="B59" s="582" t="s">
        <v>1003</v>
      </c>
      <c r="C59" s="1176">
        <v>0</v>
      </c>
      <c r="D59" s="1176">
        <v>0</v>
      </c>
      <c r="E59" s="1176">
        <f t="shared" si="0"/>
        <v>0</v>
      </c>
      <c r="F59" s="1176">
        <v>0</v>
      </c>
    </row>
    <row r="60" spans="1:6" ht="12.75" customHeight="1" thickBot="1" x14ac:dyDescent="0.3">
      <c r="A60" s="583" t="s">
        <v>1004</v>
      </c>
      <c r="B60" s="584" t="s">
        <v>1005</v>
      </c>
      <c r="C60" s="1177">
        <v>0</v>
      </c>
      <c r="D60" s="1177">
        <v>0</v>
      </c>
      <c r="E60" s="1177">
        <f t="shared" si="0"/>
        <v>0</v>
      </c>
      <c r="F60" s="1177">
        <v>0</v>
      </c>
    </row>
    <row r="61" spans="1:6" ht="12.75" customHeight="1" thickBot="1" x14ac:dyDescent="0.3">
      <c r="A61" s="577" t="s">
        <v>1006</v>
      </c>
      <c r="B61" s="578" t="s">
        <v>1007</v>
      </c>
      <c r="C61" s="1174">
        <v>1302211.3600000001</v>
      </c>
      <c r="D61" s="1174">
        <v>1445486.7</v>
      </c>
      <c r="E61" s="1174">
        <f t="shared" si="0"/>
        <v>143275.33999999985</v>
      </c>
      <c r="F61" s="1174">
        <v>178189.66</v>
      </c>
    </row>
    <row r="62" spans="1:6" ht="12.75" customHeight="1" x14ac:dyDescent="0.25">
      <c r="A62" s="1358"/>
      <c r="B62" s="1359"/>
      <c r="C62" s="1359"/>
      <c r="D62" s="1359"/>
      <c r="E62" s="1359"/>
      <c r="F62" s="1360"/>
    </row>
    <row r="63" spans="1:6" ht="12.75" customHeight="1" x14ac:dyDescent="0.25">
      <c r="A63" s="579" t="s">
        <v>1008</v>
      </c>
      <c r="B63" s="580" t="s">
        <v>1009</v>
      </c>
      <c r="C63" s="1175">
        <v>225693.61</v>
      </c>
      <c r="D63" s="1175">
        <v>240931.36</v>
      </c>
      <c r="E63" s="1175">
        <f t="shared" si="0"/>
        <v>15237.75</v>
      </c>
      <c r="F63" s="1175">
        <v>-15237.75</v>
      </c>
    </row>
    <row r="64" spans="1:6" ht="12.75" customHeight="1" x14ac:dyDescent="0.25">
      <c r="A64" s="581" t="s">
        <v>1010</v>
      </c>
      <c r="B64" s="582" t="s">
        <v>1011</v>
      </c>
      <c r="C64" s="1176">
        <v>0</v>
      </c>
      <c r="D64" s="1176">
        <v>0</v>
      </c>
      <c r="E64" s="1176">
        <f t="shared" si="0"/>
        <v>0</v>
      </c>
      <c r="F64" s="1176">
        <v>0</v>
      </c>
    </row>
    <row r="65" spans="1:6" ht="12.75" customHeight="1" x14ac:dyDescent="0.25">
      <c r="A65" s="581" t="s">
        <v>1012</v>
      </c>
      <c r="B65" s="582" t="s">
        <v>1013</v>
      </c>
      <c r="C65" s="1176">
        <v>211857.42</v>
      </c>
      <c r="D65" s="1176">
        <v>228445.09</v>
      </c>
      <c r="E65" s="1176">
        <f t="shared" si="0"/>
        <v>16587.669999999984</v>
      </c>
      <c r="F65" s="1176">
        <v>-16587.669999999998</v>
      </c>
    </row>
    <row r="66" spans="1:6" ht="12.75" customHeight="1" x14ac:dyDescent="0.25">
      <c r="A66" s="581" t="s">
        <v>1014</v>
      </c>
      <c r="B66" s="582" t="s">
        <v>1015</v>
      </c>
      <c r="C66" s="1176">
        <v>0</v>
      </c>
      <c r="D66" s="1176">
        <v>0</v>
      </c>
      <c r="E66" s="1176">
        <f t="shared" si="0"/>
        <v>0</v>
      </c>
      <c r="F66" s="1176">
        <v>0</v>
      </c>
    </row>
    <row r="67" spans="1:6" ht="12.75" customHeight="1" x14ac:dyDescent="0.25">
      <c r="A67" s="581" t="s">
        <v>1016</v>
      </c>
      <c r="B67" s="582" t="s">
        <v>64</v>
      </c>
      <c r="C67" s="1176">
        <v>12635.47</v>
      </c>
      <c r="D67" s="1176">
        <v>11415.42</v>
      </c>
      <c r="E67" s="1176">
        <f t="shared" si="0"/>
        <v>-1220.0499999999993</v>
      </c>
      <c r="F67" s="1176">
        <v>1220.05</v>
      </c>
    </row>
    <row r="68" spans="1:6" ht="12.75" customHeight="1" x14ac:dyDescent="0.25">
      <c r="A68" s="581" t="s">
        <v>1017</v>
      </c>
      <c r="B68" s="582" t="s">
        <v>67</v>
      </c>
      <c r="C68" s="1176">
        <v>0</v>
      </c>
      <c r="D68" s="1176">
        <v>0</v>
      </c>
      <c r="E68" s="1176">
        <f t="shared" si="0"/>
        <v>0</v>
      </c>
      <c r="F68" s="1176">
        <v>0</v>
      </c>
    </row>
    <row r="69" spans="1:6" ht="12.75" customHeight="1" x14ac:dyDescent="0.25">
      <c r="A69" s="581" t="s">
        <v>1018</v>
      </c>
      <c r="B69" s="582" t="s">
        <v>70</v>
      </c>
      <c r="C69" s="1176">
        <v>1200.72</v>
      </c>
      <c r="D69" s="1176">
        <v>1070.8499999999999</v>
      </c>
      <c r="E69" s="1176">
        <f t="shared" si="0"/>
        <v>-129.87000000000012</v>
      </c>
      <c r="F69" s="1176">
        <v>129.87</v>
      </c>
    </row>
    <row r="70" spans="1:6" ht="12.75" customHeight="1" x14ac:dyDescent="0.25">
      <c r="A70" s="581" t="s">
        <v>1019</v>
      </c>
      <c r="B70" s="582" t="s">
        <v>1020</v>
      </c>
      <c r="C70" s="1176">
        <v>0</v>
      </c>
      <c r="D70" s="1176">
        <v>0</v>
      </c>
      <c r="E70" s="1176">
        <f t="shared" si="0"/>
        <v>0</v>
      </c>
      <c r="F70" s="1176">
        <v>0</v>
      </c>
    </row>
    <row r="71" spans="1:6" ht="12.75" customHeight="1" x14ac:dyDescent="0.25">
      <c r="A71" s="581" t="s">
        <v>1021</v>
      </c>
      <c r="B71" s="582" t="s">
        <v>1022</v>
      </c>
      <c r="C71" s="1176">
        <v>-182457.51</v>
      </c>
      <c r="D71" s="1176">
        <v>-202694.24</v>
      </c>
      <c r="E71" s="1176">
        <f t="shared" si="0"/>
        <v>-20236.729999999981</v>
      </c>
      <c r="F71" s="1176">
        <v>20236.73</v>
      </c>
    </row>
    <row r="72" spans="1:6" ht="12.75" customHeight="1" x14ac:dyDescent="0.25">
      <c r="A72" s="581" t="s">
        <v>1023</v>
      </c>
      <c r="B72" s="582" t="s">
        <v>73</v>
      </c>
      <c r="C72" s="1176">
        <v>0</v>
      </c>
      <c r="D72" s="1176">
        <v>0</v>
      </c>
      <c r="E72" s="1176">
        <f t="shared" ref="E72:E120" si="1">SUM(D72-C72)</f>
        <v>0</v>
      </c>
      <c r="F72" s="1176">
        <v>0</v>
      </c>
    </row>
    <row r="73" spans="1:6" ht="12.75" customHeight="1" x14ac:dyDescent="0.25">
      <c r="A73" s="581" t="s">
        <v>1024</v>
      </c>
      <c r="B73" s="582" t="s">
        <v>76</v>
      </c>
      <c r="C73" s="1176">
        <v>-169822.04</v>
      </c>
      <c r="D73" s="1176">
        <v>-191278.82</v>
      </c>
      <c r="E73" s="1176">
        <f t="shared" si="1"/>
        <v>-21456.78</v>
      </c>
      <c r="F73" s="1176">
        <v>21456.78</v>
      </c>
    </row>
    <row r="74" spans="1:6" ht="12.75" customHeight="1" x14ac:dyDescent="0.25">
      <c r="A74" s="581" t="s">
        <v>1025</v>
      </c>
      <c r="B74" s="582" t="s">
        <v>1026</v>
      </c>
      <c r="C74" s="1176">
        <v>0</v>
      </c>
      <c r="D74" s="1176">
        <v>0</v>
      </c>
      <c r="E74" s="1176">
        <f t="shared" si="1"/>
        <v>0</v>
      </c>
      <c r="F74" s="1176">
        <v>0</v>
      </c>
    </row>
    <row r="75" spans="1:6" ht="12.75" customHeight="1" x14ac:dyDescent="0.25">
      <c r="A75" s="581" t="s">
        <v>1027</v>
      </c>
      <c r="B75" s="582" t="s">
        <v>79</v>
      </c>
      <c r="C75" s="1176">
        <v>-12635.47</v>
      </c>
      <c r="D75" s="1176">
        <v>-11415.42</v>
      </c>
      <c r="E75" s="1176">
        <f t="shared" si="1"/>
        <v>1220.0499999999993</v>
      </c>
      <c r="F75" s="1176">
        <v>-1220.05</v>
      </c>
    </row>
    <row r="76" spans="1:6" ht="12.75" customHeight="1" x14ac:dyDescent="0.25">
      <c r="A76" s="581" t="s">
        <v>1028</v>
      </c>
      <c r="B76" s="582" t="s">
        <v>1029</v>
      </c>
      <c r="C76" s="1176">
        <v>0</v>
      </c>
      <c r="D76" s="1176">
        <v>0</v>
      </c>
      <c r="E76" s="1176">
        <f t="shared" si="1"/>
        <v>0</v>
      </c>
      <c r="F76" s="1176">
        <v>0</v>
      </c>
    </row>
    <row r="77" spans="1:6" ht="12.75" customHeight="1" x14ac:dyDescent="0.25">
      <c r="A77" s="581" t="s">
        <v>1030</v>
      </c>
      <c r="B77" s="582" t="s">
        <v>1031</v>
      </c>
      <c r="C77" s="1176">
        <v>12406906.26</v>
      </c>
      <c r="D77" s="1176">
        <v>13098205.34</v>
      </c>
      <c r="E77" s="1176">
        <f t="shared" si="1"/>
        <v>691299.08000000007</v>
      </c>
      <c r="F77" s="1176">
        <v>-691299.08</v>
      </c>
    </row>
    <row r="78" spans="1:6" ht="12.75" customHeight="1" x14ac:dyDescent="0.25">
      <c r="A78" s="581" t="s">
        <v>1032</v>
      </c>
      <c r="B78" s="582" t="s">
        <v>87</v>
      </c>
      <c r="C78" s="1176">
        <v>1852622.93</v>
      </c>
      <c r="D78" s="1176">
        <v>1792069.97</v>
      </c>
      <c r="E78" s="1176">
        <f t="shared" si="1"/>
        <v>-60552.959999999963</v>
      </c>
      <c r="F78" s="1176">
        <v>60552.959999999999</v>
      </c>
    </row>
    <row r="79" spans="1:6" ht="12.75" customHeight="1" x14ac:dyDescent="0.25">
      <c r="A79" s="581" t="s">
        <v>1033</v>
      </c>
      <c r="B79" s="582" t="s">
        <v>90</v>
      </c>
      <c r="C79" s="1176">
        <v>9785.94</v>
      </c>
      <c r="D79" s="1176">
        <v>9318.1299999999992</v>
      </c>
      <c r="E79" s="1176">
        <f t="shared" si="1"/>
        <v>-467.81000000000131</v>
      </c>
      <c r="F79" s="1176">
        <v>467.81</v>
      </c>
    </row>
    <row r="80" spans="1:6" ht="12.75" customHeight="1" x14ac:dyDescent="0.25">
      <c r="A80" s="581" t="s">
        <v>1034</v>
      </c>
      <c r="B80" s="582" t="s">
        <v>93</v>
      </c>
      <c r="C80" s="1176">
        <v>6168332.4000000004</v>
      </c>
      <c r="D80" s="1176">
        <v>6716601.5</v>
      </c>
      <c r="E80" s="1176">
        <f t="shared" si="1"/>
        <v>548269.09999999963</v>
      </c>
      <c r="F80" s="1176">
        <v>-548269.1</v>
      </c>
    </row>
    <row r="81" spans="1:6" ht="12.75" customHeight="1" x14ac:dyDescent="0.25">
      <c r="A81" s="581" t="s">
        <v>1035</v>
      </c>
      <c r="B81" s="582" t="s">
        <v>1036</v>
      </c>
      <c r="C81" s="1176">
        <v>3131704.82</v>
      </c>
      <c r="D81" s="1176">
        <v>3302452.54</v>
      </c>
      <c r="E81" s="1176">
        <f t="shared" si="1"/>
        <v>170747.7200000002</v>
      </c>
      <c r="F81" s="1176">
        <v>-170747.72</v>
      </c>
    </row>
    <row r="82" spans="1:6" ht="12.75" customHeight="1" x14ac:dyDescent="0.25">
      <c r="A82" s="581" t="s">
        <v>1037</v>
      </c>
      <c r="B82" s="582" t="s">
        <v>1038</v>
      </c>
      <c r="C82" s="1176">
        <v>0</v>
      </c>
      <c r="D82" s="1176">
        <v>0</v>
      </c>
      <c r="E82" s="1176">
        <f t="shared" si="1"/>
        <v>0</v>
      </c>
      <c r="F82" s="1176">
        <v>0</v>
      </c>
    </row>
    <row r="83" spans="1:6" ht="12.75" customHeight="1" x14ac:dyDescent="0.25">
      <c r="A83" s="581" t="s">
        <v>1039</v>
      </c>
      <c r="B83" s="582" t="s">
        <v>1040</v>
      </c>
      <c r="C83" s="1176">
        <v>0</v>
      </c>
      <c r="D83" s="1176">
        <v>0</v>
      </c>
      <c r="E83" s="1176">
        <f t="shared" si="1"/>
        <v>0</v>
      </c>
      <c r="F83" s="1176">
        <v>0</v>
      </c>
    </row>
    <row r="84" spans="1:6" ht="12.75" customHeight="1" x14ac:dyDescent="0.25">
      <c r="A84" s="581" t="s">
        <v>1041</v>
      </c>
      <c r="B84" s="582" t="s">
        <v>96</v>
      </c>
      <c r="C84" s="1176">
        <v>260995.42</v>
      </c>
      <c r="D84" s="1176">
        <v>250196.99</v>
      </c>
      <c r="E84" s="1176">
        <f t="shared" si="1"/>
        <v>-10798.430000000022</v>
      </c>
      <c r="F84" s="1176">
        <v>10798.43</v>
      </c>
    </row>
    <row r="85" spans="1:6" ht="12.75" customHeight="1" x14ac:dyDescent="0.25">
      <c r="A85" s="581" t="s">
        <v>1042</v>
      </c>
      <c r="B85" s="582" t="s">
        <v>99</v>
      </c>
      <c r="C85" s="1176">
        <v>752.76</v>
      </c>
      <c r="D85" s="1176">
        <v>752.76</v>
      </c>
      <c r="E85" s="1176">
        <f t="shared" si="1"/>
        <v>0</v>
      </c>
      <c r="F85" s="1176">
        <v>0</v>
      </c>
    </row>
    <row r="86" spans="1:6" ht="12.75" customHeight="1" x14ac:dyDescent="0.25">
      <c r="A86" s="581" t="s">
        <v>1043</v>
      </c>
      <c r="B86" s="582" t="s">
        <v>1044</v>
      </c>
      <c r="C86" s="1176">
        <v>979577.6</v>
      </c>
      <c r="D86" s="1176">
        <v>1026810.68</v>
      </c>
      <c r="E86" s="1176">
        <f t="shared" si="1"/>
        <v>47233.080000000075</v>
      </c>
      <c r="F86" s="1176">
        <v>-47233.08</v>
      </c>
    </row>
    <row r="87" spans="1:6" ht="12.75" customHeight="1" x14ac:dyDescent="0.25">
      <c r="A87" s="581" t="s">
        <v>1045</v>
      </c>
      <c r="B87" s="582" t="s">
        <v>102</v>
      </c>
      <c r="C87" s="1176">
        <v>3134.39</v>
      </c>
      <c r="D87" s="1176">
        <v>2.77</v>
      </c>
      <c r="E87" s="1176">
        <f t="shared" si="1"/>
        <v>-3131.62</v>
      </c>
      <c r="F87" s="1176">
        <v>3131.62</v>
      </c>
    </row>
    <row r="88" spans="1:6" ht="12.75" customHeight="1" x14ac:dyDescent="0.25">
      <c r="A88" s="581" t="s">
        <v>1021</v>
      </c>
      <c r="B88" s="582" t="s">
        <v>105</v>
      </c>
      <c r="C88" s="1176">
        <v>-4384829.13</v>
      </c>
      <c r="D88" s="1176">
        <v>-4607572.3</v>
      </c>
      <c r="E88" s="1176">
        <f t="shared" si="1"/>
        <v>-222743.16999999993</v>
      </c>
      <c r="F88" s="1176">
        <v>222743.17</v>
      </c>
    </row>
    <row r="89" spans="1:6" ht="12.75" customHeight="1" x14ac:dyDescent="0.25">
      <c r="A89" s="581" t="s">
        <v>1046</v>
      </c>
      <c r="B89" s="582" t="s">
        <v>1047</v>
      </c>
      <c r="C89" s="1176">
        <v>-1691932.03</v>
      </c>
      <c r="D89" s="1176">
        <v>-1800045.96</v>
      </c>
      <c r="E89" s="1176">
        <f t="shared" si="1"/>
        <v>-108113.92999999993</v>
      </c>
      <c r="F89" s="1176">
        <v>108113.93</v>
      </c>
    </row>
    <row r="90" spans="1:6" ht="12.75" customHeight="1" x14ac:dyDescent="0.25">
      <c r="A90" s="581" t="s">
        <v>1048</v>
      </c>
      <c r="B90" s="582" t="s">
        <v>1049</v>
      </c>
      <c r="C90" s="1176">
        <v>-2431148.92</v>
      </c>
      <c r="D90" s="1176">
        <v>-2556576.59</v>
      </c>
      <c r="E90" s="1176">
        <f t="shared" si="1"/>
        <v>-125427.66999999993</v>
      </c>
      <c r="F90" s="1176">
        <v>125427.67</v>
      </c>
    </row>
    <row r="91" spans="1:6" ht="12.75" customHeight="1" x14ac:dyDescent="0.25">
      <c r="A91" s="581" t="s">
        <v>1050</v>
      </c>
      <c r="B91" s="582" t="s">
        <v>108</v>
      </c>
      <c r="C91" s="1176">
        <v>0</v>
      </c>
      <c r="D91" s="1176">
        <v>0</v>
      </c>
      <c r="E91" s="1176">
        <f t="shared" si="1"/>
        <v>0</v>
      </c>
      <c r="F91" s="1176">
        <v>0</v>
      </c>
    </row>
    <row r="92" spans="1:6" ht="12.75" customHeight="1" x14ac:dyDescent="0.25">
      <c r="A92" s="581" t="s">
        <v>1051</v>
      </c>
      <c r="B92" s="582" t="s">
        <v>111</v>
      </c>
      <c r="C92" s="1176">
        <v>0</v>
      </c>
      <c r="D92" s="1176">
        <v>0</v>
      </c>
      <c r="E92" s="1176">
        <f t="shared" si="1"/>
        <v>0</v>
      </c>
      <c r="F92" s="1176">
        <v>0</v>
      </c>
    </row>
    <row r="93" spans="1:6" ht="12.75" customHeight="1" x14ac:dyDescent="0.25">
      <c r="A93" s="581" t="s">
        <v>1052</v>
      </c>
      <c r="B93" s="582" t="s">
        <v>1053</v>
      </c>
      <c r="C93" s="1176">
        <v>-260995.42</v>
      </c>
      <c r="D93" s="1176">
        <v>-250196.99</v>
      </c>
      <c r="E93" s="1176">
        <f t="shared" si="1"/>
        <v>10798.430000000022</v>
      </c>
      <c r="F93" s="1176">
        <v>-10798.43</v>
      </c>
    </row>
    <row r="94" spans="1:6" ht="12.75" customHeight="1" x14ac:dyDescent="0.25">
      <c r="A94" s="581" t="s">
        <v>1054</v>
      </c>
      <c r="B94" s="582" t="s">
        <v>113</v>
      </c>
      <c r="C94" s="1176">
        <v>-752.76</v>
      </c>
      <c r="D94" s="1176">
        <v>-752.76</v>
      </c>
      <c r="E94" s="1176">
        <f t="shared" si="1"/>
        <v>0</v>
      </c>
      <c r="F94" s="1176">
        <v>0</v>
      </c>
    </row>
    <row r="95" spans="1:6" ht="12.75" customHeight="1" x14ac:dyDescent="0.25">
      <c r="A95" s="581" t="s">
        <v>1055</v>
      </c>
      <c r="B95" s="582" t="s">
        <v>115</v>
      </c>
      <c r="C95" s="1176">
        <v>0</v>
      </c>
      <c r="D95" s="1176">
        <v>0</v>
      </c>
      <c r="E95" s="1176">
        <f t="shared" si="1"/>
        <v>0</v>
      </c>
      <c r="F95" s="1176">
        <v>-338616.68</v>
      </c>
    </row>
    <row r="96" spans="1:6" ht="12.75" customHeight="1" x14ac:dyDescent="0.25">
      <c r="A96" s="581" t="s">
        <v>1056</v>
      </c>
      <c r="B96" s="582" t="s">
        <v>1057</v>
      </c>
      <c r="C96" s="1176">
        <v>20</v>
      </c>
      <c r="D96" s="1176">
        <v>20</v>
      </c>
      <c r="E96" s="1176">
        <f t="shared" si="1"/>
        <v>0</v>
      </c>
      <c r="F96" s="1176">
        <v>0</v>
      </c>
    </row>
    <row r="97" spans="1:6" ht="12.75" customHeight="1" x14ac:dyDescent="0.25">
      <c r="A97" s="581" t="s">
        <v>1058</v>
      </c>
      <c r="B97" s="582" t="s">
        <v>1059</v>
      </c>
      <c r="C97" s="1176">
        <v>20</v>
      </c>
      <c r="D97" s="1176">
        <v>20</v>
      </c>
      <c r="E97" s="1176">
        <f t="shared" si="1"/>
        <v>0</v>
      </c>
      <c r="F97" s="1176">
        <v>0</v>
      </c>
    </row>
    <row r="98" spans="1:6" ht="12.75" customHeight="1" x14ac:dyDescent="0.25">
      <c r="A98" s="581" t="s">
        <v>1060</v>
      </c>
      <c r="B98" s="582" t="s">
        <v>1061</v>
      </c>
      <c r="C98" s="1176">
        <v>0</v>
      </c>
      <c r="D98" s="1176">
        <v>0</v>
      </c>
      <c r="E98" s="1176">
        <f t="shared" si="1"/>
        <v>0</v>
      </c>
      <c r="F98" s="1176">
        <v>0</v>
      </c>
    </row>
    <row r="99" spans="1:6" ht="12.75" customHeight="1" x14ac:dyDescent="0.25">
      <c r="A99" s="581" t="s">
        <v>1062</v>
      </c>
      <c r="B99" s="582" t="s">
        <v>1063</v>
      </c>
      <c r="C99" s="1176">
        <v>0</v>
      </c>
      <c r="D99" s="1176">
        <v>0</v>
      </c>
      <c r="E99" s="1176">
        <f t="shared" si="1"/>
        <v>0</v>
      </c>
      <c r="F99" s="1176">
        <v>0</v>
      </c>
    </row>
    <row r="100" spans="1:6" ht="12.75" customHeight="1" x14ac:dyDescent="0.25">
      <c r="A100" s="581" t="s">
        <v>1064</v>
      </c>
      <c r="B100" s="582" t="s">
        <v>1065</v>
      </c>
      <c r="C100" s="1176">
        <v>0</v>
      </c>
      <c r="D100" s="1176">
        <v>0</v>
      </c>
      <c r="E100" s="1176">
        <f t="shared" si="1"/>
        <v>0</v>
      </c>
      <c r="F100" s="1176">
        <v>0</v>
      </c>
    </row>
    <row r="101" spans="1:6" ht="12.75" customHeight="1" thickBot="1" x14ac:dyDescent="0.3">
      <c r="A101" s="585" t="s">
        <v>1066</v>
      </c>
      <c r="B101" s="586" t="s">
        <v>1067</v>
      </c>
      <c r="C101" s="1178">
        <v>0</v>
      </c>
      <c r="D101" s="1178">
        <v>0</v>
      </c>
      <c r="E101" s="1178">
        <f t="shared" si="1"/>
        <v>0</v>
      </c>
      <c r="F101" s="1178">
        <v>0</v>
      </c>
    </row>
    <row r="102" spans="1:6" ht="12.75" customHeight="1" thickBot="1" x14ac:dyDescent="0.3">
      <c r="A102" s="577" t="s">
        <v>1068</v>
      </c>
      <c r="B102" s="587" t="s">
        <v>1069</v>
      </c>
      <c r="C102" s="1179">
        <v>8065333.2300000004</v>
      </c>
      <c r="D102" s="1179">
        <v>8528890.1600000001</v>
      </c>
      <c r="E102" s="1179">
        <f t="shared" si="1"/>
        <v>463556.9299999997</v>
      </c>
      <c r="F102" s="1179">
        <v>-802173.61</v>
      </c>
    </row>
    <row r="103" spans="1:6" ht="12.75" customHeight="1" x14ac:dyDescent="0.25">
      <c r="A103" s="1361"/>
      <c r="B103" s="1362"/>
      <c r="C103" s="1362"/>
      <c r="D103" s="1362"/>
      <c r="E103" s="1362"/>
      <c r="F103" s="1363"/>
    </row>
    <row r="104" spans="1:6" ht="12.75" customHeight="1" x14ac:dyDescent="0.25">
      <c r="A104" s="579" t="s">
        <v>1070</v>
      </c>
      <c r="B104" s="580" t="s">
        <v>1071</v>
      </c>
      <c r="C104" s="1175">
        <v>0</v>
      </c>
      <c r="D104" s="1175">
        <v>0</v>
      </c>
      <c r="E104" s="1175">
        <f t="shared" si="1"/>
        <v>0</v>
      </c>
      <c r="F104" s="1175">
        <v>0</v>
      </c>
    </row>
    <row r="105" spans="1:6" ht="12.75" customHeight="1" x14ac:dyDescent="0.25">
      <c r="A105" s="581" t="s">
        <v>1072</v>
      </c>
      <c r="B105" s="582" t="s">
        <v>1073</v>
      </c>
      <c r="C105" s="1176">
        <v>0</v>
      </c>
      <c r="D105" s="1176">
        <v>0</v>
      </c>
      <c r="E105" s="1176">
        <f t="shared" si="1"/>
        <v>0</v>
      </c>
      <c r="F105" s="1176">
        <v>0</v>
      </c>
    </row>
    <row r="106" spans="1:6" ht="12.75" customHeight="1" x14ac:dyDescent="0.25">
      <c r="A106" s="581" t="s">
        <v>1074</v>
      </c>
      <c r="B106" s="582" t="s">
        <v>1075</v>
      </c>
      <c r="C106" s="1176">
        <v>0</v>
      </c>
      <c r="D106" s="1176">
        <v>0</v>
      </c>
      <c r="E106" s="1176">
        <f t="shared" si="1"/>
        <v>0</v>
      </c>
      <c r="F106" s="1176">
        <v>0</v>
      </c>
    </row>
    <row r="107" spans="1:6" ht="12.75" customHeight="1" x14ac:dyDescent="0.25">
      <c r="A107" s="581" t="s">
        <v>1076</v>
      </c>
      <c r="B107" s="582">
        <v>100</v>
      </c>
      <c r="C107" s="1176">
        <v>0</v>
      </c>
      <c r="D107" s="1176">
        <v>0</v>
      </c>
      <c r="E107" s="1176">
        <f t="shared" si="1"/>
        <v>0</v>
      </c>
      <c r="F107" s="1176">
        <v>0</v>
      </c>
    </row>
    <row r="108" spans="1:6" ht="12.75" customHeight="1" x14ac:dyDescent="0.25">
      <c r="A108" s="581" t="s">
        <v>1077</v>
      </c>
      <c r="B108" s="582">
        <v>101</v>
      </c>
      <c r="C108" s="1176">
        <v>0</v>
      </c>
      <c r="D108" s="1176">
        <v>0</v>
      </c>
      <c r="E108" s="1176">
        <f t="shared" si="1"/>
        <v>0</v>
      </c>
      <c r="F108" s="1176">
        <v>0</v>
      </c>
    </row>
    <row r="109" spans="1:6" ht="12.75" customHeight="1" x14ac:dyDescent="0.25">
      <c r="A109" s="581" t="s">
        <v>1078</v>
      </c>
      <c r="B109" s="582">
        <v>102</v>
      </c>
      <c r="C109" s="1176">
        <v>0</v>
      </c>
      <c r="D109" s="1176">
        <v>0</v>
      </c>
      <c r="E109" s="1176">
        <f t="shared" si="1"/>
        <v>0</v>
      </c>
      <c r="F109" s="1176">
        <v>0</v>
      </c>
    </row>
    <row r="110" spans="1:6" ht="12.75" customHeight="1" x14ac:dyDescent="0.25">
      <c r="A110" s="581" t="s">
        <v>1079</v>
      </c>
      <c r="B110" s="582">
        <v>103</v>
      </c>
      <c r="C110" s="1176">
        <v>0</v>
      </c>
      <c r="D110" s="1176">
        <v>0</v>
      </c>
      <c r="E110" s="1176">
        <f t="shared" si="1"/>
        <v>0</v>
      </c>
      <c r="F110" s="1176">
        <v>0</v>
      </c>
    </row>
    <row r="111" spans="1:6" ht="12.75" customHeight="1" x14ac:dyDescent="0.25">
      <c r="A111" s="581" t="s">
        <v>1080</v>
      </c>
      <c r="B111" s="582">
        <v>104</v>
      </c>
      <c r="C111" s="1176">
        <v>8122265.75</v>
      </c>
      <c r="D111" s="1176">
        <v>8585717.3000000007</v>
      </c>
      <c r="E111" s="1176">
        <f t="shared" si="1"/>
        <v>463451.55000000075</v>
      </c>
      <c r="F111" s="1176">
        <v>463451.55</v>
      </c>
    </row>
    <row r="112" spans="1:6" ht="12.75" customHeight="1" x14ac:dyDescent="0.25">
      <c r="A112" s="581" t="s">
        <v>1081</v>
      </c>
      <c r="B112" s="582">
        <v>105</v>
      </c>
      <c r="C112" s="1176">
        <v>1417441.04</v>
      </c>
      <c r="D112" s="1176">
        <v>1526380.87</v>
      </c>
      <c r="E112" s="1176">
        <f t="shared" si="1"/>
        <v>108939.83000000007</v>
      </c>
      <c r="F112" s="1176">
        <v>108939.83</v>
      </c>
    </row>
    <row r="113" spans="1:6" ht="12.75" customHeight="1" x14ac:dyDescent="0.25">
      <c r="A113" s="581" t="s">
        <v>1082</v>
      </c>
      <c r="B113" s="582">
        <v>106</v>
      </c>
      <c r="C113" s="1176">
        <v>0</v>
      </c>
      <c r="D113" s="1176">
        <v>0</v>
      </c>
      <c r="E113" s="1176">
        <f t="shared" si="1"/>
        <v>0</v>
      </c>
      <c r="F113" s="1176">
        <v>0</v>
      </c>
    </row>
    <row r="114" spans="1:6" ht="12.75" customHeight="1" x14ac:dyDescent="0.25">
      <c r="A114" s="581" t="s">
        <v>1083</v>
      </c>
      <c r="B114" s="582">
        <v>107</v>
      </c>
      <c r="C114" s="1176">
        <v>0</v>
      </c>
      <c r="D114" s="1176">
        <v>0</v>
      </c>
      <c r="E114" s="1176">
        <f t="shared" si="1"/>
        <v>0</v>
      </c>
      <c r="F114" s="1176">
        <v>0</v>
      </c>
    </row>
    <row r="115" spans="1:6" ht="12.75" customHeight="1" x14ac:dyDescent="0.25">
      <c r="A115" s="581" t="s">
        <v>1084</v>
      </c>
      <c r="B115" s="582">
        <v>108</v>
      </c>
      <c r="C115" s="1176">
        <v>50154.63</v>
      </c>
      <c r="D115" s="1176">
        <v>97834.31</v>
      </c>
      <c r="E115" s="1176">
        <f t="shared" si="1"/>
        <v>47679.68</v>
      </c>
      <c r="F115" s="1176">
        <v>47679.68</v>
      </c>
    </row>
    <row r="116" spans="1:6" ht="12.75" customHeight="1" thickBot="1" x14ac:dyDescent="0.3">
      <c r="A116" s="585" t="s">
        <v>1085</v>
      </c>
      <c r="B116" s="586">
        <v>109</v>
      </c>
      <c r="C116" s="1178">
        <v>0</v>
      </c>
      <c r="D116" s="1178">
        <v>-97834.31</v>
      </c>
      <c r="E116" s="1178">
        <f t="shared" si="1"/>
        <v>-97834.31</v>
      </c>
      <c r="F116" s="1178">
        <v>-97834.31</v>
      </c>
    </row>
    <row r="117" spans="1:6" ht="12.75" customHeight="1" thickBot="1" x14ac:dyDescent="0.3">
      <c r="A117" s="577" t="s">
        <v>1086</v>
      </c>
      <c r="B117" s="587">
        <v>110</v>
      </c>
      <c r="C117" s="1179">
        <v>9589861.4199999999</v>
      </c>
      <c r="D117" s="1179">
        <v>10112098.17</v>
      </c>
      <c r="E117" s="1179">
        <f t="shared" si="1"/>
        <v>522236.75</v>
      </c>
      <c r="F117" s="1179">
        <v>522236.75</v>
      </c>
    </row>
    <row r="118" spans="1:6" ht="12.75" customHeight="1" x14ac:dyDescent="0.25">
      <c r="A118" s="1361"/>
      <c r="B118" s="1362"/>
      <c r="C118" s="1362"/>
      <c r="D118" s="1362"/>
      <c r="E118" s="1362"/>
      <c r="F118" s="1363"/>
    </row>
    <row r="119" spans="1:6" ht="12.75" customHeight="1" x14ac:dyDescent="0.25">
      <c r="A119" s="588" t="s">
        <v>1087</v>
      </c>
      <c r="B119" s="580">
        <v>111</v>
      </c>
      <c r="C119" s="1175">
        <v>18957406.010000002</v>
      </c>
      <c r="D119" s="1175">
        <v>20086475.030000001</v>
      </c>
      <c r="E119" s="1175">
        <f t="shared" si="1"/>
        <v>1129069.0199999996</v>
      </c>
      <c r="F119" s="1175">
        <v>-101747.2</v>
      </c>
    </row>
    <row r="120" spans="1:6" ht="12.75" customHeight="1" thickBot="1" x14ac:dyDescent="0.3">
      <c r="A120" s="589" t="s">
        <v>1088</v>
      </c>
      <c r="B120" s="590">
        <v>112</v>
      </c>
      <c r="C120" s="1319">
        <v>2010785.13</v>
      </c>
      <c r="D120" s="1319">
        <v>1909037.94</v>
      </c>
      <c r="E120" s="1319">
        <f t="shared" si="1"/>
        <v>-101747.18999999994</v>
      </c>
      <c r="F120" s="1319">
        <v>101747.19</v>
      </c>
    </row>
    <row r="123" spans="1:6" x14ac:dyDescent="0.25">
      <c r="C123" s="724"/>
      <c r="D123" s="724"/>
      <c r="E123" s="724"/>
      <c r="F123" s="724"/>
    </row>
  </sheetData>
  <customSheetViews>
    <customSheetView guid="{2AF6EA2A-E5C5-45EB-B6C4-875AD1E4E056}">
      <selection activeCell="A2" sqref="A2"/>
      <pageMargins left="0.70866141732283472" right="0.70866141732283472" top="0.78740157480314965" bottom="0.78740157480314965" header="0.31496062992125984" footer="0.31496062992125984"/>
      <pageSetup paperSize="9" scale="80" orientation="portrait" r:id="rId1"/>
    </customSheetView>
  </customSheetViews>
  <mergeCells count="3">
    <mergeCell ref="A62:F62"/>
    <mergeCell ref="A103:F103"/>
    <mergeCell ref="A118:F118"/>
  </mergeCells>
  <pageMargins left="0.70866141732283472" right="0.70866141732283472" top="0.78740157480314965" bottom="0.78740157480314965" header="0.31496062992125984" footer="0.31496062992125984"/>
  <pageSetup paperSize="9" scale="80" orientation="portrait" r:id="rId2"/>
  <headerFooter>
    <oddFooter>&amp;C&amp;P</oddFooter>
  </headerFooter>
  <rowBreaks count="1" manualBreakCount="1">
    <brk id="61" max="16383" man="1"/>
  </rowBreaks>
  <ignoredErrors>
    <ignoredError sqref="B6:B47 B48:B61 B63:B99 B100 B104:B106 B102"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32</vt:i4>
      </vt:variant>
      <vt:variant>
        <vt:lpstr>Pojmenované oblasti</vt:lpstr>
      </vt:variant>
      <vt:variant>
        <vt:i4>15</vt:i4>
      </vt:variant>
    </vt:vector>
  </HeadingPairs>
  <TitlesOfParts>
    <vt:vector size="47" baseType="lpstr">
      <vt:lpstr>Titul</vt:lpstr>
      <vt:lpstr>Osnova</vt:lpstr>
      <vt:lpstr>1. Úvod</vt:lpstr>
      <vt:lpstr>2.1. Rozvaha (tab.1)</vt:lpstr>
      <vt:lpstr>2.2. VZZ ČVUT (tab.2)</vt:lpstr>
      <vt:lpstr>2.2. VZZ Škola (tab.2)</vt:lpstr>
      <vt:lpstr>2.2.2. VZZ KaM (tab.2.b)</vt:lpstr>
      <vt:lpstr>2.2.3. HV (tab.3)</vt:lpstr>
      <vt:lpstr>2.3. Peněžní tok (tab.4)</vt:lpstr>
      <vt:lpstr>3.1.2Přísp.a dot.veř.zdr.(tab5)</vt:lpstr>
      <vt:lpstr>3.1.1.Financování vzd.(tab.5.a)</vt:lpstr>
      <vt:lpstr>3.1.2. Financ. VaV (tab.5.b)</vt:lpstr>
      <vt:lpstr>3.1.3.Financ. progr.r.(tab.5.c)</vt:lpstr>
      <vt:lpstr>3.1.4. Financ. SF (tab.5.d)</vt:lpstr>
      <vt:lpstr>3.2. Vlastní výnosy</vt:lpstr>
      <vt:lpstr>3.2.1.Vybrané vl.výnosy (tab.6)</vt:lpstr>
      <vt:lpstr>3.2.2. Příjmy z poplatků(tab.7)</vt:lpstr>
      <vt:lpstr>3.3. Náklady - ČVUT</vt:lpstr>
      <vt:lpstr>3.3.1.Pracovníci a mzdy (tab.8)</vt:lpstr>
      <vt:lpstr>3.3.2. Stipendia(tab.9)</vt:lpstr>
      <vt:lpstr>3.4. Výnosy a nákl. KaM(tab.10)</vt:lpstr>
      <vt:lpstr>4.1. Fondy (tab.11)</vt:lpstr>
      <vt:lpstr>4.2. Rezervní fond (tab.11.a)</vt:lpstr>
      <vt:lpstr>4.3. FRIM (tab.11.b)</vt:lpstr>
      <vt:lpstr>4.4. Stip. fond (tab.11.c)</vt:lpstr>
      <vt:lpstr>4.5. Fond odměn (tab.11.d)</vt:lpstr>
      <vt:lpstr>4.6. FÚUP (tab.11.e)</vt:lpstr>
      <vt:lpstr>4.7. Fond sociální (tab.11.f)</vt:lpstr>
      <vt:lpstr>4.8. FPP (tab.11.g)</vt:lpstr>
      <vt:lpstr>5.1. Majetek a 5.2. Fin. maj.</vt:lpstr>
      <vt:lpstr>5.3. Pohledávky</vt:lpstr>
      <vt:lpstr>Závěr</vt:lpstr>
      <vt:lpstr>'2.1. Rozvaha (tab.1)'!Názvy_tisku</vt:lpstr>
      <vt:lpstr>'2.2. VZZ ČVUT (tab.2)'!Názvy_tisku</vt:lpstr>
      <vt:lpstr>'2.2. VZZ Škola (tab.2)'!Názvy_tisku</vt:lpstr>
      <vt:lpstr>'2.2.2. VZZ KaM (tab.2.b)'!Názvy_tisku</vt:lpstr>
      <vt:lpstr>'2.3. Peněžní tok (tab.4)'!Názvy_tisku</vt:lpstr>
      <vt:lpstr>'3.1.2. Financ. VaV (tab.5.b)'!Názvy_tisku</vt:lpstr>
      <vt:lpstr>'3.1.2Přísp.a dot.veř.zdr.(tab5)'!Názvy_tisku</vt:lpstr>
      <vt:lpstr>'2.1. Rozvaha (tab.1)'!Oblast_tisku</vt:lpstr>
      <vt:lpstr>'2.2. VZZ ČVUT (tab.2)'!Oblast_tisku</vt:lpstr>
      <vt:lpstr>'2.2. VZZ Škola (tab.2)'!Oblast_tisku</vt:lpstr>
      <vt:lpstr>'2.2.2. VZZ KaM (tab.2.b)'!Oblast_tisku</vt:lpstr>
      <vt:lpstr>'2.2.3. HV (tab.3)'!Oblast_tisku</vt:lpstr>
      <vt:lpstr>'3.2.1.Vybrané vl.výnosy (tab.6)'!Oblast_tisku</vt:lpstr>
      <vt:lpstr>'3.3.1.Pracovníci a mzdy (tab.8)'!Oblast_tisku</vt:lpstr>
      <vt:lpstr>'4.3. FRIM (tab.11.b)'!Oblast_tisku</vt:lpstr>
    </vt:vector>
  </TitlesOfParts>
  <Company>Ministerstvo školství, mládeže a tělovýchovy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machackova</dc:creator>
  <cp:lastModifiedBy>psencmic</cp:lastModifiedBy>
  <cp:lastPrinted>2016-06-20T11:10:29Z</cp:lastPrinted>
  <dcterms:created xsi:type="dcterms:W3CDTF">2010-10-08T09:48:15Z</dcterms:created>
  <dcterms:modified xsi:type="dcterms:W3CDTF">2016-06-20T11:13:39Z</dcterms:modified>
</cp:coreProperties>
</file>