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24795" windowHeight="8010" activeTab="11"/>
  </bookViews>
  <sheets>
    <sheet name="1" sheetId="1" r:id="rId1"/>
    <sheet name="2" sheetId="2" r:id="rId2"/>
    <sheet name="2a" sheetId="3" r:id="rId3"/>
    <sheet name="2b" sheetId="4" r:id="rId4"/>
    <sheet name="3" sheetId="19" r:id="rId5"/>
    <sheet name="4" sheetId="5" r:id="rId6"/>
    <sheet name="5  (2)" sheetId="27" r:id="rId7"/>
    <sheet name="5.a" sheetId="20" r:id="rId8"/>
    <sheet name="5.b" sheetId="21" r:id="rId9"/>
    <sheet name="5.c" sheetId="6" r:id="rId10"/>
    <sheet name="5.d" sheetId="28" r:id="rId11"/>
    <sheet name="6" sheetId="18" r:id="rId12"/>
    <sheet name="7" sheetId="7" r:id="rId13"/>
    <sheet name="8" sheetId="8" r:id="rId14"/>
    <sheet name="9" sheetId="22" r:id="rId15"/>
    <sheet name="10" sheetId="9" r:id="rId16"/>
    <sheet name="11" sheetId="10" r:id="rId17"/>
    <sheet name="11.a" sheetId="11" r:id="rId18"/>
    <sheet name="11.b" sheetId="12" r:id="rId19"/>
    <sheet name="11.c " sheetId="26" r:id="rId20"/>
    <sheet name="11.d " sheetId="25" r:id="rId21"/>
    <sheet name="11.e" sheetId="15" r:id="rId22"/>
    <sheet name="11.f" sheetId="16" r:id="rId23"/>
    <sheet name="11.g" sheetId="17" r:id="rId24"/>
  </sheets>
  <externalReferences>
    <externalReference r:id="rId25"/>
    <externalReference r:id="rId26"/>
    <externalReference r:id="rId27"/>
  </externalReferences>
  <definedNames>
    <definedName name="_xlnm._FilterDatabase" localSheetId="6" hidden="1">'5  (2)'!$A$1:$I$35</definedName>
    <definedName name="_xlnm.Print_Titles" localSheetId="6">'5  (2)'!$A$3:$IV$5</definedName>
    <definedName name="_xlnm.Print_Area" localSheetId="18">'11.b'!#REF!</definedName>
    <definedName name="_xlnm.Print_Area" localSheetId="4">'3'!$A$1:$D$14</definedName>
    <definedName name="_xlnm.Print_Area" localSheetId="11">'6'!$A$1:$F$44</definedName>
    <definedName name="_xlnm.Print_Area" localSheetId="13">'8'!$A$1:$Z$39</definedName>
    <definedName name="Z_2AF6EA2A_E5C5_45EB_B6C4_875AD1E4E056_.wvu.FilterData" localSheetId="6" hidden="1">'5  (2)'!$A$1:$I$35</definedName>
    <definedName name="Z_2AF6EA2A_E5C5_45EB_B6C4_875AD1E4E056_.wvu.PrintArea" localSheetId="18" hidden="1">'11.b'!#REF!</definedName>
    <definedName name="Z_2AF6EA2A_E5C5_45EB_B6C4_875AD1E4E056_.wvu.PrintArea" localSheetId="4" hidden="1">'3'!$A$1:$D$14</definedName>
    <definedName name="Z_2AF6EA2A_E5C5_45EB_B6C4_875AD1E4E056_.wvu.PrintArea" localSheetId="11" hidden="1">'6'!$A$1:$F$44</definedName>
    <definedName name="Z_2AF6EA2A_E5C5_45EB_B6C4_875AD1E4E056_.wvu.PrintArea" localSheetId="13" hidden="1">'8'!$A$1:$Z$39</definedName>
    <definedName name="Z_2AF6EA2A_E5C5_45EB_B6C4_875AD1E4E056_.wvu.PrintTitles" localSheetId="6" hidden="1">'5  (2)'!$A$3:$IV$5</definedName>
  </definedNames>
  <calcPr calcId="152511"/>
</workbook>
</file>

<file path=xl/calcChain.xml><?xml version="1.0" encoding="utf-8"?>
<calcChain xmlns="http://schemas.openxmlformats.org/spreadsheetml/2006/main">
  <c r="L35" i="28" l="1"/>
  <c r="S35" i="28" s="1"/>
  <c r="K35" i="28"/>
  <c r="A35" i="28"/>
  <c r="A36" i="28" s="1"/>
  <c r="R34" i="28"/>
  <c r="P34" i="28"/>
  <c r="N34" i="28"/>
  <c r="J34" i="28"/>
  <c r="I34" i="28"/>
  <c r="H34" i="28"/>
  <c r="L34" i="28" s="1"/>
  <c r="S34" i="28" s="1"/>
  <c r="G34" i="28"/>
  <c r="L33" i="28"/>
  <c r="L32" i="28" s="1"/>
  <c r="K33" i="28"/>
  <c r="K32" i="28" s="1"/>
  <c r="R32" i="28"/>
  <c r="R29" i="28" s="1"/>
  <c r="R28" i="28" s="1"/>
  <c r="P32" i="28"/>
  <c r="N32" i="28"/>
  <c r="J32" i="28"/>
  <c r="I32" i="28"/>
  <c r="H32" i="28"/>
  <c r="G32" i="28"/>
  <c r="L31" i="28"/>
  <c r="S31" i="28" s="1"/>
  <c r="S30" i="28" s="1"/>
  <c r="K31" i="28"/>
  <c r="K30" i="28" s="1"/>
  <c r="R30" i="28"/>
  <c r="P30" i="28"/>
  <c r="N30" i="28"/>
  <c r="N29" i="28" s="1"/>
  <c r="L30" i="28"/>
  <c r="J30" i="28"/>
  <c r="I30" i="28"/>
  <c r="H30" i="28"/>
  <c r="H29" i="28" s="1"/>
  <c r="H28" i="28" s="1"/>
  <c r="G30" i="28"/>
  <c r="G29" i="28" s="1"/>
  <c r="P29" i="28"/>
  <c r="L27" i="28"/>
  <c r="S27" i="28" s="1"/>
  <c r="S26" i="28" s="1"/>
  <c r="S25" i="28" s="1"/>
  <c r="K27" i="28"/>
  <c r="R26" i="28"/>
  <c r="P26" i="28"/>
  <c r="N26" i="28"/>
  <c r="L26" i="28"/>
  <c r="L25" i="28" s="1"/>
  <c r="J26" i="28"/>
  <c r="I26" i="28"/>
  <c r="I25" i="28" s="1"/>
  <c r="H26" i="28"/>
  <c r="H25" i="28" s="1"/>
  <c r="G26" i="28"/>
  <c r="R25" i="28"/>
  <c r="P25" i="28"/>
  <c r="N25" i="28"/>
  <c r="J25" i="28"/>
  <c r="G25" i="28"/>
  <c r="L24" i="28"/>
  <c r="S24" i="28" s="1"/>
  <c r="K24" i="28"/>
  <c r="O24" i="28" s="1"/>
  <c r="L23" i="28"/>
  <c r="S23" i="28" s="1"/>
  <c r="K23" i="28"/>
  <c r="O23" i="28" s="1"/>
  <c r="R22" i="28"/>
  <c r="P22" i="28"/>
  <c r="N22" i="28"/>
  <c r="J22" i="28"/>
  <c r="I22" i="28"/>
  <c r="H22" i="28"/>
  <c r="L22" i="28" s="1"/>
  <c r="S22" i="28" s="1"/>
  <c r="G22" i="28"/>
  <c r="L21" i="28"/>
  <c r="S21" i="28" s="1"/>
  <c r="K21" i="28"/>
  <c r="R20" i="28"/>
  <c r="P20" i="28"/>
  <c r="N20" i="28"/>
  <c r="J20" i="28"/>
  <c r="I20" i="28"/>
  <c r="H20" i="28"/>
  <c r="G20" i="28"/>
  <c r="L19" i="28"/>
  <c r="S19" i="28" s="1"/>
  <c r="K19" i="28"/>
  <c r="O19" i="28" s="1"/>
  <c r="R18" i="28"/>
  <c r="P18" i="28"/>
  <c r="N18" i="28"/>
  <c r="N15" i="28" s="1"/>
  <c r="J18" i="28"/>
  <c r="J15" i="28" s="1"/>
  <c r="I18" i="28"/>
  <c r="H18" i="28"/>
  <c r="G18" i="28"/>
  <c r="K18" i="28" s="1"/>
  <c r="L17" i="28"/>
  <c r="S17" i="28" s="1"/>
  <c r="K17" i="28"/>
  <c r="P16" i="28"/>
  <c r="N16" i="28"/>
  <c r="M16" i="28"/>
  <c r="J16" i="28"/>
  <c r="I16" i="28"/>
  <c r="H16" i="28"/>
  <c r="L16" i="28" s="1"/>
  <c r="S16" i="28" s="1"/>
  <c r="G16" i="28"/>
  <c r="K16" i="28" s="1"/>
  <c r="A15" i="28"/>
  <c r="A16" i="28" s="1"/>
  <c r="A17" i="28" s="1"/>
  <c r="A18" i="28" s="1"/>
  <c r="A19" i="28" s="1"/>
  <c r="A20" i="28" s="1"/>
  <c r="A21" i="28" s="1"/>
  <c r="A22" i="28" s="1"/>
  <c r="A23" i="28" s="1"/>
  <c r="A24" i="28" s="1"/>
  <c r="A25" i="28" s="1"/>
  <c r="A26" i="28" s="1"/>
  <c r="A27" i="28" s="1"/>
  <c r="A28" i="28" s="1"/>
  <c r="A29" i="28" s="1"/>
  <c r="L14" i="28"/>
  <c r="S14" i="28" s="1"/>
  <c r="K14" i="28"/>
  <c r="L13" i="28"/>
  <c r="S13" i="28" s="1"/>
  <c r="K13" i="28"/>
  <c r="O13" i="28" s="1"/>
  <c r="R12" i="28"/>
  <c r="P12" i="28"/>
  <c r="N12" i="28"/>
  <c r="J12" i="28"/>
  <c r="I12" i="28"/>
  <c r="H12" i="28"/>
  <c r="G12" i="28"/>
  <c r="L11" i="28"/>
  <c r="S11" i="28" s="1"/>
  <c r="K11" i="28"/>
  <c r="O11" i="28" s="1"/>
  <c r="L10" i="28"/>
  <c r="S10" i="28" s="1"/>
  <c r="K10" i="28"/>
  <c r="O10" i="28" s="1"/>
  <c r="L9" i="28"/>
  <c r="S9" i="28" s="1"/>
  <c r="K9" i="28"/>
  <c r="R8" i="28"/>
  <c r="P8" i="28"/>
  <c r="P7" i="28" s="1"/>
  <c r="N8" i="28"/>
  <c r="N7" i="28" s="1"/>
  <c r="J8" i="28"/>
  <c r="I8" i="28"/>
  <c r="H8" i="28"/>
  <c r="H7" i="28" s="1"/>
  <c r="A7" i="28"/>
  <c r="A8" i="28" s="1"/>
  <c r="A9" i="28" s="1"/>
  <c r="A10" i="28" s="1"/>
  <c r="A11" i="28" s="1"/>
  <c r="M6" i="28"/>
  <c r="M36" i="28" s="1"/>
  <c r="K34" i="27"/>
  <c r="K55" i="27" s="1"/>
  <c r="J34" i="27"/>
  <c r="J55" i="27" s="1"/>
  <c r="I34" i="27"/>
  <c r="I46" i="27" s="1"/>
  <c r="H34" i="27"/>
  <c r="H55" i="27" s="1"/>
  <c r="K33" i="27"/>
  <c r="K51" i="27" s="1"/>
  <c r="J33" i="27"/>
  <c r="J51" i="27" s="1"/>
  <c r="I33" i="27"/>
  <c r="H33" i="27"/>
  <c r="H41" i="27" s="1"/>
  <c r="J32" i="27"/>
  <c r="K31" i="27"/>
  <c r="K45" i="27" s="1"/>
  <c r="J31" i="27"/>
  <c r="I31" i="27"/>
  <c r="I45" i="27" s="1"/>
  <c r="H31" i="27"/>
  <c r="H45" i="27" s="1"/>
  <c r="K30" i="27"/>
  <c r="J30" i="27"/>
  <c r="I30" i="27"/>
  <c r="I29" i="27" s="1"/>
  <c r="H30" i="27"/>
  <c r="L30" i="27" s="1"/>
  <c r="K29" i="27"/>
  <c r="M28" i="27"/>
  <c r="L28" i="27"/>
  <c r="K27" i="27"/>
  <c r="K40" i="27" s="1"/>
  <c r="J27" i="27"/>
  <c r="J26" i="27" s="1"/>
  <c r="I27" i="27"/>
  <c r="H27" i="27"/>
  <c r="K26" i="27"/>
  <c r="K25" i="27" s="1"/>
  <c r="H26" i="27"/>
  <c r="K24" i="27"/>
  <c r="K44" i="27" s="1"/>
  <c r="J24" i="27"/>
  <c r="J44" i="27" s="1"/>
  <c r="I24" i="27"/>
  <c r="M24" i="27" s="1"/>
  <c r="H24" i="27"/>
  <c r="K23" i="27"/>
  <c r="K39" i="27" s="1"/>
  <c r="J23" i="27"/>
  <c r="J39" i="27" s="1"/>
  <c r="I23" i="27"/>
  <c r="M23" i="27" s="1"/>
  <c r="M22" i="27" s="1"/>
  <c r="H23" i="27"/>
  <c r="K22" i="27"/>
  <c r="K18" i="27" s="1"/>
  <c r="H22" i="27"/>
  <c r="M21" i="27"/>
  <c r="M44" i="27" s="1"/>
  <c r="L21" i="27"/>
  <c r="M20" i="27"/>
  <c r="L20" i="27"/>
  <c r="M19" i="27"/>
  <c r="M18" i="27" s="1"/>
  <c r="K19" i="27"/>
  <c r="J19" i="27"/>
  <c r="I19" i="27"/>
  <c r="H19" i="27"/>
  <c r="H18" i="27" s="1"/>
  <c r="K17" i="27"/>
  <c r="K54" i="27" s="1"/>
  <c r="J17" i="27"/>
  <c r="I17" i="27"/>
  <c r="H17" i="27"/>
  <c r="K16" i="27"/>
  <c r="J16" i="27"/>
  <c r="I16" i="27"/>
  <c r="H16" i="27"/>
  <c r="K15" i="27"/>
  <c r="J15" i="27"/>
  <c r="I15" i="27"/>
  <c r="H15" i="27"/>
  <c r="K14" i="27"/>
  <c r="J14" i="27"/>
  <c r="I14" i="27"/>
  <c r="I13" i="27" s="1"/>
  <c r="H14" i="27"/>
  <c r="K13" i="27"/>
  <c r="K50" i="27" s="1"/>
  <c r="J13" i="27"/>
  <c r="K11" i="27"/>
  <c r="J11" i="27"/>
  <c r="J43" i="27" s="1"/>
  <c r="I11" i="27"/>
  <c r="I53" i="27" s="1"/>
  <c r="H11" i="27"/>
  <c r="H53" i="27" s="1"/>
  <c r="K10" i="27"/>
  <c r="J10" i="27"/>
  <c r="J38" i="27" s="1"/>
  <c r="I10" i="27"/>
  <c r="I38" i="27" s="1"/>
  <c r="H10" i="27"/>
  <c r="K9" i="27"/>
  <c r="J9" i="27"/>
  <c r="G7" i="27"/>
  <c r="G8" i="27" s="1"/>
  <c r="G9" i="27" s="1"/>
  <c r="G10" i="27" s="1"/>
  <c r="G11" i="27" s="1"/>
  <c r="G12" i="27" s="1"/>
  <c r="G13" i="27" s="1"/>
  <c r="G14" i="27" s="1"/>
  <c r="G15" i="27" s="1"/>
  <c r="G16" i="27" s="1"/>
  <c r="G17" i="27" s="1"/>
  <c r="G18" i="27" s="1"/>
  <c r="G19" i="27" s="1"/>
  <c r="G20" i="27" s="1"/>
  <c r="G21" i="27" s="1"/>
  <c r="G22" i="27" s="1"/>
  <c r="G23" i="27" s="1"/>
  <c r="G24" i="27" s="1"/>
  <c r="G25" i="27" s="1"/>
  <c r="G26" i="27" s="1"/>
  <c r="G27" i="27" s="1"/>
  <c r="G28" i="27" s="1"/>
  <c r="G29" i="27" s="1"/>
  <c r="G30" i="27" s="1"/>
  <c r="G31" i="27" s="1"/>
  <c r="G32" i="27" s="1"/>
  <c r="G33" i="27" s="1"/>
  <c r="G34" i="27" s="1"/>
  <c r="G36" i="27" s="1"/>
  <c r="G37" i="27" s="1"/>
  <c r="G38" i="27" s="1"/>
  <c r="G39" i="27" s="1"/>
  <c r="G40" i="27" s="1"/>
  <c r="G41" i="27" s="1"/>
  <c r="G42" i="27" s="1"/>
  <c r="G43" i="27" s="1"/>
  <c r="G44" i="27" s="1"/>
  <c r="G45" i="27" s="1"/>
  <c r="G46" i="27" s="1"/>
  <c r="G47" i="27" s="1"/>
  <c r="G48" i="27" s="1"/>
  <c r="G49" i="27" s="1"/>
  <c r="G50" i="27" s="1"/>
  <c r="G51" i="27" s="1"/>
  <c r="G52" i="27" s="1"/>
  <c r="G53" i="27" s="1"/>
  <c r="G54" i="27" s="1"/>
  <c r="G55" i="27" s="1"/>
  <c r="C7" i="26"/>
  <c r="C9" i="26" s="1"/>
  <c r="C15" i="25"/>
  <c r="C9" i="25"/>
  <c r="H26" i="22"/>
  <c r="I26" i="22" s="1"/>
  <c r="J25" i="22"/>
  <c r="J24" i="22" s="1"/>
  <c r="H25" i="22"/>
  <c r="I25" i="22" s="1"/>
  <c r="G25" i="22"/>
  <c r="F25" i="22"/>
  <c r="E25" i="22"/>
  <c r="D25" i="22"/>
  <c r="H24" i="22"/>
  <c r="I24" i="22" s="1"/>
  <c r="H23" i="22"/>
  <c r="I23" i="22" s="1"/>
  <c r="H22" i="22"/>
  <c r="I22" i="22" s="1"/>
  <c r="H21" i="22"/>
  <c r="I21" i="22" s="1"/>
  <c r="J20" i="22"/>
  <c r="G20" i="22"/>
  <c r="F20" i="22"/>
  <c r="E20" i="22"/>
  <c r="D20" i="22"/>
  <c r="H19" i="22"/>
  <c r="I19" i="22" s="1"/>
  <c r="H18" i="22"/>
  <c r="I18" i="22" s="1"/>
  <c r="H17" i="22"/>
  <c r="I17" i="22" s="1"/>
  <c r="F16" i="22"/>
  <c r="F15" i="22" s="1"/>
  <c r="D16" i="22"/>
  <c r="D15" i="22" s="1"/>
  <c r="J15" i="22"/>
  <c r="G15" i="22"/>
  <c r="E15" i="22"/>
  <c r="H14" i="22"/>
  <c r="I14" i="22" s="1"/>
  <c r="J13" i="22"/>
  <c r="G13" i="22"/>
  <c r="G7" i="22" s="1"/>
  <c r="F13" i="22"/>
  <c r="F7" i="22" s="1"/>
  <c r="E13" i="22"/>
  <c r="D13" i="22"/>
  <c r="H12" i="22"/>
  <c r="I12" i="22" s="1"/>
  <c r="H11" i="22"/>
  <c r="I11" i="22" s="1"/>
  <c r="H10" i="22"/>
  <c r="I10" i="22" s="1"/>
  <c r="H9" i="22"/>
  <c r="I9" i="22" s="1"/>
  <c r="H8" i="22"/>
  <c r="I8" i="22" s="1"/>
  <c r="H45" i="21"/>
  <c r="H44" i="21" s="1"/>
  <c r="G45" i="21"/>
  <c r="L45" i="21" s="1"/>
  <c r="L44" i="21" s="1"/>
  <c r="L43" i="21" s="1"/>
  <c r="N44" i="21"/>
  <c r="N43" i="21" s="1"/>
  <c r="K44" i="21"/>
  <c r="K43" i="21" s="1"/>
  <c r="J44" i="21"/>
  <c r="J43" i="21" s="1"/>
  <c r="I44" i="21"/>
  <c r="I43" i="21" s="1"/>
  <c r="G44" i="21"/>
  <c r="G43" i="21" s="1"/>
  <c r="F44" i="21"/>
  <c r="F43" i="21" s="1"/>
  <c r="E44" i="21"/>
  <c r="E43" i="21" s="1"/>
  <c r="D44" i="21"/>
  <c r="D43" i="21" s="1"/>
  <c r="C44" i="21"/>
  <c r="C43" i="21" s="1"/>
  <c r="D42" i="21"/>
  <c r="C42" i="21"/>
  <c r="G42" i="21" s="1"/>
  <c r="H41" i="21"/>
  <c r="O41" i="21" s="1"/>
  <c r="G41" i="21"/>
  <c r="L41" i="21" s="1"/>
  <c r="N40" i="21"/>
  <c r="N39" i="21" s="1"/>
  <c r="K40" i="21"/>
  <c r="K39" i="21" s="1"/>
  <c r="J40" i="21"/>
  <c r="I40" i="21"/>
  <c r="I39" i="21" s="1"/>
  <c r="F40" i="21"/>
  <c r="E40" i="21"/>
  <c r="E39" i="21" s="1"/>
  <c r="J39" i="21"/>
  <c r="F39" i="21"/>
  <c r="O38" i="21"/>
  <c r="H38" i="21"/>
  <c r="G38" i="21"/>
  <c r="L38" i="21" s="1"/>
  <c r="L37" i="21" s="1"/>
  <c r="N37" i="21"/>
  <c r="K37" i="21"/>
  <c r="J37" i="21"/>
  <c r="I37" i="21"/>
  <c r="H37" i="21"/>
  <c r="O37" i="21" s="1"/>
  <c r="F37" i="21"/>
  <c r="E37" i="21"/>
  <c r="D37" i="21"/>
  <c r="C37" i="21"/>
  <c r="K36" i="21"/>
  <c r="H36" i="21"/>
  <c r="O36" i="21" s="1"/>
  <c r="G36" i="21"/>
  <c r="L36" i="21" s="1"/>
  <c r="L35" i="21" s="1"/>
  <c r="N35" i="21"/>
  <c r="N29" i="21" s="1"/>
  <c r="K35" i="21"/>
  <c r="J35" i="21"/>
  <c r="I35" i="21"/>
  <c r="G35" i="21"/>
  <c r="F35" i="21"/>
  <c r="E35" i="21"/>
  <c r="D35" i="21"/>
  <c r="C35" i="21"/>
  <c r="H34" i="21"/>
  <c r="O34" i="21" s="1"/>
  <c r="G34" i="21"/>
  <c r="H33" i="21"/>
  <c r="O33" i="21" s="1"/>
  <c r="G33" i="21"/>
  <c r="L33" i="21" s="1"/>
  <c r="H32" i="21"/>
  <c r="O32" i="21" s="1"/>
  <c r="G32" i="21"/>
  <c r="H31" i="21"/>
  <c r="O31" i="21" s="1"/>
  <c r="G31" i="21"/>
  <c r="L31" i="21" s="1"/>
  <c r="N30" i="21"/>
  <c r="K30" i="21"/>
  <c r="J30" i="21"/>
  <c r="J29" i="21" s="1"/>
  <c r="I30" i="21"/>
  <c r="I29" i="21" s="1"/>
  <c r="F30" i="21"/>
  <c r="E30" i="21"/>
  <c r="E29" i="21" s="1"/>
  <c r="D30" i="21"/>
  <c r="D29" i="21" s="1"/>
  <c r="C30" i="21"/>
  <c r="C29" i="21" s="1"/>
  <c r="O28" i="21"/>
  <c r="L28" i="21"/>
  <c r="H27" i="21"/>
  <c r="O27" i="21" s="1"/>
  <c r="G27" i="21"/>
  <c r="L27" i="21" s="1"/>
  <c r="N26" i="21"/>
  <c r="K26" i="21"/>
  <c r="J26" i="21"/>
  <c r="I26" i="21"/>
  <c r="F26" i="21"/>
  <c r="E26" i="21"/>
  <c r="D26" i="21"/>
  <c r="C26" i="21"/>
  <c r="A26" i="2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H25" i="21"/>
  <c r="O25" i="21" s="1"/>
  <c r="G25" i="21"/>
  <c r="H24" i="21"/>
  <c r="O24" i="21" s="1"/>
  <c r="G24" i="21"/>
  <c r="K23" i="21"/>
  <c r="H23" i="21"/>
  <c r="O23" i="21" s="1"/>
  <c r="G23" i="21"/>
  <c r="H22" i="21"/>
  <c r="O22" i="21" s="1"/>
  <c r="G22" i="21"/>
  <c r="H21" i="21"/>
  <c r="O21" i="21" s="1"/>
  <c r="G21" i="21"/>
  <c r="L21" i="21" s="1"/>
  <c r="H20" i="21"/>
  <c r="O20" i="21" s="1"/>
  <c r="G20" i="21"/>
  <c r="L20" i="21" s="1"/>
  <c r="H19" i="21"/>
  <c r="O19" i="21" s="1"/>
  <c r="G19" i="21"/>
  <c r="L19" i="21" s="1"/>
  <c r="H18" i="21"/>
  <c r="O18" i="21" s="1"/>
  <c r="G18" i="21"/>
  <c r="L18" i="21" s="1"/>
  <c r="N17" i="21"/>
  <c r="K17" i="21"/>
  <c r="J17" i="21"/>
  <c r="I17" i="21"/>
  <c r="F17" i="21"/>
  <c r="F14" i="21" s="1"/>
  <c r="E17" i="21"/>
  <c r="D17" i="21"/>
  <c r="C17" i="21"/>
  <c r="H16" i="21"/>
  <c r="O16" i="21" s="1"/>
  <c r="G16" i="21"/>
  <c r="N15" i="21"/>
  <c r="F15" i="21"/>
  <c r="E15" i="21"/>
  <c r="D15" i="21"/>
  <c r="C15" i="21"/>
  <c r="H13" i="21"/>
  <c r="O13" i="21" s="1"/>
  <c r="G13" i="21"/>
  <c r="H12" i="21"/>
  <c r="O12" i="21" s="1"/>
  <c r="G12" i="21"/>
  <c r="N11" i="21"/>
  <c r="K11" i="21"/>
  <c r="J11" i="21"/>
  <c r="I11" i="21"/>
  <c r="F11" i="21"/>
  <c r="E11" i="21"/>
  <c r="D11" i="21"/>
  <c r="C11" i="21"/>
  <c r="G11" i="21" s="1"/>
  <c r="H10" i="21"/>
  <c r="O10" i="21" s="1"/>
  <c r="G10" i="21"/>
  <c r="H9" i="21"/>
  <c r="G9" i="21"/>
  <c r="L9" i="21" s="1"/>
  <c r="N8" i="21"/>
  <c r="K8" i="21"/>
  <c r="J8" i="21"/>
  <c r="I8" i="21"/>
  <c r="F8" i="21"/>
  <c r="E8" i="21"/>
  <c r="A8" i="21"/>
  <c r="A9" i="21" s="1"/>
  <c r="A10" i="21" s="1"/>
  <c r="A11" i="21" s="1"/>
  <c r="A12" i="21" s="1"/>
  <c r="A13" i="21" s="1"/>
  <c r="A14" i="21" s="1"/>
  <c r="A15" i="21" s="1"/>
  <c r="A16" i="21" s="1"/>
  <c r="A17" i="21" s="1"/>
  <c r="A18" i="21" s="1"/>
  <c r="A19" i="21" s="1"/>
  <c r="A20" i="21" s="1"/>
  <c r="A21" i="21" s="1"/>
  <c r="A22" i="21" s="1"/>
  <c r="A23" i="21" s="1"/>
  <c r="A24" i="21" s="1"/>
  <c r="I35" i="20"/>
  <c r="P35" i="20" s="1"/>
  <c r="P34" i="20" s="1"/>
  <c r="P33" i="20" s="1"/>
  <c r="H35" i="20"/>
  <c r="O34" i="20"/>
  <c r="O33" i="20" s="1"/>
  <c r="L34" i="20"/>
  <c r="L33" i="20" s="1"/>
  <c r="K34" i="20"/>
  <c r="J34" i="20"/>
  <c r="J33" i="20" s="1"/>
  <c r="H34" i="20"/>
  <c r="H33" i="20" s="1"/>
  <c r="G34" i="20"/>
  <c r="G33" i="20" s="1"/>
  <c r="F34" i="20"/>
  <c r="F33" i="20" s="1"/>
  <c r="E34" i="20"/>
  <c r="D34" i="20"/>
  <c r="D33" i="20" s="1"/>
  <c r="K33" i="20"/>
  <c r="E33" i="20"/>
  <c r="I32" i="20"/>
  <c r="I31" i="20" s="1"/>
  <c r="H32" i="20"/>
  <c r="H31" i="20" s="1"/>
  <c r="O31" i="20"/>
  <c r="L31" i="20"/>
  <c r="K31" i="20"/>
  <c r="J31" i="20"/>
  <c r="G31" i="20"/>
  <c r="F31" i="20"/>
  <c r="E31" i="20"/>
  <c r="D31" i="20"/>
  <c r="I30" i="20"/>
  <c r="I29" i="20" s="1"/>
  <c r="H30" i="20"/>
  <c r="M30" i="20" s="1"/>
  <c r="M29" i="20" s="1"/>
  <c r="O29" i="20"/>
  <c r="L29" i="20"/>
  <c r="K29" i="20"/>
  <c r="J29" i="20"/>
  <c r="J28" i="20" s="1"/>
  <c r="G29" i="20"/>
  <c r="G28" i="20" s="1"/>
  <c r="F29" i="20"/>
  <c r="E29" i="20"/>
  <c r="D29" i="20"/>
  <c r="D28" i="20" s="1"/>
  <c r="O28" i="20"/>
  <c r="F28" i="20"/>
  <c r="I27" i="20"/>
  <c r="I26" i="20" s="1"/>
  <c r="I25" i="20" s="1"/>
  <c r="H27" i="20"/>
  <c r="M27" i="20" s="1"/>
  <c r="M26" i="20" s="1"/>
  <c r="M25" i="20" s="1"/>
  <c r="O26" i="20"/>
  <c r="O25" i="20" s="1"/>
  <c r="L26" i="20"/>
  <c r="L25" i="20" s="1"/>
  <c r="K26" i="20"/>
  <c r="K25" i="20" s="1"/>
  <c r="J26" i="20"/>
  <c r="J25" i="20" s="1"/>
  <c r="G26" i="20"/>
  <c r="F26" i="20"/>
  <c r="F25" i="20" s="1"/>
  <c r="E26" i="20"/>
  <c r="E25" i="20" s="1"/>
  <c r="D26" i="20"/>
  <c r="D25" i="20" s="1"/>
  <c r="G25" i="20"/>
  <c r="I24" i="20"/>
  <c r="P24" i="20" s="1"/>
  <c r="H24" i="20"/>
  <c r="M24" i="20" s="1"/>
  <c r="I23" i="20"/>
  <c r="P23" i="20" s="1"/>
  <c r="H23" i="20"/>
  <c r="I22" i="20"/>
  <c r="P22" i="20" s="1"/>
  <c r="H22" i="20"/>
  <c r="I21" i="20"/>
  <c r="P21" i="20" s="1"/>
  <c r="H21" i="20"/>
  <c r="M21" i="20" s="1"/>
  <c r="I20" i="20"/>
  <c r="P20" i="20" s="1"/>
  <c r="H20" i="20"/>
  <c r="I19" i="20"/>
  <c r="P19" i="20" s="1"/>
  <c r="H19" i="20"/>
  <c r="M19" i="20" s="1"/>
  <c r="I18" i="20"/>
  <c r="H18" i="20"/>
  <c r="O17" i="20"/>
  <c r="L17" i="20"/>
  <c r="K17" i="20"/>
  <c r="J17" i="20"/>
  <c r="G17" i="20"/>
  <c r="F17" i="20"/>
  <c r="E17" i="20"/>
  <c r="D17" i="20"/>
  <c r="I16" i="20"/>
  <c r="P16" i="20" s="1"/>
  <c r="H16" i="20"/>
  <c r="M16" i="20" s="1"/>
  <c r="I15" i="20"/>
  <c r="P15" i="20" s="1"/>
  <c r="H15" i="20"/>
  <c r="I14" i="20"/>
  <c r="P14" i="20" s="1"/>
  <c r="H14" i="20"/>
  <c r="M14" i="20" s="1"/>
  <c r="I13" i="20"/>
  <c r="P13" i="20" s="1"/>
  <c r="H13" i="20"/>
  <c r="I12" i="20"/>
  <c r="P12" i="20" s="1"/>
  <c r="H12" i="20"/>
  <c r="M12" i="20" s="1"/>
  <c r="I11" i="20"/>
  <c r="P11" i="20" s="1"/>
  <c r="H11" i="20"/>
  <c r="I10" i="20"/>
  <c r="P10" i="20" s="1"/>
  <c r="H10" i="20"/>
  <c r="M10" i="20" s="1"/>
  <c r="I9" i="20"/>
  <c r="P9" i="20" s="1"/>
  <c r="H9" i="20"/>
  <c r="O8" i="20"/>
  <c r="O7" i="20" s="1"/>
  <c r="L8" i="20"/>
  <c r="L7" i="20" s="1"/>
  <c r="K8" i="20"/>
  <c r="K7" i="20" s="1"/>
  <c r="J8" i="20"/>
  <c r="G8" i="20"/>
  <c r="F8" i="20"/>
  <c r="F7" i="20" s="1"/>
  <c r="F36" i="20" s="1"/>
  <c r="E8" i="20"/>
  <c r="E7" i="20" s="1"/>
  <c r="D8" i="20"/>
  <c r="D7" i="20" s="1"/>
  <c r="G7" i="20"/>
  <c r="A7" i="20"/>
  <c r="A8" i="20" s="1"/>
  <c r="A9" i="20" s="1"/>
  <c r="A10" i="20" s="1"/>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C46" i="19"/>
  <c r="B46" i="19"/>
  <c r="D45" i="19"/>
  <c r="D44" i="19"/>
  <c r="D43" i="19"/>
  <c r="D42" i="19"/>
  <c r="D41" i="19"/>
  <c r="D40" i="19"/>
  <c r="D39" i="19"/>
  <c r="D38" i="19"/>
  <c r="D37" i="19"/>
  <c r="D36" i="19"/>
  <c r="D35" i="19"/>
  <c r="D34" i="19"/>
  <c r="D33" i="19"/>
  <c r="D32" i="19"/>
  <c r="D31" i="19"/>
  <c r="D30" i="19"/>
  <c r="D29" i="19"/>
  <c r="D28" i="19"/>
  <c r="D46" i="19" s="1"/>
  <c r="C23" i="19"/>
  <c r="B23" i="19"/>
  <c r="D22" i="19"/>
  <c r="D21" i="19"/>
  <c r="D20" i="19"/>
  <c r="D19" i="19"/>
  <c r="D18" i="19"/>
  <c r="D17" i="19"/>
  <c r="D16" i="19"/>
  <c r="D15" i="19"/>
  <c r="D14" i="19"/>
  <c r="D13" i="19"/>
  <c r="D12" i="19"/>
  <c r="D11" i="19"/>
  <c r="D10" i="19"/>
  <c r="D9" i="19"/>
  <c r="D8" i="19"/>
  <c r="D7" i="19"/>
  <c r="D6" i="19"/>
  <c r="D5" i="19"/>
  <c r="D23" i="19" s="1"/>
  <c r="F21" i="18"/>
  <c r="F20" i="18"/>
  <c r="F19" i="18"/>
  <c r="F18" i="18"/>
  <c r="F17" i="18"/>
  <c r="E16" i="18"/>
  <c r="D16" i="18"/>
  <c r="F15" i="18"/>
  <c r="F14" i="18"/>
  <c r="F13" i="18"/>
  <c r="F12" i="18"/>
  <c r="E11" i="18"/>
  <c r="D11" i="18"/>
  <c r="F10" i="18"/>
  <c r="F9" i="18"/>
  <c r="F8" i="18"/>
  <c r="F7" i="18"/>
  <c r="F6" i="18"/>
  <c r="E5" i="18"/>
  <c r="D5" i="18"/>
  <c r="F5" i="18" s="1"/>
  <c r="C16" i="17"/>
  <c r="C10" i="17"/>
  <c r="C17" i="17" s="1"/>
  <c r="C10" i="16"/>
  <c r="C11" i="16" s="1"/>
  <c r="E22" i="15"/>
  <c r="D22" i="15"/>
  <c r="F22" i="15" s="1"/>
  <c r="E21" i="15"/>
  <c r="D21" i="15"/>
  <c r="F21" i="15" s="1"/>
  <c r="E20" i="15"/>
  <c r="D20" i="15"/>
  <c r="F20" i="15" s="1"/>
  <c r="E19" i="15"/>
  <c r="E23" i="15" s="1"/>
  <c r="D19" i="15"/>
  <c r="D23" i="15" s="1"/>
  <c r="E18" i="15"/>
  <c r="D18" i="15"/>
  <c r="F18" i="15" s="1"/>
  <c r="F17" i="15"/>
  <c r="F16" i="15"/>
  <c r="F15" i="15"/>
  <c r="F14" i="15"/>
  <c r="E13" i="15"/>
  <c r="D13" i="15"/>
  <c r="F13" i="15" s="1"/>
  <c r="F12" i="15"/>
  <c r="F11" i="15"/>
  <c r="F10" i="15"/>
  <c r="F9" i="15"/>
  <c r="E8" i="15"/>
  <c r="D8" i="15"/>
  <c r="F7" i="15"/>
  <c r="F6" i="15"/>
  <c r="F5" i="15"/>
  <c r="F4" i="15"/>
  <c r="C27" i="12"/>
  <c r="C19" i="12"/>
  <c r="C15" i="12" s="1"/>
  <c r="C31" i="12" s="1"/>
  <c r="C10" i="12"/>
  <c r="C14" i="12" s="1"/>
  <c r="C14" i="11"/>
  <c r="C8" i="11"/>
  <c r="C15" i="11" s="1"/>
  <c r="K15" i="10"/>
  <c r="J15" i="10"/>
  <c r="I15" i="10"/>
  <c r="H15" i="10"/>
  <c r="K14" i="10"/>
  <c r="I14" i="10"/>
  <c r="H14" i="10"/>
  <c r="K13" i="10"/>
  <c r="I13" i="10"/>
  <c r="H13" i="10"/>
  <c r="K12" i="10"/>
  <c r="I12" i="10"/>
  <c r="H12" i="10"/>
  <c r="K11" i="10"/>
  <c r="I11" i="10"/>
  <c r="H11" i="10"/>
  <c r="L11" i="10" s="1"/>
  <c r="K10" i="10"/>
  <c r="J10" i="10"/>
  <c r="I10" i="10"/>
  <c r="H10" i="10"/>
  <c r="K9" i="10"/>
  <c r="I9" i="10"/>
  <c r="H9" i="10"/>
  <c r="K8" i="10"/>
  <c r="J8" i="10"/>
  <c r="I8" i="10"/>
  <c r="H8" i="10"/>
  <c r="K7" i="10"/>
  <c r="J7" i="10"/>
  <c r="I7" i="10"/>
  <c r="H7" i="10"/>
  <c r="A7" i="10"/>
  <c r="A8" i="10" s="1"/>
  <c r="A9" i="10" s="1"/>
  <c r="A10" i="10" s="1"/>
  <c r="A11" i="10" s="1"/>
  <c r="A14" i="10" s="1"/>
  <c r="A15" i="10" s="1"/>
  <c r="J6" i="10"/>
  <c r="H32" i="9"/>
  <c r="F32" i="9"/>
  <c r="E32" i="9"/>
  <c r="D32" i="9"/>
  <c r="C32" i="9"/>
  <c r="L31" i="9"/>
  <c r="N31" i="9" s="1"/>
  <c r="I31" i="9"/>
  <c r="M31" i="9" s="1"/>
  <c r="L30" i="9"/>
  <c r="N30" i="9" s="1"/>
  <c r="I30" i="9"/>
  <c r="M30" i="9" s="1"/>
  <c r="L29" i="9"/>
  <c r="N29" i="9" s="1"/>
  <c r="L28" i="9"/>
  <c r="N28" i="9" s="1"/>
  <c r="I28" i="9"/>
  <c r="M28" i="9" s="1"/>
  <c r="A28" i="9"/>
  <c r="A29" i="9" s="1"/>
  <c r="A30" i="9" s="1"/>
  <c r="A31" i="9" s="1"/>
  <c r="A32" i="9" s="1"/>
  <c r="J27" i="9"/>
  <c r="J32" i="9" s="1"/>
  <c r="I27" i="9"/>
  <c r="G29" i="9" s="1"/>
  <c r="H14" i="9"/>
  <c r="D14" i="9"/>
  <c r="C14" i="9"/>
  <c r="L13" i="9"/>
  <c r="N13" i="9" s="1"/>
  <c r="I13" i="9"/>
  <c r="M13" i="9" s="1"/>
  <c r="L12" i="9"/>
  <c r="N12" i="9" s="1"/>
  <c r="I12" i="9"/>
  <c r="M12" i="9" s="1"/>
  <c r="L11" i="9"/>
  <c r="N11" i="9" s="1"/>
  <c r="N10" i="9"/>
  <c r="L10" i="9"/>
  <c r="I10" i="9"/>
  <c r="M10" i="9" s="1"/>
  <c r="A10" i="9"/>
  <c r="A11" i="9" s="1"/>
  <c r="A12" i="9" s="1"/>
  <c r="A13" i="9" s="1"/>
  <c r="A14" i="9" s="1"/>
  <c r="K9" i="9"/>
  <c r="K14" i="9" s="1"/>
  <c r="J9" i="9"/>
  <c r="J14" i="9" s="1"/>
  <c r="F9" i="9"/>
  <c r="F14" i="9" s="1"/>
  <c r="E9" i="9"/>
  <c r="L31" i="8"/>
  <c r="M30" i="8"/>
  <c r="I30" i="8"/>
  <c r="H30" i="8"/>
  <c r="G30" i="8"/>
  <c r="M29" i="8"/>
  <c r="I29" i="8"/>
  <c r="H29" i="8"/>
  <c r="G29" i="8"/>
  <c r="M28" i="8"/>
  <c r="I28" i="8"/>
  <c r="H28" i="8"/>
  <c r="G28" i="8"/>
  <c r="L27" i="8"/>
  <c r="K27" i="8"/>
  <c r="K32" i="8" s="1"/>
  <c r="F27" i="8"/>
  <c r="F32" i="8" s="1"/>
  <c r="E27" i="8"/>
  <c r="E32" i="8" s="1"/>
  <c r="M26" i="8"/>
  <c r="I26" i="8"/>
  <c r="H26" i="8"/>
  <c r="J26" i="8" s="1"/>
  <c r="G26" i="8"/>
  <c r="M25" i="8"/>
  <c r="I25" i="8"/>
  <c r="H25" i="8"/>
  <c r="G25" i="8"/>
  <c r="M24" i="8"/>
  <c r="I24" i="8"/>
  <c r="H24" i="8"/>
  <c r="G24" i="8"/>
  <c r="M23" i="8"/>
  <c r="I23" i="8"/>
  <c r="H23" i="8"/>
  <c r="G23" i="8"/>
  <c r="M22" i="8"/>
  <c r="I22" i="8"/>
  <c r="H22" i="8"/>
  <c r="G22" i="8"/>
  <c r="M21" i="8"/>
  <c r="I21" i="8"/>
  <c r="H21" i="8"/>
  <c r="G21" i="8"/>
  <c r="X14" i="8"/>
  <c r="W14" i="8"/>
  <c r="V14" i="8"/>
  <c r="U14" i="8"/>
  <c r="T14" i="8"/>
  <c r="S14" i="8"/>
  <c r="R14" i="8"/>
  <c r="Q14" i="8"/>
  <c r="P14" i="8"/>
  <c r="O14" i="8"/>
  <c r="N14" i="8"/>
  <c r="M14" i="8"/>
  <c r="L14" i="8"/>
  <c r="K14" i="8"/>
  <c r="J14" i="8"/>
  <c r="I14" i="8"/>
  <c r="H14" i="8"/>
  <c r="G14" i="8"/>
  <c r="F14" i="8"/>
  <c r="E14" i="8"/>
  <c r="Z13" i="8"/>
  <c r="Y13" i="8"/>
  <c r="Z12" i="8"/>
  <c r="Y12" i="8"/>
  <c r="Z11" i="8"/>
  <c r="Y11" i="8"/>
  <c r="Z10" i="8"/>
  <c r="Y10" i="8"/>
  <c r="Z9" i="8"/>
  <c r="Y9" i="8"/>
  <c r="E10" i="7"/>
  <c r="C10" i="7"/>
  <c r="E5" i="7"/>
  <c r="D5" i="7"/>
  <c r="D17" i="7" s="1"/>
  <c r="C5" i="7"/>
  <c r="J8" i="27" l="1"/>
  <c r="K36" i="20"/>
  <c r="P18" i="20"/>
  <c r="I17" i="20"/>
  <c r="F7" i="21"/>
  <c r="F46" i="21" s="1"/>
  <c r="O27" i="28"/>
  <c r="O26" i="28" s="1"/>
  <c r="O25" i="28" s="1"/>
  <c r="K26" i="28"/>
  <c r="K25" i="28" s="1"/>
  <c r="C17" i="7"/>
  <c r="G32" i="8"/>
  <c r="K6" i="10"/>
  <c r="L10" i="10"/>
  <c r="L15" i="10"/>
  <c r="E14" i="21"/>
  <c r="Y14" i="8"/>
  <c r="J22" i="8"/>
  <c r="J28" i="8"/>
  <c r="J29" i="8"/>
  <c r="J30" i="8"/>
  <c r="L7" i="10"/>
  <c r="L8" i="10"/>
  <c r="L9" i="10"/>
  <c r="F8" i="15"/>
  <c r="O36" i="20"/>
  <c r="E28" i="20"/>
  <c r="E36" i="20" s="1"/>
  <c r="K28" i="20"/>
  <c r="I28" i="20"/>
  <c r="I34" i="20"/>
  <c r="I33" i="20" s="1"/>
  <c r="C8" i="21"/>
  <c r="H11" i="21"/>
  <c r="O11" i="21" s="1"/>
  <c r="O8" i="21" s="1"/>
  <c r="G17" i="21"/>
  <c r="L17" i="21" s="1"/>
  <c r="J50" i="27"/>
  <c r="J12" i="27"/>
  <c r="J54" i="27"/>
  <c r="N28" i="28"/>
  <c r="M18" i="20"/>
  <c r="M17" i="20" s="1"/>
  <c r="M20" i="20"/>
  <c r="M22" i="20"/>
  <c r="H26" i="20"/>
  <c r="H25" i="20" s="1"/>
  <c r="L28" i="20"/>
  <c r="L36" i="20" s="1"/>
  <c r="P30" i="20"/>
  <c r="P29" i="20" s="1"/>
  <c r="L24" i="21"/>
  <c r="D40" i="21"/>
  <c r="D39" i="21" s="1"/>
  <c r="H42" i="21"/>
  <c r="O42" i="21" s="1"/>
  <c r="E7" i="22"/>
  <c r="H20" i="22"/>
  <c r="I20" i="22" s="1"/>
  <c r="C16" i="25"/>
  <c r="G26" i="21"/>
  <c r="L26" i="21" s="1"/>
  <c r="K29" i="21"/>
  <c r="J7" i="22"/>
  <c r="K38" i="27"/>
  <c r="K43" i="27"/>
  <c r="L14" i="27"/>
  <c r="L15" i="27"/>
  <c r="L16" i="27"/>
  <c r="H54" i="27"/>
  <c r="H40" i="27"/>
  <c r="I7" i="28"/>
  <c r="I6" i="28" s="1"/>
  <c r="R7" i="28"/>
  <c r="K12" i="28"/>
  <c r="L18" i="28"/>
  <c r="O18" i="28" s="1"/>
  <c r="I29" i="28"/>
  <c r="I28" i="28" s="1"/>
  <c r="E17" i="7"/>
  <c r="Z14" i="8"/>
  <c r="L32" i="8"/>
  <c r="L13" i="10"/>
  <c r="F11" i="18"/>
  <c r="D36" i="20"/>
  <c r="J7" i="20"/>
  <c r="J36" i="20" s="1"/>
  <c r="H8" i="20"/>
  <c r="M11" i="20"/>
  <c r="M13" i="20"/>
  <c r="M15" i="20"/>
  <c r="M23" i="20"/>
  <c r="M35" i="20"/>
  <c r="M34" i="20" s="1"/>
  <c r="M33" i="20" s="1"/>
  <c r="E7" i="21"/>
  <c r="L10" i="21"/>
  <c r="L13" i="21"/>
  <c r="G15" i="21"/>
  <c r="N14" i="21"/>
  <c r="N7" i="21" s="1"/>
  <c r="N46" i="21" s="1"/>
  <c r="H17" i="21"/>
  <c r="O17" i="21" s="1"/>
  <c r="L22" i="21"/>
  <c r="H26" i="21"/>
  <c r="O26" i="21" s="1"/>
  <c r="F29" i="21"/>
  <c r="L32" i="21"/>
  <c r="L34" i="21"/>
  <c r="L30" i="21" s="1"/>
  <c r="L29" i="21" s="1"/>
  <c r="H49" i="27"/>
  <c r="H52" i="27"/>
  <c r="M15" i="27"/>
  <c r="M16" i="27"/>
  <c r="I54" i="27"/>
  <c r="L23" i="27"/>
  <c r="L24" i="27"/>
  <c r="L44" i="27" s="1"/>
  <c r="I40" i="27"/>
  <c r="M33" i="27"/>
  <c r="M41" i="27" s="1"/>
  <c r="O9" i="28"/>
  <c r="L12" i="28"/>
  <c r="S12" i="28" s="1"/>
  <c r="O17" i="28"/>
  <c r="I15" i="28"/>
  <c r="R15" i="28"/>
  <c r="L20" i="28"/>
  <c r="S20" i="28" s="1"/>
  <c r="K22" i="28"/>
  <c r="J29" i="28"/>
  <c r="J28" i="28" s="1"/>
  <c r="S33" i="28"/>
  <c r="S32" i="28" s="1"/>
  <c r="S29" i="28" s="1"/>
  <c r="S28" i="28" s="1"/>
  <c r="J21" i="8"/>
  <c r="G27" i="8"/>
  <c r="I9" i="9"/>
  <c r="G11" i="9" s="1"/>
  <c r="F16" i="18"/>
  <c r="E46" i="21"/>
  <c r="O9" i="21"/>
  <c r="D14" i="21"/>
  <c r="L16" i="21"/>
  <c r="L23" i="21"/>
  <c r="L25" i="21"/>
  <c r="O30" i="21"/>
  <c r="O45" i="21"/>
  <c r="J29" i="27"/>
  <c r="O14" i="28"/>
  <c r="G15" i="28"/>
  <c r="G6" i="28" s="1"/>
  <c r="P28" i="28"/>
  <c r="J23" i="8"/>
  <c r="J24" i="8"/>
  <c r="J25" i="8"/>
  <c r="K27" i="9"/>
  <c r="K32" i="9" s="1"/>
  <c r="I6" i="10"/>
  <c r="L12" i="10"/>
  <c r="H6" i="10"/>
  <c r="F19" i="15"/>
  <c r="P8" i="20"/>
  <c r="P7" i="20" s="1"/>
  <c r="P27" i="20"/>
  <c r="P26" i="20" s="1"/>
  <c r="P25" i="20" s="1"/>
  <c r="M32" i="20"/>
  <c r="M31" i="20" s="1"/>
  <c r="M28" i="20" s="1"/>
  <c r="J25" i="27"/>
  <c r="K8" i="28"/>
  <c r="J7" i="28"/>
  <c r="J6" i="28" s="1"/>
  <c r="O16" i="28"/>
  <c r="P15" i="28"/>
  <c r="P6" i="28" s="1"/>
  <c r="P36" i="28" s="1"/>
  <c r="O21" i="28"/>
  <c r="O22" i="28"/>
  <c r="O31" i="28"/>
  <c r="O30" i="28" s="1"/>
  <c r="L29" i="28"/>
  <c r="G28" i="28"/>
  <c r="O35" i="28"/>
  <c r="K7" i="28"/>
  <c r="N6" i="28"/>
  <c r="G36" i="28"/>
  <c r="S18" i="28"/>
  <c r="L15" i="28"/>
  <c r="J36" i="28"/>
  <c r="K29" i="28"/>
  <c r="L28" i="28"/>
  <c r="L8" i="28"/>
  <c r="O8" i="28" s="1"/>
  <c r="K34" i="28"/>
  <c r="O34" i="28" s="1"/>
  <c r="K20" i="28"/>
  <c r="O20" i="28" s="1"/>
  <c r="H15" i="28"/>
  <c r="H6" i="28" s="1"/>
  <c r="H36" i="28" s="1"/>
  <c r="O33" i="28"/>
  <c r="O32" i="28" s="1"/>
  <c r="I50" i="27"/>
  <c r="I12" i="27"/>
  <c r="M51" i="27"/>
  <c r="M39" i="27"/>
  <c r="H9" i="27"/>
  <c r="M10" i="27"/>
  <c r="K12" i="27"/>
  <c r="K8" i="27" s="1"/>
  <c r="K7" i="27" s="1"/>
  <c r="H13" i="27"/>
  <c r="H38" i="27" s="1"/>
  <c r="M14" i="27"/>
  <c r="L17" i="27"/>
  <c r="I22" i="27"/>
  <c r="I18" i="27" s="1"/>
  <c r="I26" i="27"/>
  <c r="I25" i="27" s="1"/>
  <c r="H29" i="27"/>
  <c r="H25" i="27" s="1"/>
  <c r="M30" i="27"/>
  <c r="K32" i="27"/>
  <c r="L33" i="27"/>
  <c r="M34" i="27"/>
  <c r="I39" i="27"/>
  <c r="J40" i="27"/>
  <c r="K41" i="27"/>
  <c r="K37" i="27" s="1"/>
  <c r="I43" i="27"/>
  <c r="H46" i="27"/>
  <c r="K49" i="27"/>
  <c r="K48" i="27" s="1"/>
  <c r="I51" i="27"/>
  <c r="K53" i="27"/>
  <c r="K52" i="27" s="1"/>
  <c r="I55" i="27"/>
  <c r="I52" i="27" s="1"/>
  <c r="L10" i="27"/>
  <c r="M11" i="27"/>
  <c r="M27" i="27"/>
  <c r="M31" i="27"/>
  <c r="M45" i="27" s="1"/>
  <c r="L34" i="27"/>
  <c r="H39" i="27"/>
  <c r="J41" i="27"/>
  <c r="H43" i="27"/>
  <c r="I44" i="27"/>
  <c r="J45" i="27"/>
  <c r="K46" i="27"/>
  <c r="J49" i="27"/>
  <c r="J48" i="27" s="1"/>
  <c r="H51" i="27"/>
  <c r="J53" i="27"/>
  <c r="J52" i="27" s="1"/>
  <c r="L11" i="27"/>
  <c r="L19" i="27"/>
  <c r="L27" i="27"/>
  <c r="L31" i="27"/>
  <c r="L29" i="27" s="1"/>
  <c r="I32" i="27"/>
  <c r="I41" i="27"/>
  <c r="H44" i="27"/>
  <c r="J46" i="27"/>
  <c r="I49" i="27"/>
  <c r="I9" i="27"/>
  <c r="M17" i="27"/>
  <c r="M54" i="27" s="1"/>
  <c r="J22" i="27"/>
  <c r="J18" i="27" s="1"/>
  <c r="J7" i="27" s="1"/>
  <c r="J6" i="27" s="1"/>
  <c r="H32" i="27"/>
  <c r="H15" i="22"/>
  <c r="I15" i="22" s="1"/>
  <c r="D7" i="22"/>
  <c r="H16" i="22"/>
  <c r="I16" i="22" s="1"/>
  <c r="H13" i="22"/>
  <c r="I13" i="22" s="1"/>
  <c r="G8" i="21"/>
  <c r="G40" i="21"/>
  <c r="G39" i="21" s="1"/>
  <c r="G14" i="21"/>
  <c r="O44" i="21"/>
  <c r="O43" i="21" s="1"/>
  <c r="H43" i="21"/>
  <c r="D8" i="21"/>
  <c r="D7" i="21" s="1"/>
  <c r="D46" i="21" s="1"/>
  <c r="C14" i="21"/>
  <c r="C7" i="21" s="1"/>
  <c r="H35" i="21"/>
  <c r="O35" i="21" s="1"/>
  <c r="O29" i="21" s="1"/>
  <c r="I15" i="21"/>
  <c r="I14" i="21" s="1"/>
  <c r="I7" i="21" s="1"/>
  <c r="I46" i="21" s="1"/>
  <c r="H30" i="21"/>
  <c r="H29" i="21" s="1"/>
  <c r="H15" i="21"/>
  <c r="L15" i="21" s="1"/>
  <c r="G30" i="21"/>
  <c r="G37" i="21"/>
  <c r="H40" i="21"/>
  <c r="C40" i="21"/>
  <c r="C39" i="21" s="1"/>
  <c r="P17" i="20"/>
  <c r="G36" i="20"/>
  <c r="M9" i="20"/>
  <c r="M8" i="20" s="1"/>
  <c r="P32" i="20"/>
  <c r="P31" i="20" s="1"/>
  <c r="P28" i="20" s="1"/>
  <c r="I8" i="20"/>
  <c r="H17" i="20"/>
  <c r="H29" i="20"/>
  <c r="H28" i="20" s="1"/>
  <c r="F23" i="15"/>
  <c r="C32" i="12"/>
  <c r="L14" i="10"/>
  <c r="G32" i="9"/>
  <c r="I29" i="9"/>
  <c r="M29" i="9" s="1"/>
  <c r="M9" i="9"/>
  <c r="L9" i="9"/>
  <c r="L27" i="9"/>
  <c r="E14" i="9"/>
  <c r="M27" i="9"/>
  <c r="M32" i="8"/>
  <c r="I27" i="8"/>
  <c r="M27" i="8"/>
  <c r="H27" i="8"/>
  <c r="H32" i="8" s="1"/>
  <c r="M14" i="6"/>
  <c r="L14" i="6"/>
  <c r="G14" i="6"/>
  <c r="F14" i="6"/>
  <c r="E14" i="6"/>
  <c r="D14" i="6"/>
  <c r="I13" i="6"/>
  <c r="N13" i="6" s="1"/>
  <c r="H13" i="6"/>
  <c r="I12" i="6"/>
  <c r="N12" i="6" s="1"/>
  <c r="H12" i="6"/>
  <c r="I11" i="6"/>
  <c r="N11" i="6" s="1"/>
  <c r="H11" i="6"/>
  <c r="J11" i="6" s="1"/>
  <c r="I10" i="6"/>
  <c r="N10" i="6" s="1"/>
  <c r="H10" i="6"/>
  <c r="I9" i="6"/>
  <c r="N9" i="6" s="1"/>
  <c r="H9" i="6"/>
  <c r="I8" i="6"/>
  <c r="N8" i="6" s="1"/>
  <c r="H8" i="6"/>
  <c r="I7" i="6"/>
  <c r="N7" i="6" s="1"/>
  <c r="H7" i="6"/>
  <c r="J7" i="6" s="1"/>
  <c r="A7" i="6"/>
  <c r="A8" i="6" s="1"/>
  <c r="A9" i="6" s="1"/>
  <c r="A10" i="6" s="1"/>
  <c r="A11" i="6" s="1"/>
  <c r="A12" i="6" s="1"/>
  <c r="A13" i="6" s="1"/>
  <c r="A14" i="6" s="1"/>
  <c r="I6" i="6"/>
  <c r="H6" i="6"/>
  <c r="E118" i="5"/>
  <c r="F118" i="5" s="1"/>
  <c r="D115" i="5"/>
  <c r="D117" i="5" s="1"/>
  <c r="C115" i="5"/>
  <c r="C117" i="5" s="1"/>
  <c r="E114" i="5"/>
  <c r="F114" i="5" s="1"/>
  <c r="E113" i="5"/>
  <c r="F113" i="5" s="1"/>
  <c r="E112" i="5"/>
  <c r="F112" i="5" s="1"/>
  <c r="E111" i="5"/>
  <c r="F111" i="5" s="1"/>
  <c r="E110" i="5"/>
  <c r="F110" i="5" s="1"/>
  <c r="E109" i="5"/>
  <c r="F109" i="5" s="1"/>
  <c r="F108" i="5"/>
  <c r="E108" i="5"/>
  <c r="E107" i="5"/>
  <c r="F107" i="5" s="1"/>
  <c r="E106" i="5"/>
  <c r="F106" i="5" s="1"/>
  <c r="E105" i="5"/>
  <c r="F105" i="5" s="1"/>
  <c r="E104" i="5"/>
  <c r="F104" i="5" s="1"/>
  <c r="E103" i="5"/>
  <c r="F103" i="5" s="1"/>
  <c r="E102" i="5"/>
  <c r="F102" i="5" s="1"/>
  <c r="E100" i="5"/>
  <c r="E99" i="5"/>
  <c r="F99" i="5" s="1"/>
  <c r="E98" i="5"/>
  <c r="F98" i="5" s="1"/>
  <c r="E97" i="5"/>
  <c r="F97" i="5" s="1"/>
  <c r="E96" i="5"/>
  <c r="F96" i="5" s="1"/>
  <c r="E95" i="5"/>
  <c r="F95" i="5" s="1"/>
  <c r="E94" i="5"/>
  <c r="F94" i="5" s="1"/>
  <c r="E93" i="5"/>
  <c r="E92" i="5"/>
  <c r="F92" i="5" s="1"/>
  <c r="E91" i="5"/>
  <c r="F91" i="5" s="1"/>
  <c r="E90" i="5"/>
  <c r="F90" i="5" s="1"/>
  <c r="E89" i="5"/>
  <c r="F89" i="5" s="1"/>
  <c r="F88" i="5"/>
  <c r="E88" i="5"/>
  <c r="E87" i="5"/>
  <c r="F87" i="5" s="1"/>
  <c r="E86" i="5"/>
  <c r="F86" i="5" s="1"/>
  <c r="E85" i="5"/>
  <c r="F85" i="5" s="1"/>
  <c r="E84" i="5"/>
  <c r="F84" i="5" s="1"/>
  <c r="E83" i="5"/>
  <c r="F83" i="5" s="1"/>
  <c r="E82" i="5"/>
  <c r="F82" i="5" s="1"/>
  <c r="E81" i="5"/>
  <c r="F81" i="5" s="1"/>
  <c r="E80" i="5"/>
  <c r="F80" i="5" s="1"/>
  <c r="E79" i="5"/>
  <c r="F79" i="5" s="1"/>
  <c r="E78" i="5"/>
  <c r="F78" i="5" s="1"/>
  <c r="E77" i="5"/>
  <c r="F77" i="5" s="1"/>
  <c r="E76" i="5"/>
  <c r="F76" i="5" s="1"/>
  <c r="E75" i="5"/>
  <c r="F75" i="5" s="1"/>
  <c r="E74" i="5"/>
  <c r="F74" i="5" s="1"/>
  <c r="E73" i="5"/>
  <c r="F73" i="5" s="1"/>
  <c r="F72" i="5"/>
  <c r="E72" i="5"/>
  <c r="E71" i="5"/>
  <c r="F71" i="5" s="1"/>
  <c r="E70" i="5"/>
  <c r="F70" i="5" s="1"/>
  <c r="E69" i="5"/>
  <c r="F69" i="5" s="1"/>
  <c r="E68" i="5"/>
  <c r="F68" i="5" s="1"/>
  <c r="E67" i="5"/>
  <c r="F67" i="5" s="1"/>
  <c r="E66" i="5"/>
  <c r="F66" i="5" s="1"/>
  <c r="E65" i="5"/>
  <c r="F65" i="5" s="1"/>
  <c r="E64" i="5"/>
  <c r="F64" i="5" s="1"/>
  <c r="E63" i="5"/>
  <c r="F63" i="5" s="1"/>
  <c r="E62" i="5"/>
  <c r="F62" i="5" s="1"/>
  <c r="E61" i="5"/>
  <c r="F61" i="5" s="1"/>
  <c r="E59" i="5"/>
  <c r="E58" i="5"/>
  <c r="F58" i="5" s="1"/>
  <c r="E57" i="5"/>
  <c r="F57" i="5" s="1"/>
  <c r="E56" i="5"/>
  <c r="F56" i="5" s="1"/>
  <c r="E55" i="5"/>
  <c r="F55" i="5" s="1"/>
  <c r="E54" i="5"/>
  <c r="F54" i="5" s="1"/>
  <c r="E53" i="5"/>
  <c r="F53" i="5" s="1"/>
  <c r="E52" i="5"/>
  <c r="F52" i="5" s="1"/>
  <c r="E51" i="5"/>
  <c r="F51" i="5" s="1"/>
  <c r="E50" i="5"/>
  <c r="F50" i="5" s="1"/>
  <c r="E49" i="5"/>
  <c r="F49" i="5" s="1"/>
  <c r="E48" i="5"/>
  <c r="F48" i="5" s="1"/>
  <c r="E47" i="5"/>
  <c r="F47" i="5" s="1"/>
  <c r="E46" i="5"/>
  <c r="F46" i="5" s="1"/>
  <c r="E45" i="5"/>
  <c r="F45" i="5" s="1"/>
  <c r="E44" i="5"/>
  <c r="F44" i="5" s="1"/>
  <c r="E43" i="5"/>
  <c r="F43" i="5" s="1"/>
  <c r="E42" i="5"/>
  <c r="F42" i="5" s="1"/>
  <c r="E41" i="5"/>
  <c r="F41" i="5" s="1"/>
  <c r="E40" i="5"/>
  <c r="F40" i="5" s="1"/>
  <c r="E39" i="5"/>
  <c r="F39" i="5" s="1"/>
  <c r="E38" i="5"/>
  <c r="F38" i="5" s="1"/>
  <c r="E37" i="5"/>
  <c r="F37" i="5" s="1"/>
  <c r="E36" i="5"/>
  <c r="F36" i="5" s="1"/>
  <c r="E35" i="5"/>
  <c r="F35" i="5" s="1"/>
  <c r="E34" i="5"/>
  <c r="F34" i="5" s="1"/>
  <c r="E33" i="5"/>
  <c r="F33" i="5" s="1"/>
  <c r="E32" i="5"/>
  <c r="F32" i="5" s="1"/>
  <c r="E31" i="5"/>
  <c r="F31" i="5" s="1"/>
  <c r="E30" i="5"/>
  <c r="F30" i="5" s="1"/>
  <c r="E29" i="5"/>
  <c r="F29" i="5" s="1"/>
  <c r="E28" i="5"/>
  <c r="F28" i="5" s="1"/>
  <c r="E27" i="5"/>
  <c r="F27" i="5" s="1"/>
  <c r="E26" i="5"/>
  <c r="F26" i="5" s="1"/>
  <c r="E25" i="5"/>
  <c r="F25" i="5" s="1"/>
  <c r="E24" i="5"/>
  <c r="F24" i="5" s="1"/>
  <c r="E23" i="5"/>
  <c r="F23" i="5" s="1"/>
  <c r="E22" i="5"/>
  <c r="F22" i="5" s="1"/>
  <c r="E21" i="5"/>
  <c r="F21" i="5" s="1"/>
  <c r="E20" i="5"/>
  <c r="F20" i="5" s="1"/>
  <c r="E19" i="5"/>
  <c r="F19" i="5" s="1"/>
  <c r="E18" i="5"/>
  <c r="F18" i="5" s="1"/>
  <c r="E17" i="5"/>
  <c r="F17" i="5" s="1"/>
  <c r="E16" i="5"/>
  <c r="F16" i="5" s="1"/>
  <c r="E15" i="5"/>
  <c r="F15" i="5" s="1"/>
  <c r="E14" i="5"/>
  <c r="F14" i="5" s="1"/>
  <c r="E13" i="5"/>
  <c r="F13" i="5" s="1"/>
  <c r="E12" i="5"/>
  <c r="F12" i="5" s="1"/>
  <c r="E11" i="5"/>
  <c r="F11" i="5" s="1"/>
  <c r="E10" i="5"/>
  <c r="F10" i="5" s="1"/>
  <c r="E9" i="5"/>
  <c r="F9" i="5" s="1"/>
  <c r="E8" i="5"/>
  <c r="F8" i="5" s="1"/>
  <c r="E7" i="5"/>
  <c r="F7" i="5" s="1"/>
  <c r="E6" i="5"/>
  <c r="F6" i="5" s="1"/>
  <c r="E5" i="5"/>
  <c r="E4" i="5"/>
  <c r="F4" i="5" s="1"/>
  <c r="E84" i="4"/>
  <c r="D84" i="4"/>
  <c r="E80" i="4"/>
  <c r="D80" i="4"/>
  <c r="E72" i="4"/>
  <c r="D72" i="4"/>
  <c r="E64" i="4"/>
  <c r="D64" i="4"/>
  <c r="E59" i="4"/>
  <c r="D59" i="4"/>
  <c r="E54" i="4"/>
  <c r="D54" i="4"/>
  <c r="E50" i="4"/>
  <c r="D50" i="4"/>
  <c r="E46" i="4"/>
  <c r="D46" i="4"/>
  <c r="E43" i="4"/>
  <c r="D43" i="4"/>
  <c r="E36" i="4"/>
  <c r="D36" i="4"/>
  <c r="E27" i="4"/>
  <c r="D27" i="4"/>
  <c r="E23" i="4"/>
  <c r="D23" i="4"/>
  <c r="E17" i="4"/>
  <c r="D17" i="4"/>
  <c r="E12" i="4"/>
  <c r="D12" i="4"/>
  <c r="E7" i="4"/>
  <c r="D7" i="4"/>
  <c r="E85" i="3"/>
  <c r="E84" i="3" s="1"/>
  <c r="D85" i="3"/>
  <c r="D84" i="3" s="1"/>
  <c r="E83" i="3"/>
  <c r="D83" i="3"/>
  <c r="E82" i="3"/>
  <c r="D82" i="3"/>
  <c r="E81" i="3"/>
  <c r="E80" i="3" s="1"/>
  <c r="D81" i="3"/>
  <c r="D80" i="3" s="1"/>
  <c r="E79" i="3"/>
  <c r="D79" i="3"/>
  <c r="E78" i="3"/>
  <c r="D78" i="3"/>
  <c r="E77" i="3"/>
  <c r="D77" i="3"/>
  <c r="E76" i="3"/>
  <c r="D76" i="3"/>
  <c r="E75" i="3"/>
  <c r="D75" i="3"/>
  <c r="E74" i="3"/>
  <c r="D74" i="3"/>
  <c r="E73" i="3"/>
  <c r="E72" i="3" s="1"/>
  <c r="D73" i="3"/>
  <c r="D72" i="3" s="1"/>
  <c r="E71" i="3"/>
  <c r="D71" i="3"/>
  <c r="E70" i="3"/>
  <c r="D70" i="3"/>
  <c r="E69" i="3"/>
  <c r="D69" i="3"/>
  <c r="E68" i="3"/>
  <c r="D68" i="3"/>
  <c r="E67" i="3"/>
  <c r="D67" i="3"/>
  <c r="E66" i="3"/>
  <c r="D66" i="3"/>
  <c r="E65" i="3"/>
  <c r="E64" i="3" s="1"/>
  <c r="D65" i="3"/>
  <c r="D64" i="3" s="1"/>
  <c r="E63" i="3"/>
  <c r="D63" i="3"/>
  <c r="E62" i="3"/>
  <c r="D62" i="3"/>
  <c r="E61" i="3"/>
  <c r="D61" i="3"/>
  <c r="E60" i="3"/>
  <c r="D60" i="3"/>
  <c r="E59" i="3"/>
  <c r="D59" i="3"/>
  <c r="E58" i="3"/>
  <c r="D58" i="3"/>
  <c r="E57" i="3"/>
  <c r="D57" i="3"/>
  <c r="E56" i="3"/>
  <c r="D56" i="3"/>
  <c r="E55" i="3"/>
  <c r="E54" i="3" s="1"/>
  <c r="D55" i="3"/>
  <c r="D54" i="3" s="1"/>
  <c r="E53" i="3"/>
  <c r="D53" i="3"/>
  <c r="E52" i="3"/>
  <c r="D52" i="3"/>
  <c r="E50" i="3"/>
  <c r="D50" i="3"/>
  <c r="E46" i="3"/>
  <c r="D46" i="3"/>
  <c r="E45" i="3"/>
  <c r="D45" i="3"/>
  <c r="E44" i="3"/>
  <c r="D44" i="3"/>
  <c r="E43" i="3"/>
  <c r="D43" i="3"/>
  <c r="E42" i="3"/>
  <c r="D42" i="3"/>
  <c r="E41" i="3"/>
  <c r="D41" i="3"/>
  <c r="E40" i="3"/>
  <c r="D40" i="3"/>
  <c r="E39" i="3"/>
  <c r="D39" i="3"/>
  <c r="E38" i="3"/>
  <c r="D38" i="3"/>
  <c r="E37" i="3"/>
  <c r="E36" i="3" s="1"/>
  <c r="D37" i="3"/>
  <c r="D36" i="3" s="1"/>
  <c r="E35" i="3"/>
  <c r="D35" i="3"/>
  <c r="E34" i="3"/>
  <c r="D34" i="3"/>
  <c r="E33" i="3"/>
  <c r="D33" i="3"/>
  <c r="E32" i="3"/>
  <c r="D32" i="3"/>
  <c r="E31" i="3"/>
  <c r="D31" i="3"/>
  <c r="E30" i="3"/>
  <c r="D30" i="3"/>
  <c r="E29" i="3"/>
  <c r="D29" i="3"/>
  <c r="E28" i="3"/>
  <c r="D28" i="3"/>
  <c r="E27" i="3"/>
  <c r="D27" i="3"/>
  <c r="E26" i="3"/>
  <c r="D26" i="3"/>
  <c r="E25" i="3"/>
  <c r="D25" i="3"/>
  <c r="E24" i="3"/>
  <c r="D24" i="3"/>
  <c r="E23" i="3"/>
  <c r="D23" i="3"/>
  <c r="E22" i="3"/>
  <c r="D22" i="3"/>
  <c r="E21" i="3"/>
  <c r="D21" i="3"/>
  <c r="E20" i="3"/>
  <c r="D20" i="3"/>
  <c r="E19" i="3"/>
  <c r="D19" i="3"/>
  <c r="E18" i="3"/>
  <c r="D18" i="3"/>
  <c r="E17" i="3"/>
  <c r="D17" i="3"/>
  <c r="E16" i="3"/>
  <c r="D16" i="3"/>
  <c r="E15" i="3"/>
  <c r="D15" i="3"/>
  <c r="E14" i="3"/>
  <c r="D14" i="3"/>
  <c r="E13" i="3"/>
  <c r="E12" i="3" s="1"/>
  <c r="D13" i="3"/>
  <c r="D12" i="3" s="1"/>
  <c r="E11" i="3"/>
  <c r="D11" i="3"/>
  <c r="E10" i="3"/>
  <c r="D10" i="3"/>
  <c r="E9" i="3"/>
  <c r="D9" i="3"/>
  <c r="E8" i="3"/>
  <c r="D8" i="3"/>
  <c r="E7" i="3"/>
  <c r="D7" i="3"/>
  <c r="E84" i="2"/>
  <c r="D84" i="2"/>
  <c r="E80" i="2"/>
  <c r="D80" i="2"/>
  <c r="E72" i="2"/>
  <c r="D72" i="2"/>
  <c r="E64" i="2"/>
  <c r="D64" i="2"/>
  <c r="E59" i="2"/>
  <c r="D59" i="2"/>
  <c r="E54" i="2"/>
  <c r="D54" i="2"/>
  <c r="E50" i="2"/>
  <c r="D50" i="2"/>
  <c r="E46" i="2"/>
  <c r="D46" i="2"/>
  <c r="E43" i="2"/>
  <c r="D43" i="2"/>
  <c r="E36" i="2"/>
  <c r="D36" i="2"/>
  <c r="E27" i="2"/>
  <c r="D27" i="2"/>
  <c r="E23" i="2"/>
  <c r="D23" i="2"/>
  <c r="E17" i="2"/>
  <c r="D17" i="2"/>
  <c r="E12" i="2"/>
  <c r="D12" i="2"/>
  <c r="E7" i="2"/>
  <c r="D7" i="2"/>
  <c r="E137" i="1"/>
  <c r="D137" i="1"/>
  <c r="E113" i="1"/>
  <c r="D113" i="1"/>
  <c r="E105" i="1"/>
  <c r="E102" i="1" s="1"/>
  <c r="D105" i="1"/>
  <c r="D102" i="1" s="1"/>
  <c r="E98" i="1"/>
  <c r="D98" i="1"/>
  <c r="E94" i="1"/>
  <c r="D94" i="1"/>
  <c r="E93" i="1"/>
  <c r="D93" i="1"/>
  <c r="E87" i="1"/>
  <c r="D87" i="1"/>
  <c r="E78" i="1"/>
  <c r="D78" i="1"/>
  <c r="E58" i="1"/>
  <c r="D58" i="1"/>
  <c r="E48" i="1"/>
  <c r="E47" i="1" s="1"/>
  <c r="D48" i="1"/>
  <c r="D47" i="1" s="1"/>
  <c r="E35" i="1"/>
  <c r="D35" i="1"/>
  <c r="E27" i="1"/>
  <c r="D27" i="1"/>
  <c r="E16" i="1"/>
  <c r="D16" i="1"/>
  <c r="E8" i="1"/>
  <c r="D8" i="1"/>
  <c r="E7" i="1"/>
  <c r="D7" i="1"/>
  <c r="D91" i="1" l="1"/>
  <c r="D141" i="1"/>
  <c r="D48" i="3"/>
  <c r="D86" i="3"/>
  <c r="I36" i="28"/>
  <c r="E91" i="1"/>
  <c r="E141" i="1"/>
  <c r="E48" i="3"/>
  <c r="E86" i="3"/>
  <c r="E87" i="3" s="1"/>
  <c r="E89" i="3" s="1"/>
  <c r="M7" i="20"/>
  <c r="M36" i="20" s="1"/>
  <c r="S15" i="28"/>
  <c r="O12" i="28"/>
  <c r="L22" i="27"/>
  <c r="L13" i="27"/>
  <c r="L50" i="27" s="1"/>
  <c r="D48" i="2"/>
  <c r="D86" i="2"/>
  <c r="D48" i="4"/>
  <c r="D86" i="4"/>
  <c r="D87" i="4" s="1"/>
  <c r="I32" i="9"/>
  <c r="L6" i="10"/>
  <c r="H7" i="20"/>
  <c r="H36" i="20" s="1"/>
  <c r="G29" i="21"/>
  <c r="L11" i="21"/>
  <c r="L8" i="21" s="1"/>
  <c r="I8" i="27"/>
  <c r="L18" i="27"/>
  <c r="H42" i="27"/>
  <c r="O29" i="28"/>
  <c r="O28" i="28" s="1"/>
  <c r="O7" i="28"/>
  <c r="H8" i="21"/>
  <c r="L39" i="27"/>
  <c r="E48" i="2"/>
  <c r="E86" i="2"/>
  <c r="E48" i="4"/>
  <c r="E86" i="4"/>
  <c r="E87" i="4" s="1"/>
  <c r="E89" i="4" s="1"/>
  <c r="I14" i="6"/>
  <c r="J8" i="6"/>
  <c r="J12" i="6"/>
  <c r="I7" i="20"/>
  <c r="I36" i="20" s="1"/>
  <c r="L14" i="21"/>
  <c r="L42" i="21"/>
  <c r="L40" i="21" s="1"/>
  <c r="L39" i="21" s="1"/>
  <c r="I48" i="27"/>
  <c r="K42" i="27"/>
  <c r="M32" i="27"/>
  <c r="M13" i="27"/>
  <c r="M38" i="27" s="1"/>
  <c r="M37" i="27" s="1"/>
  <c r="N36" i="28"/>
  <c r="R6" i="28"/>
  <c r="R36" i="28" s="1"/>
  <c r="E117" i="5"/>
  <c r="J6" i="6"/>
  <c r="N6" i="6"/>
  <c r="I7" i="27"/>
  <c r="I6" i="27" s="1"/>
  <c r="J47" i="27"/>
  <c r="J42" i="27"/>
  <c r="I37" i="27"/>
  <c r="H37" i="27"/>
  <c r="H36" i="27" s="1"/>
  <c r="L45" i="27"/>
  <c r="J9" i="6"/>
  <c r="J10" i="6"/>
  <c r="J13" i="6"/>
  <c r="M32" i="9"/>
  <c r="C46" i="21"/>
  <c r="I7" i="22"/>
  <c r="K47" i="27"/>
  <c r="J37" i="27"/>
  <c r="K6" i="27"/>
  <c r="K15" i="28"/>
  <c r="K6" i="28" s="1"/>
  <c r="O15" i="28"/>
  <c r="O6" i="28" s="1"/>
  <c r="O36" i="28" s="1"/>
  <c r="S8" i="28"/>
  <c r="S7" i="28" s="1"/>
  <c r="S6" i="28" s="1"/>
  <c r="S36" i="28" s="1"/>
  <c r="L7" i="28"/>
  <c r="L6" i="28" s="1"/>
  <c r="L36" i="28" s="1"/>
  <c r="K28" i="28"/>
  <c r="L53" i="27"/>
  <c r="L43" i="27"/>
  <c r="M40" i="27"/>
  <c r="M26" i="27"/>
  <c r="M9" i="27"/>
  <c r="M49" i="27"/>
  <c r="I47" i="27"/>
  <c r="I42" i="27"/>
  <c r="M29" i="27"/>
  <c r="L54" i="27"/>
  <c r="L40" i="27"/>
  <c r="L26" i="27"/>
  <c r="L25" i="27" s="1"/>
  <c r="L55" i="27"/>
  <c r="L46" i="27"/>
  <c r="L49" i="27"/>
  <c r="L9" i="27"/>
  <c r="L41" i="27"/>
  <c r="L32" i="27"/>
  <c r="L51" i="27"/>
  <c r="H12" i="27"/>
  <c r="H8" i="27" s="1"/>
  <c r="H7" i="27" s="1"/>
  <c r="H6" i="27" s="1"/>
  <c r="H50" i="27"/>
  <c r="H48" i="27" s="1"/>
  <c r="H47" i="27" s="1"/>
  <c r="K36" i="27"/>
  <c r="M53" i="27"/>
  <c r="M43" i="27"/>
  <c r="M46" i="27"/>
  <c r="M55" i="27"/>
  <c r="M12" i="27"/>
  <c r="H7" i="22"/>
  <c r="H39" i="21"/>
  <c r="O40" i="21"/>
  <c r="O39" i="21" s="1"/>
  <c r="H14" i="21"/>
  <c r="H7" i="21" s="1"/>
  <c r="H46" i="21" s="1"/>
  <c r="O15" i="21"/>
  <c r="O14" i="21" s="1"/>
  <c r="O7" i="21" s="1"/>
  <c r="O46" i="21" s="1"/>
  <c r="G7" i="21"/>
  <c r="L7" i="21"/>
  <c r="L46" i="21" s="1"/>
  <c r="J15" i="21"/>
  <c r="J14" i="21" s="1"/>
  <c r="J7" i="21" s="1"/>
  <c r="J46" i="21" s="1"/>
  <c r="K15" i="21"/>
  <c r="K14" i="21" s="1"/>
  <c r="K7" i="21" s="1"/>
  <c r="K46" i="21" s="1"/>
  <c r="P36" i="20"/>
  <c r="L14" i="9"/>
  <c r="N9" i="9"/>
  <c r="N14" i="9" s="1"/>
  <c r="L32" i="9"/>
  <c r="N27" i="9"/>
  <c r="N32" i="9" s="1"/>
  <c r="G14" i="9"/>
  <c r="I11" i="9"/>
  <c r="I32" i="8"/>
  <c r="J32" i="8" s="1"/>
  <c r="J27" i="8"/>
  <c r="N14" i="6"/>
  <c r="H14" i="6"/>
  <c r="E115" i="5"/>
  <c r="F115" i="5" s="1"/>
  <c r="D87" i="3"/>
  <c r="D87" i="2"/>
  <c r="E87" i="2"/>
  <c r="E89" i="2" s="1"/>
  <c r="L12" i="27" l="1"/>
  <c r="L8" i="27" s="1"/>
  <c r="L7" i="27" s="1"/>
  <c r="L6" i="27" s="1"/>
  <c r="M42" i="27"/>
  <c r="M36" i="27" s="1"/>
  <c r="G46" i="21"/>
  <c r="M50" i="27"/>
  <c r="M48" i="27" s="1"/>
  <c r="M47" i="27" s="1"/>
  <c r="L38" i="27"/>
  <c r="I36" i="27"/>
  <c r="J36" i="27"/>
  <c r="J14" i="6"/>
  <c r="M52" i="27"/>
  <c r="L37" i="27"/>
  <c r="L52" i="27"/>
  <c r="K36" i="28"/>
  <c r="L48" i="27"/>
  <c r="L47" i="27" s="1"/>
  <c r="M25" i="27"/>
  <c r="M8" i="27"/>
  <c r="M7" i="27" s="1"/>
  <c r="M6" i="27" s="1"/>
  <c r="L42" i="27"/>
  <c r="L36" i="27" s="1"/>
  <c r="M11" i="9"/>
  <c r="M14" i="9" s="1"/>
  <c r="I14" i="9"/>
  <c r="D91" i="4"/>
  <c r="D89" i="4"/>
  <c r="D92" i="4" s="1"/>
  <c r="D91" i="3"/>
  <c r="D89" i="3"/>
  <c r="D92" i="3" s="1"/>
  <c r="D91" i="2"/>
  <c r="D89" i="2"/>
  <c r="D92" i="2" s="1"/>
</calcChain>
</file>

<file path=xl/sharedStrings.xml><?xml version="1.0" encoding="utf-8"?>
<sst xmlns="http://schemas.openxmlformats.org/spreadsheetml/2006/main" count="2220" uniqueCount="1294">
  <si>
    <t>Tabulka 1   Rozvaha (bilance)</t>
  </si>
  <si>
    <t>AKTIVA</t>
  </si>
  <si>
    <t>sl. 1</t>
  </si>
  <si>
    <t>sl. 2</t>
  </si>
  <si>
    <t xml:space="preserve">A.Dlouhodobý majetek celkem            </t>
  </si>
  <si>
    <t>ř.2+10+21+29</t>
  </si>
  <si>
    <t>0001</t>
  </si>
  <si>
    <t xml:space="preserve">   I. Dlouhodobý nehmotný majetek celkem             </t>
  </si>
  <si>
    <t>ř.3 až 9</t>
  </si>
  <si>
    <t>0002</t>
  </si>
  <si>
    <t xml:space="preserve">                    1.Nehmotné výsledky výzkumu a vývoje</t>
  </si>
  <si>
    <t>012</t>
  </si>
  <si>
    <t>0003</t>
  </si>
  <si>
    <t xml:space="preserve">                    2.Software</t>
  </si>
  <si>
    <t>013</t>
  </si>
  <si>
    <t>0004</t>
  </si>
  <si>
    <t xml:space="preserve">                    3.Ocenitelná práva</t>
  </si>
  <si>
    <t>014</t>
  </si>
  <si>
    <t>0005</t>
  </si>
  <si>
    <t xml:space="preserve">                    4.Drobný dlouhodobý nehmotný majetek</t>
  </si>
  <si>
    <t>018</t>
  </si>
  <si>
    <t>0006</t>
  </si>
  <si>
    <t xml:space="preserve">                    5.Ostatní dlouhodobý nehmotný majetek</t>
  </si>
  <si>
    <t>019</t>
  </si>
  <si>
    <t>0007</t>
  </si>
  <si>
    <t xml:space="preserve">                    6.Nedokončený dlouhodobý nehmotný majetek</t>
  </si>
  <si>
    <t>041</t>
  </si>
  <si>
    <t>0008</t>
  </si>
  <si>
    <t xml:space="preserve">                    7.Poskytnuté zálohy na dlouhodobý nehmotný majetek</t>
  </si>
  <si>
    <t>051</t>
  </si>
  <si>
    <t>0009</t>
  </si>
  <si>
    <t xml:space="preserve">    II. Dlouhodobý hmotný majetek celkem            </t>
  </si>
  <si>
    <t>ř.11 až 20</t>
  </si>
  <si>
    <t>0010</t>
  </si>
  <si>
    <t xml:space="preserve">                    1.Pozemky</t>
  </si>
  <si>
    <t>031</t>
  </si>
  <si>
    <t>0011</t>
  </si>
  <si>
    <t xml:space="preserve">                    2.Umělecká díla,předměty a sbírky</t>
  </si>
  <si>
    <t>032</t>
  </si>
  <si>
    <t>0012</t>
  </si>
  <si>
    <t xml:space="preserve">                    3.Stavby</t>
  </si>
  <si>
    <t>021</t>
  </si>
  <si>
    <t>0013</t>
  </si>
  <si>
    <t xml:space="preserve">                    4.Samostatné movité věci a soubory movitých věcí</t>
  </si>
  <si>
    <t>022</t>
  </si>
  <si>
    <t>0014</t>
  </si>
  <si>
    <t xml:space="preserve">                    5.Pěstitelské celky trvalých porostů</t>
  </si>
  <si>
    <t>025</t>
  </si>
  <si>
    <t>0015</t>
  </si>
  <si>
    <t xml:space="preserve">                    6.Základní stádo a tažná zvířata</t>
  </si>
  <si>
    <t>026</t>
  </si>
  <si>
    <t>0016</t>
  </si>
  <si>
    <t xml:space="preserve">                    7.Drobný dlouhodobý hmotný majetek</t>
  </si>
  <si>
    <t>028</t>
  </si>
  <si>
    <t>0017</t>
  </si>
  <si>
    <t xml:space="preserve">                    8.Ostatní dlouhodobý hmotný majetek</t>
  </si>
  <si>
    <t>029</t>
  </si>
  <si>
    <t>0018</t>
  </si>
  <si>
    <t xml:space="preserve">                    9.Nedokončený dlouhodobý hmotný majetek</t>
  </si>
  <si>
    <t>042</t>
  </si>
  <si>
    <t>0019</t>
  </si>
  <si>
    <t xml:space="preserve">                  10.Poskytnuté zálohy na dlouhodobý hnotný majetek</t>
  </si>
  <si>
    <t>052</t>
  </si>
  <si>
    <t>0020</t>
  </si>
  <si>
    <t xml:space="preserve">    III. Dlouhodobý finanční majetek celkem            </t>
  </si>
  <si>
    <t>ř.22 až 28</t>
  </si>
  <si>
    <t>0021</t>
  </si>
  <si>
    <t xml:space="preserve">                    1.Podíly v ovládaných a řízených osobách</t>
  </si>
  <si>
    <t>061</t>
  </si>
  <si>
    <t>0022</t>
  </si>
  <si>
    <t xml:space="preserve">                    2.Podíly v osobách pod podstatným vlivem</t>
  </si>
  <si>
    <t>062</t>
  </si>
  <si>
    <t>0023</t>
  </si>
  <si>
    <t xml:space="preserve">                    3.Dluhové cenné papíry držené do splatnosti</t>
  </si>
  <si>
    <t>063</t>
  </si>
  <si>
    <t>0024</t>
  </si>
  <si>
    <t xml:space="preserve">                    4.Půjčky organizačním složkám</t>
  </si>
  <si>
    <t>066</t>
  </si>
  <si>
    <t>0025</t>
  </si>
  <si>
    <t xml:space="preserve">                    5.Ostatní dlouhodobé půjčky</t>
  </si>
  <si>
    <t>067</t>
  </si>
  <si>
    <t>0026</t>
  </si>
  <si>
    <t xml:space="preserve">                    6.Ostatní dlouhodobý finanční majetek</t>
  </si>
  <si>
    <t>069</t>
  </si>
  <si>
    <t>0027</t>
  </si>
  <si>
    <t xml:space="preserve">                    7.Pořizovaný dlouhodobý finanční majetek</t>
  </si>
  <si>
    <t>043</t>
  </si>
  <si>
    <t>0028</t>
  </si>
  <si>
    <t xml:space="preserve">    IV. Oprávky k dlouhodobému majetku celkem    </t>
  </si>
  <si>
    <t>ř.30 až 40</t>
  </si>
  <si>
    <t>0029</t>
  </si>
  <si>
    <t xml:space="preserve">                    1.Oprávky k nehmotným výsledkům výzkumu a vývoje</t>
  </si>
  <si>
    <t>072</t>
  </si>
  <si>
    <t>0030</t>
  </si>
  <si>
    <t xml:space="preserve">                    2.Oprávky k softwaru</t>
  </si>
  <si>
    <t>073</t>
  </si>
  <si>
    <t>0031</t>
  </si>
  <si>
    <t xml:space="preserve">                    3.Oprávky k ocenitelným právům</t>
  </si>
  <si>
    <t>074</t>
  </si>
  <si>
    <t>0032</t>
  </si>
  <si>
    <t xml:space="preserve">                    4.Oprávky k drobnému dlouhodobému nehm. majetku</t>
  </si>
  <si>
    <t>078</t>
  </si>
  <si>
    <t>0033</t>
  </si>
  <si>
    <t xml:space="preserve">                    5.Oprávky k ostatnímu dlouhodobému nehm. majetku</t>
  </si>
  <si>
    <t>079</t>
  </si>
  <si>
    <t>0034</t>
  </si>
  <si>
    <t xml:space="preserve">                    6.Oprávky ke stavbám</t>
  </si>
  <si>
    <t>081</t>
  </si>
  <si>
    <t>0035</t>
  </si>
  <si>
    <t xml:space="preserve">                    7.Oprávky k samost.movitým věcem a soub.movit.věcí</t>
  </si>
  <si>
    <t>082</t>
  </si>
  <si>
    <t>0036</t>
  </si>
  <si>
    <t xml:space="preserve">                    8.Oprávky k pěstitelským celkům trvalých porostů</t>
  </si>
  <si>
    <t>085</t>
  </si>
  <si>
    <t>0037</t>
  </si>
  <si>
    <t xml:space="preserve">                    9.Oprávky k základnímu stádu a tažným zvířatům</t>
  </si>
  <si>
    <t>086</t>
  </si>
  <si>
    <t>0038</t>
  </si>
  <si>
    <t xml:space="preserve">                   10.Oprávky k drobnému dlouhodobému hmotnému majetku</t>
  </si>
  <si>
    <t>088</t>
  </si>
  <si>
    <t>0039</t>
  </si>
  <si>
    <t xml:space="preserve">                   11.Oprávky k ostatnímu dlouhodobému hmotnému majetku</t>
  </si>
  <si>
    <t>089</t>
  </si>
  <si>
    <t>0040</t>
  </si>
  <si>
    <t xml:space="preserve">B. Krátkodobý majetek celkem                    </t>
  </si>
  <si>
    <t>ř.42+52+72+81</t>
  </si>
  <si>
    <t>0041</t>
  </si>
  <si>
    <t xml:space="preserve">    I. Zásoby celkem                                          </t>
  </si>
  <si>
    <t>ř.43 až 51</t>
  </si>
  <si>
    <t>0042</t>
  </si>
  <si>
    <t xml:space="preserve">                    1.Materiál na skladě</t>
  </si>
  <si>
    <t>112</t>
  </si>
  <si>
    <t>0043</t>
  </si>
  <si>
    <t xml:space="preserve">                    2.Materiál na cestě</t>
  </si>
  <si>
    <t>119</t>
  </si>
  <si>
    <t>0044</t>
  </si>
  <si>
    <t xml:space="preserve">                    3.Nedokončená výroba</t>
  </si>
  <si>
    <t>121</t>
  </si>
  <si>
    <t>0045</t>
  </si>
  <si>
    <t xml:space="preserve">                    4.Polotovary vlastní výroby</t>
  </si>
  <si>
    <t>122</t>
  </si>
  <si>
    <t>0046</t>
  </si>
  <si>
    <t xml:space="preserve">                    5.Výrobky</t>
  </si>
  <si>
    <t>123</t>
  </si>
  <si>
    <t>0047</t>
  </si>
  <si>
    <t xml:space="preserve">                    6.Zvířata</t>
  </si>
  <si>
    <t>124</t>
  </si>
  <si>
    <t>0048</t>
  </si>
  <si>
    <t xml:space="preserve">                    7.Zboží na skladě a v prodejnách</t>
  </si>
  <si>
    <t>132</t>
  </si>
  <si>
    <t>0049</t>
  </si>
  <si>
    <t xml:space="preserve">                    8.Zboží na cestě</t>
  </si>
  <si>
    <t>139</t>
  </si>
  <si>
    <t>0050</t>
  </si>
  <si>
    <t xml:space="preserve">                    9.Poskytnuté zálohy na zásoby</t>
  </si>
  <si>
    <t>z 314</t>
  </si>
  <si>
    <t>0051</t>
  </si>
  <si>
    <t xml:space="preserve">   II. Pohledávky celkem                                       </t>
  </si>
  <si>
    <t>ř.53 až71</t>
  </si>
  <si>
    <t>0052</t>
  </si>
  <si>
    <t xml:space="preserve">                    1.Odběratelé</t>
  </si>
  <si>
    <t>311</t>
  </si>
  <si>
    <t>0053</t>
  </si>
  <si>
    <t xml:space="preserve">                    2.Směnky k inkasu</t>
  </si>
  <si>
    <t>312</t>
  </si>
  <si>
    <t>0054</t>
  </si>
  <si>
    <t xml:space="preserve">                    3.Pohledávky za eskontované cenné papíry</t>
  </si>
  <si>
    <t>313</t>
  </si>
  <si>
    <t>0055</t>
  </si>
  <si>
    <t xml:space="preserve">                    4.Poskytnuté provozní zálohy</t>
  </si>
  <si>
    <t>0056</t>
  </si>
  <si>
    <t xml:space="preserve">                    5.Ostatní pohledávky</t>
  </si>
  <si>
    <t>315</t>
  </si>
  <si>
    <t>0057</t>
  </si>
  <si>
    <t xml:space="preserve">                    6.Pohledávky za zaměstnanci</t>
  </si>
  <si>
    <t>335</t>
  </si>
  <si>
    <t>0058</t>
  </si>
  <si>
    <t xml:space="preserve">                    7.Pohledávky za institucemi sociálního zabezpečení a veřejného zdrav. pojištění</t>
  </si>
  <si>
    <t>336</t>
  </si>
  <si>
    <t>0059</t>
  </si>
  <si>
    <t xml:space="preserve">                    8.Daň z příjmů</t>
  </si>
  <si>
    <t>341</t>
  </si>
  <si>
    <t>0060</t>
  </si>
  <si>
    <t xml:space="preserve">                    9.Ostatní přímé daně</t>
  </si>
  <si>
    <t>342</t>
  </si>
  <si>
    <t>0061</t>
  </si>
  <si>
    <t xml:space="preserve">                   10.Daň z přidané hodnoty</t>
  </si>
  <si>
    <t>343</t>
  </si>
  <si>
    <t>0062</t>
  </si>
  <si>
    <t xml:space="preserve">                   11.Ostatní daně a poplatky</t>
  </si>
  <si>
    <t>345</t>
  </si>
  <si>
    <t>0063</t>
  </si>
  <si>
    <t xml:space="preserve">                   12.Nároky na dotace a ostatní zúčtování se st.ozpočtem</t>
  </si>
  <si>
    <t>346</t>
  </si>
  <si>
    <t>0064</t>
  </si>
  <si>
    <t xml:space="preserve">                   13.Nároky na dotace a ostatní zúčtování s rozpočtem orgánů územních samospr. celků</t>
  </si>
  <si>
    <t>348</t>
  </si>
  <si>
    <t>0065</t>
  </si>
  <si>
    <t xml:space="preserve">                   14.Pohledávky za účastníky sdružení</t>
  </si>
  <si>
    <t>358</t>
  </si>
  <si>
    <t>0066</t>
  </si>
  <si>
    <t xml:space="preserve">                   15.Pohledávky z pevných termínovaných operací a opcí</t>
  </si>
  <si>
    <t>373</t>
  </si>
  <si>
    <t>0067</t>
  </si>
  <si>
    <t xml:space="preserve">                   16.Pohledávky z vydaných dluhopisů</t>
  </si>
  <si>
    <t>375</t>
  </si>
  <si>
    <t>0068</t>
  </si>
  <si>
    <t xml:space="preserve">                   17.Jiné pohledávky</t>
  </si>
  <si>
    <t>378</t>
  </si>
  <si>
    <t>0069</t>
  </si>
  <si>
    <t xml:space="preserve">                   18.Dohadné účty aktivní</t>
  </si>
  <si>
    <t>388</t>
  </si>
  <si>
    <t>0070</t>
  </si>
  <si>
    <t xml:space="preserve">                   19.Opravná položka k pohledávkám</t>
  </si>
  <si>
    <t>391</t>
  </si>
  <si>
    <t>0071</t>
  </si>
  <si>
    <t xml:space="preserve">   III. Krátkodobý finanční majetek celkem             </t>
  </si>
  <si>
    <t>ř.73 až 80</t>
  </si>
  <si>
    <t>0072</t>
  </si>
  <si>
    <t xml:space="preserve">                     1.Pokladna</t>
  </si>
  <si>
    <t>211</t>
  </si>
  <si>
    <t>0073</t>
  </si>
  <si>
    <t xml:space="preserve">                     2.Ceniny</t>
  </si>
  <si>
    <t>213</t>
  </si>
  <si>
    <t>0074</t>
  </si>
  <si>
    <t xml:space="preserve">                     3.Účty v bankách</t>
  </si>
  <si>
    <t>221</t>
  </si>
  <si>
    <t>0075</t>
  </si>
  <si>
    <t xml:space="preserve">                     4.Majetkové cenné papíry k obchodování</t>
  </si>
  <si>
    <t>251</t>
  </si>
  <si>
    <t>0076</t>
  </si>
  <si>
    <t xml:space="preserve">                     5.Dluhové cenné papíry k obchodování</t>
  </si>
  <si>
    <t>253</t>
  </si>
  <si>
    <t>0077</t>
  </si>
  <si>
    <t xml:space="preserve">                     6.Ostatní cenné papíry</t>
  </si>
  <si>
    <t>256</t>
  </si>
  <si>
    <t>0078</t>
  </si>
  <si>
    <t xml:space="preserve">                     7.Pořizovaný krátkodobý finanční majetek</t>
  </si>
  <si>
    <t>259</t>
  </si>
  <si>
    <t>0079</t>
  </si>
  <si>
    <t xml:space="preserve">                     8.Peníze na cestě</t>
  </si>
  <si>
    <t>261</t>
  </si>
  <si>
    <t>0080</t>
  </si>
  <si>
    <t xml:space="preserve">    IV. Jiná aktiva celkem                                    </t>
  </si>
  <si>
    <t>ř.82 až 84</t>
  </si>
  <si>
    <t>0081</t>
  </si>
  <si>
    <t xml:space="preserve">                     1.Náklady příštích období</t>
  </si>
  <si>
    <t>381</t>
  </si>
  <si>
    <t>0082</t>
  </si>
  <si>
    <t xml:space="preserve">                     2.Příjmy příštích období</t>
  </si>
  <si>
    <t>385</t>
  </si>
  <si>
    <t>0083</t>
  </si>
  <si>
    <t xml:space="preserve">                     3.Kursové rozdíly aktivní</t>
  </si>
  <si>
    <t>386</t>
  </si>
  <si>
    <t>0084</t>
  </si>
  <si>
    <t xml:space="preserve">Aktiva celkem                                                        </t>
  </si>
  <si>
    <t>ř. 1+41</t>
  </si>
  <si>
    <t>0085</t>
  </si>
  <si>
    <t xml:space="preserve">PASIVA  </t>
  </si>
  <si>
    <t xml:space="preserve"> </t>
  </si>
  <si>
    <t>sl.  3</t>
  </si>
  <si>
    <t>sl. 4</t>
  </si>
  <si>
    <t xml:space="preserve">A. Vlastní zdroje celkem                                       </t>
  </si>
  <si>
    <t>ř.87+91</t>
  </si>
  <si>
    <t>0086</t>
  </si>
  <si>
    <t xml:space="preserve">     I. Jmění celkem                                          </t>
  </si>
  <si>
    <t>ř.88 až 90</t>
  </si>
  <si>
    <t>0087</t>
  </si>
  <si>
    <t xml:space="preserve">                     1.Vlastní jmění</t>
  </si>
  <si>
    <t>901</t>
  </si>
  <si>
    <t>0088</t>
  </si>
  <si>
    <t xml:space="preserve">                     2.Fondy</t>
  </si>
  <si>
    <t>911</t>
  </si>
  <si>
    <t>0089</t>
  </si>
  <si>
    <t xml:space="preserve">                     3.Oceňovací rozdíly z přecenění finančního majetku a závazků</t>
  </si>
  <si>
    <t>921</t>
  </si>
  <si>
    <t>0090</t>
  </si>
  <si>
    <t xml:space="preserve">     II. Výsledek hospodaření celkem</t>
  </si>
  <si>
    <t>ř.92 až 94</t>
  </si>
  <si>
    <t>0091</t>
  </si>
  <si>
    <t xml:space="preserve">                     1.Účet výsledku hospodaření</t>
  </si>
  <si>
    <t>963</t>
  </si>
  <si>
    <t>0092</t>
  </si>
  <si>
    <t xml:space="preserve">                     2.Výsledek hospodaření ve schvalovacím řízení</t>
  </si>
  <si>
    <t>931</t>
  </si>
  <si>
    <t>0093</t>
  </si>
  <si>
    <t xml:space="preserve">                     3.Nerozdělený zisk, neuhrazená ztráta minulých let</t>
  </si>
  <si>
    <t>932</t>
  </si>
  <si>
    <t>0094</t>
  </si>
  <si>
    <t xml:space="preserve">B. Cizí zdroje celkem                              </t>
  </si>
  <si>
    <t>ř.96+98+106+130</t>
  </si>
  <si>
    <t>0095</t>
  </si>
  <si>
    <t xml:space="preserve">     I. Rezervy celkem                                                </t>
  </si>
  <si>
    <t>ř.97</t>
  </si>
  <si>
    <t>0096</t>
  </si>
  <si>
    <t xml:space="preserve">                     1.Rezervy</t>
  </si>
  <si>
    <t>941</t>
  </si>
  <si>
    <t>0097</t>
  </si>
  <si>
    <t xml:space="preserve">     II. Dlouhodobé závazky celkem                   </t>
  </si>
  <si>
    <t>ř.99 až 105</t>
  </si>
  <si>
    <t>0098</t>
  </si>
  <si>
    <t xml:space="preserve">                     1.Dlouhodobé bankovní úvěry</t>
  </si>
  <si>
    <t>951</t>
  </si>
  <si>
    <t>0099</t>
  </si>
  <si>
    <t xml:space="preserve">                     2.Vydané dluhopisy</t>
  </si>
  <si>
    <t>953</t>
  </si>
  <si>
    <t>0100</t>
  </si>
  <si>
    <t xml:space="preserve">                     3.Závazky z pronájmu</t>
  </si>
  <si>
    <t>954</t>
  </si>
  <si>
    <t>0101</t>
  </si>
  <si>
    <t xml:space="preserve">                     4.Přijaté dlouhodobé zálohy</t>
  </si>
  <si>
    <t>955</t>
  </si>
  <si>
    <t>0102</t>
  </si>
  <si>
    <t xml:space="preserve">                     5.Dlouhodobé směnky k úhradě</t>
  </si>
  <si>
    <t>958</t>
  </si>
  <si>
    <t>0103</t>
  </si>
  <si>
    <t xml:space="preserve">                     6.Dohadné účty pasivní</t>
  </si>
  <si>
    <t>z389</t>
  </si>
  <si>
    <t>0104</t>
  </si>
  <si>
    <t xml:space="preserve">                     7.Ostatní dlouhodobé závazky</t>
  </si>
  <si>
    <t>959</t>
  </si>
  <si>
    <t>0105</t>
  </si>
  <si>
    <t xml:space="preserve">    III. Krátkodobé závazky celkem                   </t>
  </si>
  <si>
    <t>ř.107 až 129</t>
  </si>
  <si>
    <t>0106</t>
  </si>
  <si>
    <t xml:space="preserve">                     1.Dodavatelé</t>
  </si>
  <si>
    <t>321</t>
  </si>
  <si>
    <t>0107</t>
  </si>
  <si>
    <t xml:space="preserve">                     2.Směnky k úhradě</t>
  </si>
  <si>
    <t>322</t>
  </si>
  <si>
    <t>0108</t>
  </si>
  <si>
    <t xml:space="preserve">                     3.Přijaté zálohy</t>
  </si>
  <si>
    <t>324</t>
  </si>
  <si>
    <t>0109</t>
  </si>
  <si>
    <t xml:space="preserve">                     4.Ostatní závazky</t>
  </si>
  <si>
    <t>325</t>
  </si>
  <si>
    <t>0110</t>
  </si>
  <si>
    <t xml:space="preserve">                     5.Zaměstnanci</t>
  </si>
  <si>
    <t>331</t>
  </si>
  <si>
    <t>0111</t>
  </si>
  <si>
    <t xml:space="preserve">                     6.Ostatní závazky vůči zaměstnancům</t>
  </si>
  <si>
    <t>333</t>
  </si>
  <si>
    <t>0112</t>
  </si>
  <si>
    <t xml:space="preserve">                     7.Závazky k institucím sociálního zabezpečení a veřejného zdravotního pojištění</t>
  </si>
  <si>
    <t>0113</t>
  </si>
  <si>
    <t xml:space="preserve">                     8.Daň z příjmu</t>
  </si>
  <si>
    <t>0114</t>
  </si>
  <si>
    <t xml:space="preserve">                     9.Ostatní přímé daně</t>
  </si>
  <si>
    <t>0115</t>
  </si>
  <si>
    <t xml:space="preserve">                    10.Daň z přidané hodnoty</t>
  </si>
  <si>
    <t>0116</t>
  </si>
  <si>
    <t xml:space="preserve">                    11.Ostatní daně a poplatky</t>
  </si>
  <si>
    <t>0117</t>
  </si>
  <si>
    <t xml:space="preserve">                    12.Závazky ze vztahu ke státnímu rozpočtu</t>
  </si>
  <si>
    <t>0118</t>
  </si>
  <si>
    <t xml:space="preserve">                    13.Závazky ze vztahu k rozpočtu orgánů územních samosprávných celků</t>
  </si>
  <si>
    <t>0119</t>
  </si>
  <si>
    <t xml:space="preserve">                    14.Závazky z upsaných nesplacených cenných papírů a podílů</t>
  </si>
  <si>
    <t>367</t>
  </si>
  <si>
    <t>0120</t>
  </si>
  <si>
    <t xml:space="preserve">                    15.Závazky k účastníkům sdružení</t>
  </si>
  <si>
    <t>368</t>
  </si>
  <si>
    <t>0121</t>
  </si>
  <si>
    <t xml:space="preserve">                    16.Závazky z pevných termínovaných operací a opcí</t>
  </si>
  <si>
    <t>0122</t>
  </si>
  <si>
    <t xml:space="preserve">                    17.Jiné závazky</t>
  </si>
  <si>
    <t>379</t>
  </si>
  <si>
    <t>0123</t>
  </si>
  <si>
    <t xml:space="preserve">                    18.Krátkodobé bankovní úvěry</t>
  </si>
  <si>
    <t>231</t>
  </si>
  <si>
    <t>0124</t>
  </si>
  <si>
    <t xml:space="preserve">                    19.Eskontní úvěry</t>
  </si>
  <si>
    <t>232</t>
  </si>
  <si>
    <t>0125</t>
  </si>
  <si>
    <t xml:space="preserve">                    20.Vydané krátkodobé dluhopisy</t>
  </si>
  <si>
    <t>241</t>
  </si>
  <si>
    <t>0126</t>
  </si>
  <si>
    <t xml:space="preserve">                    21.Vlastní dluhopisy</t>
  </si>
  <si>
    <t>255</t>
  </si>
  <si>
    <t>0127</t>
  </si>
  <si>
    <t xml:space="preserve">                    22.Dohadné účty pasivní</t>
  </si>
  <si>
    <t>0128</t>
  </si>
  <si>
    <t xml:space="preserve">                    23.Ostatní krátkodobé finanční výpomoci</t>
  </si>
  <si>
    <t>249</t>
  </si>
  <si>
    <t>0129</t>
  </si>
  <si>
    <t xml:space="preserve">    IV. Jiná pasiva celkem                                </t>
  </si>
  <si>
    <t>ř.131 až 133</t>
  </si>
  <si>
    <t>0130</t>
  </si>
  <si>
    <t xml:space="preserve">                      1.Výdaje příštích období</t>
  </si>
  <si>
    <t>383</t>
  </si>
  <si>
    <t>0131</t>
  </si>
  <si>
    <t xml:space="preserve">                      2.Výnosy příštích období</t>
  </si>
  <si>
    <t>384</t>
  </si>
  <si>
    <t>0132</t>
  </si>
  <si>
    <t xml:space="preserve">                      3.Kursové rozdíly pasivní</t>
  </si>
  <si>
    <t>387</t>
  </si>
  <si>
    <t>0133</t>
  </si>
  <si>
    <t xml:space="preserve">Pasiva celkem                                                    </t>
  </si>
  <si>
    <t>ř.86+95</t>
  </si>
  <si>
    <t>0134</t>
  </si>
  <si>
    <t>Poznámky</t>
  </si>
  <si>
    <r>
      <t xml:space="preserve">Rozvaha (bilance) </t>
    </r>
    <r>
      <rPr>
        <sz val="8"/>
        <rFont val="Calibri"/>
        <family val="2"/>
        <charset val="238"/>
      </rPr>
      <t>(1)</t>
    </r>
  </si>
  <si>
    <r>
      <t xml:space="preserve"> Příloha č.1 k vyhlášce č. </t>
    </r>
    <r>
      <rPr>
        <b/>
        <sz val="9"/>
        <rFont val="Calibri"/>
        <family val="2"/>
        <charset val="238"/>
      </rPr>
      <t>504/2002 Sb.</t>
    </r>
    <r>
      <rPr>
        <sz val="9"/>
        <rFont val="Calibri"/>
        <family val="2"/>
        <charset val="238"/>
      </rPr>
      <t xml:space="preserve"> ve znění pozdějších předpisů</t>
    </r>
  </si>
  <si>
    <r>
      <t>Jednotlivé položky se vykazují v tis. Kč (</t>
    </r>
    <r>
      <rPr>
        <sz val="10"/>
        <rFont val="Calibri"/>
        <family val="2"/>
        <charset val="238"/>
      </rPr>
      <t>§4, odst.3</t>
    </r>
    <r>
      <rPr>
        <b/>
        <sz val="10"/>
        <rFont val="Calibri"/>
        <family val="2"/>
        <charset val="238"/>
      </rPr>
      <t>)</t>
    </r>
  </si>
  <si>
    <r>
      <t xml:space="preserve">účet / součet </t>
    </r>
    <r>
      <rPr>
        <sz val="8"/>
        <rFont val="Calibri"/>
        <family val="2"/>
        <charset val="238"/>
      </rPr>
      <t>(2)</t>
    </r>
  </si>
  <si>
    <r>
      <t>řádek</t>
    </r>
    <r>
      <rPr>
        <sz val="9"/>
        <rFont val="Calibri"/>
        <family val="2"/>
        <charset val="238"/>
      </rPr>
      <t xml:space="preserve"> </t>
    </r>
    <r>
      <rPr>
        <sz val="8"/>
        <rFont val="Calibri"/>
        <family val="2"/>
        <charset val="238"/>
      </rPr>
      <t>(3)</t>
    </r>
  </si>
  <si>
    <r>
      <t>stav k 1.1.</t>
    </r>
    <r>
      <rPr>
        <b/>
        <sz val="8"/>
        <rFont val="Calibri"/>
        <family val="2"/>
        <charset val="238"/>
      </rPr>
      <t xml:space="preserve"> </t>
    </r>
    <r>
      <rPr>
        <sz val="8"/>
        <rFont val="Calibri"/>
        <family val="2"/>
        <charset val="238"/>
      </rPr>
      <t>(4)</t>
    </r>
  </si>
  <si>
    <r>
      <t>stav k 31.12.</t>
    </r>
    <r>
      <rPr>
        <sz val="8"/>
        <rFont val="Calibri"/>
        <family val="2"/>
        <charset val="238"/>
      </rPr>
      <t>(4)</t>
    </r>
  </si>
  <si>
    <r>
      <rPr>
        <sz val="8"/>
        <rFont val="Calibri"/>
        <family val="2"/>
        <charset val="238"/>
      </rPr>
      <t>(1)</t>
    </r>
    <r>
      <rPr>
        <i/>
        <sz val="10"/>
        <rFont val="Calibri"/>
        <family val="2"/>
        <charset val="238"/>
      </rPr>
      <t xml:space="preserve"> </t>
    </r>
    <r>
      <rPr>
        <sz val="10"/>
        <rFont val="Calibri"/>
        <family val="2"/>
        <charset val="238"/>
      </rPr>
      <t>Zpracování "Rozvahy" se řídí § 5 a §§ 7 až 25  Vyhlášky 504/2002 Sb.</t>
    </r>
  </si>
  <si>
    <r>
      <rPr>
        <sz val="8"/>
        <rFont val="Calibri"/>
        <family val="2"/>
        <charset val="238"/>
      </rPr>
      <t>(2)</t>
    </r>
    <r>
      <rPr>
        <sz val="10"/>
        <rFont val="Calibri"/>
        <family val="2"/>
        <charset val="238"/>
      </rPr>
      <t xml:space="preserve"> Vyhláškou je dáno pouze označení a členění textů; čísla příslušných účtů jsou doplněna pro lepší orientaci ve výkazu.</t>
    </r>
  </si>
  <si>
    <r>
      <rPr>
        <sz val="8"/>
        <rFont val="Calibri"/>
        <family val="2"/>
        <charset val="238"/>
      </rPr>
      <t>(3)</t>
    </r>
    <r>
      <rPr>
        <sz val="10"/>
        <rFont val="Calibri"/>
        <family val="2"/>
        <charset val="238"/>
      </rPr>
      <t xml:space="preserve"> Číslování řádků a sloupců je závazné pro datové vstupní věty formátu F-JASU pro zpracování výkazů v MÚZO Praha s.r.o.</t>
    </r>
  </si>
  <si>
    <r>
      <rPr>
        <sz val="8"/>
        <rFont val="Calibri"/>
        <family val="2"/>
        <charset val="238"/>
      </rPr>
      <t>(4)</t>
    </r>
    <r>
      <rPr>
        <sz val="10"/>
        <rFont val="Calibri"/>
        <family val="2"/>
        <charset val="238"/>
      </rPr>
      <t xml:space="preserve"> Údaje se vyplňují  zaokrouhlené na celé tisíce bez desetinných míst.</t>
    </r>
  </si>
  <si>
    <t>Tabulka 2   Výkaz zisku a ztráty</t>
  </si>
  <si>
    <r>
      <t xml:space="preserve">Výkaz zisku a ztráty </t>
    </r>
    <r>
      <rPr>
        <sz val="8"/>
        <rFont val="Calibri"/>
        <family val="2"/>
        <charset val="238"/>
      </rPr>
      <t>(1)</t>
    </r>
  </si>
  <si>
    <r>
      <t xml:space="preserve"> Příloha č.2 k vyhlášce č. </t>
    </r>
    <r>
      <rPr>
        <b/>
        <sz val="9"/>
        <rFont val="Calibri"/>
        <family val="2"/>
        <charset val="238"/>
      </rPr>
      <t>504/2002 Sb.</t>
    </r>
    <r>
      <rPr>
        <sz val="9"/>
        <rFont val="Calibri"/>
        <family val="2"/>
        <charset val="238"/>
      </rPr>
      <t xml:space="preserve"> ve znění pozdějších předpisů</t>
    </r>
  </si>
  <si>
    <r>
      <t xml:space="preserve"> Jednotlivé položky se vykazují v tis. Kč (</t>
    </r>
    <r>
      <rPr>
        <sz val="10"/>
        <rFont val="Calibri"/>
        <family val="2"/>
        <charset val="238"/>
      </rPr>
      <t>§4, odst.3</t>
    </r>
    <r>
      <rPr>
        <b/>
        <sz val="10"/>
        <rFont val="Calibri"/>
        <family val="2"/>
        <charset val="238"/>
      </rPr>
      <t>)</t>
    </r>
  </si>
  <si>
    <r>
      <t xml:space="preserve">řádek </t>
    </r>
    <r>
      <rPr>
        <sz val="8"/>
        <rFont val="Calibri"/>
        <family val="2"/>
        <charset val="238"/>
      </rPr>
      <t>(3)</t>
    </r>
  </si>
  <si>
    <r>
      <t xml:space="preserve">hlavní činnost </t>
    </r>
    <r>
      <rPr>
        <sz val="8"/>
        <rFont val="Calibri"/>
        <family val="2"/>
        <charset val="238"/>
      </rPr>
      <t>(4)</t>
    </r>
  </si>
  <si>
    <r>
      <t xml:space="preserve">doplňková (hospodářská) činnost </t>
    </r>
    <r>
      <rPr>
        <sz val="8"/>
        <rFont val="Calibri"/>
        <family val="2"/>
        <charset val="238"/>
      </rPr>
      <t>(4)</t>
    </r>
  </si>
  <si>
    <t>A. Náklady</t>
  </si>
  <si>
    <t>sl.2</t>
  </si>
  <si>
    <t xml:space="preserve">     I. Spotřebované nákupy celkem</t>
  </si>
  <si>
    <t>ř.2 až 5</t>
  </si>
  <si>
    <t xml:space="preserve">            1.Spotřeba materiálu</t>
  </si>
  <si>
    <t xml:space="preserve">            2.Spotřeba energie</t>
  </si>
  <si>
    <t xml:space="preserve">            3.Spotřeba ostatních neskladovatelných dodávek</t>
  </si>
  <si>
    <t xml:space="preserve">            4.Prodané zboží</t>
  </si>
  <si>
    <t xml:space="preserve">     II.Služby celkem</t>
  </si>
  <si>
    <t>ř.7 až 10</t>
  </si>
  <si>
    <t xml:space="preserve">            5.Opravy a udržování</t>
  </si>
  <si>
    <t xml:space="preserve">            6.Cestovné</t>
  </si>
  <si>
    <t xml:space="preserve">            7.Náklady na reprezentaci</t>
  </si>
  <si>
    <t xml:space="preserve">            8.Ostatní služby</t>
  </si>
  <si>
    <t xml:space="preserve">     III.Osobní náklady celkem</t>
  </si>
  <si>
    <t>ř.12 až 16</t>
  </si>
  <si>
    <t xml:space="preserve">            9.Mzdové náklady</t>
  </si>
  <si>
    <t xml:space="preserve">            10.Zákonné sociální pojištění</t>
  </si>
  <si>
    <t xml:space="preserve">            11.Ostatní sociální pojištění</t>
  </si>
  <si>
    <t xml:space="preserve">            12.Zákonné sociální náklady</t>
  </si>
  <si>
    <t xml:space="preserve">            13.Ostatní sociální náklady</t>
  </si>
  <si>
    <t xml:space="preserve">    IV.Daně a poplatky celkem</t>
  </si>
  <si>
    <t>ř.18 až 20</t>
  </si>
  <si>
    <t xml:space="preserve">            14.Daň silniční</t>
  </si>
  <si>
    <t xml:space="preserve">            15.Daň z nemovitosti</t>
  </si>
  <si>
    <t xml:space="preserve">            16.Ostatní daně a poplatky</t>
  </si>
  <si>
    <t xml:space="preserve">    V.Ostatní náklady celkem</t>
  </si>
  <si>
    <t>ř.22 až 29</t>
  </si>
  <si>
    <t xml:space="preserve">            17.Smluvní pokuty a úroky z prodlení</t>
  </si>
  <si>
    <t xml:space="preserve">            18.Ostatní pokuty a penále</t>
  </si>
  <si>
    <t xml:space="preserve">            19.Odpis nedobytné pohledávky</t>
  </si>
  <si>
    <t xml:space="preserve">            20.Úroky</t>
  </si>
  <si>
    <t xml:space="preserve">            21.Kursové ztráty</t>
  </si>
  <si>
    <t xml:space="preserve">            22.Dary</t>
  </si>
  <si>
    <t xml:space="preserve">            23.Manka a škody</t>
  </si>
  <si>
    <t xml:space="preserve">            24.Jiné ostatní náklady</t>
  </si>
  <si>
    <t xml:space="preserve">     VI.Odpisy, prodaný majetek, tvorba rezerv a opravných položek celkem</t>
  </si>
  <si>
    <t>ř.31 až 36</t>
  </si>
  <si>
    <t xml:space="preserve">            25.Odpisy dlouhodobého nehmotného a hmotného majetku</t>
  </si>
  <si>
    <t xml:space="preserve">            26.Zůstat. cena prodaného dlouh. nehmotného a hmotného majetku</t>
  </si>
  <si>
    <t xml:space="preserve">            27.Prodané cenné papíry a podíly</t>
  </si>
  <si>
    <t xml:space="preserve">            28.Prodaný materiál</t>
  </si>
  <si>
    <t xml:space="preserve">            29.Tvorba rezerv</t>
  </si>
  <si>
    <t xml:space="preserve">            30.Tvorba opravných položek</t>
  </si>
  <si>
    <t xml:space="preserve">     VII.Poskytnuté příspěvky celkem</t>
  </si>
  <si>
    <t>ř.38 a 39</t>
  </si>
  <si>
    <t xml:space="preserve">            31.Poskytnuté příspěvky zúčtované mezi organizačními složkami</t>
  </si>
  <si>
    <t xml:space="preserve">            32.Poskytnuté členské příspěvky</t>
  </si>
  <si>
    <t xml:space="preserve">     VIII.Daň z příjmů celkem</t>
  </si>
  <si>
    <t>ř.41</t>
  </si>
  <si>
    <t xml:space="preserve">            33.Dodatečné odvody daně z příjmů</t>
  </si>
  <si>
    <t>Náklady celkem</t>
  </si>
  <si>
    <t xml:space="preserve">ř.1+6+11+17+21+ 30+37+40 </t>
  </si>
  <si>
    <t>B. Výnosy</t>
  </si>
  <si>
    <t xml:space="preserve">        I.Tržby za vlastní výkony a za zboží celkem</t>
  </si>
  <si>
    <t>ř.44 až 46</t>
  </si>
  <si>
    <t xml:space="preserve">             1.Tržby za vlastní výrobky</t>
  </si>
  <si>
    <t xml:space="preserve">             2.Tržby z prodeje služeb</t>
  </si>
  <si>
    <t xml:space="preserve">             3.Tržby za prodané zboží</t>
  </si>
  <si>
    <t xml:space="preserve">       II.Změny stavu vnitroorganizačních zásob celkem</t>
  </si>
  <si>
    <t>ř.48 až 51</t>
  </si>
  <si>
    <t xml:space="preserve">             4.Změna stavu zásob nedokončené výroby</t>
  </si>
  <si>
    <t xml:space="preserve">             5.Změna stavu zásob polotovarů</t>
  </si>
  <si>
    <t xml:space="preserve">             6.Změna stavu zásob výrobků</t>
  </si>
  <si>
    <t xml:space="preserve">             7.Změna stavu zvířat</t>
  </si>
  <si>
    <t xml:space="preserve">       III.Aktivace celkem</t>
  </si>
  <si>
    <t>ř.53 až 56</t>
  </si>
  <si>
    <t xml:space="preserve">             8.Aktivace materiálu a zboží</t>
  </si>
  <si>
    <t xml:space="preserve">             9.Aktivace vnitroorganizačních služeb</t>
  </si>
  <si>
    <t xml:space="preserve">             10.Aktivace dlouhodobého nehmotného majetku</t>
  </si>
  <si>
    <t xml:space="preserve">             11.Aktivace dlouhodobého hmotného majetku</t>
  </si>
  <si>
    <t xml:space="preserve">       IV.Ostatní výnosy celkem</t>
  </si>
  <si>
    <t>ř.58 až 64</t>
  </si>
  <si>
    <t xml:space="preserve">             12.Smluvní pokuty a úroky z prodlení</t>
  </si>
  <si>
    <t xml:space="preserve">             13.Ostatní pokuty a penále</t>
  </si>
  <si>
    <t xml:space="preserve">             14.Platby za odepsané pohledávky</t>
  </si>
  <si>
    <t xml:space="preserve">             15.Úroky</t>
  </si>
  <si>
    <t xml:space="preserve">             16.Kursové zisky</t>
  </si>
  <si>
    <t xml:space="preserve">             17.Zúčtování fondů</t>
  </si>
  <si>
    <t xml:space="preserve">             18.Jiné ostatní výnosy</t>
  </si>
  <si>
    <t xml:space="preserve">       V.Tržby z prodeje majetku, zúčtování rezerv a opravných položek celkem</t>
  </si>
  <si>
    <t>ř.66 až 72</t>
  </si>
  <si>
    <t xml:space="preserve">             19.Tržby z prodeje dlouh. nehmotného a hmotného majetku</t>
  </si>
  <si>
    <t xml:space="preserve">             20.Tržby z prodeje cenných papírů a podílů</t>
  </si>
  <si>
    <t xml:space="preserve">             21.Tržby z prodeje materiálu</t>
  </si>
  <si>
    <t xml:space="preserve">             22.Výnosy z krátkodobého finančního majetku</t>
  </si>
  <si>
    <t xml:space="preserve">             23.Zúčtování rezerv</t>
  </si>
  <si>
    <t xml:space="preserve">             24.Výnosy z dlouhodobého finančního majetku</t>
  </si>
  <si>
    <t xml:space="preserve">             25.Zúčtování opravných položek</t>
  </si>
  <si>
    <t xml:space="preserve">      VI.Přijaté příspěvky celkem</t>
  </si>
  <si>
    <t>ř.74 až 76</t>
  </si>
  <si>
    <t xml:space="preserve">             26.Přijaté příspěvky zúčtované mezi organizačními složkami</t>
  </si>
  <si>
    <t xml:space="preserve">             27.Přijaté příspěvky (dary)</t>
  </si>
  <si>
    <t xml:space="preserve">             28.Přijaté členské příspěvky</t>
  </si>
  <si>
    <t xml:space="preserve">      VII.Provozní dotace celkem</t>
  </si>
  <si>
    <t>ř.78</t>
  </si>
  <si>
    <t xml:space="preserve">             29.Provozní dotace</t>
  </si>
  <si>
    <t>Výnosy celkem</t>
  </si>
  <si>
    <t>ř.43+47+52+57+65+73+77</t>
  </si>
  <si>
    <t>C. Výsledek hospodaření před zdaněním</t>
  </si>
  <si>
    <t>ř.79 - 42</t>
  </si>
  <si>
    <t xml:space="preserve">             34.Daň z příjmů</t>
  </si>
  <si>
    <t>D. Výsledek hospodaření po zdanění</t>
  </si>
  <si>
    <t>ř.80 - 81</t>
  </si>
  <si>
    <t>hlavní + doplňková (hospodářská) činnost</t>
  </si>
  <si>
    <t xml:space="preserve">     Výsledek hospodaření před zdaněním</t>
  </si>
  <si>
    <t>ř.80/1+80/2</t>
  </si>
  <si>
    <t xml:space="preserve">     Výsledek hospodaření po zdanění</t>
  </si>
  <si>
    <t>ř.82/1+82/2</t>
  </si>
  <si>
    <r>
      <rPr>
        <sz val="8"/>
        <rFont val="Calibri"/>
        <family val="2"/>
        <charset val="238"/>
      </rPr>
      <t>(1)</t>
    </r>
    <r>
      <rPr>
        <sz val="10"/>
        <rFont val="Calibri"/>
        <family val="2"/>
        <charset val="238"/>
      </rPr>
      <t xml:space="preserve"> Zpracování "Výkazu zisku a ztráty" se řídí § 6 a §§ 26 až 28  Vyhlášky 504/2002 Sb.</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</si>
  <si>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</si>
  <si>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Tabulka 2   Výkaz zisku a ztráty - škola</t>
  </si>
  <si>
    <t>Tabulka 2   Výkaz zisku a ztráty - KaM</t>
  </si>
  <si>
    <t>Tabulka 4   Přehled o peněžních tocích (výkaz cash flow)</t>
  </si>
  <si>
    <t>(tis. Kč)</t>
  </si>
  <si>
    <t xml:space="preserve">Struktura celkového CASH FLOW                      </t>
  </si>
  <si>
    <t>č.ř.</t>
  </si>
  <si>
    <t>Minulé období</t>
  </si>
  <si>
    <t>Běžné období</t>
  </si>
  <si>
    <t>Rozdíl</t>
  </si>
  <si>
    <t>Vliv na CF</t>
  </si>
  <si>
    <t xml:space="preserve">Hospodářský výsledek bežného roku                  </t>
  </si>
  <si>
    <t>001</t>
  </si>
  <si>
    <t xml:space="preserve">Odpisy dlohodobého majetku                         </t>
  </si>
  <si>
    <t>002</t>
  </si>
  <si>
    <t xml:space="preserve">Rezervy řízené předpisy                            </t>
  </si>
  <si>
    <t>003</t>
  </si>
  <si>
    <t xml:space="preserve">Přechodné účty pasivní                             </t>
  </si>
  <si>
    <t>004</t>
  </si>
  <si>
    <t xml:space="preserve">     Výdaje příštích období                        </t>
  </si>
  <si>
    <t>005</t>
  </si>
  <si>
    <t xml:space="preserve">     Výnosy příštích období                        </t>
  </si>
  <si>
    <t>006</t>
  </si>
  <si>
    <t xml:space="preserve">     Kursové rozdíly pasivní                       </t>
  </si>
  <si>
    <t>007</t>
  </si>
  <si>
    <t xml:space="preserve">     Dohadné účty pasivní                          </t>
  </si>
  <si>
    <t>008</t>
  </si>
  <si>
    <t xml:space="preserve">Přechodné účty aktivní                             </t>
  </si>
  <si>
    <t>009</t>
  </si>
  <si>
    <t xml:space="preserve">     Náklady příštích období                       </t>
  </si>
  <si>
    <t>010</t>
  </si>
  <si>
    <t xml:space="preserve">     Příjmy příštích období                        </t>
  </si>
  <si>
    <t>011</t>
  </si>
  <si>
    <t xml:space="preserve">     Kursové rozdíly aktivní                       </t>
  </si>
  <si>
    <t xml:space="preserve">     Dohadné účty aktivní                          </t>
  </si>
  <si>
    <t xml:space="preserve">Pohledávky celkem                                  </t>
  </si>
  <si>
    <t xml:space="preserve">     Z obchodního styku                            </t>
  </si>
  <si>
    <t>015</t>
  </si>
  <si>
    <t xml:space="preserve">     K účastníkům sdružení                         </t>
  </si>
  <si>
    <t>016</t>
  </si>
  <si>
    <t xml:space="preserve">     Za institucemi soc. zabezp. a zdravot. pojištění </t>
  </si>
  <si>
    <t>017</t>
  </si>
  <si>
    <t xml:space="preserve">     Daň z příjmu                                  </t>
  </si>
  <si>
    <t xml:space="preserve">     Ostatní přímé daně                            </t>
  </si>
  <si>
    <t xml:space="preserve">     Daň z přidané hodnoty                         </t>
  </si>
  <si>
    <t>020</t>
  </si>
  <si>
    <t xml:space="preserve">     Ostatní daně a poplatky                       </t>
  </si>
  <si>
    <t xml:space="preserve">     Ze vztahu ke statnímu rozpočtu                </t>
  </si>
  <si>
    <t xml:space="preserve">     Ze vztahu k rozpočtu organů ÚSC               </t>
  </si>
  <si>
    <t>023</t>
  </si>
  <si>
    <t xml:space="preserve">     Za zaměstnanci                                </t>
  </si>
  <si>
    <t>024</t>
  </si>
  <si>
    <t xml:space="preserve">     Z emitovaných dluhopisů a jiné pohledávky    </t>
  </si>
  <si>
    <t xml:space="preserve">     Opravná položka k pohledávkám                 </t>
  </si>
  <si>
    <t xml:space="preserve">Ceniny                                            </t>
  </si>
  <si>
    <t>027</t>
  </si>
  <si>
    <t xml:space="preserve">Majetkové cenné papíry                             </t>
  </si>
  <si>
    <t xml:space="preserve">Dlužné cenné pap. a vlastní dluhopisy              </t>
  </si>
  <si>
    <t>Ostatní cenné papíry a pořízení krátkodob. finan. majetku</t>
  </si>
  <si>
    <t>030</t>
  </si>
  <si>
    <t xml:space="preserve">Zásoby celkem                                      </t>
  </si>
  <si>
    <t xml:space="preserve">     Materiál na skladě a na cestě                 </t>
  </si>
  <si>
    <t xml:space="preserve">     Nedokončená výroba a polotovary vlastní výroby     </t>
  </si>
  <si>
    <t>033</t>
  </si>
  <si>
    <t xml:space="preserve">     Výrobky                                       </t>
  </si>
  <si>
    <t>034</t>
  </si>
  <si>
    <t xml:space="preserve">     Zvířata                                       </t>
  </si>
  <si>
    <t>035</t>
  </si>
  <si>
    <t xml:space="preserve">     Zboží na skladě a na cestě                    </t>
  </si>
  <si>
    <t>036</t>
  </si>
  <si>
    <t xml:space="preserve">     Poskytnuté zálohy na zásoby                   </t>
  </si>
  <si>
    <t>037</t>
  </si>
  <si>
    <t xml:space="preserve">Krátkodobé závazky                                 </t>
  </si>
  <si>
    <t>038</t>
  </si>
  <si>
    <t xml:space="preserve">     Dodavatelé                                    </t>
  </si>
  <si>
    <t>039</t>
  </si>
  <si>
    <t xml:space="preserve">     Směnky k úhradě                               </t>
  </si>
  <si>
    <t>040</t>
  </si>
  <si>
    <t xml:space="preserve">     Přijaté zálohy                                </t>
  </si>
  <si>
    <t xml:space="preserve">     Ostatní závazky                               </t>
  </si>
  <si>
    <t xml:space="preserve">     Zaměstnanci                                   </t>
  </si>
  <si>
    <t xml:space="preserve">     Ostatní závazky vůči zaměstnancům             </t>
  </si>
  <si>
    <t>044</t>
  </si>
  <si>
    <t xml:space="preserve">     K institucím soc. zabezp. a zdravot. Pojištění</t>
  </si>
  <si>
    <t>045</t>
  </si>
  <si>
    <t>046</t>
  </si>
  <si>
    <t xml:space="preserve">     Ostatní přímé daně                       </t>
  </si>
  <si>
    <t>047</t>
  </si>
  <si>
    <t>048</t>
  </si>
  <si>
    <t>049</t>
  </si>
  <si>
    <t xml:space="preserve">     Ze vztahu ke státnímu rozpočtu                </t>
  </si>
  <si>
    <t>050</t>
  </si>
  <si>
    <t xml:space="preserve">     Ze vztahu k rozpočtu ÚSC                      </t>
  </si>
  <si>
    <t xml:space="preserve">     Jiné závazky                                  </t>
  </si>
  <si>
    <t>053</t>
  </si>
  <si>
    <t xml:space="preserve">Krátkodobé bankovní úvěry                          </t>
  </si>
  <si>
    <t>054</t>
  </si>
  <si>
    <t xml:space="preserve">Přijaté finanční výpomoci                          </t>
  </si>
  <si>
    <t>055</t>
  </si>
  <si>
    <t xml:space="preserve">Cash flow provozní                                 </t>
  </si>
  <si>
    <t>056</t>
  </si>
  <si>
    <t xml:space="preserve">Nehmotný dlouhodobý majetek                        </t>
  </si>
  <si>
    <t>057</t>
  </si>
  <si>
    <t xml:space="preserve">     Nehmotné výsledky výzkumu a vývoje            </t>
  </si>
  <si>
    <t>058</t>
  </si>
  <si>
    <t xml:space="preserve">     Software                                      </t>
  </si>
  <si>
    <t>059</t>
  </si>
  <si>
    <t xml:space="preserve">     Předměty ocenitelných práv                    </t>
  </si>
  <si>
    <t>060</t>
  </si>
  <si>
    <t xml:space="preserve">     Drobný  dlouhodobý nehmotný majetek           </t>
  </si>
  <si>
    <t xml:space="preserve">     Ostatní  dlouhodobý nehmotný majetek          </t>
  </si>
  <si>
    <t xml:space="preserve">     Nedokončené nehmotné investice                </t>
  </si>
  <si>
    <t xml:space="preserve">     Poskytnuté zálohy na nehmot. dlouhod. majetek      </t>
  </si>
  <si>
    <t>064</t>
  </si>
  <si>
    <t xml:space="preserve">Oprávky celkem                                     </t>
  </si>
  <si>
    <t>065</t>
  </si>
  <si>
    <t xml:space="preserve">     K nehmotným výsledkům výzkumné činnosti         </t>
  </si>
  <si>
    <t xml:space="preserve">     K softwaru                                    </t>
  </si>
  <si>
    <t xml:space="preserve">     K předmětům ocenitelných práv                 </t>
  </si>
  <si>
    <t>068</t>
  </si>
  <si>
    <t xml:space="preserve">     K drobnému nehmot. dlouhodobému majetku   </t>
  </si>
  <si>
    <t xml:space="preserve">     K ostatnímu nehmot. dlouhodobému majetku</t>
  </si>
  <si>
    <t>070</t>
  </si>
  <si>
    <t xml:space="preserve">Hmotný dlouhodobý majetek                          </t>
  </si>
  <si>
    <t>071</t>
  </si>
  <si>
    <t xml:space="preserve">     Pozemky                                       </t>
  </si>
  <si>
    <t xml:space="preserve">     Umělecká díla a sbírky                        </t>
  </si>
  <si>
    <t xml:space="preserve">     Stavby                                        </t>
  </si>
  <si>
    <t xml:space="preserve">     Samostatné movité věci a soubory movité věcí     </t>
  </si>
  <si>
    <t>075</t>
  </si>
  <si>
    <t xml:space="preserve">     Pěstitelské celky trvalých porostů            </t>
  </si>
  <si>
    <t>076</t>
  </si>
  <si>
    <t xml:space="preserve">     Základní stádo a tažná zvířata                </t>
  </si>
  <si>
    <t>077</t>
  </si>
  <si>
    <t xml:space="preserve">     Drobný hmotný dlouhodobý majetek              </t>
  </si>
  <si>
    <t xml:space="preserve">     Ostatní hmotný dlouhodobý majetek</t>
  </si>
  <si>
    <t xml:space="preserve">     Nedokončené hmotné investice                  </t>
  </si>
  <si>
    <t>080</t>
  </si>
  <si>
    <t xml:space="preserve">     Poskytnuté zálohy na hmotný dlouhodobý majetek</t>
  </si>
  <si>
    <t xml:space="preserve">     Ke stavbám                                    </t>
  </si>
  <si>
    <t>083</t>
  </si>
  <si>
    <t xml:space="preserve">     K movitým věcem a souborům movitých věcí           </t>
  </si>
  <si>
    <t>084</t>
  </si>
  <si>
    <t xml:space="preserve">     K pěstitelským celkům trvalých porostů        </t>
  </si>
  <si>
    <t xml:space="preserve">     K zakladnímu stádu a tažným zvířatům          </t>
  </si>
  <si>
    <t xml:space="preserve">     K drobnému hmotnému dlouhodobému majetku      </t>
  </si>
  <si>
    <t>087</t>
  </si>
  <si>
    <t xml:space="preserve">     K ostatnímu hmotnému dlouhodobému majetku     </t>
  </si>
  <si>
    <t xml:space="preserve">Korekce vyloučením odpisů                          </t>
  </si>
  <si>
    <t xml:space="preserve">Dlouhodobý finanční majetek                        </t>
  </si>
  <si>
    <t>090</t>
  </si>
  <si>
    <t xml:space="preserve">     Podíl. cennné papíry a vklady - rozhodný vliv        </t>
  </si>
  <si>
    <t>091</t>
  </si>
  <si>
    <t xml:space="preserve">     Podíl. cenné papíry a vklady - podstatný vliv      </t>
  </si>
  <si>
    <t>092</t>
  </si>
  <si>
    <t xml:space="preserve">     Ostatní dlouhodobé cenné papíry a vklady      </t>
  </si>
  <si>
    <t>093</t>
  </si>
  <si>
    <t xml:space="preserve">     Půjčky podnikům ve skupině                    </t>
  </si>
  <si>
    <t>094</t>
  </si>
  <si>
    <t xml:space="preserve">     Ostatní dlouhodobý finanční majetek           </t>
  </si>
  <si>
    <t>095</t>
  </si>
  <si>
    <t xml:space="preserve">Cash flow z investiční činnosti                    </t>
  </si>
  <si>
    <t>096</t>
  </si>
  <si>
    <t xml:space="preserve">Dlouhodobé závazky celkem                          </t>
  </si>
  <si>
    <t>097</t>
  </si>
  <si>
    <t xml:space="preserve">     Emitované dluhopisy                           </t>
  </si>
  <si>
    <t>098</t>
  </si>
  <si>
    <t xml:space="preserve">     Závazky z pronájmu                            </t>
  </si>
  <si>
    <t>099</t>
  </si>
  <si>
    <t xml:space="preserve">     Dlouhodobě přijaté zálohy                     </t>
  </si>
  <si>
    <t xml:space="preserve">     Dlouhodobě směnky k úhradě                    </t>
  </si>
  <si>
    <t xml:space="preserve">     Ostatní dlouhodobé závazky                    </t>
  </si>
  <si>
    <t xml:space="preserve">Dlouhodobé bankovní úvěry                          </t>
  </si>
  <si>
    <t xml:space="preserve">Vlastní jmění                                      </t>
  </si>
  <si>
    <t xml:space="preserve">Fondy                                              </t>
  </si>
  <si>
    <t xml:space="preserve">Oceňovací rozdíly z přecenění majetku a závazků    </t>
  </si>
  <si>
    <t xml:space="preserve">Nerozděl. zisk, neuhraz. ztráta minulých let            </t>
  </si>
  <si>
    <t xml:space="preserve">Hospodářský výsledek ve schvalovacím řízení        </t>
  </si>
  <si>
    <t xml:space="preserve">Korekce snížením disponibilního zisku běžného roku </t>
  </si>
  <si>
    <t xml:space="preserve">Cash flow z finanční činnosti                      </t>
  </si>
  <si>
    <t xml:space="preserve">Cash flow celkové                                  </t>
  </si>
  <si>
    <t xml:space="preserve">Stav peněžních prostředků                          </t>
  </si>
  <si>
    <t>Tabulka 5.c  Financování programů reprodukce majetku</t>
  </si>
  <si>
    <t>Identifikační číslo EDS (ISPROFIN)</t>
  </si>
  <si>
    <t xml:space="preserve">Název akce </t>
  </si>
  <si>
    <r>
      <t xml:space="preserve">Prostředky z veřejných zdrojů </t>
    </r>
    <r>
      <rPr>
        <b/>
        <sz val="10"/>
        <color indexed="8"/>
        <rFont val="Calibri"/>
        <family val="2"/>
        <charset val="238"/>
      </rPr>
      <t xml:space="preserve">běžné </t>
    </r>
    <r>
      <rPr>
        <sz val="8"/>
        <color indexed="8"/>
        <rFont val="Calibri"/>
        <family val="2"/>
        <charset val="238"/>
      </rPr>
      <t>(1)</t>
    </r>
  </si>
  <si>
    <r>
      <t xml:space="preserve">Prostředky z veřejných zdrojů </t>
    </r>
    <r>
      <rPr>
        <b/>
        <sz val="10"/>
        <color indexed="8"/>
        <rFont val="Calibri"/>
        <family val="2"/>
        <charset val="238"/>
      </rPr>
      <t>kapitálové</t>
    </r>
  </si>
  <si>
    <r>
      <t xml:space="preserve">Prostředky z veřejných zdrojů </t>
    </r>
    <r>
      <rPr>
        <b/>
        <sz val="10"/>
        <color indexed="8"/>
        <rFont val="Calibri"/>
        <family val="2"/>
        <charset val="238"/>
      </rPr>
      <t>celkem</t>
    </r>
    <r>
      <rPr>
        <sz val="10"/>
        <color indexed="8"/>
        <rFont val="Calibri"/>
        <family val="2"/>
        <charset val="238"/>
      </rPr>
      <t xml:space="preserve"> </t>
    </r>
  </si>
  <si>
    <t>Vratka nevyčerpaných prostředků</t>
  </si>
  <si>
    <r>
      <t>Vlastní použité</t>
    </r>
    <r>
      <rPr>
        <sz val="8"/>
        <color indexed="8"/>
        <rFont val="Calibri"/>
        <family val="2"/>
        <charset val="238"/>
      </rPr>
      <t xml:space="preserve"> (3)</t>
    </r>
  </si>
  <si>
    <r>
      <t>Ostatní použité neveřejné zdroje celkem</t>
    </r>
    <r>
      <rPr>
        <sz val="8"/>
        <color indexed="8"/>
        <rFont val="Calibri"/>
        <family val="2"/>
        <charset val="238"/>
      </rPr>
      <t xml:space="preserve"> (4)</t>
    </r>
  </si>
  <si>
    <t>Použité zdroje celkem</t>
  </si>
  <si>
    <r>
      <t xml:space="preserve">poskytnuté </t>
    </r>
    <r>
      <rPr>
        <sz val="8"/>
        <color indexed="8"/>
        <rFont val="Calibri"/>
        <family val="2"/>
        <charset val="238"/>
      </rPr>
      <t>(2)</t>
    </r>
  </si>
  <si>
    <t>použité</t>
  </si>
  <si>
    <r>
      <t>poskytnuté</t>
    </r>
    <r>
      <rPr>
        <sz val="8"/>
        <color indexed="8"/>
        <rFont val="Calibri"/>
        <family val="2"/>
        <charset val="238"/>
      </rPr>
      <t xml:space="preserve"> (2)</t>
    </r>
  </si>
  <si>
    <t xml:space="preserve">poskytnuté </t>
  </si>
  <si>
    <t>a</t>
  </si>
  <si>
    <t>b</t>
  </si>
  <si>
    <t>c</t>
  </si>
  <si>
    <t>d</t>
  </si>
  <si>
    <t>e=a+c</t>
  </si>
  <si>
    <t>f=b+d</t>
  </si>
  <si>
    <t>g=e-f</t>
  </si>
  <si>
    <t>h</t>
  </si>
  <si>
    <t>i</t>
  </si>
  <si>
    <t>j=f+h+i</t>
  </si>
  <si>
    <t>133D21M004301</t>
  </si>
  <si>
    <t>VUT – Rekonstrukce opláštění A1, Technická 2, Brno</t>
  </si>
  <si>
    <r>
      <t xml:space="preserve">  C  e  l  k  e  m</t>
    </r>
    <r>
      <rPr>
        <sz val="11"/>
        <rFont val="Calibri"/>
        <family val="2"/>
        <charset val="238"/>
      </rPr>
      <t xml:space="preserve"> </t>
    </r>
    <r>
      <rPr>
        <sz val="8"/>
        <rFont val="Calibri"/>
        <family val="2"/>
        <charset val="238"/>
      </rPr>
      <t xml:space="preserve"> (5)</t>
    </r>
  </si>
  <si>
    <t xml:space="preserve">Poznámky: </t>
  </si>
  <si>
    <r>
      <rPr>
        <sz val="8"/>
        <rFont val="Calibri"/>
        <family val="2"/>
        <charset val="238"/>
      </rPr>
      <t>(1)</t>
    </r>
    <r>
      <rPr>
        <sz val="10"/>
        <rFont val="Calibri"/>
        <family val="2"/>
        <charset val="238"/>
      </rPr>
      <t xml:space="preserve"> Uvedou se prostředky, které škola v roce </t>
    </r>
    <r>
      <rPr>
        <sz val="10"/>
        <rFont val="Calibri"/>
        <family val="2"/>
        <charset val="238"/>
      </rPr>
      <t>přijala/použila v souladu s Rozhodnutím o poskytnutí dotace na přípravu a realizaci akcí programů reprodukce majetku. V případě, že uvedená hodnota zahrnuje i jiné veřejné prostředky než prostředky MŠMT, uvede se tato skutečnost spolu s výší této částky v připojeném komentáři.</t>
    </r>
  </si>
  <si>
    <r>
      <rPr>
        <sz val="8"/>
        <rFont val="Calibri"/>
        <family val="2"/>
        <charset val="238"/>
      </rPr>
      <t>(2)</t>
    </r>
    <r>
      <rPr>
        <sz val="10"/>
        <rFont val="Calibri"/>
        <family val="2"/>
        <charset val="238"/>
      </rPr>
      <t xml:space="preserve"> Uvedou se finanční prostředky ve výši dle vystavených limitek k 31. 12. </t>
    </r>
  </si>
  <si>
    <r>
      <rPr>
        <sz val="8"/>
        <rFont val="Calibri"/>
        <family val="2"/>
        <charset val="238"/>
      </rPr>
      <t>(3)</t>
    </r>
    <r>
      <rPr>
        <sz val="10"/>
        <rFont val="Calibri"/>
        <family val="2"/>
        <charset val="238"/>
      </rPr>
      <t xml:space="preserve"> Uvedou se prostředky fondu reprodukce majetku VVŠ, případně investičního příspěvku daného roku.  Pokud v hodnotě bude investiční příspěvek obsažen, je třeba tuto skutečnost specifikovat v komentáři.</t>
    </r>
  </si>
  <si>
    <r>
      <rPr>
        <sz val="8"/>
        <rFont val="Calibri"/>
        <family val="2"/>
        <charset val="238"/>
      </rPr>
      <t>(4)</t>
    </r>
    <r>
      <rPr>
        <sz val="9"/>
        <rFont val="Calibri"/>
        <family val="2"/>
        <charset val="238"/>
      </rPr>
      <t xml:space="preserve"> Uvedou se </t>
    </r>
    <r>
      <rPr>
        <sz val="10"/>
        <rFont val="Calibri"/>
        <family val="2"/>
        <charset val="238"/>
      </rPr>
      <t>prostředky nezařazené v předchozích sloupcích.</t>
    </r>
  </si>
  <si>
    <r>
      <rPr>
        <sz val="8"/>
        <rFont val="Calibri"/>
        <family val="2"/>
        <charset val="238"/>
      </rPr>
      <t xml:space="preserve">(5)  </t>
    </r>
    <r>
      <rPr>
        <sz val="10"/>
        <rFont val="Calibri"/>
        <family val="2"/>
        <charset val="238"/>
      </rPr>
      <t>Součtová hodnota této tabulky se musí rovnat údaji uvedeném v tabulce 5, ř.10.</t>
    </r>
  </si>
  <si>
    <t>Podle potřeby vložit další řádky.</t>
  </si>
  <si>
    <t>Tabulka 7   Příjmy z poplatků a úhrad za další činnosti poskytované veřejnou vysokou školou</t>
  </si>
  <si>
    <t>(tis. kč)</t>
  </si>
  <si>
    <t>Položka</t>
  </si>
  <si>
    <t>Výnosy (1)</t>
  </si>
  <si>
    <r>
      <t xml:space="preserve">Z toho stipendijní fond - tvorba </t>
    </r>
    <r>
      <rPr>
        <sz val="8"/>
        <rFont val="Calibri"/>
        <family val="2"/>
        <charset val="238"/>
      </rPr>
      <t>(1)</t>
    </r>
  </si>
  <si>
    <r>
      <t>Počet studentů</t>
    </r>
    <r>
      <rPr>
        <sz val="8"/>
        <rFont val="Calibri"/>
        <family val="2"/>
        <charset val="238"/>
      </rPr>
      <t xml:space="preserve"> (2)</t>
    </r>
  </si>
  <si>
    <r>
      <t xml:space="preserve">Průměrná částka na 1 studenta </t>
    </r>
    <r>
      <rPr>
        <sz val="8"/>
        <rFont val="Calibri"/>
        <family val="2"/>
        <charset val="238"/>
      </rPr>
      <t>(3)</t>
    </r>
  </si>
  <si>
    <t>Poplatky stanovené dle § 58 zákona 111/1998 Sb.</t>
  </si>
  <si>
    <t>poplatky za úkony spojené s příjímacím řízením (§ 58 odst. 1)</t>
  </si>
  <si>
    <t>poplatky za nadstandardní dobu studia (§58 odst. 3)</t>
  </si>
  <si>
    <t>poplatky za studium v dalším stud. programu (§58 odst. 4)</t>
  </si>
  <si>
    <t>poplatky za studium v cizím jazyce (§58 odst. 5)</t>
  </si>
  <si>
    <r>
      <t xml:space="preserve">Úhrada za další činnosti poskytované vysokou školou </t>
    </r>
    <r>
      <rPr>
        <sz val="8"/>
        <rFont val="Calibri"/>
        <family val="2"/>
        <charset val="238"/>
      </rPr>
      <t>(4) (5)</t>
    </r>
  </si>
  <si>
    <t>úplata za poskytování programů CŽV (§ 60) mimo U3V</t>
  </si>
  <si>
    <t>úplata za poskytování U3V</t>
  </si>
  <si>
    <t>úplata za vystavování karet</t>
  </si>
  <si>
    <t>úplata za promoce</t>
  </si>
  <si>
    <t>úplata za další administrativní úkony</t>
  </si>
  <si>
    <t>úplata za postihy studentů</t>
  </si>
  <si>
    <t>Celkem</t>
  </si>
  <si>
    <r>
      <rPr>
        <sz val="8"/>
        <rFont val="Calibri"/>
        <family val="2"/>
        <charset val="238"/>
      </rPr>
      <t>(1)</t>
    </r>
    <r>
      <rPr>
        <sz val="10"/>
        <rFont val="Calibri"/>
        <family val="2"/>
        <charset val="238"/>
      </rPr>
      <t xml:space="preserve"> VŠ uvede celkovou částku v tis. Kč, kterou na daném typu poplatku / úhradou za další činnosti poskytované veřejnou vysokou školou přijala od studentů/dalších účastníků vzdělávání v daném kalendářním roce.  </t>
    </r>
  </si>
  <si>
    <r>
      <rPr>
        <sz val="8"/>
        <rFont val="Calibri"/>
        <family val="2"/>
        <charset val="238"/>
      </rPr>
      <t>(2)</t>
    </r>
    <r>
      <rPr>
        <sz val="10"/>
        <rFont val="Calibri"/>
        <family val="2"/>
        <charset val="238"/>
      </rPr>
      <t xml:space="preserve"> VŠ uvede počet studentů (resp. studií) nebo dalších účastníků vzdělávání, kteří poplatek/úhradu za další činosti zaplatili.</t>
    </r>
  </si>
  <si>
    <r>
      <rPr>
        <sz val="8"/>
        <rFont val="Calibri"/>
        <family val="2"/>
        <charset val="238"/>
      </rPr>
      <t>(3)</t>
    </r>
    <r>
      <rPr>
        <sz val="10"/>
        <rFont val="Calibri"/>
        <family val="2"/>
        <charset val="238"/>
      </rPr>
      <t xml:space="preserve"> Položku v každém řádku sloupce "a" vydělí VŠ počtem studentů /účastníků vzdělávání ve sloupci "c". Pokud existuje jednotková sazba, stačí zde uvést tuto. </t>
    </r>
  </si>
  <si>
    <r>
      <rPr>
        <sz val="8"/>
        <rFont val="Calibri"/>
        <family val="2"/>
        <charset val="238"/>
      </rPr>
      <t>(4)</t>
    </r>
    <r>
      <rPr>
        <sz val="10"/>
        <rFont val="Calibri"/>
        <family val="2"/>
        <charset val="238"/>
      </rPr>
      <t xml:space="preserve"> Jedná se o činnosti související se studiem jiné než podle § 58 zák.111/1998 Sb.</t>
    </r>
  </si>
  <si>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 dodatečný zápis, atp.</t>
    </r>
  </si>
  <si>
    <t>Kontrolní vazba</t>
  </si>
  <si>
    <t>sl. b" Celkem = vazba na stipendijní fond (Tab. 11.c)</t>
  </si>
  <si>
    <r>
      <t xml:space="preserve">Komentář k výpočtu sloupce </t>
    </r>
    <r>
      <rPr>
        <i/>
        <sz val="10"/>
        <color indexed="8"/>
        <rFont val="Times New Roman"/>
        <family val="1"/>
        <charset val="238"/>
      </rPr>
      <t>"</t>
    </r>
    <r>
      <rPr>
        <b/>
        <i/>
        <sz val="10"/>
        <color indexed="8"/>
        <rFont val="Times New Roman"/>
        <family val="1"/>
        <charset val="238"/>
      </rPr>
      <t>d</t>
    </r>
    <r>
      <rPr>
        <i/>
        <sz val="10"/>
        <color indexed="8"/>
        <rFont val="Times New Roman"/>
        <family val="1"/>
        <charset val="238"/>
      </rPr>
      <t>"</t>
    </r>
    <r>
      <rPr>
        <b/>
        <i/>
        <sz val="10"/>
        <color indexed="8"/>
        <rFont val="Times New Roman"/>
        <family val="1"/>
        <charset val="238"/>
      </rPr>
      <t xml:space="preserve"> :</t>
    </r>
  </si>
  <si>
    <t>průměrná částka poplatku za jednoho studenta je vypočítaná na 3 desetinná místa z důvodu zpětné vazby správného výpočtu výnosů, případná odchylka může vzniknout z důvodu zaokrouhlení</t>
  </si>
  <si>
    <t xml:space="preserve">Tabulka 8   Pracovníci a mzdové prostředky </t>
  </si>
  <si>
    <r>
      <t xml:space="preserve">Tab. 8.a:    Pracovníci a mzdové prostředky </t>
    </r>
    <r>
      <rPr>
        <sz val="11"/>
        <rFont val="Calibri"/>
        <family val="2"/>
        <charset val="238"/>
      </rPr>
      <t>(dle zdroje financování mzdy a OON)</t>
    </r>
    <r>
      <rPr>
        <sz val="8"/>
        <rFont val="Calibri"/>
        <family val="2"/>
        <charset val="238"/>
      </rPr>
      <t xml:space="preserve"> (1)</t>
    </r>
  </si>
  <si>
    <t>(v tis. Kč)</t>
  </si>
  <si>
    <t>Ukazatel</t>
  </si>
  <si>
    <t>Zdroj financování</t>
  </si>
  <si>
    <t>Kapitola 333 - MŠMT</t>
  </si>
  <si>
    <t>VaV z ostatních zdrojů (bez operačních progr.)</t>
  </si>
  <si>
    <t>Operační programy EU</t>
  </si>
  <si>
    <t>Fondy</t>
  </si>
  <si>
    <t>Doplňková činnost</t>
  </si>
  <si>
    <t>Ostatní zdroje</t>
  </si>
  <si>
    <t>CELKEM</t>
  </si>
  <si>
    <t>bez VaV</t>
  </si>
  <si>
    <t>VaV</t>
  </si>
  <si>
    <r>
      <t>VaV z národních zdrojů</t>
    </r>
    <r>
      <rPr>
        <sz val="8"/>
        <rFont val="Calibri"/>
        <family val="2"/>
        <charset val="238"/>
      </rPr>
      <t xml:space="preserve"> (2)</t>
    </r>
  </si>
  <si>
    <t>VaV ze zahraničí</t>
  </si>
  <si>
    <t>MŠMT OP VK</t>
  </si>
  <si>
    <t>MŠMT OP VaVpI</t>
  </si>
  <si>
    <t>ostatní poskytovatelé</t>
  </si>
  <si>
    <t>mzdy</t>
  </si>
  <si>
    <t>OON</t>
  </si>
  <si>
    <r>
      <t xml:space="preserve">mzdy </t>
    </r>
    <r>
      <rPr>
        <sz val="8"/>
        <rFont val="Calibri"/>
        <family val="2"/>
        <charset val="238"/>
      </rPr>
      <t>(7)</t>
    </r>
  </si>
  <si>
    <t>vysoká škola</t>
  </si>
  <si>
    <t>akademičtí pracovníci</t>
  </si>
  <si>
    <t>vědečtí pracovníci</t>
  </si>
  <si>
    <t>ostatní</t>
  </si>
  <si>
    <t>KaM</t>
  </si>
  <si>
    <t>VZaLS</t>
  </si>
  <si>
    <r>
      <t xml:space="preserve">Tab. 8.b:    Pracovníci a mzdové prostředky </t>
    </r>
    <r>
      <rPr>
        <sz val="11"/>
        <rFont val="Calibri"/>
        <family val="2"/>
        <charset val="238"/>
      </rPr>
      <t>(bez OON)</t>
    </r>
  </si>
  <si>
    <t>kapitola 333 - MŠMT</t>
  </si>
  <si>
    <t>ostatní zdroje rozpočtu VŠ</t>
  </si>
  <si>
    <r>
      <t xml:space="preserve">Počet pracovníků </t>
    </r>
    <r>
      <rPr>
        <sz val="8"/>
        <rFont val="Calibri"/>
        <family val="2"/>
        <charset val="238"/>
      </rPr>
      <t>(3)</t>
    </r>
  </si>
  <si>
    <t>Mzdy</t>
  </si>
  <si>
    <t>Průměrná měsíční mzda</t>
  </si>
  <si>
    <t>Počet pracovníků</t>
  </si>
  <si>
    <t>3=sl.2/12/sl.1</t>
  </si>
  <si>
    <t>6=sl.5/12     /sl.4</t>
  </si>
  <si>
    <t>9=sl.8/12   /sl.7</t>
  </si>
  <si>
    <t>Vysoká škola</t>
  </si>
  <si>
    <r>
      <t xml:space="preserve">akademičtí pracovníci </t>
    </r>
    <r>
      <rPr>
        <sz val="8"/>
        <rFont val="Calibri"/>
        <family val="2"/>
        <charset val="238"/>
      </rPr>
      <t>(4)</t>
    </r>
  </si>
  <si>
    <t>profesoři</t>
  </si>
  <si>
    <t>docenti</t>
  </si>
  <si>
    <t>odborní asistenti</t>
  </si>
  <si>
    <t>asistenti</t>
  </si>
  <si>
    <t>lektoři</t>
  </si>
  <si>
    <r>
      <t xml:space="preserve">vědečtí pracovníci </t>
    </r>
    <r>
      <rPr>
        <sz val="8"/>
        <rFont val="Calibri"/>
        <family val="2"/>
        <charset val="238"/>
      </rPr>
      <t>(5)</t>
    </r>
  </si>
  <si>
    <r>
      <t xml:space="preserve">ostatní </t>
    </r>
    <r>
      <rPr>
        <sz val="8"/>
        <rFont val="Calibri"/>
        <family val="2"/>
        <charset val="238"/>
      </rPr>
      <t>(6)</t>
    </r>
  </si>
  <si>
    <r>
      <rPr>
        <sz val="8"/>
        <color indexed="8"/>
        <rFont val="Calibri"/>
        <family val="2"/>
        <charset val="238"/>
      </rPr>
      <t>(1)</t>
    </r>
    <r>
      <rPr>
        <sz val="10"/>
        <color indexed="8"/>
        <rFont val="Calibri"/>
        <family val="2"/>
        <charset val="238"/>
      </rPr>
      <t xml:space="preserve"> Mzdy = plnění poskytované za vykonanou práci či v přímé souvislosti s prací poskytovanou na základě pracovního poměru, a to bez sociálního a zdravotního pojištění, které odvádí zaměstnavatel; OON obsahuje pouze platby za provedenou práci (DPP, DPČ), neobsahuje sociální a zdravotní pojištění, které odvádí zaměstnavatel.</t>
    </r>
  </si>
  <si>
    <r>
      <rPr>
        <sz val="8"/>
        <color indexed="8"/>
        <rFont val="Calibri"/>
        <family val="2"/>
        <charset val="238"/>
      </rPr>
      <t>(2)</t>
    </r>
    <r>
      <rPr>
        <sz val="10"/>
        <color indexed="8"/>
        <rFont val="Calibri"/>
        <family val="2"/>
        <charset val="238"/>
      </rPr>
      <t xml:space="preserve"> Obsahuje prostředky z GA ČR, TA ČR, ministerstev a dalších národních zdrojů (bez operačních programů EU).</t>
    </r>
  </si>
  <si>
    <r>
      <rPr>
        <sz val="8"/>
        <color indexed="8"/>
        <rFont val="Calibri"/>
        <family val="2"/>
        <charset val="238"/>
      </rPr>
      <t>(3)</t>
    </r>
    <r>
      <rPr>
        <sz val="10"/>
        <color indexed="8"/>
        <rFont val="Calibri"/>
        <family val="2"/>
        <charset val="238"/>
      </rPr>
      <t xml:space="preserve"> Počet pracovníků = průměrný počet zaměstnanců přepočtený na plný úvazek (full-time equivalent). Zahrnuje počty zaměstnanců v jednotlivých kategoriích za celý sledovaný rok přepočtené na zaměstnance s plným pracovním úvazkem, zaokrouhlené na celé číslo.  Počet pracovníků ve sl.1 je odvozený od mzdových prostředků hrazených z kapitoly 333-MŠMT; ve sl. 4 je odvozený od mzdových prostředků hrazených z ostatních zdrojů rozpočtu VŠ.</t>
    </r>
  </si>
  <si>
    <r>
      <rPr>
        <sz val="8"/>
        <color indexed="8"/>
        <rFont val="Calibri"/>
        <family val="2"/>
        <charset val="238"/>
      </rPr>
      <t>(4)</t>
    </r>
    <r>
      <rPr>
        <sz val="10"/>
        <color indexed="8"/>
        <rFont val="Calibri"/>
        <family val="2"/>
        <charset val="238"/>
      </rPr>
      <t xml:space="preserve"> Jedná se o pracovníky vysoké školy, kteří jsou vnitřním předpisem vysoké školy zařazeni mezi akademické pracovníky. Zároveň platí, že se v rámci svého úvazku věnují pedagogické nebo vědecké činnosti; není možné mezi akademické pracovníky zařadit vědecké pracovníky, kteří na vysoké škole pouze vědecky pracují a vůbec nevyučují. Vědečtí, výzkumní a vývojoví pracovníci podílející se na pedagogické činnosti budou započteni do vyznačených kategorií akademických pracovníků.
Pokud vysoká škola v rámci svých vnitřních předpisů eviduje i jiné kategorie akademických pracovníků, doplní řádek "ostatní" a v komentáři blíže vysvětlí, o jaké pracovníky se jedná. Výčet v jednotlivých kategoriích (řádcích) akademických pracovníků se nesmí překrývat, celkový součet musí odpovídat skutečným přepočteným "full-time" akademickým pracovníkům. Celkový součet za kategorii akademických pracovníků a vědeckých pracovníků musí souhlasit s údajem vykázaným ve výroční zprávě o činnosti, tabulka 7.1.</t>
    </r>
  </si>
  <si>
    <r>
      <rPr>
        <sz val="8"/>
        <color indexed="8"/>
        <rFont val="Calibri"/>
        <family val="2"/>
        <charset val="238"/>
      </rPr>
      <t>(5)</t>
    </r>
    <r>
      <rPr>
        <sz val="10"/>
        <color indexed="8"/>
        <rFont val="Calibri"/>
        <family val="2"/>
        <charset val="238"/>
      </rPr>
      <t xml:space="preserve"> Jedná se o vědecké pracovníky, kteří v rámci svého úvazku na vysoké škole pouze vědecky pracují. Pedagogické činnosti se nevěnují vůbec.</t>
    </r>
  </si>
  <si>
    <r>
      <rPr>
        <sz val="8"/>
        <color indexed="8"/>
        <rFont val="Calibri"/>
        <family val="2"/>
        <charset val="238"/>
      </rPr>
      <t>(6)</t>
    </r>
    <r>
      <rPr>
        <sz val="10"/>
        <color indexed="8"/>
        <rFont val="Calibri"/>
        <family val="2"/>
        <charset val="238"/>
      </rPr>
      <t xml:space="preserve"> Úvazky pracovníků, kteří se nevěnují ani pedagogické ani vědecké činnosti. Jde zejména o technicko- hospodářské pracovníky, provozní a obchodně provozní pracovníky, zdravotní a ostatní pracovníky, atp.</t>
    </r>
  </si>
  <si>
    <r>
      <rPr>
        <sz val="8"/>
        <color indexed="8"/>
        <rFont val="Calibri"/>
        <family val="2"/>
        <charset val="238"/>
      </rPr>
      <t>(7)</t>
    </r>
    <r>
      <rPr>
        <sz val="10"/>
        <color indexed="8"/>
        <rFont val="Calibri"/>
        <family val="2"/>
        <charset val="238"/>
      </rPr>
      <t xml:space="preserve"> Hodnota mezd CELKEM v řádku 6 (CELKEM) tab. 8.a se rovná hodnotě mezd CELKEM ve sl. 8, ř. 11 tabulky 8.b.</t>
    </r>
  </si>
  <si>
    <r>
      <t xml:space="preserve">Tabulka 10   Neinvestiční náklady a výnosy - Koleje a menzy </t>
    </r>
    <r>
      <rPr>
        <sz val="12"/>
        <rFont val="Calibri"/>
        <family val="2"/>
        <charset val="238"/>
      </rPr>
      <t>(KaM)</t>
    </r>
  </si>
  <si>
    <t>Tabulka 10.a   Neinvestiční náklady a výnosy - oblast stravování</t>
  </si>
  <si>
    <t>(v tis.Kč)</t>
  </si>
  <si>
    <r>
      <t xml:space="preserve">Menzy a ostatní stravovací zařízení, pro která vydalo souhlas MŠMT </t>
    </r>
    <r>
      <rPr>
        <sz val="8"/>
        <rFont val="Calibri"/>
        <family val="2"/>
        <charset val="238"/>
      </rPr>
      <t>(1)</t>
    </r>
  </si>
  <si>
    <t>Výnosy</t>
  </si>
  <si>
    <t>Výsledek hospodaření</t>
  </si>
  <si>
    <t>v hlavní činnosti</t>
  </si>
  <si>
    <t>v doplňkové činnosti</t>
  </si>
  <si>
    <t xml:space="preserve">od studentů </t>
  </si>
  <si>
    <r>
      <t xml:space="preserve">od zaměst-  nanců </t>
    </r>
    <r>
      <rPr>
        <sz val="8"/>
        <rFont val="Calibri"/>
        <family val="2"/>
        <charset val="238"/>
      </rPr>
      <t>(2)</t>
    </r>
  </si>
  <si>
    <r>
      <t xml:space="preserve">ostatní </t>
    </r>
    <r>
      <rPr>
        <sz val="8"/>
        <rFont val="Calibri"/>
        <family val="2"/>
        <charset val="238"/>
      </rPr>
      <t>(3)</t>
    </r>
  </si>
  <si>
    <t xml:space="preserve">z dotace MŠMT </t>
  </si>
  <si>
    <t>celkem</t>
  </si>
  <si>
    <t>od cizích strávníků</t>
  </si>
  <si>
    <t xml:space="preserve">ostatní </t>
  </si>
  <si>
    <t>e</t>
  </si>
  <si>
    <t>f</t>
  </si>
  <si>
    <t>g</t>
  </si>
  <si>
    <t>j</t>
  </si>
  <si>
    <t>k</t>
  </si>
  <si>
    <t>l=h-b</t>
  </si>
  <si>
    <t>m=k-c</t>
  </si>
  <si>
    <t>Stravovací provozy VUT v Brně</t>
  </si>
  <si>
    <t>Dotace studenti-cizinci</t>
  </si>
  <si>
    <t>Ostatní výnosy z hlav.činnosti</t>
  </si>
  <si>
    <r>
      <rPr>
        <sz val="8"/>
        <rFont val="Calibri"/>
        <family val="2"/>
        <charset val="238"/>
      </rPr>
      <t>(1)</t>
    </r>
    <r>
      <rPr>
        <sz val="10"/>
        <rFont val="Calibri"/>
        <family val="2"/>
        <charset val="238"/>
      </rPr>
      <t xml:space="preserve"> V případě potřeby rozšířit počet řádků.</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</si>
  <si>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</si>
  <si>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(3)</t>
    </r>
    <r>
      <rPr>
        <sz val="10"/>
        <rFont val="Calibri"/>
        <family val="2"/>
        <charset val="238"/>
      </rPr>
      <t xml:space="preserve"> V případě získání prostředků na činnost v oblasti stravování z jiných veřejných zdrojů než prostředků kap. 333, VŠ uvede tuto skutečnost do sl "f" a pod tabulkou stručně upřesní, o co se jedná.</t>
    </r>
  </si>
  <si>
    <t>Tabulka 10.b   Neinvestiční náklady a výnosy - oblast ubytování</t>
  </si>
  <si>
    <r>
      <t xml:space="preserve">Koleje a ostatní ubytovací zařízení provozované VVŠ </t>
    </r>
    <r>
      <rPr>
        <sz val="8"/>
        <rFont val="Calibri"/>
        <family val="2"/>
        <charset val="238"/>
      </rPr>
      <t>(1)</t>
    </r>
  </si>
  <si>
    <t>od cizích ubytovaných</t>
  </si>
  <si>
    <t>Ubytovací provozy VUT v Brně</t>
  </si>
  <si>
    <t>Ubytování zaměstnanců</t>
  </si>
  <si>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</si>
  <si>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(3)</t>
    </r>
    <r>
      <rPr>
        <sz val="10"/>
        <rFont val="Calibri"/>
        <family val="2"/>
        <charset val="238"/>
      </rPr>
      <t xml:space="preserve"> V případě získání prostředků na činnost v oblasti ubytování z jiných veřejných zdrojů než prostředků kap. 333, VŠ uvede tuto skutečnost do sl "f" a pod tabulkou stručně upřesní, o co se jedná.</t>
    </r>
  </si>
  <si>
    <t>Kontrolní vazby</t>
  </si>
  <si>
    <t>Součet hodnot sloupku "b", resp. "c"  za oblast stravování a sloupku "b", resp. "c" za oblast ubytování se rovná součtu hodnot z řádku 0042 sl. 1, resp. sl. 2 dílčího výkazu zisku a ztrát (Tab. 2) za součást školy KaM.</t>
  </si>
  <si>
    <t>Součet hodnot sloupků "h", resp. "k"  za oblast stravování a sloupků "h", resp. "k" za oblast ubytování se rovná součtu hodnot z řádku 0079 sl. 1, resp. sl. 2 dílčího výkazu zisku a ztrát (Tab. 2) za součást školy KaM.</t>
  </si>
  <si>
    <t xml:space="preserve">Tabulka 11   Fondy a návrh na příděly do fondů v následujícím roce </t>
  </si>
  <si>
    <t xml:space="preserve">
Název údaje</t>
  </si>
  <si>
    <t>počáteční stav k 1. 1.</t>
  </si>
  <si>
    <t>tvorba</t>
  </si>
  <si>
    <t>čerpání</t>
  </si>
  <si>
    <t>zůstatek</t>
  </si>
  <si>
    <r>
      <t xml:space="preserve">Návrh na příděl ze zisku do fondů v násled. roce </t>
    </r>
    <r>
      <rPr>
        <sz val="9"/>
        <rFont val="Calibri"/>
        <family val="2"/>
        <charset val="238"/>
      </rPr>
      <t>(1)</t>
    </r>
  </si>
  <si>
    <t>celkem (+)</t>
  </si>
  <si>
    <t xml:space="preserve">z toho příděl ze zisku za předchozí r. </t>
  </si>
  <si>
    <t xml:space="preserve">  (+)</t>
  </si>
  <si>
    <t>k 31.12.</t>
  </si>
  <si>
    <t>e=a+b-d</t>
  </si>
  <si>
    <t xml:space="preserve">Fondy celkem  </t>
  </si>
  <si>
    <t xml:space="preserve">v tom: </t>
  </si>
  <si>
    <t>Fond rezervní</t>
  </si>
  <si>
    <t>Fond reprodukce investičního majetku</t>
  </si>
  <si>
    <t>Stipendijní fond</t>
  </si>
  <si>
    <t>Fond odměn</t>
  </si>
  <si>
    <t>Fond účelově určených prostředků</t>
  </si>
  <si>
    <t>6a</t>
  </si>
  <si>
    <t>z toho:</t>
  </si>
  <si>
    <t>na jednotlivé projekty VaV či výzkumné záměry</t>
  </si>
  <si>
    <t>6b</t>
  </si>
  <si>
    <t>jiné podpory z veřejných prostředků</t>
  </si>
  <si>
    <t>Fond sociální</t>
  </si>
  <si>
    <t>Fond provozních prostředků</t>
  </si>
  <si>
    <r>
      <rPr>
        <sz val="8"/>
        <rFont val="Calibri"/>
        <family val="2"/>
        <charset val="238"/>
      </rPr>
      <t>(1)</t>
    </r>
    <r>
      <rPr>
        <sz val="10"/>
        <rFont val="Calibri"/>
        <family val="2"/>
        <charset val="238"/>
      </rPr>
      <t xml:space="preserve"> Do projednání výroční zprávy o hospodaření s MŠMT se jedná o návrh.</t>
    </r>
  </si>
  <si>
    <r>
      <rPr>
        <sz val="8"/>
        <rFont val="Calibri"/>
        <family val="2"/>
        <charset val="238"/>
      </rPr>
      <t>(2)</t>
    </r>
    <r>
      <rPr>
        <sz val="10"/>
        <rFont val="Calibri"/>
        <family val="2"/>
        <charset val="238"/>
      </rPr>
      <t xml:space="preserve"> Údaje v podbarvených polích se načtou automaticky z vyplněných tabulek 11.a až 11.g.</t>
    </r>
  </si>
  <si>
    <t>Součet počátečních stavů fondů k 1. 1. roku (pole a1) se rovná  údaji z řádku 0089 sl. 1 tab. 1 - Rozvaha.</t>
  </si>
  <si>
    <t>Součet koncových stavů fondů k 31. 12. roku (pole e1) se rovná  údaji z řádku 0089 sl. 2 tab. 1 - Rozvaha.</t>
  </si>
  <si>
    <t xml:space="preserve">Tabulka 11.a   Rezervní fond </t>
  </si>
  <si>
    <t>Stav k 1.1.</t>
  </si>
  <si>
    <t>Tvorba</t>
  </si>
  <si>
    <t>ze zisku za předchozí rok</t>
  </si>
  <si>
    <t>z fondu reprodukce inv. majetku</t>
  </si>
  <si>
    <t>z fondu odměn</t>
  </si>
  <si>
    <t>z fondu provozních prostředků</t>
  </si>
  <si>
    <t xml:space="preserve">Celkem </t>
  </si>
  <si>
    <t>Čerpání</t>
  </si>
  <si>
    <t>krytí ztrát minulých účetních období</t>
  </si>
  <si>
    <t>do fondu reprodukce inv. majetku</t>
  </si>
  <si>
    <t>do fondu odměn</t>
  </si>
  <si>
    <t>do fondu provozních prostředků</t>
  </si>
  <si>
    <r>
      <t xml:space="preserve">ostatní užití </t>
    </r>
    <r>
      <rPr>
        <sz val="10"/>
        <rFont val="Calibri"/>
        <family val="2"/>
        <charset val="238"/>
      </rPr>
      <t>(1)</t>
    </r>
  </si>
  <si>
    <t>Stav k 31.12.</t>
  </si>
  <si>
    <r>
      <rPr>
        <sz val="8"/>
        <rFont val="Calibri"/>
        <family val="2"/>
        <charset val="238"/>
      </rPr>
      <t>(1)</t>
    </r>
    <r>
      <rPr>
        <sz val="10"/>
        <rFont val="Calibri"/>
        <family val="2"/>
        <charset val="238"/>
      </rPr>
      <t xml:space="preserve"> V případě použití tohoto řádku, VVŠ blíže specifikuje.</t>
    </r>
  </si>
  <si>
    <t xml:space="preserve">Tabulka 11.b   Fond reprodukce investičního majetku </t>
  </si>
  <si>
    <t>z odpisů</t>
  </si>
  <si>
    <t>ze  zisku za předchozí rok</t>
  </si>
  <si>
    <t>příjmy z prodeje nehm. a hmot.dlouhod.majetku</t>
  </si>
  <si>
    <t xml:space="preserve">ze zůstatku příspěvku </t>
  </si>
  <si>
    <t xml:space="preserve">zůstat.cena nehm. a hmot.dlouhod. majektu </t>
  </si>
  <si>
    <r>
      <t>ostatní příjmy celkem- likvidační zůstatek</t>
    </r>
    <r>
      <rPr>
        <sz val="10"/>
        <rFont val="Calibri"/>
        <family val="2"/>
        <charset val="238"/>
      </rPr>
      <t xml:space="preserve"> </t>
    </r>
  </si>
  <si>
    <t>Převod z fondů celkem</t>
  </si>
  <si>
    <t>v tom: z fondu odměn</t>
  </si>
  <si>
    <t xml:space="preserve">            z fondu provozních prostředků</t>
  </si>
  <si>
    <t xml:space="preserve">            z rezervního fondu</t>
  </si>
  <si>
    <t>Investiční celkem</t>
  </si>
  <si>
    <t>v tom: stavby</t>
  </si>
  <si>
    <t xml:space="preserve">            stroje a zařízení</t>
  </si>
  <si>
    <t xml:space="preserve">            nákupy nemovitostí</t>
  </si>
  <si>
    <r>
      <t xml:space="preserve">            ostatní inv. užití </t>
    </r>
    <r>
      <rPr>
        <sz val="8"/>
        <rFont val="Calibri"/>
        <family val="2"/>
        <charset val="238"/>
      </rPr>
      <t>(1)</t>
    </r>
  </si>
  <si>
    <t>- dopravní prostředky</t>
  </si>
  <si>
    <t>- DNM</t>
  </si>
  <si>
    <t>- DNM vlastní činnost</t>
  </si>
  <si>
    <t>- DHM vlastní činnost</t>
  </si>
  <si>
    <t>- insignie</t>
  </si>
  <si>
    <t>- služebnosti- věcná břemena</t>
  </si>
  <si>
    <r>
      <t>Neinvestiční celkem</t>
    </r>
    <r>
      <rPr>
        <sz val="8"/>
        <rFont val="Calibri"/>
        <family val="2"/>
        <charset val="238"/>
      </rPr>
      <t xml:space="preserve"> (1)</t>
    </r>
  </si>
  <si>
    <t>Převod do fondů celkem</t>
  </si>
  <si>
    <t>v tom: do fondu odměn</t>
  </si>
  <si>
    <t xml:space="preserve">            do fondu provozních prostředků</t>
  </si>
  <si>
    <t xml:space="preserve">            do rezervního fondu</t>
  </si>
  <si>
    <r>
      <rPr>
        <sz val="8"/>
        <rFont val="Calibri"/>
        <family val="2"/>
        <charset val="238"/>
      </rPr>
      <t>(1)</t>
    </r>
    <r>
      <rPr>
        <sz val="10"/>
        <rFont val="Calibri"/>
        <family val="2"/>
        <charset val="238"/>
      </rPr>
      <t xml:space="preserve"> V případě použití tohoto řádku VVŠ blíže specifikuje.</t>
    </r>
  </si>
  <si>
    <t xml:space="preserve">Tabulka 11.c   Stipendijní fond </t>
  </si>
  <si>
    <r>
      <t xml:space="preserve">poplatky za studium dle § 58 zákona 111/81998 Sb. </t>
    </r>
    <r>
      <rPr>
        <sz val="10"/>
        <color indexed="8"/>
        <rFont val="Calibri"/>
        <family val="2"/>
        <charset val="238"/>
      </rPr>
      <t>(1)</t>
    </r>
  </si>
  <si>
    <t>daňově uznatelné výdaje podle zák. 586/1992 Sb. o daních z příjmů</t>
  </si>
  <si>
    <r>
      <t xml:space="preserve">ostatní příjmy </t>
    </r>
    <r>
      <rPr>
        <sz val="10"/>
        <color indexed="8"/>
        <rFont val="Calibri"/>
        <family val="2"/>
        <charset val="238"/>
      </rPr>
      <t>(2)</t>
    </r>
  </si>
  <si>
    <t xml:space="preserve">Stav k 31.12. </t>
  </si>
  <si>
    <r>
      <rPr>
        <sz val="8"/>
        <rFont val="Calibri"/>
        <family val="2"/>
        <charset val="238"/>
      </rPr>
      <t>(1)</t>
    </r>
    <r>
      <rPr>
        <sz val="10"/>
        <rFont val="Calibri"/>
        <family val="2"/>
        <charset val="238"/>
      </rPr>
      <t xml:space="preserve"> Jedná se o poplatky definované v odst. 3 a 4 - § 58 zákona č. 111/1998 Sb.</t>
    </r>
  </si>
  <si>
    <r>
      <rPr>
        <sz val="8"/>
        <rFont val="Calibri"/>
        <family val="2"/>
        <charset val="238"/>
      </rPr>
      <t>(2)</t>
    </r>
    <r>
      <rPr>
        <sz val="10"/>
        <rFont val="Calibri"/>
        <family val="2"/>
        <charset val="238"/>
      </rPr>
      <t xml:space="preserve"> V případě použití tohoto řádku VVŠ blíže specifikuje.</t>
    </r>
  </si>
  <si>
    <t xml:space="preserve">Tabulka 11.d   Fond odměn </t>
  </si>
  <si>
    <t>z rezervního fondu</t>
  </si>
  <si>
    <r>
      <t xml:space="preserve">ostatní příjmy </t>
    </r>
    <r>
      <rPr>
        <sz val="10"/>
        <rFont val="Calibri"/>
        <family val="2"/>
        <charset val="238"/>
      </rPr>
      <t>(1)</t>
    </r>
  </si>
  <si>
    <t>mzdové náklady</t>
  </si>
  <si>
    <t>do rezervního fondu</t>
  </si>
  <si>
    <t xml:space="preserve">Tabulka 11.e   Fond účelově určených prostředků </t>
  </si>
  <si>
    <t>Neinvestice</t>
  </si>
  <si>
    <t>Investice</t>
  </si>
  <si>
    <t>účelově určené dary § 18 odst. 9 a) zák. č. 111/1998 Sb.</t>
  </si>
  <si>
    <t>účelově určené peněžní prostředky ze zahraničí § 18 odst. 9 b) zák. č. 111/1998 Sb.</t>
  </si>
  <si>
    <t>účelově určené prostředky na VaV kapitoly 333-MŠMT, § 18 odst.9 c) zák. č. 111/1998 Sb.</t>
  </si>
  <si>
    <t>účelově určené prostředky z jiné podpory z veř. prostředků, § 18 odst.9 c) zák. č. 111/1998 Sb.</t>
  </si>
  <si>
    <t xml:space="preserve">Tvorba </t>
  </si>
  <si>
    <t xml:space="preserve">Čerpání </t>
  </si>
  <si>
    <t xml:space="preserve">Tabulka 11.f   Fond sociální </t>
  </si>
  <si>
    <t>Příděl podle § 18 odst. 12 zák. č. 111/1998 Sb.</t>
  </si>
  <si>
    <t>Důchodové a životní pojištění</t>
  </si>
  <si>
    <r>
      <rPr>
        <sz val="8"/>
        <rFont val="Calibri"/>
        <family val="2"/>
        <charset val="238"/>
      </rPr>
      <t>(1)</t>
    </r>
    <r>
      <rPr>
        <sz val="10"/>
        <rFont val="Calibri"/>
        <family val="2"/>
        <charset val="238"/>
      </rPr>
      <t xml:space="preserve"> Uvést čerpání ve struktuře podle vnitřních předpisů VVŠ.</t>
    </r>
  </si>
  <si>
    <t xml:space="preserve">Tabulka 11.g   Fond provozních prostředků </t>
  </si>
  <si>
    <t>ze zůstatku příspěvku</t>
  </si>
  <si>
    <t>na provozní náklady dle vnitřního předpisu VŠ</t>
  </si>
  <si>
    <t xml:space="preserve">Tabulka 6  Přehled vybraných výnosů </t>
  </si>
  <si>
    <t>Vybrané činnosti</t>
  </si>
  <si>
    <r>
      <t xml:space="preserve">Výnosy za rok </t>
    </r>
    <r>
      <rPr>
        <sz val="8"/>
        <rFont val="Calibri"/>
        <family val="2"/>
        <charset val="238"/>
      </rPr>
      <t xml:space="preserve"> (1)</t>
    </r>
  </si>
  <si>
    <t>Hlavní   činnost</t>
  </si>
  <si>
    <t>A</t>
  </si>
  <si>
    <r>
      <t xml:space="preserve">Transfer znalostí </t>
    </r>
    <r>
      <rPr>
        <sz val="8"/>
        <rFont val="Calibri"/>
        <family val="2"/>
        <charset val="238"/>
      </rPr>
      <t>(1)</t>
    </r>
  </si>
  <si>
    <t>A.1</t>
  </si>
  <si>
    <t>v tom</t>
  </si>
  <si>
    <r>
      <t xml:space="preserve">Příjmy z licenčních smluv </t>
    </r>
    <r>
      <rPr>
        <sz val="8"/>
        <rFont val="Calibri"/>
        <family val="2"/>
        <charset val="238"/>
      </rPr>
      <t>(2)</t>
    </r>
  </si>
  <si>
    <t>A.2</t>
  </si>
  <si>
    <r>
      <t xml:space="preserve">Příjmy ze smluvního výzkumu </t>
    </r>
    <r>
      <rPr>
        <sz val="8"/>
        <rFont val="Calibri"/>
        <family val="2"/>
        <charset val="238"/>
      </rPr>
      <t>(3)</t>
    </r>
  </si>
  <si>
    <t>A.3</t>
  </si>
  <si>
    <r>
      <t xml:space="preserve">Placené vzdělávací kurzy pro zaměstnance subjektů aplikační sféry </t>
    </r>
    <r>
      <rPr>
        <sz val="8"/>
        <rFont val="Calibri"/>
        <family val="2"/>
        <charset val="238"/>
      </rPr>
      <t>(4)</t>
    </r>
  </si>
  <si>
    <t>A.4</t>
  </si>
  <si>
    <r>
      <t xml:space="preserve">Konzultace a poradenství </t>
    </r>
    <r>
      <rPr>
        <sz val="8"/>
        <rFont val="Calibri"/>
        <family val="2"/>
        <charset val="238"/>
      </rPr>
      <t>(5)</t>
    </r>
  </si>
  <si>
    <t>B</t>
  </si>
  <si>
    <r>
      <t xml:space="preserve">Tržby  za vlastní služby </t>
    </r>
    <r>
      <rPr>
        <sz val="8"/>
        <rFont val="Calibri"/>
        <family val="2"/>
        <charset val="238"/>
      </rPr>
      <t>(6)</t>
    </r>
  </si>
  <si>
    <t>C</t>
  </si>
  <si>
    <t>Pronájem</t>
  </si>
  <si>
    <t>C.1</t>
  </si>
  <si>
    <t>budovy, stavby, haly</t>
  </si>
  <si>
    <t>C.2</t>
  </si>
  <si>
    <t>pozemky</t>
  </si>
  <si>
    <t>C.3</t>
  </si>
  <si>
    <r>
      <t xml:space="preserve">prostory </t>
    </r>
    <r>
      <rPr>
        <sz val="8"/>
        <rFont val="Calibri"/>
        <family val="2"/>
        <charset val="238"/>
      </rPr>
      <t>(7)</t>
    </r>
  </si>
  <si>
    <t>C.4</t>
  </si>
  <si>
    <t>D</t>
  </si>
  <si>
    <t>Tržby z prodeje majetku</t>
  </si>
  <si>
    <t>D.1</t>
  </si>
  <si>
    <t>D.2</t>
  </si>
  <si>
    <t>D.3</t>
  </si>
  <si>
    <t>E</t>
  </si>
  <si>
    <t>Dary</t>
  </si>
  <si>
    <t>F</t>
  </si>
  <si>
    <t>Dědictví</t>
  </si>
  <si>
    <r>
      <t xml:space="preserve">V </t>
    </r>
    <r>
      <rPr>
        <b/>
        <sz val="10"/>
        <rFont val="Calibri"/>
        <family val="2"/>
        <charset val="238"/>
      </rPr>
      <t xml:space="preserve">hlaní činnosti </t>
    </r>
    <r>
      <rPr>
        <sz val="10"/>
        <rFont val="Calibri"/>
        <family val="2"/>
        <charset val="238"/>
      </rPr>
      <t xml:space="preserve">je nejvyšší položka                                         130 946 tis. </t>
    </r>
  </si>
  <si>
    <t xml:space="preserve">pronájem ost.kolejné   </t>
  </si>
  <si>
    <t>Další položky:                                                                                      188 tis.</t>
  </si>
  <si>
    <t xml:space="preserve">pronájem budov </t>
  </si>
  <si>
    <t>FCH</t>
  </si>
  <si>
    <t xml:space="preserve">                                                                                                               130 tis.</t>
  </si>
  <si>
    <t>RE</t>
  </si>
  <si>
    <t>Celkem                                                                                          131 264 tis.</t>
  </si>
  <si>
    <r>
      <t xml:space="preserve">V </t>
    </r>
    <r>
      <rPr>
        <b/>
        <sz val="10"/>
        <rFont val="Calibri"/>
        <family val="2"/>
        <charset val="238"/>
      </rPr>
      <t>doplňkové</t>
    </r>
    <r>
      <rPr>
        <sz val="10"/>
        <rFont val="Calibri"/>
        <family val="2"/>
        <charset val="238"/>
      </rPr>
      <t xml:space="preserve"> činnosti je nejvyšší položka                                20 845 tis.</t>
    </r>
  </si>
  <si>
    <t>RE a FAST</t>
  </si>
  <si>
    <t>Další položky:                                                                                   3 452 tis.</t>
  </si>
  <si>
    <t>pronájem pozemků</t>
  </si>
  <si>
    <t>RE  a KaM</t>
  </si>
  <si>
    <t xml:space="preserve">                                                                                                            3 917 tis.</t>
  </si>
  <si>
    <t>pronájem prostor</t>
  </si>
  <si>
    <t xml:space="preserve">                                                                                                            2 095 tis.</t>
  </si>
  <si>
    <t>FIT</t>
  </si>
  <si>
    <t xml:space="preserve">                                                                                                            1 935 tis.</t>
  </si>
  <si>
    <t>FEKT</t>
  </si>
  <si>
    <t xml:space="preserve">                                                                                                            1 445 tis.                                                                               </t>
  </si>
  <si>
    <t>FAST</t>
  </si>
  <si>
    <t xml:space="preserve">                                                                                                            1 633 tis.</t>
  </si>
  <si>
    <t>ostatní součásti</t>
  </si>
  <si>
    <t xml:space="preserve">                                                                                                               725 tis.</t>
  </si>
  <si>
    <t>pronájem ostatní</t>
  </si>
  <si>
    <t>Celkem                                                                                           36 047 tis.</t>
  </si>
  <si>
    <r>
      <rPr>
        <sz val="8"/>
        <rFont val="Calibri"/>
        <family val="2"/>
        <charset val="238"/>
      </rPr>
      <t>(1)</t>
    </r>
    <r>
      <rPr>
        <sz val="10"/>
        <rFont val="Calibri"/>
        <family val="2"/>
        <charset val="238"/>
      </rPr>
      <t xml:space="preserve"> Údaje budou vyplněny v souladu s účetní evidencí vysoké školy.</t>
    </r>
  </si>
  <si>
    <r>
      <rPr>
        <sz val="8"/>
        <color indexed="8"/>
        <rFont val="Calibri"/>
        <family val="2"/>
        <charset val="238"/>
      </rPr>
      <t>(2)</t>
    </r>
    <r>
      <rPr>
        <sz val="10"/>
        <color indexed="8"/>
        <rFont val="Calibri"/>
        <family val="2"/>
        <charset val="238"/>
      </rPr>
      <t xml:space="preserve"> </t>
    </r>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</si>
  <si>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r>
      <rPr>
        <sz val="8"/>
        <color indexed="8"/>
        <rFont val="Calibri"/>
        <family val="2"/>
        <charset val="238"/>
      </rPr>
      <t>(3)</t>
    </r>
    <r>
      <rPr>
        <sz val="10"/>
        <color indexed="8"/>
        <rFont val="Calibri"/>
        <family val="2"/>
        <charset val="238"/>
      </rPr>
      <t xml:space="preserve"> </t>
    </r>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Za tento výzkum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</si>
  <si>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r>
      <rPr>
        <sz val="8"/>
        <color indexed="8"/>
        <rFont val="Calibri"/>
        <family val="2"/>
        <charset val="238"/>
      </rPr>
      <t>(4)</t>
    </r>
    <r>
      <rPr>
        <sz val="10"/>
        <color indexed="8"/>
        <rFont val="Calibri"/>
        <family val="2"/>
        <charset val="238"/>
      </rPr>
      <t xml:space="preserve"> </t>
    </r>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organizaci,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</si>
  <si>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r>
      <rPr>
        <sz val="8"/>
        <color indexed="8"/>
        <rFont val="Calibri"/>
        <family val="2"/>
        <charset val="238"/>
      </rPr>
      <t>(5)</t>
    </r>
    <r>
      <rPr>
        <b/>
        <sz val="10"/>
        <color indexed="8"/>
        <rFont val="Calibri"/>
        <family val="2"/>
        <charset val="238"/>
      </rPr>
      <t xml:space="preserve"> 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</si>
  <si>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rPr>
        <sz val="8"/>
        <color indexed="8"/>
        <rFont val="Calibri"/>
        <family val="2"/>
        <charset val="238"/>
      </rPr>
      <t>(6)</t>
    </r>
    <r>
      <rPr>
        <sz val="10"/>
        <color indexed="8"/>
        <rFont val="Calibri"/>
        <family val="2"/>
        <charset val="238"/>
      </rPr>
      <t xml:space="preserve"> Do řádku "</t>
    </r>
    <r>
      <rPr>
        <b/>
        <sz val="10"/>
        <color indexed="8"/>
        <rFont val="Calibri"/>
        <family val="2"/>
        <charset val="238"/>
      </rPr>
      <t>Tržby za vlastní služby</t>
    </r>
    <r>
      <rPr>
        <sz val="10"/>
        <color indexed="8"/>
        <rFont val="Calibri"/>
        <family val="2"/>
        <charset val="238"/>
      </rPr>
      <t>" se doplní výnosy z hlavní a doplňkové činnosti uvedené ve výkazu zisku a ztráty na syntetickém účtu 602 "Tržby z prodeje služeb" bez zahrnutí výnosů z pronájmu. Současně v případě, že vysoká škola účtuje výnosy z pronájmu i na jiných syntetických účtech než na účtu 602 Tržby z prodeje služeb uvede tuto informaci do komentáře v textu výroční zprávy VŠ k tabulce č. 6.</t>
    </r>
  </si>
  <si>
    <r>
      <rPr>
        <sz val="8"/>
        <color indexed="8"/>
        <rFont val="Calibri"/>
        <family val="2"/>
        <charset val="238"/>
      </rPr>
      <t>(7)</t>
    </r>
    <r>
      <rPr>
        <sz val="10"/>
        <color indexed="8"/>
        <rFont val="Calibri"/>
        <family val="2"/>
        <charset val="238"/>
      </rPr>
      <t xml:space="preserve"> Do řádku</t>
    </r>
    <r>
      <rPr>
        <b/>
        <sz val="10"/>
        <color indexed="8"/>
        <rFont val="Calibri"/>
        <family val="2"/>
        <charset val="238"/>
      </rPr>
      <t xml:space="preserve"> "Prostory" </t>
    </r>
    <r>
      <rPr>
        <sz val="10"/>
        <color indexed="8"/>
        <rFont val="Calibri"/>
        <family val="2"/>
        <charset val="238"/>
      </rPr>
      <t>se doplní výnosy z nájmů, pokud se nejedná o celé budovy, stavby nebo haly.</t>
    </r>
  </si>
  <si>
    <t>Tabulka 3   Hospodářský výsledek za rok 2015</t>
  </si>
  <si>
    <t>Tabulka 3a   Hospodářský výsledek (včetně vnitroorganizačních výkonů) za rok 2015</t>
  </si>
  <si>
    <r>
      <t xml:space="preserve">Součásti VVŠ </t>
    </r>
    <r>
      <rPr>
        <sz val="8"/>
        <rFont val="Calibri"/>
        <family val="2"/>
        <charset val="238"/>
      </rPr>
      <t>(1)</t>
    </r>
  </si>
  <si>
    <t>HV z hlavní činnosti</t>
  </si>
  <si>
    <t>HV z doplňkové činnosti</t>
  </si>
  <si>
    <t>HV celkem</t>
  </si>
  <si>
    <t>Fakulta výtvarných umění</t>
  </si>
  <si>
    <t>Fakulta stavební</t>
  </si>
  <si>
    <t>Fakulta strojního inženýrství</t>
  </si>
  <si>
    <t>Fakulta informačních tecnologií</t>
  </si>
  <si>
    <t>Fakulta architektury</t>
  </si>
  <si>
    <t>Fakulta chemická</t>
  </si>
  <si>
    <t>Fakulta podnikatelská</t>
  </si>
  <si>
    <t>Fakulta elektrotechniky a komunikačních technologií</t>
  </si>
  <si>
    <t>Centrum sportovních aktivit</t>
  </si>
  <si>
    <t>Institut celoživotního vzdělávání</t>
  </si>
  <si>
    <t>Ústav soudního inženýrství</t>
  </si>
  <si>
    <t xml:space="preserve">Středoevropský technologický institut </t>
  </si>
  <si>
    <t>Centrum výpočetních a informačních služeb</t>
  </si>
  <si>
    <t>Ústřední knihovna</t>
  </si>
  <si>
    <t>Nakladatelství VUTIUM</t>
  </si>
  <si>
    <t>Koleje a menzy v Brně</t>
  </si>
  <si>
    <t>Rektorát</t>
  </si>
  <si>
    <t>Celoškolské středisko</t>
  </si>
  <si>
    <t>C e l k e m</t>
  </si>
  <si>
    <t>Tabulka 3b   Hospodářský výsledek (bez vnitroorganizačních výkonů) za rok 2015</t>
  </si>
  <si>
    <t>(1) Členění se uvádí podle § 22 odst.1 a) zákona č.111/1998 Sb. Počet řádků rozšířit dle potřeby.</t>
  </si>
  <si>
    <t>Tabulka 5.a   Financování vzdělávací a vědecké, výzkumné, vývojové a inovační, umělecké a další tvůrčí činnosti</t>
  </si>
  <si>
    <t xml:space="preserve">  (bez prostředků poskytovaných na programové financování, na operační programy a VaV)</t>
  </si>
  <si>
    <r>
      <t xml:space="preserve">Druh podpory (dotační položky a ukazatele) </t>
    </r>
    <r>
      <rPr>
        <sz val="8"/>
        <color indexed="8"/>
        <rFont val="Calibri"/>
        <family val="2"/>
        <charset val="238"/>
      </rPr>
      <t>(1)</t>
    </r>
  </si>
  <si>
    <r>
      <t xml:space="preserve">Prostředky z veřejných zdrojů </t>
    </r>
    <r>
      <rPr>
        <b/>
        <sz val="10"/>
        <color indexed="8"/>
        <rFont val="Calibri"/>
        <family val="2"/>
        <charset val="238"/>
      </rPr>
      <t>běžné</t>
    </r>
  </si>
  <si>
    <r>
      <t xml:space="preserve">Prostředky z veřejných zdrojů </t>
    </r>
    <r>
      <rPr>
        <b/>
        <sz val="10"/>
        <color indexed="8"/>
        <rFont val="Calibri"/>
        <family val="2"/>
        <charset val="238"/>
      </rPr>
      <t>celkem</t>
    </r>
  </si>
  <si>
    <r>
      <t xml:space="preserve">Převody do fondů </t>
    </r>
    <r>
      <rPr>
        <sz val="8"/>
        <color indexed="8"/>
        <rFont val="Calibri"/>
        <family val="2"/>
        <charset val="238"/>
      </rPr>
      <t>(4)</t>
    </r>
  </si>
  <si>
    <r>
      <t xml:space="preserve">Ostatní použité neveřej. zdroje </t>
    </r>
    <r>
      <rPr>
        <sz val="8"/>
        <color indexed="8"/>
        <rFont val="Calibri"/>
        <family val="2"/>
        <charset val="238"/>
      </rPr>
      <t>(5)</t>
    </r>
  </si>
  <si>
    <r>
      <t>použité</t>
    </r>
    <r>
      <rPr>
        <sz val="8"/>
        <color indexed="8"/>
        <rFont val="Calibri"/>
        <family val="2"/>
        <charset val="238"/>
      </rPr>
      <t xml:space="preserve"> (3)</t>
    </r>
  </si>
  <si>
    <t>poskytnuté</t>
  </si>
  <si>
    <t>FRIM</t>
  </si>
  <si>
    <t>FPP</t>
  </si>
  <si>
    <t>FÚUP</t>
  </si>
  <si>
    <t>j=e-f</t>
  </si>
  <si>
    <t>l= f+k</t>
  </si>
  <si>
    <t>MŠMT</t>
  </si>
  <si>
    <t xml:space="preserve">          Příspěvek</t>
  </si>
  <si>
    <t>A+K</t>
  </si>
  <si>
    <r>
      <t>Studijní programy a s nimi spojená tvůrčí činnost</t>
    </r>
    <r>
      <rPr>
        <sz val="8"/>
        <color indexed="8"/>
        <rFont val="Calibri"/>
        <family val="2"/>
        <charset val="238"/>
      </rPr>
      <t xml:space="preserve"> (6)</t>
    </r>
  </si>
  <si>
    <t>Stipendia pro studenty doktorských studijních programů</t>
  </si>
  <si>
    <t>Zahraniční studenti a mezinárodní spolupráce</t>
  </si>
  <si>
    <t>Fond vzdělávací politiky</t>
  </si>
  <si>
    <t>M</t>
  </si>
  <si>
    <t>Mimořádné aktivity</t>
  </si>
  <si>
    <t>S</t>
  </si>
  <si>
    <t>Sociální stipendia</t>
  </si>
  <si>
    <t>U</t>
  </si>
  <si>
    <t>Ubytovací stipendia</t>
  </si>
  <si>
    <t>I</t>
  </si>
  <si>
    <t>Rozvojové programy</t>
  </si>
  <si>
    <t xml:space="preserve">          Dotace</t>
  </si>
  <si>
    <t>G</t>
  </si>
  <si>
    <t>Fond rozvoje vysokých škol</t>
  </si>
  <si>
    <t>J</t>
  </si>
  <si>
    <t>Dotace na ubytování a stravování</t>
  </si>
  <si>
    <t>další dle specifikace VVŠ</t>
  </si>
  <si>
    <t>Ostatní kapitoly státního rozpočtu</t>
  </si>
  <si>
    <t xml:space="preserve">          součtový řádek pro poskytovatele</t>
  </si>
  <si>
    <t>Územní rozpočty</t>
  </si>
  <si>
    <t>město Brno</t>
  </si>
  <si>
    <t>Jihomoravský kraj</t>
  </si>
  <si>
    <r>
      <t xml:space="preserve">Prostředky ze zahraničí </t>
    </r>
    <r>
      <rPr>
        <sz val="10"/>
        <color indexed="8"/>
        <rFont val="Calibri"/>
        <family val="2"/>
        <charset val="238"/>
      </rPr>
      <t>(získané přímo VVŠ)</t>
    </r>
  </si>
  <si>
    <t>C  e  l  k  e  m</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</si>
  <si>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ř.9+ř.11; za dotace ostatních kapitol státního rozpočtu = Tab. 5, ř.18; za územní rozpočty = Tab. 5, ř.25; za prostředky ze zahraničí = Tab. 5, ř.28. Tabulka je tříděna podle poskytovatele, za každého poskytovatele VŠ vždy uvede součtový údaj (předpokládá se, že příspěvek poskytuje vysoké škole pouze MŠMT, v ostatních případech se bude jednat o dotaci). U každého poskytovatele pak budou uvedeny v řádcích zdroje z jednotlivých programů, které VŠ získala (nejpodrobnější údaj bude na úrovni programu, není třeba vyplňovat tabulku na úroveň projektů). </t>
    </r>
    <r>
      <rPr>
        <sz val="10"/>
        <color indexed="8"/>
        <rFont val="Calibri"/>
        <family val="2"/>
        <charset val="238"/>
      </rPr>
      <t>Pokud škola realizuje vzdělávací projekt/program financovaný pouze z neveřejných zdrojů, realizuje aktivity v rámci doplňkové činnosti za úplatu, apod., do této tabulky je uvádět v řádcích nebude.</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</si>
  <si>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na základě rozhodnutí (sloupec a, c, e). </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</si>
  <si>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příspěvek)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</si>
  <si>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(4)</t>
    </r>
    <r>
      <rPr>
        <sz val="10"/>
        <color indexed="8"/>
        <rFont val="Calibri"/>
        <family val="2"/>
        <charset val="238"/>
      </rPr>
      <t xml:space="preserve"> Fond reprodukce investičního majetku (FRIM), fond provozních prostředků (FPP), fond účelově určených prostředků(FÚUP), § 18, odst. 6 zákona o VŠ. Jedná se o finanční prostředky, které nebyly v daném kalendářním roce použity, ale byly převedeny do fondů - jsou součástí "použitých" prostředků uvedených v této tabulce (sl. b, d, f).</t>
    </r>
  </si>
  <si>
    <r>
      <rPr>
        <sz val="8"/>
        <color indexed="8"/>
        <rFont val="Calibri"/>
        <family val="2"/>
        <charset val="238"/>
      </rPr>
      <t xml:space="preserve">(5) </t>
    </r>
    <r>
      <rPr>
        <sz val="10"/>
        <color indexed="8"/>
        <rFont val="Calibri"/>
        <family val="2"/>
        <charset val="238"/>
      </rPr>
      <t xml:space="preserve">Sloupec "k" uvádí "ostatní použité neveřejné zdroje celkem" a obsahuje prostředky na dofinancování programů/aktivit uvedených v jednotlivých řádcích (a to pouze z neveřejných zdrojů). </t>
    </r>
  </si>
  <si>
    <t xml:space="preserve">Tabulka 5.b   Financování výzkumu a vývoje  </t>
  </si>
  <si>
    <t xml:space="preserve">               (bez prostředků poskytovaných na operační programy EU) </t>
  </si>
  <si>
    <r>
      <t xml:space="preserve">Druh podpory/název programu </t>
    </r>
    <r>
      <rPr>
        <sz val="8"/>
        <color indexed="8"/>
        <rFont val="Calibri"/>
        <family val="2"/>
        <charset val="238"/>
      </rPr>
      <t>(1)</t>
    </r>
  </si>
  <si>
    <r>
      <t>z toho zdroje zahr. v</t>
    </r>
    <r>
      <rPr>
        <sz val="10"/>
        <color indexed="8"/>
        <rFont val="Calibri"/>
        <family val="2"/>
        <charset val="238"/>
      </rPr>
      <t xml:space="preserve"> %</t>
    </r>
    <r>
      <rPr>
        <sz val="8"/>
        <color indexed="8"/>
        <rFont val="Calibri"/>
        <family val="2"/>
        <charset val="238"/>
      </rPr>
      <t xml:space="preserve"> (4)</t>
    </r>
  </si>
  <si>
    <r>
      <t>z toho zajištěno spoluřešit.</t>
    </r>
    <r>
      <rPr>
        <sz val="8"/>
        <color indexed="8"/>
        <rFont val="Calibri"/>
        <family val="2"/>
        <charset val="238"/>
      </rPr>
      <t xml:space="preserve"> (5)</t>
    </r>
  </si>
  <si>
    <r>
      <t>z toho převody do FÚUP</t>
    </r>
    <r>
      <rPr>
        <sz val="8"/>
        <color indexed="8"/>
        <rFont val="Calibri"/>
        <family val="2"/>
        <charset val="238"/>
      </rPr>
      <t xml:space="preserve"> (6)</t>
    </r>
  </si>
  <si>
    <t>Vratka nevyčerp. prostředků</t>
  </si>
  <si>
    <r>
      <t xml:space="preserve">Ostatní použité neveřejné zdroje </t>
    </r>
    <r>
      <rPr>
        <sz val="8"/>
        <color indexed="8"/>
        <rFont val="Calibri"/>
        <family val="2"/>
        <charset val="238"/>
      </rPr>
      <t>(7)</t>
    </r>
  </si>
  <si>
    <r>
      <t xml:space="preserve">použité </t>
    </r>
    <r>
      <rPr>
        <sz val="8"/>
        <color indexed="8"/>
        <rFont val="Calibri"/>
        <family val="2"/>
        <charset val="238"/>
      </rPr>
      <t>(3)</t>
    </r>
  </si>
  <si>
    <t>f*</t>
  </si>
  <si>
    <t>f**</t>
  </si>
  <si>
    <t>h=e-f</t>
  </si>
  <si>
    <t>j=f+i</t>
  </si>
  <si>
    <t xml:space="preserve">     Institucionální podpora (IP)</t>
  </si>
  <si>
    <t xml:space="preserve">     IP na uskutečňování výzkumných záměrů</t>
  </si>
  <si>
    <t xml:space="preserve">     IP na dlouh. koncepční rozvoj výzk. organizací</t>
  </si>
  <si>
    <t xml:space="preserve">     IP na mezinárodní spolupráci ČR ve VaV</t>
  </si>
  <si>
    <t>Dotace na spolufin. mezinárodních projektů</t>
  </si>
  <si>
    <t>Projekty mobilit vědeckých pracovníků</t>
  </si>
  <si>
    <t xml:space="preserve">     Účelová podpora </t>
  </si>
  <si>
    <t xml:space="preserve">     Základní výzkum</t>
  </si>
  <si>
    <t>specifikovat dle programu</t>
  </si>
  <si>
    <t xml:space="preserve">     Aplikovaný výzkum</t>
  </si>
  <si>
    <t>Projekty COST</t>
  </si>
  <si>
    <t>Projekty KONTAKT</t>
  </si>
  <si>
    <t>Projekty EUREKA</t>
  </si>
  <si>
    <t>Programy INGO</t>
  </si>
  <si>
    <t>Programy EUPRO</t>
  </si>
  <si>
    <t>Národní program udritelnosti</t>
  </si>
  <si>
    <t xml:space="preserve">     NPV</t>
  </si>
  <si>
    <t xml:space="preserve">     Specifický vysokoškolský výzkum</t>
  </si>
  <si>
    <t xml:space="preserve">     Velké infrastruktury</t>
  </si>
  <si>
    <r>
      <t xml:space="preserve">     součtový řádek pro poskytovatele </t>
    </r>
    <r>
      <rPr>
        <sz val="8"/>
        <color indexed="8"/>
        <rFont val="Calibri"/>
        <family val="2"/>
        <charset val="238"/>
      </rPr>
      <t>(8)</t>
    </r>
  </si>
  <si>
    <t>MV ČR</t>
  </si>
  <si>
    <t>MPO ČR</t>
  </si>
  <si>
    <t>MK ČR</t>
  </si>
  <si>
    <t>Mze ČR</t>
  </si>
  <si>
    <t xml:space="preserve">     GAČR</t>
  </si>
  <si>
    <t>GA ČR</t>
  </si>
  <si>
    <t xml:space="preserve">     TAČR</t>
  </si>
  <si>
    <t>TA ČR</t>
  </si>
  <si>
    <t xml:space="preserve">     součtový řádek pro poskytovatele</t>
  </si>
  <si>
    <t>SoMoPro</t>
  </si>
  <si>
    <r>
      <t>Prostředky ze zahraničí</t>
    </r>
    <r>
      <rPr>
        <b/>
        <sz val="10"/>
        <color indexed="8"/>
        <rFont val="Calibri"/>
        <family val="2"/>
        <charset val="238"/>
      </rPr>
      <t xml:space="preserve"> (získané přímo VVŠ)</t>
    </r>
  </si>
  <si>
    <t xml:space="preserve">    součtový řádek pro poskytovatele</t>
  </si>
  <si>
    <t>Prostředky ze zahraničí</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</si>
  <si>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ř.12; za dotace ostatních kapitol státního rozpočtu = Tab. 5, ř.19; za územní rozpočty = Tab. 5, ř.26; za prostředky ze zahraničí = Tab. 5, ř.29. Tabulka je tříděna podle poskytovatele, dále podle institucionální a účelové podpory a dále podle jednotlivých programů (nejpodrobnější údaj bude na úrovni programu, není třeba vyplňovat tabulku na úroveň projektů). VŠ uvede pouze ty programy, ve kterých získává finanční prostředky. Za každého poskytovatele VŠ vždy uvede součtový údaj. Pokud škola realizuje výzkumný projekt/program financovaný pouze z neveřejných zdrojů, realizuje aktivity v rámci doplňkové činnosti za úplatu, spoluřeší projekty, apod., do této tabulky je uvádět v řádcích nebude.</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</si>
  <si>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jako podpora VaV podle zákona 130/2002 Sb. Uvádí se ve shodě s objemem finančních prostředků uvedených v rozhodnutí (sl. a, c, e).</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</si>
  <si>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IP na rozvoj VO)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</si>
  <si>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(4)</t>
    </r>
    <r>
      <rPr>
        <sz val="10"/>
        <color indexed="8"/>
        <rFont val="Calibri"/>
        <family val="2"/>
        <charset val="238"/>
      </rPr>
      <t xml:space="preserve"> Z celkových veřejných prostředků poskytnutých i použitých k financování projektů v dané kategorii se uvede procentuální podíl zdrojů pocházejících mimo veřejné rozpočty ČR - z veřejných rozpočtu EU nebo jiných zahraničních veřejných zdrojů.</t>
    </r>
  </si>
  <si>
    <r>
      <rPr>
        <sz val="8"/>
        <color indexed="8"/>
        <rFont val="Calibri"/>
        <family val="2"/>
        <charset val="238"/>
      </rPr>
      <t>(5)</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</si>
  <si>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(6)</t>
    </r>
    <r>
      <rPr>
        <sz val="10"/>
        <color indexed="8"/>
        <rFont val="Calibri"/>
        <family val="2"/>
        <charset val="238"/>
      </rPr>
      <t xml:space="preserve"> Fond účelově určených prostředků (§ 18, odst. 6 zákona o VŠ). Jedná se o finanční prostředky, které nebyly v daném kalendářním roce použity, ale byly převedeny do FÚUP. Jsou součástí "použitých" prostředků uvedených v této tabulce.</t>
    </r>
  </si>
  <si>
    <r>
      <rPr>
        <sz val="8"/>
        <color indexed="8"/>
        <rFont val="Calibri"/>
        <family val="2"/>
        <charset val="238"/>
      </rPr>
      <t>(7)</t>
    </r>
    <r>
      <rPr>
        <sz val="10"/>
        <color indexed="8"/>
        <rFont val="Calibri"/>
        <family val="2"/>
        <charset val="238"/>
      </rPr>
      <t xml:space="preserve"> Sloupec "i" uvádí "ostatní použité neveřejné zdroje celkem" a obsahuje prostředky na dofinancování programů/aktivit uvedených v jednotlivých řádcích (a to z neveřejných zdrojů). </t>
    </r>
  </si>
  <si>
    <r>
      <rPr>
        <sz val="8"/>
        <color indexed="8"/>
        <rFont val="Calibri"/>
        <family val="2"/>
        <charset val="238"/>
      </rPr>
      <t>(8)</t>
    </r>
    <r>
      <rPr>
        <sz val="10"/>
        <color indexed="8"/>
        <rFont val="Calibri"/>
        <family val="2"/>
        <charset val="238"/>
      </rPr>
      <t xml:space="preserve"> VŠ uvede v členění dle povahy poskytovaných prostředků.</t>
    </r>
  </si>
  <si>
    <t>Tabulka 9  Stipendia</t>
  </si>
  <si>
    <t>Druh stipendia</t>
  </si>
  <si>
    <t>Zdroje</t>
  </si>
  <si>
    <r>
      <t xml:space="preserve">Celkem vyplaceno </t>
    </r>
    <r>
      <rPr>
        <sz val="8"/>
        <rFont val="Calibri"/>
        <family val="2"/>
        <charset val="238"/>
      </rPr>
      <t>(2)</t>
    </r>
  </si>
  <si>
    <t>Příspěvek / dotace MŠMT</t>
  </si>
  <si>
    <t>Stipendijní fond VŠ</t>
  </si>
  <si>
    <r>
      <t xml:space="preserve">Ostatní </t>
    </r>
    <r>
      <rPr>
        <sz val="8"/>
        <rFont val="Calibri"/>
        <family val="2"/>
        <charset val="238"/>
      </rPr>
      <t>(1)</t>
    </r>
  </si>
  <si>
    <t>Studenti</t>
  </si>
  <si>
    <t>Ostatní</t>
  </si>
  <si>
    <t>zahraniční</t>
  </si>
  <si>
    <t>vlastní</t>
  </si>
  <si>
    <t>d=a+b+c</t>
  </si>
  <si>
    <t>STIPENDIA přiznána a vyplacena</t>
  </si>
  <si>
    <t>za vynikající studijní výsledky dle § 91 odst. 2 písm. a)</t>
  </si>
  <si>
    <t>za vynikající vědecké, výzkumné, vývojové, umělecké nebo další tvůrčí výsledky přispívající k prohloubení znalostí dle § 91 odst. 2 písm. b)</t>
  </si>
  <si>
    <t>na výzkumnou, vývojovou a inovační činnost podle zvláštního právního předpisu, § 91 odst.2 písm. c)</t>
  </si>
  <si>
    <t>v případě tíživé sociální situace studenta dle § 91 odst. 2 písm. d)</t>
  </si>
  <si>
    <t>v případě tíživé sociální situace studenta dle § 91 odst. 3)</t>
  </si>
  <si>
    <t>v případech zvláštního zřetele hodných dle § 91 odst. 2 písm. e)</t>
  </si>
  <si>
    <t>z toho</t>
  </si>
  <si>
    <t>ubytovací stipendium</t>
  </si>
  <si>
    <t>na podporu studia v zahraničí dle § 91 odst. 4 písm. a)</t>
  </si>
  <si>
    <t>SOCRATES</t>
  </si>
  <si>
    <t>CEEPUS</t>
  </si>
  <si>
    <t>(1) Rozvojové programy MŠMT - mobilita studentů</t>
  </si>
  <si>
    <t xml:space="preserve">       Příspěvek na mobility a cestovné</t>
  </si>
  <si>
    <t>na podporu studia v ČR dle § 91 odst. 4 písm. b)</t>
  </si>
  <si>
    <t>AKTION</t>
  </si>
  <si>
    <t>(1)</t>
  </si>
  <si>
    <t xml:space="preserve">studentům doktorských studijních programů dle § 91 odst. 4 písm. c) </t>
  </si>
  <si>
    <t>jiná stipendia</t>
  </si>
  <si>
    <t>Poznámka</t>
  </si>
  <si>
    <r>
      <rPr>
        <sz val="8"/>
        <rFont val="Calibri"/>
        <family val="2"/>
        <charset val="238"/>
      </rPr>
      <t>(1)</t>
    </r>
    <r>
      <rPr>
        <sz val="10"/>
        <rFont val="Calibri"/>
        <family val="2"/>
        <charset val="238"/>
      </rPr>
      <t xml:space="preserve"> VVŠ uvede, jaké další zdroje použila k financování stipendií.</t>
    </r>
  </si>
  <si>
    <r>
      <rPr>
        <sz val="8"/>
        <rFont val="Calibri"/>
        <family val="2"/>
        <charset val="238"/>
      </rPr>
      <t>(2)</t>
    </r>
    <r>
      <rPr>
        <sz val="10"/>
        <rFont val="Calibri"/>
        <family val="2"/>
        <charset val="238"/>
      </rPr>
      <t xml:space="preserve"> VVŠ uvede celkovou částku, kterou vyplatila na stipendiích - odděleně pro studenty a pro ostatní účastníky vzdělávání.</t>
    </r>
  </si>
  <si>
    <r>
      <t xml:space="preserve">Tabulka 5   Veřejné zdroje financování VVŠ: prostředky poskytnuté a prostředky použité </t>
    </r>
    <r>
      <rPr>
        <sz val="8"/>
        <rFont val="Calibri"/>
        <family val="2"/>
        <charset val="238"/>
      </rPr>
      <t>(1)</t>
    </r>
  </si>
  <si>
    <t>tis. Kč</t>
  </si>
  <si>
    <t>Název údaje</t>
  </si>
  <si>
    <t>I. Běžné prostředky</t>
  </si>
  <si>
    <t>II. Kapitálové prostředky</t>
  </si>
  <si>
    <t>III. Celkem</t>
  </si>
  <si>
    <r>
      <t xml:space="preserve">poskytnuto </t>
    </r>
    <r>
      <rPr>
        <sz val="8"/>
        <rFont val="Calibri"/>
        <family val="2"/>
        <charset val="238"/>
      </rPr>
      <t>(2)</t>
    </r>
  </si>
  <si>
    <t>použito</t>
  </si>
  <si>
    <t>poskytnuto</t>
  </si>
  <si>
    <r>
      <t xml:space="preserve">Prostředky z veřejných zdrojů (dotace a příspěvky) národní i zahraniční  </t>
    </r>
    <r>
      <rPr>
        <b/>
        <sz val="8"/>
        <rFont val="Calibri"/>
        <family val="2"/>
        <charset val="238"/>
      </rPr>
      <t>(ř.2+ř.27)</t>
    </r>
  </si>
  <si>
    <r>
      <t xml:space="preserve"> v tom: </t>
    </r>
    <r>
      <rPr>
        <b/>
        <sz val="10"/>
        <rFont val="Calibri"/>
        <family val="2"/>
        <charset val="238"/>
      </rPr>
      <t xml:space="preserve">1. prostředky plynoucí přes (z) veřejné rozpočty ČR   </t>
    </r>
    <r>
      <rPr>
        <b/>
        <sz val="8"/>
        <rFont val="Calibri"/>
        <family val="2"/>
        <charset val="238"/>
      </rPr>
      <t>(ř.3+ř.13+ř.20)</t>
    </r>
  </si>
  <si>
    <t>v tom:</t>
  </si>
  <si>
    <r>
      <t xml:space="preserve">získané přes kapitolu MŠMT  </t>
    </r>
    <r>
      <rPr>
        <sz val="8"/>
        <rFont val="Calibri"/>
        <family val="2"/>
        <charset val="238"/>
      </rPr>
      <t>(ř.4+ř.7)</t>
    </r>
  </si>
  <si>
    <r>
      <t xml:space="preserve">dotace na programy strukturálních fondů </t>
    </r>
    <r>
      <rPr>
        <sz val="8"/>
        <rFont val="Calibri"/>
        <family val="2"/>
        <charset val="238"/>
      </rPr>
      <t xml:space="preserve">(3) </t>
    </r>
    <r>
      <rPr>
        <sz val="8"/>
        <rFont val="Calibri"/>
        <family val="2"/>
        <charset val="238"/>
      </rPr>
      <t xml:space="preserve"> (ř.5+ř.6)</t>
    </r>
  </si>
  <si>
    <t>dotace spojené se vzdělávací činností</t>
  </si>
  <si>
    <t>dotace na VaV</t>
  </si>
  <si>
    <r>
      <t xml:space="preserve">dotace ostatní  </t>
    </r>
    <r>
      <rPr>
        <sz val="8"/>
        <rFont val="Calibri"/>
        <family val="2"/>
        <charset val="238"/>
      </rPr>
      <t>(ř.8+ř.12)</t>
    </r>
  </si>
  <si>
    <r>
      <t xml:space="preserve">dotace spojené se vzdělávací činností  </t>
    </r>
    <r>
      <rPr>
        <sz val="8"/>
        <rFont val="Calibri"/>
        <family val="2"/>
        <charset val="238"/>
      </rPr>
      <t>(ř.9+ř.10+ř.11)</t>
    </r>
  </si>
  <si>
    <t xml:space="preserve">       příspěvek</t>
  </si>
  <si>
    <t xml:space="preserve">       dotace spojené s programy reprodukce majetku</t>
  </si>
  <si>
    <t xml:space="preserve">       ostatní dotace</t>
  </si>
  <si>
    <r>
      <t xml:space="preserve">získané přes ostatní kapitoly státního rozpočtu  </t>
    </r>
    <r>
      <rPr>
        <sz val="8"/>
        <rFont val="Calibri"/>
        <family val="2"/>
        <charset val="238"/>
      </rPr>
      <t>(ř.14+ř.17)</t>
    </r>
  </si>
  <si>
    <r>
      <t xml:space="preserve">dotace na operační programy EU  </t>
    </r>
    <r>
      <rPr>
        <sz val="8"/>
        <rFont val="Calibri"/>
        <family val="2"/>
        <charset val="238"/>
      </rPr>
      <t>(ř.15+ř.16)</t>
    </r>
  </si>
  <si>
    <r>
      <t xml:space="preserve">dotace ostatní  </t>
    </r>
    <r>
      <rPr>
        <sz val="8"/>
        <rFont val="Calibri"/>
        <family val="2"/>
        <charset val="238"/>
      </rPr>
      <t>(ř.18+ř.19)</t>
    </r>
  </si>
  <si>
    <r>
      <t xml:space="preserve">získané přes územní rozpočty  </t>
    </r>
    <r>
      <rPr>
        <sz val="8"/>
        <rFont val="Calibri"/>
        <family val="2"/>
        <charset val="238"/>
      </rPr>
      <t>(ř.21+ř.24)</t>
    </r>
  </si>
  <si>
    <r>
      <t xml:space="preserve">dotace na operační programy EU  </t>
    </r>
    <r>
      <rPr>
        <sz val="8"/>
        <rFont val="Calibri"/>
        <family val="2"/>
        <charset val="238"/>
      </rPr>
      <t>(ř.22+ř.23)</t>
    </r>
  </si>
  <si>
    <r>
      <t xml:space="preserve">dotace ostatní  </t>
    </r>
    <r>
      <rPr>
        <sz val="8"/>
        <rFont val="Calibri"/>
        <family val="2"/>
        <charset val="238"/>
      </rPr>
      <t>(ř.25+ř.26)</t>
    </r>
  </si>
  <si>
    <r>
      <t xml:space="preserve">v tom: </t>
    </r>
    <r>
      <rPr>
        <b/>
        <sz val="10"/>
        <rFont val="Calibri"/>
        <family val="2"/>
        <charset val="238"/>
      </rPr>
      <t xml:space="preserve">2. veřejné prostředky ze zahraničí </t>
    </r>
    <r>
      <rPr>
        <sz val="10"/>
        <rFont val="Calibri"/>
        <family val="2"/>
        <charset val="238"/>
      </rPr>
      <t xml:space="preserve">(získané přímo VVŠ)  </t>
    </r>
    <r>
      <rPr>
        <sz val="8"/>
        <rFont val="Calibri"/>
        <family val="2"/>
        <charset val="238"/>
      </rPr>
      <t>(ř.28+ř.29)</t>
    </r>
  </si>
  <si>
    <t>získané přes kapitolu MŠMT</t>
  </si>
  <si>
    <r>
      <t xml:space="preserve">SOUHRN 1 </t>
    </r>
    <r>
      <rPr>
        <sz val="8"/>
        <rFont val="Calibri"/>
        <family val="2"/>
        <charset val="238"/>
      </rPr>
      <t>(4)  (ř.31+ř.36)</t>
    </r>
  </si>
  <si>
    <r>
      <t xml:space="preserve">dotace spojené se vzdělávací činností  </t>
    </r>
    <r>
      <rPr>
        <sz val="8"/>
        <rFont val="Calibri"/>
        <family val="2"/>
        <charset val="238"/>
      </rPr>
      <t>(ř.32+ř.33+ř.34+ř.35)</t>
    </r>
  </si>
  <si>
    <r>
      <t xml:space="preserve">získané přes kapitolu MŠMT  </t>
    </r>
    <r>
      <rPr>
        <sz val="8"/>
        <rFont val="Calibri"/>
        <family val="2"/>
        <charset val="238"/>
      </rPr>
      <t>(ř.5+ř.8)</t>
    </r>
  </si>
  <si>
    <r>
      <t xml:space="preserve">získané přes ostatní kapitoly státního rozpočtu </t>
    </r>
    <r>
      <rPr>
        <sz val="8"/>
        <rFont val="Calibri"/>
        <family val="2"/>
        <charset val="238"/>
      </rPr>
      <t xml:space="preserve"> (ř.15+ř.18)</t>
    </r>
  </si>
  <si>
    <r>
      <t xml:space="preserve">získané přes územní rozpočty  </t>
    </r>
    <r>
      <rPr>
        <sz val="8"/>
        <rFont val="Calibri"/>
        <family val="2"/>
        <charset val="238"/>
      </rPr>
      <t xml:space="preserve"> (ř.22+ř.25)</t>
    </r>
  </si>
  <si>
    <r>
      <t xml:space="preserve">veřejné prostředky ze zahraničí (získané přímo VVŠ) </t>
    </r>
    <r>
      <rPr>
        <sz val="8"/>
        <rFont val="Calibri"/>
        <family val="2"/>
        <charset val="238"/>
      </rPr>
      <t xml:space="preserve"> (ř.28)</t>
    </r>
  </si>
  <si>
    <r>
      <t xml:space="preserve">dotace na VaV  </t>
    </r>
    <r>
      <rPr>
        <sz val="8"/>
        <rFont val="Calibri"/>
        <family val="2"/>
        <charset val="238"/>
      </rPr>
      <t>(ř.37+ř.38+ř.39+ř.40)</t>
    </r>
  </si>
  <si>
    <r>
      <t xml:space="preserve">získané přes kapitolu MŠMT  </t>
    </r>
    <r>
      <rPr>
        <sz val="8"/>
        <rFont val="Calibri"/>
        <family val="2"/>
        <charset val="238"/>
      </rPr>
      <t>(ř.6+ř.12)</t>
    </r>
  </si>
  <si>
    <r>
      <t xml:space="preserve">získané přes ostatní kapitoly státního rozpočtu  </t>
    </r>
    <r>
      <rPr>
        <sz val="8"/>
        <rFont val="Calibri"/>
        <family val="2"/>
        <charset val="238"/>
      </rPr>
      <t>(ř.16+ř.19)</t>
    </r>
  </si>
  <si>
    <r>
      <t xml:space="preserve">získané přes územní rozpočty </t>
    </r>
    <r>
      <rPr>
        <sz val="8"/>
        <rFont val="Calibri"/>
        <family val="2"/>
        <charset val="238"/>
      </rPr>
      <t>(ř.23+ř.26)</t>
    </r>
  </si>
  <si>
    <r>
      <t xml:space="preserve">veřejné prostředky ze zahraničí (získané přímo VVŠ) </t>
    </r>
    <r>
      <rPr>
        <sz val="8"/>
        <rFont val="Calibri"/>
        <family val="2"/>
        <charset val="238"/>
      </rPr>
      <t>(ř.29)</t>
    </r>
  </si>
  <si>
    <r>
      <t xml:space="preserve">SOUHRN 2  </t>
    </r>
    <r>
      <rPr>
        <b/>
        <sz val="8"/>
        <rFont val="Calibri"/>
        <family val="2"/>
        <charset val="238"/>
      </rPr>
      <t>(ř.42+ř.46)</t>
    </r>
  </si>
  <si>
    <r>
      <t xml:space="preserve">dotace spojené se vzdělávací činností  </t>
    </r>
    <r>
      <rPr>
        <sz val="8"/>
        <rFont val="Calibri"/>
        <family val="2"/>
        <charset val="238"/>
      </rPr>
      <t>(ř.43+ř.44+ř.45)</t>
    </r>
  </si>
  <si>
    <r>
      <t xml:space="preserve">dotace na programy strukturálních fondů </t>
    </r>
    <r>
      <rPr>
        <sz val="8"/>
        <rFont val="Calibri"/>
        <family val="2"/>
        <charset val="238"/>
      </rPr>
      <t>(ř.5+ř.15+ř.22)</t>
    </r>
  </si>
  <si>
    <r>
      <t xml:space="preserve">dotace ostatní  </t>
    </r>
    <r>
      <rPr>
        <sz val="8"/>
        <rFont val="Calibri"/>
        <family val="2"/>
        <charset val="238"/>
      </rPr>
      <t>(ř.8+ř.18+ř.25)</t>
    </r>
  </si>
  <si>
    <r>
      <t xml:space="preserve">veřejné prostředky ze zahraničí (získané přímo VVŠ)  </t>
    </r>
    <r>
      <rPr>
        <sz val="8"/>
        <rFont val="Calibri"/>
        <family val="2"/>
        <charset val="238"/>
      </rPr>
      <t>(ř.28)</t>
    </r>
  </si>
  <si>
    <r>
      <t xml:space="preserve">dotace na VaV </t>
    </r>
    <r>
      <rPr>
        <sz val="8"/>
        <rFont val="Calibri"/>
        <family val="2"/>
        <charset val="238"/>
      </rPr>
      <t xml:space="preserve"> (ř.47+ř.48+ř.49)</t>
    </r>
  </si>
  <si>
    <r>
      <t>dotace na programy strukturálních fondů</t>
    </r>
    <r>
      <rPr>
        <sz val="8"/>
        <rFont val="Calibri"/>
        <family val="2"/>
        <charset val="238"/>
      </rPr>
      <t xml:space="preserve">  (ř.6+ř.16+ř.23)</t>
    </r>
  </si>
  <si>
    <r>
      <t xml:space="preserve">dotace ostatní </t>
    </r>
    <r>
      <rPr>
        <sz val="8"/>
        <rFont val="Calibri"/>
        <family val="2"/>
        <charset val="238"/>
      </rPr>
      <t xml:space="preserve"> (ř.12+ř.19+ř.26)</t>
    </r>
  </si>
  <si>
    <r>
      <t xml:space="preserve">veřejné prostředky ze zahraničí (získané přímo VVŠ)   </t>
    </r>
    <r>
      <rPr>
        <sz val="8"/>
        <rFont val="Calibri"/>
        <family val="2"/>
        <charset val="238"/>
      </rPr>
      <t>(ř.29)</t>
    </r>
  </si>
  <si>
    <r>
      <rPr>
        <sz val="8"/>
        <rFont val="Calibri"/>
        <family val="2"/>
        <charset val="238"/>
      </rPr>
      <t>(1)</t>
    </r>
    <r>
      <rPr>
        <sz val="10"/>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</si>
  <si>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r>
      <rPr>
        <sz val="8"/>
        <rFont val="Calibri"/>
        <family val="2"/>
        <charset val="238"/>
      </rPr>
      <t>(2)</t>
    </r>
    <r>
      <rPr>
        <sz val="10"/>
        <rFont val="Calibri"/>
        <family val="2"/>
        <charset val="238"/>
      </rPr>
      <t xml:space="preserve"> Jedná se o finanční prostředky poskytnuté  vysoké škole rozhodnutím (sloupec 1, 3, 5) a použité na určitý účel v souladu s rozhodnutím (sloupec 2, 4, 6). 
</t>
    </r>
    <r>
      <rPr>
        <u/>
        <sz val="10"/>
        <rFont val="Calibri"/>
        <family val="2"/>
        <charset val="238"/>
      </rPr>
      <t>Poskytnuto</t>
    </r>
    <r>
      <rPr>
        <sz val="10"/>
        <rFont val="Calibri"/>
        <family val="2"/>
        <charset val="238"/>
      </rPr>
      <t xml:space="preserve">: jedná se o finanční prostředky, které vysoká škola v daném kalendářním roce získala na základě rozhodnutí. </t>
    </r>
    <r>
      <rPr>
        <u/>
        <sz val="10"/>
        <rFont val="Calibri"/>
        <family val="2"/>
        <charset val="238"/>
      </rPr>
      <t>Použito</t>
    </r>
    <r>
      <rPr>
        <sz val="10"/>
        <rFont val="Calibri"/>
        <family val="2"/>
        <charset val="238"/>
      </rPr>
      <t>: jedná se o finanční prostředky, které VŠ v daném kalendářním roce použila na účel v souladu s rozhodnutím.</t>
    </r>
  </si>
  <si>
    <r>
      <rPr>
        <sz val="8"/>
        <rFont val="Calibri"/>
        <family val="2"/>
        <charset val="238"/>
      </rPr>
      <t>(3)</t>
    </r>
    <r>
      <rPr>
        <sz val="10"/>
        <rFont val="Calibri"/>
        <family val="2"/>
        <charset val="238"/>
      </rPr>
      <t xml:space="preserve"> Jedná se o veřejné prostředky na financování projektů strukturálních fondů, zahrnuje všechny veřejné prostředky (jak evropskou, tak českou část spolufinancování).</t>
    </r>
  </si>
  <si>
    <r>
      <rPr>
        <sz val="8"/>
        <rFont val="Calibri"/>
        <family val="2"/>
        <charset val="238"/>
      </rPr>
      <t xml:space="preserve">(4) </t>
    </r>
    <r>
      <rPr>
        <sz val="10"/>
        <rFont val="Calibri"/>
        <family val="2"/>
        <charset val="238"/>
      </rPr>
      <t>Část tabulky Souhrn 1 a Souhrn 2 slouží k třídění údajů uvedených v předchozích řádcích tabulky 5.</t>
    </r>
  </si>
  <si>
    <t>Tabulka 5.d   Financování programů strukturálních fondů</t>
  </si>
  <si>
    <r>
      <t xml:space="preserve">Operační program/prioritní osa/oblast podpory  </t>
    </r>
    <r>
      <rPr>
        <sz val="8"/>
        <color indexed="8"/>
        <rFont val="Calibri"/>
        <family val="2"/>
        <charset val="238"/>
      </rPr>
      <t>(1)</t>
    </r>
  </si>
  <si>
    <r>
      <t xml:space="preserve">VaV </t>
    </r>
    <r>
      <rPr>
        <sz val="8"/>
        <color indexed="8"/>
        <rFont val="Calibri"/>
        <family val="2"/>
        <charset val="238"/>
      </rPr>
      <t>(2)</t>
    </r>
  </si>
  <si>
    <r>
      <t>z toho zdroje EU v</t>
    </r>
    <r>
      <rPr>
        <sz val="10"/>
        <color indexed="8"/>
        <rFont val="Calibri"/>
        <family val="2"/>
        <charset val="238"/>
      </rPr>
      <t xml:space="preserve"> %</t>
    </r>
    <r>
      <rPr>
        <sz val="8"/>
        <color indexed="8"/>
        <rFont val="Calibri"/>
        <family val="2"/>
        <charset val="238"/>
      </rPr>
      <t xml:space="preserve"> (5)</t>
    </r>
  </si>
  <si>
    <r>
      <t>z toho zajištěno spoluřešit.</t>
    </r>
    <r>
      <rPr>
        <sz val="8"/>
        <color indexed="8"/>
        <rFont val="Calibri"/>
        <family val="2"/>
        <charset val="238"/>
      </rPr>
      <t xml:space="preserve"> (6)</t>
    </r>
  </si>
  <si>
    <r>
      <t xml:space="preserve">Nevyčerp. z poskyt. veřejných prostředků v roce </t>
    </r>
    <r>
      <rPr>
        <sz val="8"/>
        <color indexed="8"/>
        <rFont val="Calibri"/>
        <family val="2"/>
        <charset val="238"/>
      </rPr>
      <t>(7)</t>
    </r>
  </si>
  <si>
    <r>
      <t xml:space="preserve">Vratka nevyčerp. prostředků  </t>
    </r>
    <r>
      <rPr>
        <sz val="8"/>
        <color indexed="8"/>
        <rFont val="Calibri"/>
        <family val="2"/>
        <charset val="238"/>
      </rPr>
      <t>(8)</t>
    </r>
  </si>
  <si>
    <r>
      <t xml:space="preserve">Ostatní použ. neveřejné zdroje celkem </t>
    </r>
    <r>
      <rPr>
        <sz val="8"/>
        <color indexed="8"/>
        <rFont val="Calibri"/>
        <family val="2"/>
        <charset val="238"/>
      </rPr>
      <t>(9)</t>
    </r>
  </si>
  <si>
    <r>
      <t xml:space="preserve">poskytnuté </t>
    </r>
    <r>
      <rPr>
        <sz val="8"/>
        <color indexed="8"/>
        <rFont val="Calibri"/>
        <family val="2"/>
        <charset val="238"/>
      </rPr>
      <t>(3)</t>
    </r>
  </si>
  <si>
    <r>
      <t xml:space="preserve">použité </t>
    </r>
    <r>
      <rPr>
        <sz val="8"/>
        <color indexed="8"/>
        <rFont val="Calibri"/>
        <family val="2"/>
        <charset val="238"/>
      </rPr>
      <t>(4)</t>
    </r>
  </si>
  <si>
    <t>j= f+i</t>
  </si>
  <si>
    <t xml:space="preserve">     OP VK -Vzdělávání pro konkurenceschopnost</t>
  </si>
  <si>
    <t>PO 2 - Terciární vzdělávání, výzkum a vývoj</t>
  </si>
  <si>
    <t>2.2 Vysokoškolské vzdělávání</t>
  </si>
  <si>
    <t>2.3 Lidské zdroje ve VaV</t>
  </si>
  <si>
    <t>2.4 Partnerství a sítě</t>
  </si>
  <si>
    <t>PO 3 - Další vzdělávání</t>
  </si>
  <si>
    <t>3.1 Individuální další vzdělávání</t>
  </si>
  <si>
    <t>další dle specifikace VŠ</t>
  </si>
  <si>
    <t xml:space="preserve">     OP VaVpI - Výzkum a vývoj pro inovace</t>
  </si>
  <si>
    <t>PO 1 - Evropská centra excelence</t>
  </si>
  <si>
    <t>1.1 Evropská centra excelence</t>
  </si>
  <si>
    <t>PO 2 - Regionální VaV centra</t>
  </si>
  <si>
    <t>2.1 Regionální VaV centra</t>
  </si>
  <si>
    <t>PO 3 - Komercializace a popularizace VaV</t>
  </si>
  <si>
    <t>3.1 Komercializace výsledků výzkumu organizací</t>
  </si>
  <si>
    <t>PO 4 – Infrastruktura pro výuku na VŠ spojenou s výzkumem</t>
  </si>
  <si>
    <t>4.1 Infrastruktura pro výuku na VŠ spojenou s výzkumem</t>
  </si>
  <si>
    <t>další dle operačního programu, PO a oblasti podpory</t>
  </si>
  <si>
    <t>PO 1 - počáteční vzdělávání</t>
  </si>
  <si>
    <t>1.1 Zvyšování kvality ve vzdělávání JmK</t>
  </si>
  <si>
    <t>3.2 Podpora nabídky dalšího vzdělávání</t>
  </si>
  <si>
    <t xml:space="preserve">     Fond malých projektů</t>
  </si>
  <si>
    <t>FMP Jižní Morava - Dolní Rakousko</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</si>
  <si>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t>
    </r>
    <r>
      <rPr>
        <u/>
        <sz val="10"/>
        <color indexed="8"/>
        <rFont val="Calibri"/>
        <family val="2"/>
        <charset val="238"/>
      </rPr>
      <t>v částech označených VaV</t>
    </r>
    <r>
      <rPr>
        <sz val="10"/>
        <color indexed="8"/>
        <rFont val="Calibri"/>
        <family val="2"/>
        <charset val="238"/>
      </rPr>
      <t xml:space="preserve"> = Tab. 5, ř.6; za dotace ostatních kapitol státního rozpočtu = Tab. 5, ř.16; za územní rozpočty = Tab. 5, ř.23. Součtový údaj za MŠMT</t>
    </r>
    <r>
      <rPr>
        <u/>
        <sz val="10"/>
        <color indexed="8"/>
        <rFont val="Calibri"/>
        <family val="2"/>
        <charset val="238"/>
      </rPr>
      <t xml:space="preserve"> v částech neoznačených VaV</t>
    </r>
    <r>
      <rPr>
        <sz val="10"/>
        <color indexed="8"/>
        <rFont val="Calibri"/>
        <family val="2"/>
        <charset val="238"/>
      </rPr>
      <t xml:space="preserve"> = Tab. 5, ř.5; za dotace ostatních kapitol státního rozpočtu = Tab. 5, ř.15; za územní rozpočty = Tab. 5, ř.22.
Tabulka je tříděna podle poskytovatele, dále podle operačního programu, prioritní osy, oblasti podpory (nejpodrobnější údaj bude na úrovni oblasti podpory, není třeba vyplňovat tabulku na úroveň projektů). VŠ uvede ty programy, ve kterých získává finanční prostředky (tzn. včetně IPN). Za každého poskytovatele VŠ vždy uvede součtový údaj. </t>
    </r>
  </si>
  <si>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</si>
  <si>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rPr>
        <sz val="8"/>
        <color indexed="8"/>
        <rFont val="Calibri"/>
        <family val="2"/>
        <charset val="238"/>
      </rPr>
      <t>(3)</t>
    </r>
    <r>
      <rPr>
        <sz val="10"/>
        <color indexed="8"/>
        <rFont val="Calibri"/>
        <family val="2"/>
        <charset val="238"/>
      </rPr>
      <t xml:space="preserve"> Uvedou se prostředky, které byly vysoké škole poskytnuty v daném roce na základě Rozhodnutí o poskytnutí dotace na přípravu a realizaci všech projektů uvedeného operačního programu a prioritní osy. </t>
    </r>
  </si>
  <si>
    <r>
      <rPr>
        <sz val="8"/>
        <color indexed="8"/>
        <rFont val="Calibri"/>
        <family val="2"/>
        <charset val="238"/>
      </rPr>
      <t>(4)</t>
    </r>
    <r>
      <rPr>
        <sz val="10"/>
        <color indexed="8"/>
        <rFont val="Calibri"/>
        <family val="2"/>
        <charset val="238"/>
      </rPr>
      <t xml:space="preserve"> Uvedou se prostředky použité daném roce na přípravu a realizaci projektů v souladu s Rozhodnutím.</t>
    </r>
  </si>
  <si>
    <r>
      <rPr>
        <sz val="8"/>
        <color indexed="8"/>
        <rFont val="Calibri"/>
        <family val="2"/>
        <charset val="238"/>
      </rPr>
      <t>(5)</t>
    </r>
    <r>
      <rPr>
        <sz val="10"/>
        <color indexed="8"/>
        <rFont val="Calibri"/>
        <family val="2"/>
        <charset val="238"/>
      </rPr>
      <t xml:space="preserve"> Z celkových prostředků poskytnutých i použitých k financování projektů v dané kategorii se uvede procentuální podíl zdrojů pocházejících mimo veřejné rozpočty ČR - z EU; např. v případě OP VK zde bude uvedeno 85%.</t>
    </r>
  </si>
  <si>
    <r>
      <rPr>
        <sz val="8"/>
        <color indexed="8"/>
        <rFont val="Calibri"/>
        <family val="2"/>
        <charset val="238"/>
      </rPr>
      <t>(6)</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</si>
  <si>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(7)</t>
    </r>
    <r>
      <rPr>
        <sz val="10"/>
        <color indexed="8"/>
        <rFont val="Calibri"/>
        <family val="2"/>
        <charset val="238"/>
      </rPr>
      <t xml:space="preserve"> Lze vyplnit, pokud se nejedná o poslední rok projektu.</t>
    </r>
  </si>
  <si>
    <r>
      <rPr>
        <sz val="8"/>
        <rFont val="Calibri"/>
        <family val="2"/>
        <charset val="238"/>
      </rPr>
      <t>(8)</t>
    </r>
    <r>
      <rPr>
        <sz val="10"/>
        <rFont val="Calibri"/>
        <family val="2"/>
        <charset val="238"/>
      </rPr>
      <t xml:space="preserve"> Lze vyplnit pouze v posledním roce projektu nebo při předčasném ukončení projektu. Jedná se o souhrnný údaj za všechny roky trvání projektu.</t>
    </r>
  </si>
  <si>
    <r>
      <rPr>
        <sz val="8"/>
        <color indexed="8"/>
        <rFont val="Calibri"/>
        <family val="2"/>
        <charset val="238"/>
      </rPr>
      <t>(9)</t>
    </r>
    <r>
      <rPr>
        <sz val="10"/>
        <color indexed="8"/>
        <rFont val="Calibri"/>
        <family val="2"/>
        <charset val="238"/>
      </rPr>
      <t xml:space="preserve"> Uvedou se prostředky nezařazené  v předchozích sloupcích. Pokud jsou v uvedené hodnotě obsaženy i veřejné zdroje, poskytnuté škole ve sledovaném roce prostřednictvím jiného dotačního titulu,  je nutné tuto skutečnost specifikovat v komentáři.</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</si>
</sst>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_ ;[Red]\-#,##0\ ;\–\ "/>
    <numFmt numFmtId="165" formatCode="0.000"/>
    <numFmt numFmtId="166" formatCode="#,##0.000"/>
    <numFmt numFmtId="167" formatCode="#,##0_ ;[Red]\-#,##0\ "/>
    <numFmt numFmtId="168" formatCode="#,##0.0000"/>
  </numFmts>
  <fonts count="6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2"/>
      <name val="Calibri"/>
      <family val="2"/>
      <charset val="238"/>
      <scheme val="minor"/>
    </font>
    <font>
      <sz val="10"/>
      <name val="Arial CE"/>
      <charset val="238"/>
    </font>
    <font>
      <sz val="10"/>
      <name val="Calibri"/>
      <family val="2"/>
      <charset val="238"/>
      <scheme val="minor"/>
    </font>
    <font>
      <sz val="8"/>
      <name val="Calibri"/>
      <family val="2"/>
      <charset val="238"/>
    </font>
    <font>
      <sz val="10"/>
      <color rgb="FFFF0000"/>
      <name val="Calibri"/>
      <family val="2"/>
      <charset val="238"/>
      <scheme val="minor"/>
    </font>
    <font>
      <sz val="9"/>
      <name val="Calibri"/>
      <family val="2"/>
      <charset val="238"/>
      <scheme val="minor"/>
    </font>
    <font>
      <b/>
      <sz val="9"/>
      <name val="Calibri"/>
      <family val="2"/>
      <charset val="238"/>
    </font>
    <font>
      <sz val="9"/>
      <name val="Calibri"/>
      <family val="2"/>
      <charset val="238"/>
    </font>
    <font>
      <b/>
      <sz val="10"/>
      <name val="Calibri"/>
      <family val="2"/>
      <charset val="238"/>
      <scheme val="minor"/>
    </font>
    <font>
      <sz val="10"/>
      <name val="Calibri"/>
      <family val="2"/>
      <charset val="238"/>
    </font>
    <font>
      <b/>
      <sz val="10"/>
      <name val="Calibri"/>
      <family val="2"/>
      <charset val="238"/>
    </font>
    <font>
      <b/>
      <sz val="9"/>
      <name val="Calibri"/>
      <family val="2"/>
      <charset val="238"/>
      <scheme val="minor"/>
    </font>
    <font>
      <b/>
      <sz val="8"/>
      <name val="Calibri"/>
      <family val="2"/>
      <charset val="238"/>
    </font>
    <font>
      <sz val="10"/>
      <color indexed="48"/>
      <name val="Calibri"/>
      <family val="2"/>
      <charset val="238"/>
      <scheme val="minor"/>
    </font>
    <font>
      <i/>
      <sz val="10"/>
      <name val="Calibri"/>
      <family val="2"/>
      <charset val="238"/>
      <scheme val="minor"/>
    </font>
    <font>
      <i/>
      <sz val="10"/>
      <name val="Calibri"/>
      <family val="2"/>
      <charset val="238"/>
    </font>
    <font>
      <b/>
      <sz val="11"/>
      <color theme="1"/>
      <name val="Calibri"/>
      <family val="2"/>
      <charset val="238"/>
      <scheme val="minor"/>
    </font>
    <font>
      <sz val="10"/>
      <color theme="1"/>
      <name val="Calibri"/>
      <family val="2"/>
      <charset val="238"/>
    </font>
    <font>
      <sz val="10"/>
      <color theme="1"/>
      <name val="Calibri"/>
      <family val="2"/>
      <charset val="238"/>
      <scheme val="minor"/>
    </font>
    <font>
      <b/>
      <sz val="10"/>
      <color theme="1"/>
      <name val="Calibri"/>
      <family val="2"/>
      <charset val="238"/>
    </font>
    <font>
      <b/>
      <sz val="10"/>
      <color theme="1"/>
      <name val="Calibri"/>
      <family val="2"/>
      <charset val="238"/>
      <scheme val="minor"/>
    </font>
    <font>
      <b/>
      <sz val="12"/>
      <name val="Calibri"/>
      <family val="2"/>
      <charset val="238"/>
    </font>
    <font>
      <sz val="10"/>
      <color indexed="10"/>
      <name val="Calibri"/>
      <family val="2"/>
      <charset val="238"/>
    </font>
    <font>
      <sz val="10"/>
      <color indexed="8"/>
      <name val="Calibri"/>
      <family val="2"/>
      <charset val="238"/>
    </font>
    <font>
      <b/>
      <sz val="10"/>
      <color indexed="8"/>
      <name val="Calibri"/>
      <family val="2"/>
      <charset val="238"/>
    </font>
    <font>
      <sz val="8"/>
      <color indexed="8"/>
      <name val="Calibri"/>
      <family val="2"/>
      <charset val="238"/>
    </font>
    <font>
      <b/>
      <sz val="10"/>
      <color indexed="8"/>
      <name val="Calibri"/>
      <family val="2"/>
      <charset val="238"/>
      <scheme val="minor"/>
    </font>
    <font>
      <sz val="11"/>
      <name val="Calibri"/>
      <family val="2"/>
      <charset val="238"/>
    </font>
    <font>
      <b/>
      <sz val="11"/>
      <name val="Calibri"/>
      <family val="2"/>
      <charset val="238"/>
    </font>
    <font>
      <sz val="10"/>
      <color rgb="FF0070C0"/>
      <name val="Calibri"/>
      <family val="2"/>
      <charset val="238"/>
      <scheme val="minor"/>
    </font>
    <font>
      <b/>
      <i/>
      <sz val="10"/>
      <color theme="1"/>
      <name val="Times New Roman"/>
      <family val="1"/>
      <charset val="238"/>
    </font>
    <font>
      <i/>
      <sz val="10"/>
      <color indexed="8"/>
      <name val="Times New Roman"/>
      <family val="1"/>
      <charset val="238"/>
    </font>
    <font>
      <b/>
      <i/>
      <sz val="10"/>
      <color indexed="8"/>
      <name val="Times New Roman"/>
      <family val="1"/>
      <charset val="238"/>
    </font>
    <font>
      <b/>
      <sz val="11"/>
      <name val="Calibri"/>
      <family val="2"/>
      <charset val="238"/>
      <scheme val="minor"/>
    </font>
    <font>
      <sz val="12"/>
      <name val="Calibri"/>
      <family val="2"/>
      <charset val="238"/>
    </font>
    <font>
      <sz val="10"/>
      <name val="Times New Roman"/>
      <family val="1"/>
      <charset val="238"/>
    </font>
    <font>
      <sz val="8"/>
      <name val="Arial CE"/>
      <charset val="238"/>
    </font>
    <font>
      <b/>
      <i/>
      <sz val="10"/>
      <name val="Calibri"/>
      <family val="2"/>
      <charset val="238"/>
      <scheme val="minor"/>
    </font>
    <font>
      <sz val="10"/>
      <color indexed="8"/>
      <name val="Calibri"/>
      <family val="2"/>
      <charset val="238"/>
      <scheme val="minor"/>
    </font>
    <font>
      <sz val="12"/>
      <color indexed="8"/>
      <name val="Calibri"/>
      <family val="2"/>
      <charset val="238"/>
      <scheme val="minor"/>
    </font>
    <font>
      <sz val="10"/>
      <color indexed="12"/>
      <name val="Calibri"/>
      <family val="2"/>
      <charset val="238"/>
      <scheme val="minor"/>
    </font>
    <font>
      <sz val="10"/>
      <color indexed="10"/>
      <name val="Calibri"/>
      <family val="2"/>
      <charset val="238"/>
      <scheme val="minor"/>
    </font>
    <font>
      <sz val="12"/>
      <name val="Calibri"/>
      <family val="2"/>
      <charset val="238"/>
      <scheme val="minor"/>
    </font>
    <font>
      <vertAlign val="superscript"/>
      <sz val="10"/>
      <color theme="1"/>
      <name val="Calibri"/>
      <family val="2"/>
      <charset val="238"/>
    </font>
    <font>
      <sz val="12"/>
      <color theme="1"/>
      <name val="Calibri"/>
      <family val="2"/>
      <charset val="238"/>
      <scheme val="minor"/>
    </font>
    <font>
      <sz val="11"/>
      <color rgb="FFFF0000"/>
      <name val="Calibri"/>
      <family val="2"/>
      <charset val="238"/>
      <scheme val="minor"/>
    </font>
    <font>
      <b/>
      <sz val="12"/>
      <color indexed="8"/>
      <name val="Calibri"/>
      <family val="2"/>
      <charset val="238"/>
    </font>
    <font>
      <i/>
      <sz val="10"/>
      <color indexed="8"/>
      <name val="Calibri"/>
      <family val="2"/>
      <charset val="238"/>
    </font>
    <font>
      <b/>
      <sz val="11"/>
      <color indexed="8"/>
      <name val="Calibri"/>
      <family val="2"/>
      <charset val="238"/>
    </font>
    <font>
      <sz val="11"/>
      <color indexed="8"/>
      <name val="Calibri"/>
      <family val="2"/>
      <charset val="238"/>
    </font>
    <font>
      <b/>
      <sz val="12"/>
      <color theme="1"/>
      <name val="Calibri"/>
      <family val="2"/>
      <charset val="238"/>
      <scheme val="minor"/>
    </font>
    <font>
      <i/>
      <sz val="10"/>
      <color theme="1"/>
      <name val="Calibri"/>
      <family val="2"/>
      <charset val="238"/>
      <scheme val="minor"/>
    </font>
    <font>
      <sz val="8"/>
      <name val="Calibri"/>
      <family val="2"/>
      <charset val="238"/>
      <scheme val="minor"/>
    </font>
    <font>
      <sz val="9"/>
      <color theme="1"/>
      <name val="Calibri"/>
      <family val="2"/>
      <charset val="238"/>
      <scheme val="minor"/>
    </font>
    <font>
      <u/>
      <sz val="10"/>
      <name val="Calibri"/>
      <family val="2"/>
      <charset val="238"/>
    </font>
    <font>
      <b/>
      <i/>
      <sz val="10"/>
      <color theme="1"/>
      <name val="Calibri"/>
      <family val="2"/>
      <charset val="238"/>
      <scheme val="minor"/>
    </font>
    <font>
      <u/>
      <sz val="10"/>
      <color indexed="8"/>
      <name val="Calibri"/>
      <family val="2"/>
      <charset val="238"/>
    </font>
    <font>
      <i/>
      <sz val="11"/>
      <color theme="1"/>
      <name val="Calibri"/>
      <family val="2"/>
      <charset val="238"/>
      <scheme val="minor"/>
    </font>
  </fonts>
  <fills count="15">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AEAEA"/>
        <bgColor indexed="64"/>
      </patternFill>
    </fill>
    <fill>
      <patternFill patternType="solid">
        <fgColor theme="0" tint="-0.249977111117893"/>
        <bgColor indexed="64"/>
      </patternFill>
    </fill>
    <fill>
      <patternFill patternType="solid">
        <fgColor rgb="FFE8E8E8"/>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FFFF00"/>
        <bgColor indexed="64"/>
      </patternFill>
    </fill>
    <fill>
      <patternFill patternType="solid">
        <fgColor theme="3" tint="0.39997558519241921"/>
        <bgColor indexed="64"/>
      </patternFill>
    </fill>
    <fill>
      <patternFill patternType="solid">
        <fgColor rgb="FF92D050"/>
        <bgColor indexed="64"/>
      </patternFill>
    </fill>
  </fills>
  <borders count="164">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bottom style="thin">
        <color indexed="55"/>
      </bottom>
      <diagonal/>
    </border>
    <border>
      <left style="thin">
        <color indexed="64"/>
      </left>
      <right/>
      <top/>
      <bottom style="thin">
        <color indexed="55"/>
      </bottom>
      <diagonal/>
    </border>
    <border>
      <left/>
      <right style="thin">
        <color indexed="55"/>
      </right>
      <top style="thin">
        <color indexed="55"/>
      </top>
      <bottom/>
      <diagonal/>
    </border>
    <border>
      <left style="thin">
        <color indexed="55"/>
      </left>
      <right style="thin">
        <color indexed="55"/>
      </right>
      <top style="thin">
        <color indexed="55"/>
      </top>
      <bottom/>
      <diagonal/>
    </border>
    <border>
      <left style="thin">
        <color indexed="55"/>
      </left>
      <right/>
      <top style="thin">
        <color indexed="55"/>
      </top>
      <bottom/>
      <diagonal/>
    </border>
    <border>
      <left style="medium">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medium">
        <color indexed="64"/>
      </bottom>
      <diagonal/>
    </border>
    <border>
      <left/>
      <right style="hair">
        <color indexed="64"/>
      </right>
      <top/>
      <bottom style="medium">
        <color indexed="64"/>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thin">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medium">
        <color indexed="64"/>
      </right>
      <top style="medium">
        <color indexed="64"/>
      </top>
      <bottom style="thin">
        <color indexed="22"/>
      </bottom>
      <diagonal/>
    </border>
    <border>
      <left style="medium">
        <color indexed="64"/>
      </left>
      <right/>
      <top style="medium">
        <color indexed="64"/>
      </top>
      <bottom style="thin">
        <color indexed="55"/>
      </bottom>
      <diagonal/>
    </border>
    <border>
      <left style="thin">
        <color indexed="64"/>
      </left>
      <right/>
      <top style="medium">
        <color indexed="64"/>
      </top>
      <bottom style="thin">
        <color indexed="55"/>
      </bottom>
      <diagonal/>
    </border>
    <border>
      <left style="thin">
        <color indexed="64"/>
      </left>
      <right style="medium">
        <color indexed="64"/>
      </right>
      <top style="medium">
        <color indexed="64"/>
      </top>
      <bottom style="thin">
        <color indexed="55"/>
      </bottom>
      <diagonal/>
    </border>
    <border>
      <left style="medium">
        <color indexed="64"/>
      </left>
      <right/>
      <top style="thin">
        <color indexed="22"/>
      </top>
      <bottom style="thin">
        <color indexed="22"/>
      </bottom>
      <diagonal/>
    </border>
    <border>
      <left/>
      <right/>
      <top style="thin">
        <color indexed="22"/>
      </top>
      <bottom style="thin">
        <color indexed="22"/>
      </bottom>
      <diagonal/>
    </border>
    <border>
      <left/>
      <right style="medium">
        <color indexed="64"/>
      </right>
      <top style="thin">
        <color indexed="22"/>
      </top>
      <bottom style="thin">
        <color indexed="22"/>
      </bottom>
      <diagonal/>
    </border>
    <border>
      <left style="medium">
        <color indexed="64"/>
      </left>
      <right/>
      <top style="thin">
        <color indexed="55"/>
      </top>
      <bottom style="thin">
        <color indexed="55"/>
      </bottom>
      <diagonal/>
    </border>
    <border>
      <left style="thin">
        <color indexed="64"/>
      </left>
      <right/>
      <top style="thin">
        <color indexed="55"/>
      </top>
      <bottom style="thin">
        <color indexed="55"/>
      </bottom>
      <diagonal/>
    </border>
    <border>
      <left style="thin">
        <color indexed="64"/>
      </left>
      <right style="medium">
        <color indexed="64"/>
      </right>
      <top style="thin">
        <color indexed="55"/>
      </top>
      <bottom style="thin">
        <color indexed="55"/>
      </bottom>
      <diagonal/>
    </border>
    <border>
      <left style="medium">
        <color indexed="64"/>
      </left>
      <right/>
      <top style="thin">
        <color indexed="22"/>
      </top>
      <bottom style="medium">
        <color indexed="64"/>
      </bottom>
      <diagonal/>
    </border>
    <border>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top style="thin">
        <color indexed="55"/>
      </top>
      <bottom style="medium">
        <color indexed="64"/>
      </bottom>
      <diagonal/>
    </border>
    <border>
      <left style="thin">
        <color indexed="64"/>
      </left>
      <right/>
      <top style="thin">
        <color indexed="55"/>
      </top>
      <bottom style="medium">
        <color indexed="64"/>
      </bottom>
      <diagonal/>
    </border>
    <border>
      <left style="thin">
        <color indexed="64"/>
      </left>
      <right style="medium">
        <color indexed="64"/>
      </right>
      <top style="thin">
        <color indexed="55"/>
      </top>
      <bottom style="medium">
        <color indexed="64"/>
      </bottom>
      <diagonal/>
    </border>
    <border>
      <left style="medium">
        <color indexed="64"/>
      </left>
      <right/>
      <top/>
      <bottom style="thin">
        <color indexed="22"/>
      </bottom>
      <diagonal/>
    </border>
    <border>
      <left/>
      <right/>
      <top/>
      <bottom style="thin">
        <color indexed="22"/>
      </bottom>
      <diagonal/>
    </border>
    <border>
      <left/>
      <right style="medium">
        <color indexed="64"/>
      </right>
      <top/>
      <bottom style="thin">
        <color indexed="22"/>
      </bottom>
      <diagonal/>
    </border>
    <border>
      <left style="medium">
        <color indexed="64"/>
      </left>
      <right/>
      <top/>
      <bottom style="thin">
        <color indexed="55"/>
      </bottom>
      <diagonal/>
    </border>
    <border>
      <left style="hair">
        <color indexed="64"/>
      </left>
      <right style="medium">
        <color indexed="64"/>
      </right>
      <top style="medium">
        <color indexed="64"/>
      </top>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medium">
        <color indexed="64"/>
      </top>
      <bottom/>
      <diagonal/>
    </border>
    <border>
      <left style="hair">
        <color indexed="64"/>
      </left>
      <right style="thin">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s>
  <cellStyleXfs count="10">
    <xf numFmtId="0" fontId="0" fillId="0" borderId="0"/>
    <xf numFmtId="0" fontId="6" fillId="0" borderId="0"/>
    <xf numFmtId="0" fontId="8" fillId="0" borderId="0"/>
    <xf numFmtId="0" fontId="5" fillId="0" borderId="0"/>
    <xf numFmtId="0" fontId="8" fillId="0" borderId="0"/>
    <xf numFmtId="0" fontId="43" fillId="0" borderId="0"/>
    <xf numFmtId="0" fontId="4" fillId="0" borderId="0"/>
    <xf numFmtId="0" fontId="3" fillId="0" borderId="0"/>
    <xf numFmtId="0" fontId="2" fillId="0" borderId="0"/>
    <xf numFmtId="0" fontId="1" fillId="0" borderId="0"/>
  </cellStyleXfs>
  <cellXfs count="1479">
    <xf numFmtId="0" fontId="0" fillId="0" borderId="0" xfId="0"/>
    <xf numFmtId="0" fontId="9" fillId="0" borderId="0" xfId="2" applyFont="1" applyBorder="1" applyAlignment="1">
      <alignment vertical="center"/>
    </xf>
    <xf numFmtId="0" fontId="11" fillId="0" borderId="0" xfId="2" applyFont="1" applyBorder="1" applyAlignment="1">
      <alignment vertical="center"/>
    </xf>
    <xf numFmtId="0" fontId="15" fillId="0" borderId="2" xfId="2" applyFont="1" applyBorder="1" applyAlignment="1">
      <alignment vertical="center"/>
    </xf>
    <xf numFmtId="49" fontId="18" fillId="0" borderId="5" xfId="2" applyNumberFormat="1" applyFont="1" applyBorder="1" applyAlignment="1">
      <alignment horizontal="center" vertical="center" wrapText="1"/>
    </xf>
    <xf numFmtId="49" fontId="18" fillId="0" borderId="6" xfId="2" applyNumberFormat="1" applyFont="1" applyBorder="1" applyAlignment="1">
      <alignment horizontal="center" vertical="center" wrapText="1"/>
    </xf>
    <xf numFmtId="3" fontId="15" fillId="0" borderId="6" xfId="2" applyNumberFormat="1" applyFont="1" applyBorder="1" applyAlignment="1">
      <alignment horizontal="center" vertical="center" wrapText="1"/>
    </xf>
    <xf numFmtId="3" fontId="15" fillId="0" borderId="7" xfId="2" applyNumberFormat="1" applyFont="1" applyBorder="1" applyAlignment="1">
      <alignment horizontal="center" vertical="center" wrapText="1"/>
    </xf>
    <xf numFmtId="0" fontId="15" fillId="0" borderId="8" xfId="2" applyFont="1" applyBorder="1" applyAlignment="1">
      <alignment vertical="center" wrapText="1"/>
    </xf>
    <xf numFmtId="3" fontId="15" fillId="0" borderId="11" xfId="2" applyNumberFormat="1" applyFont="1" applyBorder="1" applyAlignment="1">
      <alignment horizontal="center" vertical="center" wrapText="1"/>
    </xf>
    <xf numFmtId="3" fontId="15" fillId="0" borderId="12" xfId="2" applyNumberFormat="1" applyFont="1" applyBorder="1" applyAlignment="1">
      <alignment horizontal="center" vertical="center" wrapText="1"/>
    </xf>
    <xf numFmtId="0" fontId="9" fillId="0" borderId="13" xfId="2" applyFont="1" applyBorder="1" applyAlignment="1">
      <alignment vertical="center" wrapText="1"/>
    </xf>
    <xf numFmtId="49" fontId="9" fillId="0" borderId="14" xfId="2" applyNumberFormat="1" applyFont="1" applyBorder="1" applyAlignment="1">
      <alignment horizontal="center" vertical="center" wrapText="1"/>
    </xf>
    <xf numFmtId="49" fontId="9" fillId="0" borderId="15" xfId="2" applyNumberFormat="1" applyFont="1" applyBorder="1" applyAlignment="1">
      <alignment horizontal="center" vertical="center" wrapText="1"/>
    </xf>
    <xf numFmtId="3" fontId="20" fillId="0" borderId="16" xfId="2" applyNumberFormat="1" applyFont="1" applyBorder="1" applyAlignment="1">
      <alignment horizontal="center" vertical="center" wrapText="1"/>
    </xf>
    <xf numFmtId="3" fontId="20" fillId="0" borderId="17" xfId="2" applyNumberFormat="1" applyFont="1" applyBorder="1" applyAlignment="1">
      <alignment horizontal="center" vertical="center" wrapText="1"/>
    </xf>
    <xf numFmtId="3" fontId="20" fillId="0" borderId="15" xfId="2" applyNumberFormat="1" applyFont="1" applyBorder="1" applyAlignment="1">
      <alignment horizontal="center" vertical="center" wrapText="1"/>
    </xf>
    <xf numFmtId="3" fontId="20" fillId="0" borderId="18" xfId="2" applyNumberFormat="1" applyFont="1" applyBorder="1" applyAlignment="1">
      <alignment horizontal="center" vertical="center" wrapText="1"/>
    </xf>
    <xf numFmtId="3" fontId="9" fillId="0" borderId="15" xfId="2" applyNumberFormat="1" applyFont="1" applyBorder="1" applyAlignment="1">
      <alignment horizontal="center" vertical="center" wrapText="1"/>
    </xf>
    <xf numFmtId="3" fontId="9" fillId="0" borderId="18" xfId="2" applyNumberFormat="1" applyFont="1" applyBorder="1" applyAlignment="1">
      <alignment horizontal="center" vertical="center" wrapText="1"/>
    </xf>
    <xf numFmtId="0" fontId="9" fillId="0" borderId="13" xfId="2" applyFont="1" applyBorder="1" applyAlignment="1">
      <alignment horizontal="left" vertical="center" wrapText="1"/>
    </xf>
    <xf numFmtId="0" fontId="9" fillId="0" borderId="19" xfId="2" applyFont="1" applyBorder="1" applyAlignment="1">
      <alignment vertical="center" wrapText="1"/>
    </xf>
    <xf numFmtId="49" fontId="9" fillId="0" borderId="20" xfId="2" applyNumberFormat="1" applyFont="1" applyBorder="1" applyAlignment="1">
      <alignment horizontal="center" vertical="center" wrapText="1"/>
    </xf>
    <xf numFmtId="49" fontId="9" fillId="0" borderId="21" xfId="2" applyNumberFormat="1" applyFont="1" applyBorder="1" applyAlignment="1">
      <alignment horizontal="center" vertical="center" wrapText="1"/>
    </xf>
    <xf numFmtId="3" fontId="9" fillId="0" borderId="21" xfId="2" applyNumberFormat="1" applyFont="1" applyBorder="1" applyAlignment="1">
      <alignment horizontal="center" vertical="center" wrapText="1"/>
    </xf>
    <xf numFmtId="3" fontId="9" fillId="0" borderId="22" xfId="2" applyNumberFormat="1" applyFont="1" applyBorder="1" applyAlignment="1">
      <alignment horizontal="center" vertical="center" wrapText="1"/>
    </xf>
    <xf numFmtId="0" fontId="9" fillId="0" borderId="23" xfId="2" applyFont="1" applyBorder="1" applyAlignment="1">
      <alignment horizontal="left" vertical="center" wrapText="1"/>
    </xf>
    <xf numFmtId="49" fontId="9" fillId="0" borderId="24" xfId="2" applyNumberFormat="1" applyFont="1" applyBorder="1" applyAlignment="1">
      <alignment horizontal="center" vertical="center" wrapText="1"/>
    </xf>
    <xf numFmtId="49" fontId="9" fillId="0" borderId="11" xfId="2" applyNumberFormat="1" applyFont="1" applyBorder="1" applyAlignment="1">
      <alignment horizontal="center" vertical="center" wrapText="1"/>
    </xf>
    <xf numFmtId="3" fontId="20" fillId="0" borderId="11" xfId="2" applyNumberFormat="1" applyFont="1" applyBorder="1" applyAlignment="1">
      <alignment horizontal="center" vertical="center" wrapText="1"/>
    </xf>
    <xf numFmtId="3" fontId="20" fillId="0" borderId="12" xfId="2" applyNumberFormat="1" applyFont="1" applyBorder="1" applyAlignment="1">
      <alignment horizontal="center" vertical="center" wrapText="1"/>
    </xf>
    <xf numFmtId="0" fontId="9" fillId="0" borderId="13" xfId="2" applyFont="1" applyFill="1" applyBorder="1" applyAlignment="1">
      <alignment vertical="center" wrapText="1"/>
    </xf>
    <xf numFmtId="3" fontId="20" fillId="0" borderId="20" xfId="2" applyNumberFormat="1" applyFont="1" applyBorder="1" applyAlignment="1">
      <alignment horizontal="center" vertical="center" wrapText="1"/>
    </xf>
    <xf numFmtId="3" fontId="20" fillId="0" borderId="22" xfId="2" applyNumberFormat="1" applyFont="1" applyBorder="1" applyAlignment="1">
      <alignment horizontal="center" vertical="center" wrapText="1"/>
    </xf>
    <xf numFmtId="0" fontId="15" fillId="0" borderId="25" xfId="2" applyFont="1" applyBorder="1" applyAlignment="1">
      <alignment vertical="center" wrapText="1"/>
    </xf>
    <xf numFmtId="0" fontId="9" fillId="0" borderId="8" xfId="2" applyFont="1" applyBorder="1" applyAlignment="1">
      <alignment vertical="center" wrapText="1"/>
    </xf>
    <xf numFmtId="49" fontId="9" fillId="0" borderId="27" xfId="2" applyNumberFormat="1" applyFont="1" applyBorder="1" applyAlignment="1">
      <alignment horizontal="center" vertical="center" wrapText="1"/>
    </xf>
    <xf numFmtId="49" fontId="9" fillId="0" borderId="16" xfId="2" applyNumberFormat="1" applyFont="1" applyBorder="1" applyAlignment="1">
      <alignment horizontal="center" vertical="center" wrapText="1"/>
    </xf>
    <xf numFmtId="49" fontId="12" fillId="0" borderId="14" xfId="2" applyNumberFormat="1" applyFont="1" applyBorder="1" applyAlignment="1">
      <alignment horizontal="center" vertical="center"/>
    </xf>
    <xf numFmtId="49" fontId="9" fillId="0" borderId="28" xfId="2" applyNumberFormat="1" applyFont="1" applyBorder="1" applyAlignment="1">
      <alignment horizontal="center" vertical="center" wrapText="1"/>
    </xf>
    <xf numFmtId="3" fontId="20" fillId="0" borderId="21" xfId="2" applyNumberFormat="1" applyFont="1" applyBorder="1" applyAlignment="1">
      <alignment horizontal="center" vertical="center" wrapText="1"/>
    </xf>
    <xf numFmtId="0" fontId="9" fillId="0" borderId="0" xfId="2" applyFont="1" applyBorder="1" applyAlignment="1">
      <alignment vertical="center" wrapText="1"/>
    </xf>
    <xf numFmtId="49" fontId="9" fillId="0" borderId="0" xfId="2" applyNumberFormat="1" applyFont="1" applyBorder="1" applyAlignment="1">
      <alignment horizontal="center" vertical="center" wrapText="1"/>
    </xf>
    <xf numFmtId="3" fontId="9" fillId="0" borderId="0" xfId="2" applyNumberFormat="1" applyFont="1" applyBorder="1" applyAlignment="1">
      <alignment vertical="center"/>
    </xf>
    <xf numFmtId="0" fontId="21" fillId="0" borderId="0" xfId="2" applyFont="1" applyBorder="1" applyAlignment="1">
      <alignment vertical="center"/>
    </xf>
    <xf numFmtId="49" fontId="9" fillId="0" borderId="0" xfId="2" applyNumberFormat="1" applyFont="1" applyBorder="1" applyAlignment="1">
      <alignment vertical="center" wrapText="1"/>
    </xf>
    <xf numFmtId="0" fontId="16" fillId="0" borderId="0" xfId="2" applyFont="1" applyBorder="1" applyAlignment="1">
      <alignment vertical="center"/>
    </xf>
    <xf numFmtId="49" fontId="9" fillId="0" borderId="0" xfId="2" applyNumberFormat="1" applyFont="1" applyBorder="1" applyAlignment="1">
      <alignment vertical="center"/>
    </xf>
    <xf numFmtId="0" fontId="16" fillId="0" borderId="0" xfId="2" applyFont="1" applyFill="1" applyBorder="1" applyAlignment="1">
      <alignment vertical="center"/>
    </xf>
    <xf numFmtId="0" fontId="15" fillId="0" borderId="2" xfId="2" applyFont="1" applyFill="1" applyBorder="1" applyAlignment="1">
      <alignment horizontal="left" vertical="center"/>
    </xf>
    <xf numFmtId="49" fontId="15" fillId="0" borderId="5" xfId="2" applyNumberFormat="1" applyFont="1" applyFill="1" applyBorder="1" applyAlignment="1">
      <alignment horizontal="center" vertical="center" wrapText="1"/>
    </xf>
    <xf numFmtId="49" fontId="15" fillId="0" borderId="6" xfId="2" applyNumberFormat="1" applyFont="1" applyFill="1" applyBorder="1" applyAlignment="1">
      <alignment horizontal="center" vertical="center" wrapText="1"/>
    </xf>
    <xf numFmtId="3" fontId="15" fillId="0" borderId="6" xfId="2" applyNumberFormat="1" applyFont="1" applyFill="1" applyBorder="1" applyAlignment="1">
      <alignment horizontal="center" vertical="center" wrapText="1"/>
    </xf>
    <xf numFmtId="3" fontId="15" fillId="0" borderId="7" xfId="2" applyNumberFormat="1" applyFont="1" applyFill="1" applyBorder="1" applyAlignment="1">
      <alignment horizontal="center" vertical="center" wrapText="1"/>
    </xf>
    <xf numFmtId="49" fontId="11" fillId="0" borderId="0" xfId="2" applyNumberFormat="1" applyFont="1" applyBorder="1" applyAlignment="1">
      <alignment horizontal="left" vertical="center"/>
    </xf>
    <xf numFmtId="0" fontId="15" fillId="0" borderId="0" xfId="2" applyFont="1" applyBorder="1" applyAlignment="1">
      <alignment vertical="center"/>
    </xf>
    <xf numFmtId="0" fontId="15" fillId="0" borderId="23" xfId="2" applyFont="1" applyBorder="1" applyAlignment="1">
      <alignment vertical="center" wrapText="1"/>
    </xf>
    <xf numFmtId="3" fontId="15" fillId="0" borderId="11" xfId="2" applyNumberFormat="1" applyFont="1" applyFill="1" applyBorder="1" applyAlignment="1">
      <alignment horizontal="center" vertical="center" wrapText="1"/>
    </xf>
    <xf numFmtId="3" fontId="15" fillId="0" borderId="12" xfId="2" applyNumberFormat="1" applyFont="1" applyFill="1" applyBorder="1" applyAlignment="1">
      <alignment horizontal="center" vertical="center" wrapText="1"/>
    </xf>
    <xf numFmtId="49" fontId="15" fillId="0" borderId="0" xfId="2" applyNumberFormat="1" applyFont="1" applyBorder="1" applyAlignment="1">
      <alignment horizontal="center" vertical="center" wrapText="1"/>
    </xf>
    <xf numFmtId="0" fontId="9" fillId="0" borderId="27" xfId="2" applyFont="1" applyBorder="1" applyAlignment="1">
      <alignment horizontal="center" vertical="center"/>
    </xf>
    <xf numFmtId="49" fontId="9" fillId="0" borderId="16" xfId="2" applyNumberFormat="1" applyFont="1" applyBorder="1" applyAlignment="1">
      <alignment horizontal="center" vertical="center"/>
    </xf>
    <xf numFmtId="3" fontId="20" fillId="0" borderId="16" xfId="2" applyNumberFormat="1" applyFont="1" applyBorder="1" applyAlignment="1">
      <alignment horizontal="center" vertical="center"/>
    </xf>
    <xf numFmtId="3" fontId="20" fillId="0" borderId="17" xfId="2" applyNumberFormat="1" applyFont="1" applyBorder="1" applyAlignment="1">
      <alignment horizontal="center" vertical="center"/>
    </xf>
    <xf numFmtId="49" fontId="9" fillId="0" borderId="0" xfId="2" applyNumberFormat="1" applyFont="1" applyBorder="1" applyAlignment="1">
      <alignment horizontal="center" vertical="center"/>
    </xf>
    <xf numFmtId="0" fontId="9" fillId="0" borderId="14" xfId="2" applyFont="1" applyBorder="1" applyAlignment="1">
      <alignment horizontal="center" vertical="center"/>
    </xf>
    <xf numFmtId="49" fontId="9" fillId="0" borderId="15" xfId="2" applyNumberFormat="1" applyFont="1" applyBorder="1" applyAlignment="1">
      <alignment horizontal="center" vertical="center"/>
    </xf>
    <xf numFmtId="3" fontId="9" fillId="0" borderId="15" xfId="2" applyNumberFormat="1" applyFont="1" applyBorder="1" applyAlignment="1">
      <alignment horizontal="center" vertical="center"/>
    </xf>
    <xf numFmtId="3" fontId="9" fillId="0" borderId="18" xfId="2" applyNumberFormat="1" applyFont="1" applyBorder="1" applyAlignment="1">
      <alignment horizontal="center" vertical="center"/>
    </xf>
    <xf numFmtId="3" fontId="20" fillId="0" borderId="15" xfId="2" applyNumberFormat="1" applyFont="1" applyBorder="1" applyAlignment="1">
      <alignment horizontal="center" vertical="center"/>
    </xf>
    <xf numFmtId="3" fontId="20" fillId="0" borderId="18" xfId="2" applyNumberFormat="1" applyFont="1" applyBorder="1" applyAlignment="1">
      <alignment horizontal="center" vertical="center"/>
    </xf>
    <xf numFmtId="0" fontId="9" fillId="0" borderId="28" xfId="2" applyFont="1" applyBorder="1" applyAlignment="1">
      <alignment horizontal="center" vertical="center" wrapText="1"/>
    </xf>
    <xf numFmtId="49" fontId="9" fillId="0" borderId="21" xfId="2" applyNumberFormat="1" applyFont="1" applyBorder="1" applyAlignment="1">
      <alignment horizontal="center" vertical="center"/>
    </xf>
    <xf numFmtId="3" fontId="20" fillId="0" borderId="21" xfId="2" applyNumberFormat="1" applyFont="1" applyBorder="1" applyAlignment="1">
      <alignment horizontal="center" vertical="center"/>
    </xf>
    <xf numFmtId="3" fontId="20" fillId="0" borderId="22" xfId="2" applyNumberFormat="1" applyFont="1" applyBorder="1" applyAlignment="1">
      <alignment horizontal="center" vertical="center"/>
    </xf>
    <xf numFmtId="0" fontId="9" fillId="0" borderId="30" xfId="2" applyFont="1" applyBorder="1" applyAlignment="1">
      <alignment horizontal="center" vertical="center"/>
    </xf>
    <xf numFmtId="0" fontId="9" fillId="0" borderId="31" xfId="2" applyFont="1" applyBorder="1" applyAlignment="1">
      <alignment horizontal="center" vertical="center"/>
    </xf>
    <xf numFmtId="0" fontId="9" fillId="0" borderId="31" xfId="2" applyFont="1" applyBorder="1" applyAlignment="1">
      <alignment horizontal="center" vertical="center" wrapText="1"/>
    </xf>
    <xf numFmtId="0" fontId="15" fillId="0" borderId="13" xfId="2" applyFont="1" applyBorder="1" applyAlignment="1">
      <alignment vertical="center" wrapText="1"/>
    </xf>
    <xf numFmtId="0" fontId="15" fillId="0" borderId="36" xfId="2" applyFont="1" applyBorder="1" applyAlignment="1">
      <alignment vertical="center" wrapText="1"/>
    </xf>
    <xf numFmtId="49" fontId="9" fillId="0" borderId="30" xfId="2" applyNumberFormat="1" applyFont="1" applyBorder="1" applyAlignment="1">
      <alignment horizontal="center" vertical="center" wrapText="1"/>
    </xf>
    <xf numFmtId="0" fontId="15" fillId="0" borderId="19" xfId="2" applyFont="1" applyBorder="1" applyAlignment="1">
      <alignment vertical="center" wrapText="1"/>
    </xf>
    <xf numFmtId="0" fontId="15" fillId="0" borderId="0" xfId="2" applyFont="1" applyBorder="1" applyAlignment="1">
      <alignment vertical="center" wrapText="1"/>
    </xf>
    <xf numFmtId="0" fontId="9" fillId="0" borderId="0" xfId="2" applyFont="1" applyBorder="1" applyAlignment="1">
      <alignment horizontal="center" vertical="center"/>
    </xf>
    <xf numFmtId="0" fontId="7" fillId="0" borderId="0" xfId="1" applyFont="1" applyAlignment="1" applyProtection="1">
      <alignment horizontal="left" vertical="center"/>
      <protection locked="0"/>
    </xf>
    <xf numFmtId="0" fontId="7" fillId="0" borderId="0" xfId="1" applyFont="1" applyFill="1" applyAlignment="1" applyProtection="1">
      <alignment vertical="center"/>
      <protection locked="0"/>
    </xf>
    <xf numFmtId="0" fontId="5" fillId="0" borderId="0" xfId="3" applyAlignment="1">
      <alignment vertical="center"/>
    </xf>
    <xf numFmtId="0" fontId="5" fillId="0" borderId="0" xfId="3" applyAlignment="1">
      <alignment horizontal="right" vertical="center"/>
    </xf>
    <xf numFmtId="0" fontId="24" fillId="0" borderId="25" xfId="3" applyFont="1" applyBorder="1" applyAlignment="1">
      <alignment vertical="center"/>
    </xf>
    <xf numFmtId="0" fontId="25" fillId="0" borderId="25" xfId="3" applyFont="1" applyBorder="1" applyAlignment="1">
      <alignment horizontal="center" vertical="center"/>
    </xf>
    <xf numFmtId="0" fontId="24" fillId="0" borderId="25" xfId="3" applyFont="1" applyBorder="1" applyAlignment="1">
      <alignment horizontal="center" vertical="center"/>
    </xf>
    <xf numFmtId="0" fontId="5" fillId="0" borderId="0" xfId="3" applyFont="1" applyAlignment="1">
      <alignment vertical="center"/>
    </xf>
    <xf numFmtId="0" fontId="26" fillId="2" borderId="25" xfId="3" applyFont="1" applyFill="1" applyBorder="1" applyAlignment="1">
      <alignment vertical="center"/>
    </xf>
    <xf numFmtId="49" fontId="27" fillId="2" borderId="25" xfId="3" applyNumberFormat="1" applyFont="1" applyFill="1" applyBorder="1" applyAlignment="1">
      <alignment horizontal="right" vertical="center"/>
    </xf>
    <xf numFmtId="3" fontId="27" fillId="2" borderId="25" xfId="3" applyNumberFormat="1" applyFont="1" applyFill="1" applyBorder="1" applyAlignment="1">
      <alignment horizontal="right" vertical="center"/>
    </xf>
    <xf numFmtId="0" fontId="24" fillId="0" borderId="8" xfId="3" applyFont="1" applyBorder="1" applyAlignment="1">
      <alignment vertical="center"/>
    </xf>
    <xf numFmtId="49" fontId="25" fillId="0" borderId="8" xfId="3" applyNumberFormat="1" applyFont="1" applyBorder="1" applyAlignment="1">
      <alignment horizontal="right" vertical="center"/>
    </xf>
    <xf numFmtId="3" fontId="25" fillId="0" borderId="8" xfId="3" applyNumberFormat="1" applyFont="1" applyBorder="1" applyAlignment="1">
      <alignment horizontal="right" vertical="center"/>
    </xf>
    <xf numFmtId="0" fontId="24" fillId="0" borderId="13" xfId="3" applyFont="1" applyBorder="1" applyAlignment="1">
      <alignment vertical="center"/>
    </xf>
    <xf numFmtId="49" fontId="25" fillId="0" borderId="13" xfId="3" applyNumberFormat="1" applyFont="1" applyBorder="1" applyAlignment="1">
      <alignment horizontal="right" vertical="center"/>
    </xf>
    <xf numFmtId="3" fontId="25" fillId="0" borderId="13" xfId="3" applyNumberFormat="1" applyFont="1" applyBorder="1" applyAlignment="1">
      <alignment horizontal="right" vertical="center"/>
    </xf>
    <xf numFmtId="0" fontId="24" fillId="0" borderId="41" xfId="3" applyFont="1" applyBorder="1" applyAlignment="1">
      <alignment vertical="center"/>
    </xf>
    <xf numFmtId="49" fontId="25" fillId="0" borderId="41" xfId="3" applyNumberFormat="1" applyFont="1" applyBorder="1" applyAlignment="1">
      <alignment horizontal="right" vertical="center"/>
    </xf>
    <xf numFmtId="3" fontId="25" fillId="0" borderId="41" xfId="3" applyNumberFormat="1" applyFont="1" applyBorder="1" applyAlignment="1">
      <alignment horizontal="right" vertical="center"/>
    </xf>
    <xf numFmtId="0" fontId="24" fillId="0" borderId="43" xfId="3" applyFont="1" applyBorder="1" applyAlignment="1">
      <alignment vertical="center"/>
    </xf>
    <xf numFmtId="49" fontId="25" fillId="0" borderId="43" xfId="3" applyNumberFormat="1" applyFont="1" applyBorder="1" applyAlignment="1">
      <alignment horizontal="right" vertical="center"/>
    </xf>
    <xf numFmtId="3" fontId="25" fillId="0" borderId="43" xfId="3" applyNumberFormat="1" applyFont="1" applyBorder="1" applyAlignment="1">
      <alignment horizontal="right" vertical="center"/>
    </xf>
    <xf numFmtId="49" fontId="25" fillId="2" borderId="25" xfId="3" applyNumberFormat="1" applyFont="1" applyFill="1" applyBorder="1" applyAlignment="1">
      <alignment horizontal="right" vertical="center"/>
    </xf>
    <xf numFmtId="3" fontId="25" fillId="2" borderId="25" xfId="3" applyNumberFormat="1" applyFont="1" applyFill="1" applyBorder="1" applyAlignment="1">
      <alignment horizontal="right" vertical="center"/>
    </xf>
    <xf numFmtId="0" fontId="26" fillId="0" borderId="8" xfId="3" applyFont="1" applyBorder="1" applyAlignment="1">
      <alignment vertical="center"/>
    </xf>
    <xf numFmtId="0" fontId="26" fillId="0" borderId="44" xfId="3" applyFont="1" applyBorder="1" applyAlignment="1">
      <alignment vertical="center"/>
    </xf>
    <xf numFmtId="49" fontId="25" fillId="0" borderId="44" xfId="3" applyNumberFormat="1" applyFont="1" applyBorder="1" applyAlignment="1">
      <alignment horizontal="right" vertical="center"/>
    </xf>
    <xf numFmtId="3" fontId="25" fillId="0" borderId="44" xfId="3" applyNumberFormat="1" applyFont="1" applyBorder="1" applyAlignment="1">
      <alignment horizontal="right" vertical="center"/>
    </xf>
    <xf numFmtId="0" fontId="28" fillId="0" borderId="0" xfId="4" applyFont="1" applyAlignment="1" applyProtection="1">
      <alignment vertical="center"/>
      <protection locked="0"/>
    </xf>
    <xf numFmtId="0" fontId="16" fillId="0" borderId="0" xfId="1" applyFont="1" applyAlignment="1">
      <alignment vertical="center"/>
    </xf>
    <xf numFmtId="0" fontId="16" fillId="0" borderId="0" xfId="1" applyFont="1" applyAlignment="1" applyProtection="1">
      <alignment vertical="center"/>
      <protection locked="0"/>
    </xf>
    <xf numFmtId="0" fontId="29" fillId="0" borderId="0" xfId="1" applyFont="1" applyAlignment="1" applyProtection="1">
      <alignment vertical="center"/>
      <protection locked="0"/>
    </xf>
    <xf numFmtId="0" fontId="30" fillId="0" borderId="0" xfId="4" applyFont="1" applyAlignment="1">
      <alignment vertical="center"/>
    </xf>
    <xf numFmtId="0" fontId="16" fillId="0" borderId="0" xfId="4" applyFont="1" applyAlignment="1">
      <alignment vertical="center"/>
    </xf>
    <xf numFmtId="0" fontId="16" fillId="0" borderId="0" xfId="4" applyFont="1" applyAlignment="1" applyProtection="1">
      <alignment vertical="center"/>
      <protection locked="0"/>
    </xf>
    <xf numFmtId="0" fontId="29" fillId="0" borderId="0" xfId="4" applyFont="1" applyAlignment="1" applyProtection="1">
      <alignment vertical="center"/>
      <protection locked="0"/>
    </xf>
    <xf numFmtId="0" fontId="16" fillId="0" borderId="0" xfId="4" applyFont="1" applyFill="1" applyAlignment="1" applyProtection="1">
      <alignment horizontal="right" vertical="center"/>
      <protection locked="0"/>
    </xf>
    <xf numFmtId="0" fontId="30" fillId="0" borderId="14" xfId="3" applyFont="1" applyBorder="1" applyAlignment="1">
      <alignment horizontal="center" vertical="center"/>
    </xf>
    <xf numFmtId="0" fontId="30" fillId="0" borderId="15" xfId="3" applyFont="1" applyBorder="1" applyAlignment="1">
      <alignment horizontal="center" vertical="center"/>
    </xf>
    <xf numFmtId="0" fontId="30" fillId="0" borderId="20" xfId="3" applyFont="1" applyBorder="1" applyAlignment="1">
      <alignment horizontal="center" vertical="center" wrapText="1" shrinkToFit="1"/>
    </xf>
    <xf numFmtId="0" fontId="30" fillId="0" borderId="21" xfId="3" applyFont="1" applyBorder="1" applyAlignment="1">
      <alignment horizontal="center" vertical="center" wrapText="1" shrinkToFit="1"/>
    </xf>
    <xf numFmtId="0" fontId="30" fillId="0" borderId="22" xfId="3" applyFont="1" applyFill="1" applyBorder="1" applyAlignment="1">
      <alignment horizontal="center" vertical="center" wrapText="1" shrinkToFit="1"/>
    </xf>
    <xf numFmtId="0" fontId="30" fillId="0" borderId="28" xfId="3" applyFont="1" applyFill="1" applyBorder="1" applyAlignment="1">
      <alignment horizontal="center" vertical="center" wrapText="1" shrinkToFit="1"/>
    </xf>
    <xf numFmtId="0" fontId="30" fillId="0" borderId="21" xfId="3" applyFont="1" applyFill="1" applyBorder="1" applyAlignment="1">
      <alignment horizontal="center" vertical="center" wrapText="1" shrinkToFit="1"/>
    </xf>
    <xf numFmtId="0" fontId="30" fillId="0" borderId="24" xfId="4" applyFont="1" applyBorder="1" applyAlignment="1">
      <alignment horizontal="center" vertical="center"/>
    </xf>
    <xf numFmtId="3" fontId="32" fillId="0" borderId="10" xfId="4" applyNumberFormat="1" applyFont="1" applyBorder="1" applyAlignment="1" applyProtection="1">
      <alignment horizontal="center" vertical="center"/>
      <protection locked="0"/>
    </xf>
    <xf numFmtId="3" fontId="32" fillId="0" borderId="12" xfId="4" applyNumberFormat="1" applyFont="1" applyBorder="1" applyAlignment="1" applyProtection="1">
      <alignment horizontal="center" vertical="center"/>
      <protection locked="0"/>
    </xf>
    <xf numFmtId="3" fontId="30" fillId="0" borderId="24" xfId="4" applyNumberFormat="1" applyFont="1" applyBorder="1" applyAlignment="1">
      <alignment horizontal="right" vertical="center"/>
    </xf>
    <xf numFmtId="3" fontId="30" fillId="0" borderId="11" xfId="4" applyNumberFormat="1" applyFont="1" applyBorder="1" applyAlignment="1">
      <alignment horizontal="right" vertical="center"/>
    </xf>
    <xf numFmtId="3" fontId="9" fillId="0" borderId="11" xfId="1" applyNumberFormat="1" applyFont="1" applyFill="1" applyBorder="1" applyAlignment="1">
      <alignment horizontal="right" vertical="center"/>
    </xf>
    <xf numFmtId="3" fontId="9" fillId="0" borderId="12" xfId="1" applyNumberFormat="1" applyFont="1" applyFill="1" applyBorder="1" applyAlignment="1">
      <alignment horizontal="right" vertical="center"/>
    </xf>
    <xf numFmtId="3" fontId="30" fillId="0" borderId="0" xfId="4" applyNumberFormat="1" applyFont="1" applyAlignment="1">
      <alignment horizontal="right" vertical="center"/>
    </xf>
    <xf numFmtId="3" fontId="30" fillId="0" borderId="30" xfId="4" applyNumberFormat="1" applyFont="1" applyFill="1" applyBorder="1" applyAlignment="1">
      <alignment horizontal="right" vertical="center"/>
    </xf>
    <xf numFmtId="3" fontId="30" fillId="0" borderId="16" xfId="4" applyNumberFormat="1" applyFont="1" applyBorder="1" applyAlignment="1">
      <alignment horizontal="right" vertical="center"/>
    </xf>
    <xf numFmtId="0" fontId="16" fillId="0" borderId="31" xfId="4" applyFont="1" applyBorder="1" applyAlignment="1">
      <alignment horizontal="center" vertical="center"/>
    </xf>
    <xf numFmtId="3" fontId="16" fillId="0" borderId="27" xfId="4" applyNumberFormat="1" applyFont="1" applyBorder="1" applyAlignment="1" applyProtection="1">
      <alignment horizontal="right" vertical="center"/>
      <protection locked="0"/>
    </xf>
    <xf numFmtId="3" fontId="16" fillId="0" borderId="17" xfId="4" applyNumberFormat="1" applyFont="1" applyBorder="1" applyAlignment="1" applyProtection="1">
      <alignment horizontal="right" vertical="center"/>
      <protection locked="0"/>
    </xf>
    <xf numFmtId="3" fontId="16" fillId="0" borderId="31" xfId="4" applyNumberFormat="1" applyFont="1" applyBorder="1" applyAlignment="1">
      <alignment horizontal="right" vertical="center"/>
    </xf>
    <xf numFmtId="3" fontId="16" fillId="0" borderId="15" xfId="4" applyNumberFormat="1" applyFont="1" applyBorder="1" applyAlignment="1">
      <alignment horizontal="right" vertical="center"/>
    </xf>
    <xf numFmtId="3" fontId="9" fillId="0" borderId="15" xfId="1" applyNumberFormat="1" applyFont="1" applyFill="1" applyBorder="1" applyAlignment="1">
      <alignment horizontal="right" vertical="center"/>
    </xf>
    <xf numFmtId="3" fontId="9" fillId="0" borderId="18" xfId="1" applyNumberFormat="1" applyFont="1" applyFill="1" applyBorder="1" applyAlignment="1">
      <alignment horizontal="right" vertical="center"/>
    </xf>
    <xf numFmtId="3" fontId="16" fillId="0" borderId="0" xfId="4" applyNumberFormat="1" applyFont="1" applyAlignment="1">
      <alignment horizontal="right" vertical="center"/>
    </xf>
    <xf numFmtId="3" fontId="16" fillId="0" borderId="14" xfId="4" applyNumberFormat="1" applyFont="1" applyBorder="1" applyAlignment="1" applyProtection="1">
      <alignment horizontal="right" vertical="center"/>
      <protection locked="0"/>
    </xf>
    <xf numFmtId="3" fontId="16" fillId="0" borderId="18" xfId="4" applyNumberFormat="1" applyFont="1" applyBorder="1" applyAlignment="1" applyProtection="1">
      <alignment horizontal="right" vertical="center"/>
      <protection locked="0"/>
    </xf>
    <xf numFmtId="0" fontId="16" fillId="0" borderId="53" xfId="4" applyFont="1" applyBorder="1" applyAlignment="1">
      <alignment horizontal="center" vertical="center"/>
    </xf>
    <xf numFmtId="3" fontId="16" fillId="0" borderId="54" xfId="4" applyNumberFormat="1" applyFont="1" applyBorder="1" applyAlignment="1" applyProtection="1">
      <alignment horizontal="right" vertical="center"/>
      <protection locked="0"/>
    </xf>
    <xf numFmtId="3" fontId="16" fillId="0" borderId="55" xfId="4" applyNumberFormat="1" applyFont="1" applyBorder="1" applyAlignment="1" applyProtection="1">
      <alignment horizontal="right" vertical="center"/>
      <protection locked="0"/>
    </xf>
    <xf numFmtId="3" fontId="16" fillId="0" borderId="53" xfId="4" applyNumberFormat="1" applyFont="1" applyBorder="1" applyAlignment="1">
      <alignment horizontal="right" vertical="center"/>
    </xf>
    <xf numFmtId="3" fontId="16" fillId="0" borderId="56" xfId="4" applyNumberFormat="1" applyFont="1" applyBorder="1" applyAlignment="1">
      <alignment horizontal="right" vertical="center"/>
    </xf>
    <xf numFmtId="3" fontId="9" fillId="0" borderId="56" xfId="1" applyNumberFormat="1" applyFont="1" applyFill="1" applyBorder="1" applyAlignment="1">
      <alignment horizontal="right" vertical="center"/>
    </xf>
    <xf numFmtId="3" fontId="9" fillId="0" borderId="55" xfId="1" applyNumberFormat="1" applyFont="1" applyFill="1" applyBorder="1" applyAlignment="1">
      <alignment horizontal="right" vertical="center"/>
    </xf>
    <xf numFmtId="3" fontId="16" fillId="0" borderId="28" xfId="4" applyNumberFormat="1" applyFont="1" applyBorder="1" applyAlignment="1">
      <alignment horizontal="right" vertical="center"/>
    </xf>
    <xf numFmtId="3" fontId="16" fillId="0" borderId="21" xfId="4" applyNumberFormat="1" applyFont="1" applyBorder="1" applyAlignment="1">
      <alignment horizontal="right" vertical="center"/>
    </xf>
    <xf numFmtId="0" fontId="34" fillId="2" borderId="5" xfId="4" applyFont="1" applyFill="1" applyBorder="1" applyAlignment="1">
      <alignment horizontal="center" vertical="center"/>
    </xf>
    <xf numFmtId="3" fontId="35" fillId="2" borderId="3" xfId="1" applyNumberFormat="1" applyFont="1" applyFill="1" applyBorder="1" applyAlignment="1" applyProtection="1">
      <alignment horizontal="left" vertical="center"/>
      <protection locked="0"/>
    </xf>
    <xf numFmtId="3" fontId="35" fillId="2" borderId="4" xfId="1" applyNumberFormat="1" applyFont="1" applyFill="1" applyBorder="1" applyAlignment="1" applyProtection="1">
      <alignment horizontal="right" vertical="center"/>
      <protection locked="0"/>
    </xf>
    <xf numFmtId="3" fontId="9" fillId="2" borderId="5" xfId="1" applyNumberFormat="1" applyFont="1" applyFill="1" applyBorder="1" applyAlignment="1">
      <alignment horizontal="right" vertical="center"/>
    </xf>
    <xf numFmtId="3" fontId="9" fillId="2" borderId="6" xfId="1" applyNumberFormat="1" applyFont="1" applyFill="1" applyBorder="1" applyAlignment="1">
      <alignment horizontal="right" vertical="center"/>
    </xf>
    <xf numFmtId="3" fontId="9" fillId="2" borderId="7" xfId="1" applyNumberFormat="1" applyFont="1" applyFill="1" applyBorder="1" applyAlignment="1">
      <alignment horizontal="right" vertical="center"/>
    </xf>
    <xf numFmtId="3" fontId="35" fillId="0" borderId="0" xfId="4" applyNumberFormat="1" applyFont="1" applyAlignment="1">
      <alignment horizontal="right" vertical="center"/>
    </xf>
    <xf numFmtId="0" fontId="17" fillId="0" borderId="0" xfId="4" applyFont="1" applyAlignment="1">
      <alignment vertical="center"/>
    </xf>
    <xf numFmtId="0" fontId="34" fillId="0" borderId="0" xfId="4" applyFont="1" applyFill="1" applyBorder="1" applyAlignment="1">
      <alignment horizontal="center" vertical="center"/>
    </xf>
    <xf numFmtId="0" fontId="35" fillId="0" borderId="0" xfId="1" applyFont="1" applyFill="1" applyBorder="1" applyAlignment="1" applyProtection="1">
      <alignment vertical="center"/>
      <protection locked="0"/>
    </xf>
    <xf numFmtId="0" fontId="35" fillId="0" borderId="0" xfId="4" applyFont="1" applyFill="1" applyBorder="1" applyAlignment="1">
      <alignment vertical="center"/>
    </xf>
    <xf numFmtId="0" fontId="35" fillId="0" borderId="0" xfId="4" applyFont="1" applyFill="1" applyAlignment="1">
      <alignment vertical="center"/>
    </xf>
    <xf numFmtId="0" fontId="17" fillId="0" borderId="0" xfId="4" applyFont="1" applyFill="1" applyAlignment="1">
      <alignment vertical="center"/>
    </xf>
    <xf numFmtId="0" fontId="16" fillId="0" borderId="0" xfId="4" applyFont="1" applyFill="1" applyAlignment="1" applyProtection="1">
      <alignment vertical="center"/>
      <protection locked="0"/>
    </xf>
    <xf numFmtId="0" fontId="7" fillId="0" borderId="0" xfId="1" applyFont="1" applyAlignment="1" applyProtection="1">
      <alignment vertical="center"/>
      <protection locked="0"/>
    </xf>
    <xf numFmtId="0" fontId="9" fillId="0" borderId="0" xfId="1" applyFont="1" applyAlignment="1" applyProtection="1">
      <alignment vertical="center"/>
      <protection locked="0"/>
    </xf>
    <xf numFmtId="0" fontId="9" fillId="0" borderId="0" xfId="1" applyFont="1" applyAlignment="1">
      <alignment vertical="center"/>
    </xf>
    <xf numFmtId="0" fontId="5" fillId="0" borderId="0" xfId="3"/>
    <xf numFmtId="0" fontId="9" fillId="0" borderId="0" xfId="1" applyFont="1" applyAlignment="1" applyProtection="1">
      <alignment horizontal="center" vertical="center"/>
      <protection locked="0"/>
    </xf>
    <xf numFmtId="0" fontId="9" fillId="0" borderId="0" xfId="1" applyFont="1" applyAlignment="1" applyProtection="1">
      <alignment horizontal="right" vertical="center"/>
      <protection locked="0"/>
    </xf>
    <xf numFmtId="0" fontId="9" fillId="0" borderId="0" xfId="1" applyFont="1" applyAlignment="1">
      <alignment horizontal="right" vertical="center"/>
    </xf>
    <xf numFmtId="0" fontId="9" fillId="0" borderId="11" xfId="1" applyFont="1" applyBorder="1" applyAlignment="1" applyProtection="1">
      <alignment horizontal="center" vertical="center" wrapText="1"/>
      <protection locked="0"/>
    </xf>
    <xf numFmtId="0" fontId="9" fillId="0" borderId="11" xfId="1" applyFont="1" applyFill="1" applyBorder="1" applyAlignment="1" applyProtection="1">
      <alignment vertical="center" wrapText="1"/>
      <protection locked="0"/>
    </xf>
    <xf numFmtId="0" fontId="9" fillId="0" borderId="12" xfId="1" applyFont="1" applyBorder="1" applyAlignment="1" applyProtection="1">
      <alignment vertical="center" wrapText="1"/>
      <protection locked="0"/>
    </xf>
    <xf numFmtId="0" fontId="9" fillId="0" borderId="58" xfId="1" applyFont="1" applyBorder="1" applyAlignment="1" applyProtection="1">
      <alignment horizontal="center" vertical="center" wrapText="1"/>
      <protection locked="0"/>
    </xf>
    <xf numFmtId="0" fontId="9" fillId="0" borderId="52" xfId="1" applyFont="1" applyBorder="1" applyAlignment="1" applyProtection="1">
      <alignment horizontal="center" vertical="center" wrapText="1"/>
      <protection locked="0"/>
    </xf>
    <xf numFmtId="0" fontId="9" fillId="2" borderId="47" xfId="1" applyFont="1" applyFill="1" applyBorder="1" applyAlignment="1">
      <alignment horizontal="center" vertical="center"/>
    </xf>
    <xf numFmtId="0" fontId="15" fillId="2" borderId="29" xfId="1" applyFont="1" applyFill="1" applyBorder="1" applyAlignment="1" applyProtection="1">
      <alignment horizontal="left" vertical="center" wrapText="1" indent="1"/>
      <protection locked="0"/>
    </xf>
    <xf numFmtId="3" fontId="15" fillId="2" borderId="11" xfId="1" applyNumberFormat="1" applyFont="1" applyFill="1" applyBorder="1" applyAlignment="1" applyProtection="1">
      <alignment vertical="center" wrapText="1"/>
      <protection locked="0"/>
    </xf>
    <xf numFmtId="164" fontId="15" fillId="2" borderId="12" xfId="1" applyNumberFormat="1" applyFont="1" applyFill="1" applyBorder="1" applyAlignment="1">
      <alignment horizontal="center" vertical="center"/>
    </xf>
    <xf numFmtId="3" fontId="9" fillId="0" borderId="31" xfId="1" applyNumberFormat="1" applyFont="1" applyBorder="1" applyAlignment="1" applyProtection="1">
      <alignment horizontal="center" vertical="center"/>
      <protection locked="0"/>
    </xf>
    <xf numFmtId="3" fontId="12" fillId="0" borderId="33" xfId="1" applyNumberFormat="1" applyFont="1" applyBorder="1" applyAlignment="1" applyProtection="1">
      <alignment horizontal="left" vertical="center" wrapText="1" indent="1"/>
      <protection locked="0"/>
    </xf>
    <xf numFmtId="0" fontId="9" fillId="0" borderId="15" xfId="1" applyFont="1" applyBorder="1" applyAlignment="1">
      <alignment horizontal="right" vertical="center"/>
    </xf>
    <xf numFmtId="164" fontId="9" fillId="3" borderId="15" xfId="1" applyNumberFormat="1" applyFont="1" applyFill="1" applyBorder="1" applyAlignment="1">
      <alignment horizontal="center" vertical="center"/>
    </xf>
    <xf numFmtId="3" fontId="9" fillId="0" borderId="15" xfId="1" applyNumberFormat="1" applyFont="1" applyFill="1" applyBorder="1" applyAlignment="1" applyProtection="1">
      <alignment vertical="center"/>
      <protection locked="0"/>
    </xf>
    <xf numFmtId="0" fontId="5" fillId="0" borderId="18" xfId="3" applyBorder="1"/>
    <xf numFmtId="3" fontId="9" fillId="0" borderId="33" xfId="1" applyNumberFormat="1" applyFont="1" applyBorder="1" applyAlignment="1" applyProtection="1">
      <alignment horizontal="left" vertical="center" indent="1"/>
      <protection locked="0"/>
    </xf>
    <xf numFmtId="164" fontId="9" fillId="3" borderId="15" xfId="1" applyNumberFormat="1" applyFont="1" applyFill="1" applyBorder="1" applyAlignment="1">
      <alignment horizontal="right" vertical="center"/>
    </xf>
    <xf numFmtId="165" fontId="5" fillId="0" borderId="18" xfId="3" applyNumberFormat="1" applyBorder="1"/>
    <xf numFmtId="3" fontId="9" fillId="0" borderId="33" xfId="1" applyNumberFormat="1" applyFont="1" applyBorder="1" applyAlignment="1" applyProtection="1">
      <alignment horizontal="left" vertical="center" wrapText="1" indent="1"/>
      <protection locked="0"/>
    </xf>
    <xf numFmtId="3" fontId="9" fillId="0" borderId="15" xfId="1" applyNumberFormat="1" applyFont="1" applyBorder="1" applyAlignment="1" applyProtection="1">
      <alignment vertical="center"/>
      <protection locked="0"/>
    </xf>
    <xf numFmtId="0" fontId="9" fillId="2" borderId="30" xfId="1" applyFont="1" applyFill="1" applyBorder="1" applyAlignment="1">
      <alignment horizontal="center" vertical="center"/>
    </xf>
    <xf numFmtId="3" fontId="15" fillId="2" borderId="33" xfId="1" applyNumberFormat="1" applyFont="1" applyFill="1" applyBorder="1" applyAlignment="1" applyProtection="1">
      <alignment horizontal="left" vertical="center" wrapText="1" indent="1"/>
      <protection locked="0"/>
    </xf>
    <xf numFmtId="3" fontId="15" fillId="2" borderId="16" xfId="1" applyNumberFormat="1" applyFont="1" applyFill="1" applyBorder="1" applyAlignment="1" applyProtection="1">
      <alignment vertical="center" wrapText="1"/>
      <protection locked="0"/>
    </xf>
    <xf numFmtId="164" fontId="15" fillId="2" borderId="15" xfId="1" applyNumberFormat="1" applyFont="1" applyFill="1" applyBorder="1" applyAlignment="1">
      <alignment horizontal="center" vertical="center"/>
    </xf>
    <xf numFmtId="164" fontId="15" fillId="2" borderId="50" xfId="1" applyNumberFormat="1" applyFont="1" applyFill="1" applyBorder="1" applyAlignment="1">
      <alignment horizontal="center" vertical="center"/>
    </xf>
    <xf numFmtId="3" fontId="9" fillId="0" borderId="34" xfId="1" applyNumberFormat="1" applyFont="1" applyBorder="1" applyAlignment="1" applyProtection="1">
      <alignment horizontal="left" vertical="center" wrapText="1" indent="1"/>
      <protection locked="0"/>
    </xf>
    <xf numFmtId="3" fontId="9" fillId="0" borderId="34" xfId="1" applyNumberFormat="1" applyFont="1" applyBorder="1" applyAlignment="1" applyProtection="1">
      <alignment vertical="center"/>
      <protection locked="0"/>
    </xf>
    <xf numFmtId="0" fontId="5" fillId="0" borderId="38" xfId="3" applyBorder="1"/>
    <xf numFmtId="3" fontId="9" fillId="0" borderId="15" xfId="1" applyNumberFormat="1" applyFont="1" applyBorder="1" applyAlignment="1" applyProtection="1">
      <alignment horizontal="left" vertical="center" wrapText="1" indent="1"/>
      <protection locked="0"/>
    </xf>
    <xf numFmtId="3" fontId="9" fillId="0" borderId="53" xfId="1" applyNumberFormat="1" applyFont="1" applyBorder="1" applyAlignment="1" applyProtection="1">
      <alignment horizontal="center" vertical="center"/>
      <protection locked="0"/>
    </xf>
    <xf numFmtId="3" fontId="9" fillId="0" borderId="56" xfId="1" applyNumberFormat="1" applyFont="1" applyBorder="1" applyAlignment="1" applyProtection="1">
      <alignment horizontal="left" vertical="center" wrapText="1" indent="1"/>
      <protection locked="0"/>
    </xf>
    <xf numFmtId="164" fontId="9" fillId="3" borderId="56" xfId="1" applyNumberFormat="1" applyFont="1" applyFill="1" applyBorder="1" applyAlignment="1">
      <alignment horizontal="right" vertical="center"/>
    </xf>
    <xf numFmtId="164" fontId="9" fillId="3" borderId="56" xfId="1" applyNumberFormat="1" applyFont="1" applyFill="1" applyBorder="1" applyAlignment="1">
      <alignment horizontal="center" vertical="center"/>
    </xf>
    <xf numFmtId="3" fontId="9" fillId="0" borderId="59" xfId="1" applyNumberFormat="1" applyFont="1" applyFill="1" applyBorder="1" applyAlignment="1" applyProtection="1">
      <alignment vertical="center"/>
      <protection locked="0"/>
    </xf>
    <xf numFmtId="3" fontId="9" fillId="0" borderId="54" xfId="1" applyNumberFormat="1" applyFont="1" applyBorder="1" applyAlignment="1" applyProtection="1">
      <alignment horizontal="left" vertical="center" wrapText="1" indent="1"/>
      <protection locked="0"/>
    </xf>
    <xf numFmtId="3" fontId="9" fillId="3" borderId="54" xfId="1" applyNumberFormat="1" applyFont="1" applyFill="1" applyBorder="1" applyAlignment="1">
      <alignment horizontal="right" vertical="center"/>
    </xf>
    <xf numFmtId="164" fontId="9" fillId="3" borderId="54" xfId="1" applyNumberFormat="1" applyFont="1" applyFill="1" applyBorder="1" applyAlignment="1">
      <alignment horizontal="center" vertical="center"/>
    </xf>
    <xf numFmtId="3" fontId="9" fillId="0" borderId="60" xfId="1" applyNumberFormat="1" applyFont="1" applyBorder="1" applyAlignment="1" applyProtection="1">
      <alignment vertical="center"/>
      <protection locked="0"/>
    </xf>
    <xf numFmtId="3" fontId="9" fillId="0" borderId="14" xfId="1" applyNumberFormat="1" applyFont="1" applyBorder="1" applyAlignment="1" applyProtection="1">
      <alignment horizontal="left" vertical="center" wrapText="1" indent="1"/>
      <protection locked="0"/>
    </xf>
    <xf numFmtId="164" fontId="9" fillId="3" borderId="14" xfId="1" applyNumberFormat="1" applyFont="1" applyFill="1" applyBorder="1" applyAlignment="1">
      <alignment horizontal="right" vertical="center"/>
    </xf>
    <xf numFmtId="164" fontId="9" fillId="3" borderId="14" xfId="1" applyNumberFormat="1" applyFont="1" applyFill="1" applyBorder="1" applyAlignment="1">
      <alignment horizontal="center" vertical="center"/>
    </xf>
    <xf numFmtId="3" fontId="9" fillId="0" borderId="33" xfId="1" applyNumberFormat="1" applyFont="1" applyBorder="1" applyAlignment="1" applyProtection="1">
      <alignment vertical="center"/>
      <protection locked="0"/>
    </xf>
    <xf numFmtId="3" fontId="9" fillId="0" borderId="28" xfId="1" applyNumberFormat="1" applyFont="1" applyBorder="1" applyAlignment="1" applyProtection="1">
      <alignment horizontal="center" vertical="center"/>
      <protection locked="0"/>
    </xf>
    <xf numFmtId="3" fontId="9" fillId="0" borderId="20" xfId="1" applyNumberFormat="1" applyFont="1" applyBorder="1" applyAlignment="1" applyProtection="1">
      <alignment horizontal="left" vertical="center" wrapText="1" indent="1"/>
      <protection locked="0"/>
    </xf>
    <xf numFmtId="164" fontId="9" fillId="3" borderId="20" xfId="1" applyNumberFormat="1" applyFont="1" applyFill="1" applyBorder="1" applyAlignment="1">
      <alignment horizontal="right" vertical="center"/>
    </xf>
    <xf numFmtId="164" fontId="9" fillId="3" borderId="20" xfId="1" applyNumberFormat="1" applyFont="1" applyFill="1" applyBorder="1" applyAlignment="1">
      <alignment horizontal="center" vertical="center"/>
    </xf>
    <xf numFmtId="3" fontId="9" fillId="0" borderId="61" xfId="1" applyNumberFormat="1" applyFont="1" applyBorder="1" applyAlignment="1" applyProtection="1">
      <alignment vertical="center"/>
      <protection locked="0"/>
    </xf>
    <xf numFmtId="0" fontId="5" fillId="0" borderId="22" xfId="3" applyBorder="1"/>
    <xf numFmtId="3" fontId="9" fillId="0" borderId="57" xfId="1" applyNumberFormat="1" applyFont="1" applyFill="1" applyBorder="1" applyAlignment="1" applyProtection="1">
      <alignment horizontal="center" vertical="center"/>
      <protection locked="0"/>
    </xf>
    <xf numFmtId="3" fontId="15" fillId="0" borderId="1" xfId="1" applyNumberFormat="1" applyFont="1" applyFill="1" applyBorder="1" applyAlignment="1" applyProtection="1">
      <alignment horizontal="left" vertical="center" indent="1"/>
      <protection locked="0"/>
    </xf>
    <xf numFmtId="3" fontId="15" fillId="0" borderId="58" xfId="1" applyNumberFormat="1" applyFont="1" applyFill="1" applyBorder="1" applyAlignment="1" applyProtection="1">
      <alignment vertical="center"/>
      <protection hidden="1"/>
    </xf>
    <xf numFmtId="3" fontId="15" fillId="0" borderId="62" xfId="1" applyNumberFormat="1" applyFont="1" applyFill="1" applyBorder="1" applyAlignment="1" applyProtection="1">
      <alignment vertical="center"/>
      <protection hidden="1"/>
    </xf>
    <xf numFmtId="164" fontId="15" fillId="3" borderId="25" xfId="1" applyNumberFormat="1" applyFont="1" applyFill="1" applyBorder="1" applyAlignment="1">
      <alignment horizontal="center" vertical="center"/>
    </xf>
    <xf numFmtId="0" fontId="9" fillId="0" borderId="0" xfId="1" applyFont="1" applyBorder="1" applyAlignment="1" applyProtection="1">
      <alignment horizontal="center" vertical="center"/>
      <protection locked="0"/>
    </xf>
    <xf numFmtId="0" fontId="15" fillId="0" borderId="0" xfId="1" applyFont="1" applyBorder="1" applyAlignment="1" applyProtection="1">
      <alignment vertical="center"/>
      <protection locked="0"/>
    </xf>
    <xf numFmtId="3" fontId="9" fillId="0" borderId="0" xfId="1" applyNumberFormat="1" applyFont="1" applyFill="1" applyBorder="1" applyAlignment="1" applyProtection="1">
      <alignment vertical="center"/>
      <protection hidden="1"/>
    </xf>
    <xf numFmtId="3" fontId="9" fillId="0" borderId="0" xfId="1" applyNumberFormat="1" applyFont="1" applyBorder="1" applyAlignment="1" applyProtection="1">
      <alignment vertical="center"/>
      <protection hidden="1"/>
    </xf>
    <xf numFmtId="0" fontId="9" fillId="0" borderId="0" xfId="1" applyFont="1" applyBorder="1" applyAlignment="1" applyProtection="1">
      <alignment vertical="center"/>
      <protection locked="0"/>
    </xf>
    <xf numFmtId="0" fontId="9" fillId="0" borderId="0" xfId="1" applyFont="1" applyBorder="1" applyAlignment="1" applyProtection="1">
      <alignment horizontal="left" vertical="center"/>
      <protection locked="0"/>
    </xf>
    <xf numFmtId="0" fontId="15" fillId="0" borderId="0" xfId="1" applyFont="1" applyBorder="1" applyAlignment="1" applyProtection="1">
      <alignment horizontal="left" vertical="center"/>
      <protection locked="0"/>
    </xf>
    <xf numFmtId="3" fontId="9" fillId="0" borderId="0" xfId="1" applyNumberFormat="1" applyFont="1" applyFill="1" applyBorder="1" applyAlignment="1" applyProtection="1">
      <alignment horizontal="left" vertical="center"/>
      <protection hidden="1"/>
    </xf>
    <xf numFmtId="3" fontId="9" fillId="0" borderId="0" xfId="1" applyNumberFormat="1" applyFont="1" applyBorder="1" applyAlignment="1" applyProtection="1">
      <alignment horizontal="left" vertical="center"/>
      <protection hidden="1"/>
    </xf>
    <xf numFmtId="0" fontId="16" fillId="0" borderId="0" xfId="1" applyFont="1" applyFill="1" applyAlignment="1" applyProtection="1">
      <alignment horizontal="left" vertical="center"/>
      <protection locked="0"/>
    </xf>
    <xf numFmtId="0" fontId="9" fillId="0" borderId="0" xfId="1" applyFont="1" applyFill="1" applyAlignment="1" applyProtection="1">
      <alignment horizontal="left" vertical="center"/>
      <protection locked="0"/>
    </xf>
    <xf numFmtId="0" fontId="9" fillId="0" borderId="0" xfId="1" applyFont="1" applyAlignment="1" applyProtection="1">
      <alignment horizontal="left" vertical="center"/>
      <protection locked="0"/>
    </xf>
    <xf numFmtId="0" fontId="9" fillId="0" borderId="0" xfId="1" applyFont="1" applyAlignment="1">
      <alignment horizontal="left" vertical="center"/>
    </xf>
    <xf numFmtId="0" fontId="16" fillId="0" borderId="0" xfId="1" applyFont="1" applyAlignment="1" applyProtection="1">
      <alignment horizontal="left" vertical="center"/>
      <protection locked="0"/>
    </xf>
    <xf numFmtId="0" fontId="16" fillId="0" borderId="0" xfId="1" applyFont="1" applyAlignment="1" applyProtection="1">
      <alignment horizontal="left" vertical="center" wrapText="1"/>
      <protection locked="0"/>
    </xf>
    <xf numFmtId="0" fontId="11" fillId="0" borderId="0" xfId="1" applyFont="1" applyAlignment="1" applyProtection="1">
      <alignment horizontal="left" vertical="center"/>
      <protection locked="0"/>
    </xf>
    <xf numFmtId="0" fontId="36" fillId="0" borderId="0" xfId="1" applyFont="1" applyAlignment="1" applyProtection="1">
      <alignment vertical="center"/>
      <protection locked="0"/>
    </xf>
    <xf numFmtId="0" fontId="9" fillId="0" borderId="0" xfId="1" applyFont="1" applyAlignment="1">
      <alignment horizontal="center" vertical="center"/>
    </xf>
    <xf numFmtId="0" fontId="37" fillId="0" borderId="0" xfId="3" applyFont="1" applyAlignment="1">
      <alignment horizontal="justify" wrapText="1"/>
    </xf>
    <xf numFmtId="0" fontId="5" fillId="0" borderId="0" xfId="3" applyBorder="1"/>
    <xf numFmtId="0" fontId="9" fillId="0" borderId="0" xfId="1" applyFont="1" applyFill="1" applyAlignment="1" applyProtection="1">
      <alignment vertical="center"/>
      <protection locked="0"/>
    </xf>
    <xf numFmtId="0" fontId="40" fillId="0" borderId="0" xfId="1" applyFont="1" applyAlignment="1" applyProtection="1">
      <alignment vertical="center"/>
      <protection locked="0"/>
    </xf>
    <xf numFmtId="0" fontId="25" fillId="0" borderId="0" xfId="3" applyFont="1" applyAlignment="1">
      <alignment horizontal="right" vertical="center"/>
    </xf>
    <xf numFmtId="0" fontId="9" fillId="0" borderId="28" xfId="1" applyFont="1" applyFill="1" applyBorder="1" applyAlignment="1" applyProtection="1">
      <alignment horizontal="center" vertical="center" wrapText="1"/>
      <protection locked="0"/>
    </xf>
    <xf numFmtId="0" fontId="9" fillId="0" borderId="21" xfId="1" applyFont="1" applyFill="1" applyBorder="1" applyAlignment="1" applyProtection="1">
      <alignment horizontal="center" vertical="center" wrapText="1"/>
      <protection locked="0"/>
    </xf>
    <xf numFmtId="0" fontId="9" fillId="0" borderId="22" xfId="1" applyFont="1" applyFill="1" applyBorder="1" applyAlignment="1" applyProtection="1">
      <alignment horizontal="center" vertical="center" wrapText="1"/>
      <protection locked="0"/>
    </xf>
    <xf numFmtId="0" fontId="9" fillId="0" borderId="20" xfId="1" applyFont="1" applyFill="1" applyBorder="1" applyAlignment="1" applyProtection="1">
      <alignment horizontal="center" vertical="center" wrapText="1"/>
      <protection locked="0"/>
    </xf>
    <xf numFmtId="0" fontId="9" fillId="0" borderId="39" xfId="1" applyFont="1" applyFill="1" applyBorder="1" applyAlignment="1" applyProtection="1">
      <alignment horizontal="center" vertical="center" wrapText="1"/>
      <protection locked="0"/>
    </xf>
    <xf numFmtId="0" fontId="9" fillId="2" borderId="28" xfId="1" applyFont="1" applyFill="1" applyBorder="1" applyAlignment="1" applyProtection="1">
      <alignment horizontal="center" vertical="center" wrapText="1"/>
      <protection locked="0"/>
    </xf>
    <xf numFmtId="0" fontId="9" fillId="2" borderId="22" xfId="1" applyFont="1" applyFill="1" applyBorder="1" applyAlignment="1" applyProtection="1">
      <alignment horizontal="center" vertical="center" wrapText="1"/>
      <protection locked="0"/>
    </xf>
    <xf numFmtId="0" fontId="5" fillId="0" borderId="0" xfId="3" applyAlignment="1">
      <alignment horizontal="center" vertical="center"/>
    </xf>
    <xf numFmtId="0" fontId="9" fillId="0" borderId="37" xfId="1" applyFont="1" applyBorder="1" applyAlignment="1" applyProtection="1">
      <alignment horizontal="center" vertical="center" wrapText="1"/>
      <protection locked="0"/>
    </xf>
    <xf numFmtId="3" fontId="9" fillId="0" borderId="30" xfId="1" applyNumberFormat="1" applyFont="1" applyFill="1" applyBorder="1" applyAlignment="1" applyProtection="1">
      <alignment vertical="center" wrapText="1"/>
      <protection locked="0"/>
    </xf>
    <xf numFmtId="3" fontId="9" fillId="0" borderId="16" xfId="1" applyNumberFormat="1" applyFont="1" applyFill="1" applyBorder="1" applyAlignment="1" applyProtection="1">
      <alignment vertical="center" wrapText="1"/>
      <protection locked="0"/>
    </xf>
    <xf numFmtId="1" fontId="9" fillId="0" borderId="17" xfId="1" applyNumberFormat="1" applyFont="1" applyFill="1" applyBorder="1" applyAlignment="1" applyProtection="1">
      <alignment horizontal="right" vertical="center" wrapText="1"/>
      <protection locked="0"/>
    </xf>
    <xf numFmtId="3" fontId="9" fillId="0" borderId="27" xfId="1" applyNumberFormat="1" applyFont="1" applyFill="1" applyBorder="1" applyAlignment="1" applyProtection="1">
      <alignment horizontal="right" vertical="center" wrapText="1"/>
      <protection locked="0"/>
    </xf>
    <xf numFmtId="3" fontId="9" fillId="0" borderId="16" xfId="1" applyNumberFormat="1" applyFont="1" applyFill="1" applyBorder="1" applyAlignment="1" applyProtection="1">
      <alignment horizontal="right" vertical="center" wrapText="1"/>
      <protection locked="0"/>
    </xf>
    <xf numFmtId="1" fontId="9" fillId="0" borderId="37" xfId="1" applyNumberFormat="1" applyFont="1" applyFill="1" applyBorder="1" applyAlignment="1" applyProtection="1">
      <alignment horizontal="right" vertical="center" wrapText="1"/>
      <protection locked="0"/>
    </xf>
    <xf numFmtId="3" fontId="9" fillId="0" borderId="30" xfId="1" applyNumberFormat="1" applyFont="1" applyFill="1" applyBorder="1" applyAlignment="1" applyProtection="1">
      <alignment horizontal="right" vertical="center" wrapText="1"/>
      <protection locked="0"/>
    </xf>
    <xf numFmtId="1" fontId="9" fillId="0" borderId="16" xfId="1" applyNumberFormat="1" applyFont="1" applyFill="1" applyBorder="1" applyAlignment="1" applyProtection="1">
      <alignment horizontal="right" vertical="center" wrapText="1"/>
      <protection locked="0"/>
    </xf>
    <xf numFmtId="1" fontId="9" fillId="0" borderId="30" xfId="1" applyNumberFormat="1" applyFont="1" applyFill="1" applyBorder="1" applyAlignment="1" applyProtection="1">
      <alignment horizontal="right" vertical="center" wrapText="1"/>
      <protection locked="0"/>
    </xf>
    <xf numFmtId="3" fontId="9" fillId="0" borderId="17" xfId="1" applyNumberFormat="1" applyFont="1" applyFill="1" applyBorder="1" applyAlignment="1" applyProtection="1">
      <alignment horizontal="right" vertical="center" wrapText="1"/>
      <protection locked="0"/>
    </xf>
    <xf numFmtId="3" fontId="9" fillId="2" borderId="30" xfId="1" applyNumberFormat="1" applyFont="1" applyFill="1" applyBorder="1" applyAlignment="1" applyProtection="1">
      <alignment horizontal="right" vertical="center" wrapText="1"/>
      <protection locked="0"/>
    </xf>
    <xf numFmtId="3" fontId="9" fillId="2" borderId="17" xfId="1" applyNumberFormat="1" applyFont="1" applyFill="1" applyBorder="1" applyAlignment="1" applyProtection="1">
      <alignment horizontal="right" vertical="center" wrapText="1"/>
      <protection locked="0"/>
    </xf>
    <xf numFmtId="3" fontId="9" fillId="0" borderId="31" xfId="1" applyNumberFormat="1" applyFont="1" applyFill="1" applyBorder="1" applyAlignment="1" applyProtection="1">
      <alignment vertical="center" wrapText="1"/>
      <protection locked="0"/>
    </xf>
    <xf numFmtId="1" fontId="9" fillId="0" borderId="15" xfId="1" applyNumberFormat="1" applyFont="1" applyFill="1" applyBorder="1" applyAlignment="1" applyProtection="1">
      <alignment horizontal="right" vertical="center" wrapText="1"/>
      <protection locked="0"/>
    </xf>
    <xf numFmtId="3" fontId="9" fillId="0" borderId="15" xfId="1" applyNumberFormat="1" applyFont="1" applyFill="1" applyBorder="1" applyAlignment="1" applyProtection="1">
      <alignment vertical="center" wrapText="1"/>
      <protection locked="0"/>
    </xf>
    <xf numFmtId="1" fontId="9" fillId="0" borderId="18" xfId="1" applyNumberFormat="1" applyFont="1" applyFill="1" applyBorder="1" applyAlignment="1" applyProtection="1">
      <alignment horizontal="right" vertical="center" wrapText="1"/>
      <protection locked="0"/>
    </xf>
    <xf numFmtId="3" fontId="9" fillId="0" borderId="14" xfId="1" applyNumberFormat="1" applyFont="1" applyFill="1" applyBorder="1" applyAlignment="1" applyProtection="1">
      <alignment horizontal="right" vertical="center" wrapText="1"/>
      <protection locked="0"/>
    </xf>
    <xf numFmtId="3" fontId="9" fillId="0" borderId="15" xfId="1" applyNumberFormat="1" applyFont="1" applyFill="1" applyBorder="1" applyAlignment="1" applyProtection="1">
      <alignment horizontal="right" vertical="center" wrapText="1"/>
      <protection locked="0"/>
    </xf>
    <xf numFmtId="1" fontId="9" fillId="0" borderId="34" xfId="1" applyNumberFormat="1" applyFont="1" applyFill="1" applyBorder="1" applyAlignment="1" applyProtection="1">
      <alignment horizontal="right" vertical="center" wrapText="1"/>
      <protection locked="0"/>
    </xf>
    <xf numFmtId="3" fontId="9" fillId="0" borderId="31" xfId="1" applyNumberFormat="1" applyFont="1" applyFill="1" applyBorder="1" applyAlignment="1" applyProtection="1">
      <alignment horizontal="right" vertical="center" wrapText="1"/>
      <protection locked="0"/>
    </xf>
    <xf numFmtId="1" fontId="9" fillId="0" borderId="31" xfId="1" applyNumberFormat="1" applyFont="1" applyFill="1" applyBorder="1" applyAlignment="1" applyProtection="1">
      <alignment horizontal="right" vertical="center" wrapText="1"/>
      <protection locked="0"/>
    </xf>
    <xf numFmtId="3" fontId="9" fillId="0" borderId="18" xfId="1" applyNumberFormat="1" applyFont="1" applyFill="1" applyBorder="1" applyAlignment="1" applyProtection="1">
      <alignment horizontal="right" vertical="center" wrapText="1"/>
      <protection locked="0"/>
    </xf>
    <xf numFmtId="3" fontId="9" fillId="2" borderId="31" xfId="1" applyNumberFormat="1" applyFont="1" applyFill="1" applyBorder="1" applyAlignment="1" applyProtection="1">
      <alignment horizontal="right" vertical="center" wrapText="1"/>
      <protection locked="0"/>
    </xf>
    <xf numFmtId="3" fontId="9" fillId="2" borderId="18" xfId="1" applyNumberFormat="1" applyFont="1" applyFill="1" applyBorder="1" applyAlignment="1" applyProtection="1">
      <alignment horizontal="right" vertical="center" wrapText="1"/>
      <protection locked="0"/>
    </xf>
    <xf numFmtId="0" fontId="9" fillId="0" borderId="34" xfId="1" applyFont="1" applyBorder="1" applyAlignment="1" applyProtection="1">
      <alignment horizontal="center" vertical="center" wrapText="1"/>
      <protection locked="0"/>
    </xf>
    <xf numFmtId="3" fontId="9" fillId="0" borderId="34" xfId="1" applyNumberFormat="1" applyFont="1" applyFill="1" applyBorder="1" applyAlignment="1" applyProtection="1">
      <alignment horizontal="right" vertical="center" wrapText="1"/>
      <protection locked="0"/>
    </xf>
    <xf numFmtId="1" fontId="9" fillId="0" borderId="14" xfId="1" applyNumberFormat="1" applyFont="1" applyFill="1" applyBorder="1" applyAlignment="1" applyProtection="1">
      <alignment horizontal="right" vertical="center" wrapText="1"/>
      <protection locked="0"/>
    </xf>
    <xf numFmtId="0" fontId="9" fillId="0" borderId="59" xfId="1" applyFont="1" applyBorder="1" applyAlignment="1" applyProtection="1">
      <alignment horizontal="center" vertical="center" wrapText="1"/>
      <protection locked="0"/>
    </xf>
    <xf numFmtId="3" fontId="9" fillId="0" borderId="53" xfId="1" applyNumberFormat="1" applyFont="1" applyFill="1" applyBorder="1" applyAlignment="1" applyProtection="1">
      <alignment horizontal="right" vertical="center" wrapText="1"/>
      <protection locked="0"/>
    </xf>
    <xf numFmtId="1" fontId="9" fillId="0" borderId="56" xfId="1" applyNumberFormat="1" applyFont="1" applyFill="1" applyBorder="1" applyAlignment="1" applyProtection="1">
      <alignment horizontal="right" vertical="center" wrapText="1"/>
      <protection locked="0"/>
    </xf>
    <xf numFmtId="1" fontId="9" fillId="0" borderId="55" xfId="1" applyNumberFormat="1" applyFont="1" applyFill="1" applyBorder="1" applyAlignment="1" applyProtection="1">
      <alignment horizontal="right" vertical="center" wrapText="1"/>
      <protection locked="0"/>
    </xf>
    <xf numFmtId="1" fontId="9" fillId="0" borderId="54" xfId="1" applyNumberFormat="1" applyFont="1" applyFill="1" applyBorder="1" applyAlignment="1" applyProtection="1">
      <alignment horizontal="right" vertical="center" wrapText="1"/>
      <protection locked="0"/>
    </xf>
    <xf numFmtId="1" fontId="9" fillId="0" borderId="59" xfId="1" applyNumberFormat="1" applyFont="1" applyFill="1" applyBorder="1" applyAlignment="1" applyProtection="1">
      <alignment horizontal="right" vertical="center" wrapText="1"/>
      <protection locked="0"/>
    </xf>
    <xf numFmtId="1" fontId="9" fillId="0" borderId="53" xfId="1" applyNumberFormat="1" applyFont="1" applyFill="1" applyBorder="1" applyAlignment="1" applyProtection="1">
      <alignment horizontal="right" vertical="center" wrapText="1"/>
      <protection locked="0"/>
    </xf>
    <xf numFmtId="1" fontId="5" fillId="0" borderId="53" xfId="3" applyNumberFormat="1" applyFont="1" applyBorder="1" applyAlignment="1">
      <alignment horizontal="right" vertical="center"/>
    </xf>
    <xf numFmtId="1" fontId="5" fillId="0" borderId="55" xfId="3" applyNumberFormat="1" applyFont="1" applyBorder="1" applyAlignment="1">
      <alignment horizontal="right" vertical="center"/>
    </xf>
    <xf numFmtId="1" fontId="5" fillId="0" borderId="54" xfId="3" applyNumberFormat="1" applyBorder="1" applyAlignment="1">
      <alignment horizontal="right" vertical="center"/>
    </xf>
    <xf numFmtId="1" fontId="5" fillId="0" borderId="59" xfId="3" applyNumberFormat="1" applyBorder="1" applyAlignment="1">
      <alignment horizontal="right" vertical="center"/>
    </xf>
    <xf numFmtId="3" fontId="9" fillId="2" borderId="53" xfId="1" applyNumberFormat="1" applyFont="1" applyFill="1" applyBorder="1" applyAlignment="1" applyProtection="1">
      <alignment horizontal="right" vertical="center" wrapText="1"/>
      <protection locked="0"/>
    </xf>
    <xf numFmtId="1" fontId="5" fillId="2" borderId="55" xfId="3" applyNumberFormat="1" applyFill="1" applyBorder="1" applyAlignment="1">
      <alignment horizontal="right" vertical="center"/>
    </xf>
    <xf numFmtId="0" fontId="15" fillId="0" borderId="2" xfId="1" applyFont="1" applyBorder="1" applyAlignment="1" applyProtection="1">
      <alignment horizontal="center" vertical="center" wrapText="1"/>
      <protection locked="0"/>
    </xf>
    <xf numFmtId="3" fontId="9" fillId="0" borderId="5" xfId="1" applyNumberFormat="1" applyFont="1" applyFill="1" applyBorder="1" applyAlignment="1" applyProtection="1">
      <alignment vertical="center" wrapText="1"/>
      <protection locked="0"/>
    </xf>
    <xf numFmtId="3" fontId="9" fillId="0" borderId="6" xfId="1" applyNumberFormat="1" applyFont="1" applyFill="1" applyBorder="1" applyAlignment="1" applyProtection="1">
      <alignment vertical="center" wrapText="1"/>
      <protection locked="0"/>
    </xf>
    <xf numFmtId="3" fontId="9" fillId="0" borderId="7" xfId="1" applyNumberFormat="1" applyFont="1" applyFill="1" applyBorder="1" applyAlignment="1" applyProtection="1">
      <alignment horizontal="right" vertical="center" wrapText="1"/>
      <protection locked="0"/>
    </xf>
    <xf numFmtId="3" fontId="9" fillId="0" borderId="26" xfId="1" applyNumberFormat="1" applyFont="1" applyFill="1" applyBorder="1" applyAlignment="1" applyProtection="1">
      <alignment horizontal="right" vertical="center" wrapText="1"/>
      <protection locked="0"/>
    </xf>
    <xf numFmtId="3" fontId="9" fillId="0" borderId="6" xfId="1" applyNumberFormat="1" applyFont="1" applyFill="1" applyBorder="1" applyAlignment="1" applyProtection="1">
      <alignment horizontal="right" vertical="center" wrapText="1"/>
      <protection locked="0"/>
    </xf>
    <xf numFmtId="3" fontId="9" fillId="0" borderId="70" xfId="1" applyNumberFormat="1" applyFont="1" applyFill="1" applyBorder="1" applyAlignment="1" applyProtection="1">
      <alignment horizontal="right" vertical="center" wrapText="1"/>
      <protection locked="0"/>
    </xf>
    <xf numFmtId="3" fontId="9" fillId="0" borderId="5" xfId="1" applyNumberFormat="1" applyFont="1" applyFill="1" applyBorder="1" applyAlignment="1" applyProtection="1">
      <alignment horizontal="right" vertical="center" wrapText="1"/>
      <protection locked="0"/>
    </xf>
    <xf numFmtId="1" fontId="15" fillId="0" borderId="6" xfId="1" applyNumberFormat="1" applyFont="1" applyFill="1" applyBorder="1" applyAlignment="1" applyProtection="1">
      <alignment horizontal="right" vertical="center" wrapText="1"/>
      <protection locked="0"/>
    </xf>
    <xf numFmtId="1" fontId="15" fillId="0" borderId="7" xfId="1" applyNumberFormat="1" applyFont="1" applyFill="1" applyBorder="1" applyAlignment="1" applyProtection="1">
      <alignment horizontal="right" vertical="center" wrapText="1"/>
      <protection locked="0"/>
    </xf>
    <xf numFmtId="1" fontId="5" fillId="0" borderId="5" xfId="3" applyNumberFormat="1" applyFont="1" applyBorder="1" applyAlignment="1">
      <alignment horizontal="right" vertical="center"/>
    </xf>
    <xf numFmtId="1" fontId="5" fillId="0" borderId="7" xfId="3" applyNumberFormat="1" applyFont="1" applyBorder="1" applyAlignment="1">
      <alignment horizontal="right" vertical="center"/>
    </xf>
    <xf numFmtId="3" fontId="9" fillId="2" borderId="5" xfId="1" applyNumberFormat="1" applyFont="1" applyFill="1" applyBorder="1" applyAlignment="1" applyProtection="1">
      <alignment horizontal="right" vertical="center" wrapText="1"/>
      <protection locked="0"/>
    </xf>
    <xf numFmtId="3" fontId="9" fillId="2" borderId="7" xfId="1" applyNumberFormat="1" applyFont="1" applyFill="1" applyBorder="1" applyAlignment="1" applyProtection="1">
      <alignment horizontal="right" vertical="center" wrapText="1"/>
      <protection locked="0"/>
    </xf>
    <xf numFmtId="0" fontId="23" fillId="0" borderId="0" xfId="3" applyFont="1" applyAlignment="1">
      <alignment vertical="center"/>
    </xf>
    <xf numFmtId="0" fontId="15" fillId="0" borderId="0" xfId="1" applyFont="1" applyAlignment="1" applyProtection="1">
      <alignment vertical="center"/>
      <protection locked="0"/>
    </xf>
    <xf numFmtId="0" fontId="15" fillId="0" borderId="0" xfId="1" applyFont="1" applyAlignment="1">
      <alignment vertical="center"/>
    </xf>
    <xf numFmtId="0" fontId="25" fillId="0" borderId="0" xfId="1" applyFont="1" applyAlignment="1" applyProtection="1">
      <alignment horizontal="left" vertical="center"/>
      <protection locked="0"/>
    </xf>
    <xf numFmtId="0" fontId="25" fillId="0" borderId="0" xfId="1" applyFont="1" applyAlignment="1" applyProtection="1">
      <alignment horizontal="right" vertical="center"/>
      <protection locked="0"/>
    </xf>
    <xf numFmtId="0" fontId="9" fillId="0" borderId="31" xfId="1" applyFont="1" applyFill="1" applyBorder="1" applyAlignment="1" applyProtection="1">
      <alignment vertical="center" wrapText="1"/>
      <protection locked="0"/>
    </xf>
    <xf numFmtId="0" fontId="9" fillId="0" borderId="15" xfId="1" applyFont="1" applyFill="1" applyBorder="1" applyAlignment="1" applyProtection="1">
      <alignment vertical="center" wrapText="1"/>
      <protection locked="0"/>
    </xf>
    <xf numFmtId="0" fontId="9" fillId="0" borderId="18" xfId="1" applyFont="1" applyFill="1" applyBorder="1" applyAlignment="1" applyProtection="1">
      <alignment vertical="center" wrapText="1"/>
      <protection locked="0"/>
    </xf>
    <xf numFmtId="0" fontId="9" fillId="0" borderId="14" xfId="1" applyFont="1" applyFill="1" applyBorder="1" applyAlignment="1" applyProtection="1">
      <alignment vertical="center" wrapText="1"/>
      <protection locked="0"/>
    </xf>
    <xf numFmtId="0" fontId="9" fillId="0" borderId="0" xfId="1" applyFont="1" applyBorder="1" applyAlignment="1">
      <alignment vertical="center"/>
    </xf>
    <xf numFmtId="0" fontId="9" fillId="0" borderId="21" xfId="1" applyFont="1" applyBorder="1" applyAlignment="1">
      <alignment horizontal="center" vertical="center"/>
    </xf>
    <xf numFmtId="0" fontId="5" fillId="0" borderId="0" xfId="3" applyFill="1" applyAlignment="1">
      <alignment vertical="center"/>
    </xf>
    <xf numFmtId="0" fontId="9" fillId="0" borderId="8" xfId="1" applyFont="1" applyBorder="1" applyAlignment="1" applyProtection="1">
      <alignment horizontal="center" vertical="center" wrapText="1"/>
      <protection locked="0"/>
    </xf>
    <xf numFmtId="0" fontId="9" fillId="0" borderId="37" xfId="1" applyFont="1" applyFill="1" applyBorder="1" applyAlignment="1" applyProtection="1">
      <alignment vertical="center"/>
      <protection locked="0"/>
    </xf>
    <xf numFmtId="165" fontId="9" fillId="0" borderId="30" xfId="1" applyNumberFormat="1" applyFont="1" applyFill="1" applyBorder="1" applyAlignment="1" applyProtection="1">
      <alignment horizontal="right" vertical="center" wrapText="1"/>
      <protection locked="0"/>
    </xf>
    <xf numFmtId="3" fontId="9" fillId="0" borderId="17" xfId="1" applyNumberFormat="1" applyFont="1" applyFill="1" applyBorder="1" applyAlignment="1" applyProtection="1">
      <alignment vertical="center" wrapText="1"/>
      <protection locked="0"/>
    </xf>
    <xf numFmtId="166" fontId="9" fillId="0" borderId="30" xfId="1" applyNumberFormat="1" applyFont="1" applyFill="1" applyBorder="1" applyAlignment="1" applyProtection="1">
      <alignment vertical="center" wrapText="1"/>
      <protection locked="0"/>
    </xf>
    <xf numFmtId="166" fontId="9" fillId="0" borderId="27" xfId="1" applyNumberFormat="1" applyFont="1" applyFill="1" applyBorder="1" applyAlignment="1" applyProtection="1">
      <alignment vertical="center" wrapText="1"/>
      <protection locked="0"/>
    </xf>
    <xf numFmtId="165" fontId="5" fillId="0" borderId="0" xfId="3" applyNumberFormat="1" applyAlignment="1">
      <alignment vertical="center"/>
    </xf>
    <xf numFmtId="3" fontId="5" fillId="0" borderId="0" xfId="3" applyNumberFormat="1" applyAlignment="1">
      <alignment vertical="center"/>
    </xf>
    <xf numFmtId="0" fontId="9" fillId="0" borderId="13" xfId="1" applyFont="1" applyBorder="1" applyAlignment="1" applyProtection="1">
      <alignment horizontal="center" vertical="center" wrapText="1"/>
      <protection locked="0"/>
    </xf>
    <xf numFmtId="0" fontId="9" fillId="0" borderId="34" xfId="1" applyFont="1" applyFill="1" applyBorder="1" applyAlignment="1" applyProtection="1">
      <alignment horizontal="left" vertical="center"/>
      <protection locked="0"/>
    </xf>
    <xf numFmtId="165" fontId="9" fillId="0" borderId="31" xfId="1" applyNumberFormat="1" applyFont="1" applyFill="1" applyBorder="1" applyAlignment="1" applyProtection="1">
      <alignment horizontal="right" vertical="center" wrapText="1"/>
      <protection locked="0"/>
    </xf>
    <xf numFmtId="166" fontId="9" fillId="0" borderId="14" xfId="1" applyNumberFormat="1" applyFont="1" applyFill="1" applyBorder="1" applyAlignment="1" applyProtection="1">
      <alignment vertical="center" wrapText="1"/>
      <protection locked="0"/>
    </xf>
    <xf numFmtId="0" fontId="9" fillId="4" borderId="34" xfId="1" applyFont="1" applyFill="1" applyBorder="1" applyAlignment="1" applyProtection="1">
      <alignment horizontal="left" vertical="center"/>
      <protection locked="0"/>
    </xf>
    <xf numFmtId="165" fontId="9" fillId="4" borderId="31" xfId="1" applyNumberFormat="1" applyFont="1" applyFill="1" applyBorder="1" applyAlignment="1" applyProtection="1">
      <alignment horizontal="right" vertical="center" wrapText="1"/>
      <protection locked="0"/>
    </xf>
    <xf numFmtId="3" fontId="9" fillId="4" borderId="16" xfId="1" applyNumberFormat="1" applyFont="1" applyFill="1" applyBorder="1" applyAlignment="1" applyProtection="1">
      <alignment vertical="center" wrapText="1"/>
      <protection locked="0"/>
    </xf>
    <xf numFmtId="3" fontId="9" fillId="4" borderId="17" xfId="1" applyNumberFormat="1" applyFont="1" applyFill="1" applyBorder="1" applyAlignment="1" applyProtection="1">
      <alignment vertical="center" wrapText="1"/>
      <protection locked="0"/>
    </xf>
    <xf numFmtId="166" fontId="9" fillId="4" borderId="30" xfId="1" applyNumberFormat="1" applyFont="1" applyFill="1" applyBorder="1" applyAlignment="1" applyProtection="1">
      <alignment vertical="center" wrapText="1"/>
      <protection locked="0"/>
    </xf>
    <xf numFmtId="166" fontId="9" fillId="4" borderId="14" xfId="1" applyNumberFormat="1" applyFont="1" applyFill="1" applyBorder="1" applyAlignment="1" applyProtection="1">
      <alignment vertical="center" wrapText="1"/>
      <protection locked="0"/>
    </xf>
    <xf numFmtId="3" fontId="9" fillId="4" borderId="15" xfId="1" applyNumberFormat="1" applyFont="1" applyFill="1" applyBorder="1" applyAlignment="1" applyProtection="1">
      <alignment vertical="center" wrapText="1"/>
      <protection locked="0"/>
    </xf>
    <xf numFmtId="0" fontId="9" fillId="0" borderId="41" xfId="1" applyFont="1" applyBorder="1" applyAlignment="1" applyProtection="1">
      <alignment horizontal="center" vertical="center" wrapText="1"/>
      <protection locked="0"/>
    </xf>
    <xf numFmtId="165" fontId="9" fillId="0" borderId="53" xfId="1" applyNumberFormat="1" applyFont="1" applyFill="1" applyBorder="1" applyAlignment="1" applyProtection="1">
      <alignment horizontal="right" vertical="center" wrapText="1"/>
      <protection locked="0"/>
    </xf>
    <xf numFmtId="3" fontId="9" fillId="0" borderId="50" xfId="1" applyNumberFormat="1" applyFont="1" applyFill="1" applyBorder="1" applyAlignment="1" applyProtection="1">
      <alignment vertical="center" wrapText="1"/>
      <protection locked="0"/>
    </xf>
    <xf numFmtId="166" fontId="9" fillId="0" borderId="53" xfId="1" applyNumberFormat="1" applyFont="1" applyFill="1" applyBorder="1" applyAlignment="1" applyProtection="1">
      <alignment vertical="center" wrapText="1"/>
      <protection locked="0"/>
    </xf>
    <xf numFmtId="3" fontId="9" fillId="0" borderId="56" xfId="1" applyNumberFormat="1" applyFont="1" applyFill="1" applyBorder="1" applyAlignment="1" applyProtection="1">
      <alignment vertical="center" wrapText="1"/>
      <protection locked="0"/>
    </xf>
    <xf numFmtId="166" fontId="9" fillId="0" borderId="54" xfId="1" applyNumberFormat="1" applyFont="1" applyFill="1" applyBorder="1" applyAlignment="1" applyProtection="1">
      <alignment vertical="center" wrapText="1"/>
      <protection locked="0"/>
    </xf>
    <xf numFmtId="0" fontId="15" fillId="0" borderId="25" xfId="1" applyFont="1" applyBorder="1" applyAlignment="1" applyProtection="1">
      <alignment horizontal="center" vertical="center" wrapText="1"/>
      <protection locked="0"/>
    </xf>
    <xf numFmtId="0" fontId="15" fillId="0" borderId="5" xfId="1" applyFont="1" applyFill="1" applyBorder="1" applyAlignment="1" applyProtection="1">
      <alignment horizontal="right" vertical="center" wrapText="1"/>
      <protection locked="0"/>
    </xf>
    <xf numFmtId="3" fontId="15" fillId="0" borderId="6" xfId="1" applyNumberFormat="1" applyFont="1" applyFill="1" applyBorder="1" applyAlignment="1" applyProtection="1">
      <alignment vertical="center" wrapText="1"/>
      <protection locked="0"/>
    </xf>
    <xf numFmtId="3" fontId="15" fillId="0" borderId="7" xfId="1" applyNumberFormat="1" applyFont="1" applyFill="1" applyBorder="1" applyAlignment="1" applyProtection="1">
      <alignment vertical="center" wrapText="1"/>
      <protection locked="0"/>
    </xf>
    <xf numFmtId="166" fontId="15" fillId="0" borderId="5" xfId="1" applyNumberFormat="1" applyFont="1" applyFill="1" applyBorder="1" applyAlignment="1" applyProtection="1">
      <alignment horizontal="right" vertical="center" wrapText="1"/>
      <protection locked="0"/>
    </xf>
    <xf numFmtId="3" fontId="15" fillId="0" borderId="6" xfId="1" applyNumberFormat="1" applyFont="1" applyFill="1" applyBorder="1" applyAlignment="1" applyProtection="1">
      <alignment horizontal="right" vertical="center" wrapText="1"/>
      <protection locked="0"/>
    </xf>
    <xf numFmtId="3" fontId="9" fillId="0" borderId="7" xfId="1" applyNumberFormat="1" applyFont="1" applyFill="1" applyBorder="1" applyAlignment="1" applyProtection="1">
      <alignment vertical="center" wrapText="1"/>
      <protection locked="0"/>
    </xf>
    <xf numFmtId="166" fontId="15" fillId="0" borderId="26" xfId="1" applyNumberFormat="1" applyFont="1" applyFill="1" applyBorder="1" applyAlignment="1" applyProtection="1">
      <alignment horizontal="right" vertical="center" wrapText="1"/>
      <protection locked="0"/>
    </xf>
    <xf numFmtId="166" fontId="5" fillId="0" borderId="0" xfId="3" applyNumberFormat="1" applyAlignment="1">
      <alignment vertical="center"/>
    </xf>
    <xf numFmtId="0" fontId="25" fillId="0" borderId="0" xfId="3" applyFont="1" applyAlignment="1">
      <alignment vertical="center"/>
    </xf>
    <xf numFmtId="0" fontId="9" fillId="0" borderId="0" xfId="1" applyFont="1" applyBorder="1" applyAlignment="1" applyProtection="1">
      <alignment horizontal="justify" vertical="center" wrapText="1"/>
      <protection locked="0"/>
    </xf>
    <xf numFmtId="0" fontId="9" fillId="0" borderId="0" xfId="1" applyFont="1" applyBorder="1" applyAlignment="1" applyProtection="1">
      <alignment horizontal="left" vertical="center" wrapText="1"/>
      <protection locked="0"/>
    </xf>
    <xf numFmtId="0" fontId="9" fillId="0" borderId="0" xfId="1" applyFont="1" applyBorder="1" applyAlignment="1" applyProtection="1">
      <alignment vertical="center" wrapText="1"/>
      <protection locked="0"/>
    </xf>
    <xf numFmtId="0" fontId="7" fillId="0" borderId="0" xfId="1" applyFont="1" applyBorder="1" applyAlignment="1" applyProtection="1">
      <alignment horizontal="justify" vertical="center"/>
      <protection locked="0"/>
    </xf>
    <xf numFmtId="0" fontId="9" fillId="0" borderId="0" xfId="1" applyFont="1" applyBorder="1" applyAlignment="1">
      <alignment horizontal="left" vertical="center"/>
    </xf>
    <xf numFmtId="0" fontId="28" fillId="0" borderId="0" xfId="1" applyFont="1" applyAlignment="1" applyProtection="1">
      <alignment vertical="center"/>
      <protection locked="0"/>
    </xf>
    <xf numFmtId="0" fontId="16" fillId="0" borderId="0" xfId="1" applyFont="1" applyAlignment="1" applyProtection="1">
      <alignment horizontal="right" vertical="center"/>
      <protection locked="0"/>
    </xf>
    <xf numFmtId="0" fontId="16" fillId="0" borderId="31" xfId="1" applyFont="1" applyBorder="1" applyAlignment="1" applyProtection="1">
      <alignment horizontal="center" vertical="center" wrapText="1"/>
      <protection locked="0"/>
    </xf>
    <xf numFmtId="0" fontId="16" fillId="0" borderId="15" xfId="1" applyFont="1" applyBorder="1" applyAlignment="1" applyProtection="1">
      <alignment horizontal="center" vertical="center" wrapText="1"/>
      <protection locked="0"/>
    </xf>
    <xf numFmtId="0" fontId="16" fillId="0" borderId="34" xfId="1" applyFont="1" applyBorder="1" applyAlignment="1" applyProtection="1">
      <alignment horizontal="center" vertical="center" wrapText="1"/>
      <protection locked="0"/>
    </xf>
    <xf numFmtId="0" fontId="16" fillId="0" borderId="18" xfId="1" applyFont="1" applyBorder="1" applyAlignment="1" applyProtection="1">
      <alignment horizontal="center" vertical="center" wrapText="1"/>
      <protection locked="0"/>
    </xf>
    <xf numFmtId="0" fontId="16" fillId="0" borderId="74" xfId="1" applyFont="1" applyBorder="1" applyAlignment="1" applyProtection="1">
      <alignment horizontal="center" vertical="center" wrapText="1"/>
      <protection locked="0"/>
    </xf>
    <xf numFmtId="0" fontId="16" fillId="0" borderId="57" xfId="1" applyFont="1" applyBorder="1" applyAlignment="1" applyProtection="1">
      <alignment horizontal="center" vertical="center" wrapText="1"/>
      <protection locked="0"/>
    </xf>
    <xf numFmtId="0" fontId="16" fillId="0" borderId="58" xfId="1" applyFont="1" applyBorder="1" applyAlignment="1" applyProtection="1">
      <alignment horizontal="center" vertical="center" wrapText="1"/>
      <protection locked="0"/>
    </xf>
    <xf numFmtId="0" fontId="16" fillId="0" borderId="62" xfId="1" applyFont="1" applyBorder="1" applyAlignment="1" applyProtection="1">
      <alignment horizontal="center" vertical="center" wrapText="1"/>
      <protection locked="0"/>
    </xf>
    <xf numFmtId="0" fontId="16" fillId="0" borderId="52" xfId="1" applyFont="1" applyBorder="1" applyAlignment="1" applyProtection="1">
      <alignment horizontal="center" vertical="center" wrapText="1"/>
      <protection locked="0"/>
    </xf>
    <xf numFmtId="0" fontId="16" fillId="0" borderId="0" xfId="1" applyFont="1" applyAlignment="1">
      <alignment horizontal="center" vertical="center"/>
    </xf>
    <xf numFmtId="0" fontId="16" fillId="0" borderId="30" xfId="1" applyFont="1" applyBorder="1" applyAlignment="1">
      <alignment horizontal="center" vertical="center"/>
    </xf>
    <xf numFmtId="0" fontId="16" fillId="0" borderId="38" xfId="1" applyFont="1" applyBorder="1" applyAlignment="1" applyProtection="1">
      <alignment vertical="center"/>
      <protection locked="0"/>
    </xf>
    <xf numFmtId="3" fontId="16" fillId="0" borderId="30" xfId="1" applyNumberFormat="1" applyFont="1" applyBorder="1" applyAlignment="1" applyProtection="1">
      <alignment horizontal="right" vertical="center" wrapText="1" indent="1"/>
      <protection locked="0"/>
    </xf>
    <xf numFmtId="3" fontId="16" fillId="0" borderId="38" xfId="1" applyNumberFormat="1" applyFont="1" applyBorder="1" applyAlignment="1" applyProtection="1">
      <alignment horizontal="right" vertical="center" wrapText="1" indent="1"/>
      <protection locked="0"/>
    </xf>
    <xf numFmtId="3" fontId="16" fillId="0" borderId="16" xfId="1" applyNumberFormat="1" applyFont="1" applyBorder="1" applyAlignment="1" applyProtection="1">
      <alignment horizontal="right" vertical="center" wrapText="1" indent="1"/>
      <protection locked="0"/>
    </xf>
    <xf numFmtId="3" fontId="16" fillId="0" borderId="37" xfId="1" applyNumberFormat="1" applyFont="1" applyBorder="1" applyAlignment="1" applyProtection="1">
      <alignment horizontal="right" vertical="center" wrapText="1" indent="1"/>
      <protection locked="0"/>
    </xf>
    <xf numFmtId="3" fontId="16" fillId="0" borderId="17" xfId="1" applyNumberFormat="1" applyFont="1" applyBorder="1" applyAlignment="1" applyProtection="1">
      <alignment horizontal="right" vertical="center" wrapText="1" indent="1"/>
      <protection locked="0"/>
    </xf>
    <xf numFmtId="0" fontId="16" fillId="0" borderId="31" xfId="1" applyFont="1" applyBorder="1" applyAlignment="1">
      <alignment horizontal="center" vertical="center"/>
    </xf>
    <xf numFmtId="0" fontId="16" fillId="0" borderId="35" xfId="1" applyFont="1" applyBorder="1" applyAlignment="1" applyProtection="1">
      <alignment vertical="center"/>
      <protection locked="0"/>
    </xf>
    <xf numFmtId="3" fontId="16" fillId="0" borderId="31" xfId="1" applyNumberFormat="1" applyFont="1" applyBorder="1" applyAlignment="1" applyProtection="1">
      <alignment horizontal="right" vertical="center" wrapText="1" indent="1"/>
      <protection locked="0"/>
    </xf>
    <xf numFmtId="3" fontId="16" fillId="0" borderId="35" xfId="1" applyNumberFormat="1" applyFont="1" applyBorder="1" applyAlignment="1" applyProtection="1">
      <alignment horizontal="right" vertical="center" wrapText="1" indent="1"/>
      <protection locked="0"/>
    </xf>
    <xf numFmtId="3" fontId="16" fillId="0" borderId="15" xfId="1" applyNumberFormat="1" applyFont="1" applyBorder="1" applyAlignment="1" applyProtection="1">
      <alignment horizontal="right" vertical="center" wrapText="1" indent="1"/>
      <protection locked="0"/>
    </xf>
    <xf numFmtId="3" fontId="16" fillId="0" borderId="34" xfId="1" applyNumberFormat="1" applyFont="1" applyBorder="1" applyAlignment="1" applyProtection="1">
      <alignment horizontal="right" vertical="center" wrapText="1" indent="1"/>
      <protection locked="0"/>
    </xf>
    <xf numFmtId="3" fontId="16" fillId="0" borderId="34" xfId="1" applyNumberFormat="1" applyFont="1" applyFill="1" applyBorder="1" applyAlignment="1" applyProtection="1">
      <alignment horizontal="right" vertical="center" wrapText="1" indent="1"/>
      <protection locked="0"/>
    </xf>
    <xf numFmtId="0" fontId="9" fillId="0" borderId="35" xfId="1" applyFont="1" applyBorder="1" applyAlignment="1" applyProtection="1">
      <alignment vertical="center"/>
      <protection locked="0"/>
    </xf>
    <xf numFmtId="3" fontId="9" fillId="0" borderId="31" xfId="1" applyNumberFormat="1" applyFont="1" applyBorder="1" applyAlignment="1" applyProtection="1">
      <alignment horizontal="right" vertical="center" wrapText="1" indent="1"/>
      <protection locked="0"/>
    </xf>
    <xf numFmtId="3" fontId="9" fillId="0" borderId="15" xfId="1" applyNumberFormat="1" applyFont="1" applyBorder="1" applyAlignment="1" applyProtection="1">
      <alignment horizontal="right" vertical="center" wrapText="1" indent="1"/>
      <protection locked="0"/>
    </xf>
    <xf numFmtId="3" fontId="9" fillId="0" borderId="34" xfId="1" applyNumberFormat="1" applyFont="1" applyBorder="1" applyAlignment="1" applyProtection="1">
      <alignment horizontal="right" vertical="center" wrapText="1" indent="1"/>
      <protection locked="0"/>
    </xf>
    <xf numFmtId="3" fontId="9" fillId="0" borderId="17" xfId="1" applyNumberFormat="1" applyFont="1" applyBorder="1" applyAlignment="1" applyProtection="1">
      <alignment horizontal="right" vertical="center" wrapText="1" indent="1"/>
      <protection locked="0"/>
    </xf>
    <xf numFmtId="0" fontId="16" fillId="0" borderId="28" xfId="1" applyFont="1" applyBorder="1" applyAlignment="1">
      <alignment horizontal="center" vertical="center"/>
    </xf>
    <xf numFmtId="0" fontId="9" fillId="0" borderId="75" xfId="1" applyFont="1" applyBorder="1" applyAlignment="1" applyProtection="1">
      <alignment vertical="center"/>
      <protection locked="0"/>
    </xf>
    <xf numFmtId="3" fontId="16" fillId="0" borderId="53" xfId="1" applyNumberFormat="1" applyFont="1" applyBorder="1" applyAlignment="1" applyProtection="1">
      <alignment horizontal="right" vertical="center" wrapText="1" indent="1"/>
      <protection locked="0"/>
    </xf>
    <xf numFmtId="3" fontId="16" fillId="0" borderId="75" xfId="1" applyNumberFormat="1" applyFont="1" applyBorder="1" applyAlignment="1" applyProtection="1">
      <alignment horizontal="right" vertical="center" wrapText="1" indent="1"/>
      <protection locked="0"/>
    </xf>
    <xf numFmtId="3" fontId="9" fillId="0" borderId="53" xfId="1" applyNumberFormat="1" applyFont="1" applyBorder="1" applyAlignment="1" applyProtection="1">
      <alignment horizontal="right" vertical="center" wrapText="1" indent="1"/>
      <protection locked="0"/>
    </xf>
    <xf numFmtId="3" fontId="9" fillId="0" borderId="56" xfId="1" applyNumberFormat="1" applyFont="1" applyBorder="1" applyAlignment="1" applyProtection="1">
      <alignment horizontal="right" vertical="center" wrapText="1" indent="1"/>
      <protection locked="0"/>
    </xf>
    <xf numFmtId="3" fontId="9" fillId="0" borderId="59" xfId="1" applyNumberFormat="1" applyFont="1" applyBorder="1" applyAlignment="1" applyProtection="1">
      <alignment horizontal="right" vertical="center" wrapText="1" indent="1"/>
      <protection locked="0"/>
    </xf>
    <xf numFmtId="0" fontId="16" fillId="0" borderId="57" xfId="1" applyFont="1" applyBorder="1" applyAlignment="1">
      <alignment horizontal="center" vertical="center"/>
    </xf>
    <xf numFmtId="0" fontId="15" fillId="0" borderId="4" xfId="1" applyFont="1" applyFill="1" applyBorder="1" applyAlignment="1" applyProtection="1">
      <alignment vertical="center"/>
      <protection locked="0"/>
    </xf>
    <xf numFmtId="3" fontId="17" fillId="0" borderId="5" xfId="1" applyNumberFormat="1" applyFont="1" applyBorder="1" applyAlignment="1" applyProtection="1">
      <alignment horizontal="right" vertical="center" wrapText="1" indent="1"/>
      <protection hidden="1"/>
    </xf>
    <xf numFmtId="3" fontId="17" fillId="0" borderId="26" xfId="1" applyNumberFormat="1" applyFont="1" applyBorder="1" applyAlignment="1" applyProtection="1">
      <alignment horizontal="right" vertical="center" wrapText="1" indent="1"/>
      <protection hidden="1"/>
    </xf>
    <xf numFmtId="3" fontId="15" fillId="0" borderId="5" xfId="1" applyNumberFormat="1" applyFont="1" applyBorder="1" applyAlignment="1" applyProtection="1">
      <alignment horizontal="right" vertical="center" wrapText="1" indent="1"/>
      <protection hidden="1"/>
    </xf>
    <xf numFmtId="3" fontId="15" fillId="0" borderId="6" xfId="1" applyNumberFormat="1" applyFont="1" applyBorder="1" applyAlignment="1" applyProtection="1">
      <alignment horizontal="right" vertical="center" wrapText="1" indent="1"/>
      <protection hidden="1"/>
    </xf>
    <xf numFmtId="3" fontId="17" fillId="0" borderId="4" xfId="1" applyNumberFormat="1" applyFont="1" applyBorder="1" applyAlignment="1" applyProtection="1">
      <alignment horizontal="right" vertical="center" wrapText="1" indent="1"/>
      <protection hidden="1"/>
    </xf>
    <xf numFmtId="0" fontId="16" fillId="0" borderId="0" xfId="1" applyFont="1" applyFill="1" applyAlignment="1" applyProtection="1">
      <alignment vertical="center"/>
      <protection locked="0"/>
    </xf>
    <xf numFmtId="0" fontId="22" fillId="0" borderId="0" xfId="1" applyFont="1" applyAlignment="1" applyProtection="1">
      <alignment vertical="center"/>
      <protection locked="0"/>
    </xf>
    <xf numFmtId="49" fontId="16" fillId="0" borderId="0" xfId="1" applyNumberFormat="1" applyFont="1" applyAlignment="1" applyProtection="1">
      <alignment vertical="center"/>
      <protection locked="0"/>
    </xf>
    <xf numFmtId="49" fontId="16" fillId="0" borderId="0" xfId="1" applyNumberFormat="1" applyFont="1" applyAlignment="1">
      <alignment vertical="center"/>
    </xf>
    <xf numFmtId="0" fontId="42" fillId="0" borderId="0" xfId="1" applyFont="1" applyAlignment="1" applyProtection="1">
      <alignment vertical="center"/>
      <protection locked="0"/>
    </xf>
    <xf numFmtId="0" fontId="42" fillId="0" borderId="0" xfId="1" applyFont="1" applyAlignment="1">
      <alignment vertical="center"/>
    </xf>
    <xf numFmtId="0" fontId="9" fillId="0" borderId="31"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9" fillId="0" borderId="18" xfId="1" applyFont="1" applyBorder="1" applyAlignment="1" applyProtection="1">
      <alignment horizontal="center" vertical="center" wrapText="1"/>
      <protection locked="0"/>
    </xf>
    <xf numFmtId="0" fontId="9" fillId="0" borderId="74" xfId="1" applyFont="1" applyBorder="1" applyAlignment="1" applyProtection="1">
      <alignment horizontal="center" vertical="center" wrapText="1"/>
      <protection locked="0"/>
    </xf>
    <xf numFmtId="0" fontId="9" fillId="0" borderId="57" xfId="1" applyFont="1" applyBorder="1" applyAlignment="1" applyProtection="1">
      <alignment horizontal="center" vertical="center" wrapText="1"/>
      <protection locked="0"/>
    </xf>
    <xf numFmtId="0" fontId="9" fillId="0" borderId="62" xfId="1" applyFont="1" applyBorder="1" applyAlignment="1" applyProtection="1">
      <alignment horizontal="center" vertical="center" wrapText="1"/>
      <protection locked="0"/>
    </xf>
    <xf numFmtId="0" fontId="42" fillId="0" borderId="0" xfId="1" applyFont="1" applyAlignment="1">
      <alignment horizontal="center" vertical="center"/>
    </xf>
    <xf numFmtId="3" fontId="16" fillId="0" borderId="16" xfId="1" applyNumberFormat="1" applyFont="1" applyFill="1" applyBorder="1" applyAlignment="1" applyProtection="1">
      <alignment horizontal="right" vertical="center" wrapText="1" indent="1"/>
      <protection locked="0"/>
    </xf>
    <xf numFmtId="3" fontId="16" fillId="0" borderId="15" xfId="1" applyNumberFormat="1" applyFont="1" applyFill="1" applyBorder="1" applyAlignment="1" applyProtection="1">
      <alignment horizontal="right" vertical="center" wrapText="1" indent="1"/>
      <protection locked="0"/>
    </xf>
    <xf numFmtId="49" fontId="9" fillId="0" borderId="0" xfId="1" applyNumberFormat="1" applyFont="1" applyAlignment="1" applyProtection="1">
      <alignment vertical="center"/>
      <protection locked="0"/>
    </xf>
    <xf numFmtId="49" fontId="42" fillId="0" borderId="0" xfId="1" applyNumberFormat="1" applyFont="1" applyAlignment="1" applyProtection="1">
      <alignment vertical="center"/>
      <protection locked="0"/>
    </xf>
    <xf numFmtId="49" fontId="42" fillId="0" borderId="0" xfId="1" applyNumberFormat="1" applyFont="1" applyAlignment="1">
      <alignment vertical="center"/>
    </xf>
    <xf numFmtId="4" fontId="9" fillId="0" borderId="0" xfId="1" applyNumberFormat="1" applyFont="1" applyAlignment="1" applyProtection="1">
      <alignment vertical="center"/>
      <protection locked="0"/>
    </xf>
    <xf numFmtId="4" fontId="9" fillId="0" borderId="0" xfId="1" applyNumberFormat="1" applyFont="1" applyAlignment="1" applyProtection="1">
      <alignment horizontal="center" vertical="center"/>
      <protection locked="0"/>
    </xf>
    <xf numFmtId="0" fontId="9" fillId="4" borderId="48" xfId="1" applyFont="1" applyFill="1" applyBorder="1" applyAlignment="1">
      <alignment horizontal="center" vertical="center"/>
    </xf>
    <xf numFmtId="0" fontId="9" fillId="4" borderId="76" xfId="1" applyFont="1" applyFill="1" applyBorder="1" applyAlignment="1">
      <alignment horizontal="center" vertical="center"/>
    </xf>
    <xf numFmtId="0" fontId="9" fillId="0" borderId="77" xfId="1" applyFont="1" applyFill="1" applyBorder="1" applyAlignment="1">
      <alignment horizontal="center" vertical="center"/>
    </xf>
    <xf numFmtId="0" fontId="12" fillId="0" borderId="77" xfId="1" applyFont="1" applyFill="1" applyBorder="1" applyAlignment="1">
      <alignment horizontal="center" vertical="center" wrapText="1"/>
    </xf>
    <xf numFmtId="0" fontId="9" fillId="4" borderId="77" xfId="1" applyFont="1" applyFill="1" applyBorder="1" applyAlignment="1">
      <alignment horizontal="center" vertical="center"/>
    </xf>
    <xf numFmtId="0" fontId="9" fillId="4" borderId="78" xfId="1" applyFont="1" applyFill="1" applyBorder="1" applyAlignment="1">
      <alignment horizontal="center" vertical="center" wrapText="1"/>
    </xf>
    <xf numFmtId="0" fontId="9" fillId="4" borderId="67" xfId="1" applyFont="1" applyFill="1" applyBorder="1" applyAlignment="1">
      <alignment horizontal="center" vertical="center" wrapText="1"/>
    </xf>
    <xf numFmtId="0" fontId="9" fillId="0" borderId="79" xfId="1" applyFont="1" applyFill="1" applyBorder="1" applyAlignment="1">
      <alignment horizontal="center" vertical="center" wrapText="1"/>
    </xf>
    <xf numFmtId="0" fontId="9" fillId="0" borderId="80" xfId="1" applyFont="1" applyFill="1" applyBorder="1" applyAlignment="1">
      <alignment horizontal="center" vertical="center"/>
    </xf>
    <xf numFmtId="0" fontId="9" fillId="0" borderId="81" xfId="1" applyFont="1" applyFill="1" applyBorder="1" applyAlignment="1">
      <alignment horizontal="center" vertical="center" wrapText="1"/>
    </xf>
    <xf numFmtId="0" fontId="9" fillId="5" borderId="32" xfId="1" applyFont="1" applyFill="1" applyBorder="1" applyAlignment="1">
      <alignment horizontal="center" vertical="center"/>
    </xf>
    <xf numFmtId="0" fontId="15" fillId="5" borderId="34" xfId="5" applyFont="1" applyFill="1" applyBorder="1" applyAlignment="1">
      <alignment horizontal="left" vertical="center"/>
    </xf>
    <xf numFmtId="0" fontId="9" fillId="5" borderId="33" xfId="1" applyFont="1" applyFill="1" applyBorder="1" applyAlignment="1">
      <alignment vertical="center"/>
    </xf>
    <xf numFmtId="0" fontId="9" fillId="5" borderId="14" xfId="1" applyFont="1" applyFill="1" applyBorder="1" applyAlignment="1">
      <alignment vertical="center"/>
    </xf>
    <xf numFmtId="3" fontId="15" fillId="5" borderId="33" xfId="1" applyNumberFormat="1" applyFont="1" applyFill="1" applyBorder="1" applyAlignment="1">
      <alignment vertical="center"/>
    </xf>
    <xf numFmtId="3" fontId="15" fillId="5" borderId="15" xfId="1" applyNumberFormat="1" applyFont="1" applyFill="1" applyBorder="1" applyAlignment="1">
      <alignment vertical="center"/>
    </xf>
    <xf numFmtId="3" fontId="9" fillId="5" borderId="33" xfId="1" applyNumberFormat="1" applyFont="1" applyFill="1" applyBorder="1" applyAlignment="1">
      <alignment vertical="center"/>
    </xf>
    <xf numFmtId="0" fontId="9" fillId="0" borderId="82" xfId="1" applyFont="1" applyBorder="1" applyAlignment="1">
      <alignment horizontal="center" vertical="center"/>
    </xf>
    <xf numFmtId="0" fontId="9" fillId="3" borderId="83" xfId="5" applyFont="1" applyFill="1" applyBorder="1" applyAlignment="1">
      <alignment horizontal="left" vertical="center"/>
    </xf>
    <xf numFmtId="0" fontId="9" fillId="0" borderId="84" xfId="1" applyFont="1" applyBorder="1" applyAlignment="1">
      <alignment vertical="center"/>
    </xf>
    <xf numFmtId="0" fontId="9" fillId="3" borderId="84" xfId="1" applyFont="1" applyFill="1" applyBorder="1" applyAlignment="1">
      <alignment vertical="center"/>
    </xf>
    <xf numFmtId="0" fontId="9" fillId="3" borderId="85" xfId="1" applyFont="1" applyFill="1" applyBorder="1" applyAlignment="1">
      <alignment vertical="center"/>
    </xf>
    <xf numFmtId="3" fontId="9" fillId="6" borderId="84" xfId="1" applyNumberFormat="1" applyFont="1" applyFill="1" applyBorder="1" applyAlignment="1">
      <alignment vertical="center"/>
    </xf>
    <xf numFmtId="3" fontId="9" fillId="6" borderId="86" xfId="1" applyNumberFormat="1" applyFont="1" applyFill="1" applyBorder="1" applyAlignment="1">
      <alignment vertical="center"/>
    </xf>
    <xf numFmtId="3" fontId="9" fillId="5" borderId="84" xfId="1" applyNumberFormat="1" applyFont="1" applyFill="1" applyBorder="1" applyAlignment="1">
      <alignment vertical="center"/>
    </xf>
    <xf numFmtId="0" fontId="9" fillId="0" borderId="87" xfId="1" applyFont="1" applyBorder="1" applyAlignment="1">
      <alignment horizontal="center" vertical="center"/>
    </xf>
    <xf numFmtId="0" fontId="15" fillId="3" borderId="88" xfId="5" applyFont="1" applyFill="1" applyBorder="1" applyAlignment="1">
      <alignment horizontal="left" vertical="center"/>
    </xf>
    <xf numFmtId="0" fontId="9" fillId="0" borderId="89" xfId="1" applyFont="1" applyBorder="1" applyAlignment="1">
      <alignment vertical="center"/>
    </xf>
    <xf numFmtId="0" fontId="9" fillId="3" borderId="89" xfId="1" applyFont="1" applyFill="1" applyBorder="1" applyAlignment="1">
      <alignment vertical="center"/>
    </xf>
    <xf numFmtId="0" fontId="9" fillId="3" borderId="90" xfId="1" applyFont="1" applyFill="1" applyBorder="1" applyAlignment="1">
      <alignment vertical="center"/>
    </xf>
    <xf numFmtId="3" fontId="9" fillId="6" borderId="89" xfId="1" applyNumberFormat="1" applyFont="1" applyFill="1" applyBorder="1" applyAlignment="1">
      <alignment vertical="center"/>
    </xf>
    <xf numFmtId="3" fontId="9" fillId="6" borderId="91" xfId="1" applyNumberFormat="1" applyFont="1" applyFill="1" applyBorder="1" applyAlignment="1">
      <alignment vertical="center"/>
    </xf>
    <xf numFmtId="3" fontId="9" fillId="6" borderId="92" xfId="1" applyNumberFormat="1" applyFont="1" applyFill="1" applyBorder="1" applyAlignment="1">
      <alignment vertical="center"/>
    </xf>
    <xf numFmtId="3" fontId="9" fillId="5" borderId="89" xfId="1" applyNumberFormat="1" applyFont="1" applyFill="1" applyBorder="1" applyAlignment="1">
      <alignment vertical="center"/>
    </xf>
    <xf numFmtId="164" fontId="9" fillId="3" borderId="91" xfId="1" applyNumberFormat="1" applyFont="1" applyFill="1" applyBorder="1" applyAlignment="1">
      <alignment horizontal="center" vertical="center"/>
    </xf>
    <xf numFmtId="0" fontId="9" fillId="0" borderId="93" xfId="1" applyFont="1" applyBorder="1" applyAlignment="1">
      <alignment horizontal="center" vertical="center"/>
    </xf>
    <xf numFmtId="0" fontId="15" fillId="3" borderId="94" xfId="5" applyFont="1" applyFill="1" applyBorder="1" applyAlignment="1">
      <alignment horizontal="left" vertical="center"/>
    </xf>
    <xf numFmtId="0" fontId="9" fillId="0" borderId="95" xfId="1" applyFont="1" applyBorder="1" applyAlignment="1">
      <alignment vertical="center"/>
    </xf>
    <xf numFmtId="0" fontId="9" fillId="3" borderId="95" xfId="1" applyFont="1" applyFill="1" applyBorder="1" applyAlignment="1">
      <alignment vertical="center"/>
    </xf>
    <xf numFmtId="0" fontId="9" fillId="3" borderId="96" xfId="1" applyFont="1" applyFill="1" applyBorder="1" applyAlignment="1">
      <alignment vertical="center"/>
    </xf>
    <xf numFmtId="3" fontId="9" fillId="6" borderId="95" xfId="1" applyNumberFormat="1" applyFont="1" applyFill="1" applyBorder="1" applyAlignment="1">
      <alignment vertical="center"/>
    </xf>
    <xf numFmtId="3" fontId="9" fillId="6" borderId="97" xfId="1" applyNumberFormat="1" applyFont="1" applyFill="1" applyBorder="1" applyAlignment="1">
      <alignment vertical="center"/>
    </xf>
    <xf numFmtId="3" fontId="9" fillId="5" borderId="95" xfId="1" applyNumberFormat="1" applyFont="1" applyFill="1" applyBorder="1" applyAlignment="1">
      <alignment vertical="center"/>
    </xf>
    <xf numFmtId="4" fontId="9" fillId="0" borderId="0" xfId="1" applyNumberFormat="1" applyFont="1" applyAlignment="1">
      <alignment vertical="center"/>
    </xf>
    <xf numFmtId="0" fontId="16" fillId="6" borderId="0" xfId="1" applyFont="1" applyFill="1" applyAlignment="1" applyProtection="1">
      <alignment vertical="center"/>
      <protection locked="0"/>
    </xf>
    <xf numFmtId="0" fontId="9" fillId="6" borderId="0" xfId="1" applyFont="1" applyFill="1" applyAlignment="1">
      <alignment vertical="center"/>
    </xf>
    <xf numFmtId="4" fontId="21" fillId="6" borderId="0" xfId="1" applyNumberFormat="1" applyFont="1" applyFill="1" applyAlignment="1">
      <alignment vertical="center"/>
    </xf>
    <xf numFmtId="0" fontId="21" fillId="6" borderId="0" xfId="1" applyFont="1" applyFill="1" applyAlignment="1">
      <alignment vertical="center"/>
    </xf>
    <xf numFmtId="4" fontId="21" fillId="0" borderId="0" xfId="1" applyNumberFormat="1" applyFont="1" applyAlignment="1">
      <alignment vertical="center"/>
    </xf>
    <xf numFmtId="0" fontId="21" fillId="0" borderId="0" xfId="1" applyFont="1" applyAlignment="1">
      <alignment vertical="center"/>
    </xf>
    <xf numFmtId="0" fontId="44" fillId="0" borderId="0" xfId="1" applyFont="1" applyAlignment="1">
      <alignment vertical="center"/>
    </xf>
    <xf numFmtId="0" fontId="9" fillId="0" borderId="0" xfId="1" applyFont="1" applyFill="1" applyBorder="1" applyAlignment="1">
      <alignment vertical="center"/>
    </xf>
    <xf numFmtId="4" fontId="9" fillId="0" borderId="0" xfId="1" applyNumberFormat="1" applyFont="1" applyFill="1" applyBorder="1" applyAlignment="1">
      <alignment vertical="center"/>
    </xf>
    <xf numFmtId="4" fontId="9" fillId="0" borderId="0" xfId="1" applyNumberFormat="1" applyFont="1" applyAlignment="1" applyProtection="1">
      <alignment horizontal="right" vertical="center"/>
      <protection locked="0"/>
    </xf>
    <xf numFmtId="3" fontId="9" fillId="0" borderId="7" xfId="1" applyNumberFormat="1" applyFont="1" applyBorder="1" applyAlignment="1" applyProtection="1">
      <alignment vertical="center"/>
      <protection locked="0"/>
    </xf>
    <xf numFmtId="0" fontId="9" fillId="0" borderId="11" xfId="1" applyFont="1" applyBorder="1" applyAlignment="1" applyProtection="1">
      <alignment horizontal="left" vertical="center" indent="1"/>
      <protection locked="0"/>
    </xf>
    <xf numFmtId="3" fontId="9" fillId="0" borderId="12" xfId="1" applyNumberFormat="1" applyFont="1" applyBorder="1" applyAlignment="1" applyProtection="1">
      <alignment vertical="center"/>
      <protection locked="0"/>
    </xf>
    <xf numFmtId="0" fontId="9" fillId="0" borderId="15" xfId="1" applyFont="1" applyBorder="1" applyAlignment="1" applyProtection="1">
      <alignment horizontal="left" vertical="center" indent="1"/>
      <protection locked="0"/>
    </xf>
    <xf numFmtId="3" fontId="9" fillId="0" borderId="18" xfId="1" applyNumberFormat="1" applyFont="1" applyBorder="1" applyAlignment="1" applyProtection="1">
      <alignment vertical="center"/>
      <protection locked="0"/>
    </xf>
    <xf numFmtId="0" fontId="9" fillId="0" borderId="6" xfId="1" applyFont="1" applyBorder="1" applyAlignment="1" applyProtection="1">
      <alignment horizontal="left" vertical="center" indent="1"/>
      <protection locked="0"/>
    </xf>
    <xf numFmtId="3" fontId="9" fillId="0" borderId="7" xfId="1" applyNumberFormat="1" applyFont="1" applyBorder="1" applyAlignment="1" applyProtection="1">
      <alignment vertical="center"/>
      <protection hidden="1"/>
    </xf>
    <xf numFmtId="0" fontId="9" fillId="0" borderId="56" xfId="1" applyFont="1" applyFill="1" applyBorder="1" applyAlignment="1" applyProtection="1">
      <alignment horizontal="left" vertical="center" indent="1"/>
      <protection locked="0"/>
    </xf>
    <xf numFmtId="3" fontId="9" fillId="0" borderId="55" xfId="1" applyNumberFormat="1" applyFont="1" applyBorder="1" applyAlignment="1" applyProtection="1">
      <alignment vertical="center"/>
      <protection locked="0"/>
    </xf>
    <xf numFmtId="0" fontId="7" fillId="0" borderId="0" xfId="1" applyFont="1" applyAlignment="1" applyProtection="1">
      <protection locked="0"/>
    </xf>
    <xf numFmtId="0" fontId="9" fillId="0" borderId="0" xfId="1" applyFont="1" applyProtection="1">
      <protection locked="0"/>
    </xf>
    <xf numFmtId="0" fontId="9" fillId="0" borderId="0" xfId="1" applyFont="1"/>
    <xf numFmtId="4" fontId="9" fillId="0" borderId="0" xfId="1" applyNumberFormat="1" applyFont="1" applyAlignment="1" applyProtection="1">
      <alignment horizontal="right"/>
      <protection locked="0"/>
    </xf>
    <xf numFmtId="3" fontId="9" fillId="0" borderId="4" xfId="1" applyNumberFormat="1" applyFont="1" applyBorder="1" applyAlignment="1" applyProtection="1">
      <alignment vertical="center"/>
      <protection locked="0"/>
    </xf>
    <xf numFmtId="0" fontId="9" fillId="0" borderId="23" xfId="1" applyFont="1" applyBorder="1" applyAlignment="1" applyProtection="1">
      <alignment horizontal="left" vertical="center" indent="1"/>
      <protection locked="0"/>
    </xf>
    <xf numFmtId="3" fontId="9" fillId="0" borderId="42" xfId="1" applyNumberFormat="1" applyFont="1" applyBorder="1" applyAlignment="1" applyProtection="1">
      <alignment vertical="center"/>
      <protection locked="0"/>
    </xf>
    <xf numFmtId="0" fontId="9" fillId="0" borderId="13" xfId="1" applyFont="1" applyBorder="1" applyAlignment="1" applyProtection="1">
      <alignment horizontal="left" vertical="center" indent="1"/>
      <protection locked="0"/>
    </xf>
    <xf numFmtId="3" fontId="9" fillId="0" borderId="35" xfId="1" applyNumberFormat="1" applyFont="1" applyBorder="1" applyAlignment="1" applyProtection="1">
      <alignment horizontal="right" vertical="center"/>
      <protection locked="0"/>
    </xf>
    <xf numFmtId="0" fontId="16" fillId="0" borderId="13" xfId="1" applyFont="1" applyBorder="1" applyAlignment="1" applyProtection="1">
      <alignment horizontal="left" vertical="center" indent="1"/>
      <protection locked="0"/>
    </xf>
    <xf numFmtId="3" fontId="9" fillId="0" borderId="35" xfId="1" applyNumberFormat="1" applyFont="1" applyBorder="1" applyAlignment="1" applyProtection="1">
      <alignment horizontal="right"/>
      <protection locked="0"/>
    </xf>
    <xf numFmtId="0" fontId="15" fillId="0" borderId="13" xfId="1" applyFont="1" applyBorder="1" applyAlignment="1" applyProtection="1">
      <alignment horizontal="left" indent="1"/>
      <protection locked="0"/>
    </xf>
    <xf numFmtId="3" fontId="15" fillId="0" borderId="35" xfId="1" applyNumberFormat="1" applyFont="1" applyBorder="1" applyAlignment="1" applyProtection="1">
      <alignment horizontal="right" vertical="center"/>
      <protection locked="0"/>
    </xf>
    <xf numFmtId="0" fontId="9" fillId="0" borderId="41" xfId="1" applyFont="1" applyBorder="1" applyAlignment="1" applyProtection="1">
      <alignment horizontal="left" vertical="center" indent="1"/>
      <protection locked="0"/>
    </xf>
    <xf numFmtId="3" fontId="9" fillId="0" borderId="75" xfId="1" applyNumberFormat="1" applyFont="1" applyBorder="1" applyAlignment="1" applyProtection="1">
      <alignment horizontal="right" vertical="center"/>
      <protection locked="0"/>
    </xf>
    <xf numFmtId="0" fontId="9" fillId="0" borderId="25" xfId="1" applyFont="1" applyBorder="1" applyAlignment="1" applyProtection="1">
      <alignment horizontal="left" vertical="center" indent="1"/>
      <protection locked="0"/>
    </xf>
    <xf numFmtId="3" fontId="9" fillId="0" borderId="4" xfId="1" applyNumberFormat="1" applyFont="1" applyBorder="1" applyAlignment="1" applyProtection="1">
      <alignment horizontal="right" vertical="center"/>
      <protection hidden="1"/>
    </xf>
    <xf numFmtId="0" fontId="15" fillId="0" borderId="0" xfId="1" applyFont="1"/>
    <xf numFmtId="0" fontId="15" fillId="0" borderId="8" xfId="1" applyFont="1" applyBorder="1" applyAlignment="1" applyProtection="1">
      <alignment horizontal="left" vertical="top" wrapText="1" indent="1"/>
      <protection locked="0"/>
    </xf>
    <xf numFmtId="3" fontId="15" fillId="0" borderId="38" xfId="1" applyNumberFormat="1" applyFont="1" applyBorder="1" applyAlignment="1" applyProtection="1">
      <alignment horizontal="right" vertical="top" wrapText="1"/>
      <protection locked="0"/>
    </xf>
    <xf numFmtId="0" fontId="9" fillId="0" borderId="8" xfId="1" applyFont="1" applyBorder="1" applyAlignment="1" applyProtection="1">
      <alignment horizontal="left" vertical="top" wrapText="1" indent="1"/>
      <protection locked="0"/>
    </xf>
    <xf numFmtId="3" fontId="9" fillId="0" borderId="38" xfId="1" applyNumberFormat="1" applyFont="1" applyBorder="1" applyAlignment="1" applyProtection="1">
      <alignment horizontal="right" vertical="top" wrapText="1"/>
      <protection locked="0"/>
    </xf>
    <xf numFmtId="0" fontId="9" fillId="0" borderId="13" xfId="1" applyFont="1" applyBorder="1" applyAlignment="1" applyProtection="1">
      <alignment horizontal="left" vertical="top" wrapText="1" indent="1"/>
      <protection locked="0"/>
    </xf>
    <xf numFmtId="3" fontId="9" fillId="0" borderId="35" xfId="1" applyNumberFormat="1" applyFont="1" applyBorder="1" applyAlignment="1" applyProtection="1">
      <alignment horizontal="right" vertical="top" wrapText="1"/>
      <protection locked="0"/>
    </xf>
    <xf numFmtId="49" fontId="9" fillId="0" borderId="13" xfId="1" applyNumberFormat="1" applyFont="1" applyBorder="1" applyAlignment="1" applyProtection="1">
      <alignment horizontal="left" vertical="top" wrapText="1" indent="1"/>
      <protection locked="0"/>
    </xf>
    <xf numFmtId="0" fontId="15" fillId="0" borderId="13" xfId="1" applyFont="1" applyBorder="1" applyAlignment="1" applyProtection="1">
      <alignment horizontal="left" vertical="top" wrapText="1" indent="1"/>
      <protection locked="0"/>
    </xf>
    <xf numFmtId="3" fontId="15" fillId="0" borderId="35" xfId="1" applyNumberFormat="1" applyFont="1" applyBorder="1" applyAlignment="1" applyProtection="1">
      <alignment horizontal="right" vertical="top" wrapText="1"/>
      <protection locked="0"/>
    </xf>
    <xf numFmtId="0" fontId="15" fillId="0" borderId="41" xfId="1" applyFont="1" applyBorder="1" applyAlignment="1" applyProtection="1">
      <alignment horizontal="left" vertical="top" wrapText="1" indent="1"/>
      <protection locked="0"/>
    </xf>
    <xf numFmtId="3" fontId="15" fillId="0" borderId="75" xfId="1" applyNumberFormat="1" applyFont="1" applyBorder="1" applyAlignment="1" applyProtection="1">
      <alignment horizontal="right" vertical="top" wrapText="1"/>
      <protection locked="0"/>
    </xf>
    <xf numFmtId="3" fontId="9" fillId="0" borderId="4" xfId="1" applyNumberFormat="1" applyFont="1" applyBorder="1" applyAlignment="1" applyProtection="1">
      <alignment vertical="center"/>
      <protection hidden="1"/>
    </xf>
    <xf numFmtId="4" fontId="45" fillId="0" borderId="0" xfId="1" applyNumberFormat="1" applyFont="1" applyBorder="1" applyAlignment="1" applyProtection="1">
      <alignment horizontal="right" vertical="center" wrapText="1"/>
      <protection locked="0"/>
    </xf>
    <xf numFmtId="0" fontId="45" fillId="0" borderId="56" xfId="1" applyFont="1" applyFill="1" applyBorder="1" applyAlignment="1" applyProtection="1">
      <alignment horizontal="left" vertical="center" wrapText="1" indent="1"/>
      <protection locked="0"/>
    </xf>
    <xf numFmtId="3" fontId="45" fillId="0" borderId="17" xfId="1" applyNumberFormat="1" applyFont="1" applyBorder="1" applyAlignment="1" applyProtection="1">
      <alignment horizontal="right" vertical="center" wrapText="1"/>
      <protection locked="0"/>
    </xf>
    <xf numFmtId="0" fontId="45" fillId="0" borderId="0" xfId="1" applyFont="1" applyAlignment="1">
      <alignment horizontal="right" vertical="center" wrapText="1"/>
    </xf>
    <xf numFmtId="0" fontId="45" fillId="0" borderId="0" xfId="1" applyFont="1" applyBorder="1" applyAlignment="1">
      <alignment horizontal="right" vertical="center" wrapText="1"/>
    </xf>
    <xf numFmtId="0" fontId="45" fillId="0" borderId="0" xfId="1" applyFont="1" applyBorder="1" applyAlignment="1">
      <alignment vertical="center" wrapText="1"/>
    </xf>
    <xf numFmtId="0" fontId="45" fillId="0" borderId="15" xfId="1" applyFont="1" applyFill="1" applyBorder="1" applyAlignment="1" applyProtection="1">
      <alignment horizontal="left" vertical="center" wrapText="1" indent="1"/>
      <protection locked="0"/>
    </xf>
    <xf numFmtId="0" fontId="45" fillId="0" borderId="56" xfId="1" applyFont="1" applyBorder="1" applyAlignment="1" applyProtection="1">
      <alignment horizontal="left" vertical="center" wrapText="1" indent="1"/>
      <protection locked="0"/>
    </xf>
    <xf numFmtId="3" fontId="45" fillId="0" borderId="50" xfId="1" applyNumberFormat="1" applyFont="1" applyBorder="1" applyAlignment="1" applyProtection="1">
      <alignment horizontal="right" vertical="center" wrapText="1"/>
      <protection locked="0"/>
    </xf>
    <xf numFmtId="0" fontId="45" fillId="0" borderId="6" xfId="1" applyFont="1" applyBorder="1" applyAlignment="1" applyProtection="1">
      <alignment horizontal="left" vertical="center" wrapText="1" indent="1"/>
      <protection locked="0"/>
    </xf>
    <xf numFmtId="3" fontId="45" fillId="0" borderId="7" xfId="1" applyNumberFormat="1" applyFont="1" applyBorder="1" applyAlignment="1" applyProtection="1">
      <alignment horizontal="right" vertical="center" wrapText="1"/>
      <protection hidden="1"/>
    </xf>
    <xf numFmtId="0" fontId="45" fillId="0" borderId="21" xfId="1" applyFont="1" applyBorder="1" applyAlignment="1" applyProtection="1">
      <alignment horizontal="left" vertical="center" wrapText="1" indent="1"/>
      <protection locked="0"/>
    </xf>
    <xf numFmtId="3" fontId="45" fillId="0" borderId="12" xfId="1" applyNumberFormat="1" applyFont="1" applyBorder="1" applyAlignment="1" applyProtection="1">
      <alignment horizontal="right" vertical="center" wrapText="1"/>
      <protection locked="0"/>
    </xf>
    <xf numFmtId="0" fontId="46" fillId="0" borderId="65" xfId="1" applyFont="1" applyBorder="1" applyAlignment="1" applyProtection="1">
      <alignment horizontal="left" vertical="center" wrapText="1"/>
      <protection locked="0"/>
    </xf>
    <xf numFmtId="0" fontId="45" fillId="0" borderId="0" xfId="1" applyFont="1" applyBorder="1" applyAlignment="1" applyProtection="1">
      <alignment vertical="center" wrapText="1"/>
      <protection locked="0"/>
    </xf>
    <xf numFmtId="4" fontId="9" fillId="0" borderId="0" xfId="1" applyNumberFormat="1" applyFont="1" applyBorder="1" applyAlignment="1" applyProtection="1">
      <alignment vertical="center"/>
      <protection hidden="1"/>
    </xf>
    <xf numFmtId="0" fontId="45" fillId="0" borderId="0" xfId="1" applyFont="1" applyAlignment="1" applyProtection="1">
      <alignment vertical="center" wrapText="1"/>
      <protection locked="0"/>
    </xf>
    <xf numFmtId="4" fontId="45" fillId="0" borderId="0" xfId="1" applyNumberFormat="1" applyFont="1" applyAlignment="1" applyProtection="1">
      <alignment vertical="center" wrapText="1"/>
      <protection locked="0"/>
    </xf>
    <xf numFmtId="0" fontId="45" fillId="0" borderId="0" xfId="1" applyFont="1" applyAlignment="1">
      <alignment vertical="center" wrapText="1"/>
    </xf>
    <xf numFmtId="0" fontId="45" fillId="0" borderId="0" xfId="1" applyFont="1" applyFill="1" applyAlignment="1" applyProtection="1">
      <alignment vertical="center" wrapText="1"/>
      <protection locked="0"/>
    </xf>
    <xf numFmtId="4" fontId="11" fillId="0" borderId="0" xfId="1" applyNumberFormat="1" applyFont="1" applyAlignment="1" applyProtection="1">
      <alignment vertical="center" wrapText="1"/>
      <protection locked="0"/>
    </xf>
    <xf numFmtId="0" fontId="9" fillId="0" borderId="0" xfId="1" applyFont="1" applyFill="1" applyBorder="1" applyAlignment="1" applyProtection="1">
      <alignment vertical="center"/>
      <protection locked="0"/>
    </xf>
    <xf numFmtId="4" fontId="9" fillId="0" borderId="0" xfId="1" applyNumberFormat="1" applyFont="1" applyFill="1" applyBorder="1" applyAlignment="1" applyProtection="1">
      <alignment vertical="center"/>
      <protection locked="0"/>
    </xf>
    <xf numFmtId="0" fontId="47" fillId="0" borderId="0" xfId="1" applyFont="1" applyFill="1" applyBorder="1" applyAlignment="1" applyProtection="1">
      <alignment horizontal="center" vertical="center" wrapText="1"/>
      <protection locked="0"/>
    </xf>
    <xf numFmtId="4" fontId="47" fillId="0" borderId="0" xfId="1" applyNumberFormat="1" applyFont="1" applyFill="1" applyBorder="1" applyAlignment="1" applyProtection="1">
      <alignment vertical="center" wrapText="1"/>
      <protection locked="0"/>
    </xf>
    <xf numFmtId="0" fontId="47" fillId="0" borderId="0" xfId="1" applyFont="1" applyFill="1" applyBorder="1" applyAlignment="1" applyProtection="1">
      <alignment vertical="center" wrapText="1"/>
      <protection locked="0"/>
    </xf>
    <xf numFmtId="0" fontId="47" fillId="0" borderId="0" xfId="1" applyFont="1" applyFill="1" applyBorder="1" applyAlignment="1">
      <alignment vertical="center" wrapText="1"/>
    </xf>
    <xf numFmtId="0" fontId="47" fillId="0" borderId="0" xfId="1" applyFont="1" applyFill="1" applyBorder="1" applyAlignment="1">
      <alignment horizontal="center" vertical="center" wrapText="1"/>
    </xf>
    <xf numFmtId="4" fontId="47" fillId="0" borderId="0" xfId="1" applyNumberFormat="1" applyFont="1" applyFill="1" applyBorder="1" applyAlignment="1" applyProtection="1">
      <alignment horizontal="center" vertical="center" wrapText="1"/>
      <protection locked="0"/>
    </xf>
    <xf numFmtId="0" fontId="9" fillId="0" borderId="0" xfId="1" applyFont="1" applyFill="1" applyBorder="1" applyAlignment="1">
      <alignment vertical="center" wrapText="1"/>
    </xf>
    <xf numFmtId="4" fontId="47" fillId="0" borderId="0" xfId="1" applyNumberFormat="1" applyFont="1" applyFill="1" applyBorder="1" applyAlignment="1">
      <alignment horizontal="center" vertical="center" wrapText="1"/>
    </xf>
    <xf numFmtId="0" fontId="47" fillId="0" borderId="0" xfId="1" applyFont="1" applyFill="1" applyBorder="1" applyAlignment="1">
      <alignment horizontal="justify" vertical="center" wrapText="1"/>
    </xf>
    <xf numFmtId="4" fontId="47" fillId="0" borderId="0" xfId="1" applyNumberFormat="1" applyFont="1" applyFill="1" applyBorder="1" applyAlignment="1">
      <alignment horizontal="justify" vertical="center" wrapText="1"/>
    </xf>
    <xf numFmtId="0" fontId="7" fillId="0" borderId="0" xfId="1" applyFont="1" applyProtection="1">
      <protection locked="0"/>
    </xf>
    <xf numFmtId="4" fontId="9" fillId="0" borderId="0" xfId="1" applyNumberFormat="1" applyFont="1"/>
    <xf numFmtId="4" fontId="45" fillId="0" borderId="0" xfId="1" applyNumberFormat="1" applyFont="1" applyBorder="1" applyAlignment="1" applyProtection="1">
      <alignment horizontal="right" vertical="top" wrapText="1"/>
      <protection locked="0"/>
    </xf>
    <xf numFmtId="0" fontId="9" fillId="0" borderId="56" xfId="1" applyFont="1" applyBorder="1" applyAlignment="1" applyProtection="1">
      <alignment horizontal="left" vertical="center" indent="1"/>
      <protection locked="0"/>
    </xf>
    <xf numFmtId="3" fontId="9" fillId="0" borderId="7" xfId="1" applyNumberFormat="1" applyFont="1" applyBorder="1" applyAlignment="1" applyProtection="1">
      <alignment vertical="center"/>
    </xf>
    <xf numFmtId="3" fontId="9" fillId="0" borderId="17" xfId="1" applyNumberFormat="1" applyFont="1" applyBorder="1" applyAlignment="1" applyProtection="1">
      <alignment vertical="center"/>
      <protection locked="0"/>
    </xf>
    <xf numFmtId="4" fontId="9" fillId="0" borderId="0" xfId="1" applyNumberFormat="1" applyFont="1" applyProtection="1">
      <protection locked="0"/>
    </xf>
    <xf numFmtId="0" fontId="9" fillId="0" borderId="5" xfId="1" applyFont="1" applyBorder="1" applyAlignment="1" applyProtection="1">
      <alignment horizontal="center" vertical="center"/>
      <protection locked="0"/>
    </xf>
    <xf numFmtId="0" fontId="9" fillId="0" borderId="70" xfId="1" applyFont="1" applyBorder="1" applyAlignment="1" applyProtection="1">
      <alignment horizontal="center" vertical="center"/>
      <protection locked="0"/>
    </xf>
    <xf numFmtId="0" fontId="9" fillId="0" borderId="26" xfId="1" applyFont="1" applyBorder="1" applyAlignment="1" applyProtection="1">
      <alignment horizontal="center" vertical="center"/>
      <protection locked="0"/>
    </xf>
    <xf numFmtId="4" fontId="9" fillId="0" borderId="6" xfId="1" applyNumberFormat="1" applyFont="1" applyBorder="1" applyAlignment="1" applyProtection="1">
      <alignment horizontal="center" vertical="center"/>
      <protection locked="0"/>
    </xf>
    <xf numFmtId="4" fontId="9" fillId="0" borderId="7" xfId="1" applyNumberFormat="1" applyFont="1" applyBorder="1" applyAlignment="1" applyProtection="1">
      <alignment horizontal="center" vertical="center"/>
      <protection locked="0"/>
    </xf>
    <xf numFmtId="0" fontId="9" fillId="0" borderId="16" xfId="1" applyFont="1" applyBorder="1" applyAlignment="1" applyProtection="1">
      <alignment horizontal="left" vertical="center" indent="1"/>
      <protection locked="0"/>
    </xf>
    <xf numFmtId="3" fontId="9" fillId="0" borderId="11" xfId="1" applyNumberFormat="1" applyFont="1" applyBorder="1" applyAlignment="1" applyProtection="1">
      <alignment vertical="center"/>
      <protection locked="0"/>
    </xf>
    <xf numFmtId="3" fontId="9" fillId="0" borderId="17" xfId="1" applyNumberFormat="1" applyFont="1" applyBorder="1" applyAlignment="1" applyProtection="1">
      <alignment vertical="center"/>
    </xf>
    <xf numFmtId="3" fontId="9" fillId="0" borderId="0" xfId="1" applyNumberFormat="1" applyFont="1" applyAlignment="1" applyProtection="1">
      <alignment vertical="center"/>
      <protection locked="0"/>
    </xf>
    <xf numFmtId="3" fontId="9" fillId="0" borderId="18" xfId="1" applyNumberFormat="1" applyFont="1" applyBorder="1" applyAlignment="1" applyProtection="1">
      <alignment vertical="center"/>
    </xf>
    <xf numFmtId="3" fontId="9" fillId="0" borderId="18" xfId="1" applyNumberFormat="1" applyFont="1" applyBorder="1" applyAlignment="1" applyProtection="1">
      <alignment horizontal="right" vertical="center" wrapText="1"/>
    </xf>
    <xf numFmtId="0" fontId="9" fillId="0" borderId="71" xfId="1" applyFont="1" applyBorder="1" applyAlignment="1" applyProtection="1">
      <alignment horizontal="left" vertical="center" indent="1"/>
      <protection locked="0"/>
    </xf>
    <xf numFmtId="3" fontId="9" fillId="0" borderId="21" xfId="1" applyNumberFormat="1" applyFont="1" applyBorder="1" applyAlignment="1" applyProtection="1">
      <alignment vertical="center"/>
      <protection locked="0"/>
    </xf>
    <xf numFmtId="3" fontId="9" fillId="0" borderId="55" xfId="1" applyNumberFormat="1" applyFont="1" applyBorder="1" applyAlignment="1" applyProtection="1">
      <alignment horizontal="right" vertical="center" wrapText="1"/>
    </xf>
    <xf numFmtId="0" fontId="9" fillId="0" borderId="70" xfId="1" applyFont="1" applyBorder="1" applyAlignment="1" applyProtection="1">
      <alignment horizontal="left" vertical="center" indent="1"/>
      <protection locked="0"/>
    </xf>
    <xf numFmtId="3" fontId="9" fillId="0" borderId="6" xfId="1" applyNumberFormat="1" applyFont="1" applyBorder="1" applyAlignment="1" applyProtection="1">
      <alignment horizontal="right" vertical="center" wrapText="1"/>
      <protection locked="0"/>
    </xf>
    <xf numFmtId="3" fontId="9" fillId="0" borderId="4" xfId="1" applyNumberFormat="1" applyFont="1" applyBorder="1" applyAlignment="1" applyProtection="1">
      <alignment horizontal="right" vertical="center" wrapText="1"/>
    </xf>
    <xf numFmtId="0" fontId="45" fillId="0" borderId="0" xfId="1" applyFont="1" applyBorder="1" applyAlignment="1" applyProtection="1">
      <alignment horizontal="right" vertical="center" wrapText="1"/>
      <protection locked="0"/>
    </xf>
    <xf numFmtId="0" fontId="9" fillId="0" borderId="68" xfId="1" applyFont="1" applyBorder="1" applyAlignment="1" applyProtection="1">
      <alignment horizontal="left" vertical="center" indent="1"/>
      <protection locked="0"/>
    </xf>
    <xf numFmtId="3" fontId="9" fillId="0" borderId="42" xfId="1" applyNumberFormat="1" applyFont="1" applyBorder="1" applyAlignment="1" applyProtection="1">
      <alignment vertical="center"/>
    </xf>
    <xf numFmtId="0" fontId="9" fillId="0" borderId="34" xfId="1" applyFont="1" applyBorder="1" applyAlignment="1" applyProtection="1">
      <alignment horizontal="left" vertical="center" indent="1"/>
      <protection locked="0"/>
    </xf>
    <xf numFmtId="3" fontId="9" fillId="0" borderId="16" xfId="1" applyNumberFormat="1" applyFont="1" applyBorder="1" applyAlignment="1" applyProtection="1">
      <alignment vertical="center"/>
      <protection locked="0"/>
    </xf>
    <xf numFmtId="3" fontId="9" fillId="0" borderId="38" xfId="1" applyNumberFormat="1" applyFont="1" applyBorder="1" applyAlignment="1" applyProtection="1">
      <alignment vertical="center"/>
    </xf>
    <xf numFmtId="3" fontId="9" fillId="0" borderId="35" xfId="1" applyNumberFormat="1" applyFont="1" applyBorder="1" applyAlignment="1" applyProtection="1">
      <alignment vertical="center"/>
    </xf>
    <xf numFmtId="0" fontId="9" fillId="0" borderId="3" xfId="1" applyFont="1" applyBorder="1" applyAlignment="1" applyProtection="1">
      <alignment horizontal="left" vertical="center" indent="1"/>
      <protection locked="0"/>
    </xf>
    <xf numFmtId="3" fontId="9" fillId="0" borderId="6" xfId="1" applyNumberFormat="1" applyFont="1" applyBorder="1" applyAlignment="1" applyProtection="1">
      <alignment vertical="center"/>
    </xf>
    <xf numFmtId="3" fontId="9" fillId="0" borderId="4" xfId="1" applyNumberFormat="1" applyFont="1" applyBorder="1" applyAlignment="1" applyProtection="1">
      <alignment vertical="center"/>
    </xf>
    <xf numFmtId="0" fontId="9" fillId="0" borderId="37" xfId="1" applyFont="1" applyBorder="1" applyAlignment="1" applyProtection="1">
      <alignment horizontal="left" vertical="center" indent="1"/>
      <protection locked="0"/>
    </xf>
    <xf numFmtId="3" fontId="9" fillId="0" borderId="16" xfId="1" applyNumberFormat="1" applyFont="1" applyBorder="1" applyAlignment="1" applyProtection="1">
      <alignment vertical="center"/>
      <protection hidden="1"/>
    </xf>
    <xf numFmtId="3" fontId="9" fillId="0" borderId="0" xfId="1" applyNumberFormat="1" applyFont="1" applyAlignment="1">
      <alignment vertical="center"/>
    </xf>
    <xf numFmtId="0" fontId="11" fillId="0" borderId="0" xfId="1" applyFont="1" applyAlignment="1">
      <alignment vertical="center"/>
    </xf>
    <xf numFmtId="4" fontId="36" fillId="0" borderId="0" xfId="1" applyNumberFormat="1" applyFont="1" applyAlignment="1">
      <alignment vertical="center"/>
    </xf>
    <xf numFmtId="0" fontId="7" fillId="0" borderId="0" xfId="1" applyFont="1" applyProtection="1"/>
    <xf numFmtId="0" fontId="9" fillId="0" borderId="0" xfId="1" applyFont="1" applyProtection="1"/>
    <xf numFmtId="4" fontId="9" fillId="0" borderId="0" xfId="1" applyNumberFormat="1" applyFont="1" applyProtection="1"/>
    <xf numFmtId="4" fontId="45" fillId="0" borderId="0" xfId="1" applyNumberFormat="1" applyFont="1" applyBorder="1" applyAlignment="1" applyProtection="1">
      <alignment horizontal="right" vertical="top" wrapText="1"/>
    </xf>
    <xf numFmtId="0" fontId="9" fillId="0" borderId="9" xfId="1" applyFont="1" applyBorder="1" applyAlignment="1" applyProtection="1">
      <alignment horizontal="left" vertical="center" indent="1"/>
      <protection locked="0"/>
    </xf>
    <xf numFmtId="0" fontId="9" fillId="0" borderId="24" xfId="1" applyFont="1" applyBorder="1" applyAlignment="1" applyProtection="1">
      <alignment horizontal="left" vertical="center" indent="1"/>
      <protection locked="0"/>
    </xf>
    <xf numFmtId="0" fontId="45" fillId="0" borderId="0" xfId="1" applyFont="1" applyBorder="1" applyAlignment="1" applyProtection="1">
      <alignment vertical="top" wrapText="1"/>
    </xf>
    <xf numFmtId="0" fontId="45" fillId="0" borderId="0" xfId="1" applyFont="1" applyBorder="1" applyAlignment="1" applyProtection="1">
      <alignment horizontal="right" vertical="top" wrapText="1"/>
    </xf>
    <xf numFmtId="0" fontId="9" fillId="0" borderId="0" xfId="1" applyFont="1" applyFill="1" applyBorder="1" applyProtection="1"/>
    <xf numFmtId="0" fontId="48" fillId="0" borderId="32" xfId="1" applyFont="1" applyBorder="1" applyAlignment="1" applyProtection="1">
      <alignment horizontal="left" vertical="center" indent="1"/>
      <protection locked="0"/>
    </xf>
    <xf numFmtId="0" fontId="47" fillId="0" borderId="0" xfId="1" applyFont="1" applyFill="1" applyBorder="1" applyAlignment="1" applyProtection="1">
      <alignment vertical="top" wrapText="1"/>
    </xf>
    <xf numFmtId="0" fontId="47" fillId="0" borderId="0" xfId="1" applyFont="1" applyFill="1" applyBorder="1" applyAlignment="1" applyProtection="1">
      <alignment horizontal="center" vertical="top" wrapText="1"/>
    </xf>
    <xf numFmtId="0" fontId="9" fillId="0" borderId="32" xfId="1" applyFont="1" applyBorder="1" applyAlignment="1" applyProtection="1">
      <alignment horizontal="left" vertical="center" indent="1"/>
      <protection locked="0"/>
    </xf>
    <xf numFmtId="0" fontId="9" fillId="0" borderId="69" xfId="1" applyFont="1" applyBorder="1" applyAlignment="1" applyProtection="1">
      <alignment horizontal="left" indent="1"/>
      <protection locked="0"/>
    </xf>
    <xf numFmtId="0" fontId="47" fillId="0" borderId="0" xfId="1" applyFont="1" applyFill="1" applyBorder="1" applyAlignment="1" applyProtection="1">
      <alignment horizontal="justify" vertical="top" wrapText="1"/>
    </xf>
    <xf numFmtId="0" fontId="9" fillId="0" borderId="2" xfId="1" applyFont="1" applyBorder="1" applyAlignment="1" applyProtection="1">
      <alignment horizontal="left" vertical="center" indent="1"/>
      <protection locked="0"/>
    </xf>
    <xf numFmtId="3" fontId="9" fillId="0" borderId="7" xfId="1" applyNumberFormat="1" applyFont="1" applyBorder="1" applyAlignment="1">
      <alignment vertical="center"/>
    </xf>
    <xf numFmtId="3" fontId="9" fillId="0" borderId="4" xfId="1" applyNumberFormat="1" applyFont="1" applyBorder="1" applyAlignment="1">
      <alignment vertical="center"/>
    </xf>
    <xf numFmtId="4" fontId="9" fillId="0" borderId="0" xfId="1" applyNumberFormat="1" applyFont="1" applyFill="1" applyBorder="1" applyProtection="1"/>
    <xf numFmtId="0" fontId="16" fillId="0" borderId="49" xfId="1" applyFont="1" applyBorder="1" applyAlignment="1">
      <alignment vertical="center"/>
    </xf>
    <xf numFmtId="0" fontId="11" fillId="0" borderId="0" xfId="1" applyFont="1" applyFill="1" applyBorder="1" applyProtection="1"/>
    <xf numFmtId="0" fontId="36" fillId="0" borderId="0" xfId="1" applyFont="1" applyFill="1" applyBorder="1" applyProtection="1"/>
    <xf numFmtId="0" fontId="7" fillId="0" borderId="0" xfId="1" applyFont="1"/>
    <xf numFmtId="4" fontId="45" fillId="0" borderId="0" xfId="1" applyNumberFormat="1" applyFont="1" applyBorder="1" applyAlignment="1">
      <alignment horizontal="right" vertical="top" wrapText="1"/>
    </xf>
    <xf numFmtId="0" fontId="45" fillId="0" borderId="0" xfId="1" applyFont="1" applyBorder="1" applyAlignment="1">
      <alignment horizontal="right" vertical="top" wrapText="1"/>
    </xf>
    <xf numFmtId="0" fontId="45" fillId="0" borderId="0" xfId="1" applyFont="1" applyBorder="1" applyAlignment="1">
      <alignment vertical="top" wrapText="1"/>
    </xf>
    <xf numFmtId="0" fontId="9" fillId="0" borderId="31" xfId="1" applyFont="1" applyBorder="1" applyAlignment="1" applyProtection="1">
      <alignment horizontal="left" vertical="center" indent="1"/>
      <protection locked="0"/>
    </xf>
    <xf numFmtId="3" fontId="45" fillId="0" borderId="0" xfId="1" applyNumberFormat="1" applyFont="1" applyBorder="1" applyAlignment="1">
      <alignment horizontal="right" vertical="top" wrapText="1"/>
    </xf>
    <xf numFmtId="0" fontId="45" fillId="0" borderId="0" xfId="1" applyFont="1" applyAlignment="1">
      <alignment horizontal="right" vertical="top" wrapText="1"/>
    </xf>
    <xf numFmtId="4" fontId="45" fillId="0" borderId="0" xfId="1" applyNumberFormat="1" applyFont="1" applyAlignment="1">
      <alignment vertical="top" wrapText="1"/>
    </xf>
    <xf numFmtId="0" fontId="45" fillId="0" borderId="0" xfId="1" applyFont="1" applyAlignment="1">
      <alignment vertical="top" wrapText="1"/>
    </xf>
    <xf numFmtId="0" fontId="9" fillId="0" borderId="5" xfId="1" applyFont="1" applyBorder="1" applyAlignment="1" applyProtection="1">
      <alignment horizontal="left" vertical="center" indent="1"/>
      <protection locked="0"/>
    </xf>
    <xf numFmtId="0" fontId="9" fillId="0" borderId="0" xfId="1" applyFont="1" applyFill="1" applyBorder="1"/>
    <xf numFmtId="0" fontId="47" fillId="0" borderId="0" xfId="1" applyFont="1" applyFill="1" applyBorder="1" applyAlignment="1">
      <alignment vertical="top" wrapText="1"/>
    </xf>
    <xf numFmtId="0" fontId="47" fillId="0" borderId="0" xfId="1" applyFont="1" applyFill="1" applyBorder="1" applyAlignment="1">
      <alignment horizontal="center" vertical="top" wrapText="1"/>
    </xf>
    <xf numFmtId="0" fontId="47" fillId="0" borderId="0" xfId="1" applyFont="1" applyFill="1" applyBorder="1" applyAlignment="1">
      <alignment horizontal="justify" vertical="top" wrapText="1"/>
    </xf>
    <xf numFmtId="0" fontId="9" fillId="0" borderId="53" xfId="1" applyFont="1" applyBorder="1" applyAlignment="1" applyProtection="1">
      <alignment horizontal="left" vertical="center" indent="1"/>
      <protection locked="0"/>
    </xf>
    <xf numFmtId="0" fontId="9" fillId="0" borderId="0" xfId="1" applyFont="1" applyFill="1" applyBorder="1" applyProtection="1">
      <protection locked="0"/>
    </xf>
    <xf numFmtId="4" fontId="9" fillId="0" borderId="0" xfId="1" applyNumberFormat="1" applyFont="1" applyFill="1" applyBorder="1" applyProtection="1">
      <protection locked="0"/>
    </xf>
    <xf numFmtId="4" fontId="9" fillId="0" borderId="0" xfId="1" applyNumberFormat="1" applyFont="1" applyFill="1" applyBorder="1"/>
    <xf numFmtId="0" fontId="9" fillId="0" borderId="0" xfId="1" applyFont="1" applyBorder="1" applyAlignment="1" applyProtection="1">
      <alignment horizontal="center" vertical="center"/>
      <protection locked="0"/>
    </xf>
    <xf numFmtId="0" fontId="48" fillId="0" borderId="0" xfId="1" applyFont="1" applyAlignment="1" applyProtection="1">
      <alignment vertical="center"/>
      <protection locked="0"/>
    </xf>
    <xf numFmtId="0" fontId="49" fillId="0" borderId="0" xfId="1" applyFont="1" applyAlignment="1" applyProtection="1">
      <alignment horizontal="right" vertical="center"/>
      <protection locked="0"/>
    </xf>
    <xf numFmtId="0" fontId="42" fillId="0" borderId="0" xfId="1" applyFont="1" applyBorder="1" applyAlignment="1" applyProtection="1">
      <alignment vertical="center"/>
      <protection locked="0"/>
    </xf>
    <xf numFmtId="0" fontId="6" fillId="0" borderId="0" xfId="1" applyAlignment="1" applyProtection="1">
      <alignment vertical="center"/>
      <protection locked="0"/>
    </xf>
    <xf numFmtId="0" fontId="6" fillId="0" borderId="0" xfId="1" applyAlignment="1">
      <alignment vertical="center"/>
    </xf>
    <xf numFmtId="0" fontId="4" fillId="0" borderId="0" xfId="6"/>
    <xf numFmtId="0" fontId="9" fillId="0" borderId="21" xfId="1" applyFont="1" applyBorder="1" applyAlignment="1" applyProtection="1">
      <alignment horizontal="center" vertical="center" wrapText="1"/>
      <protection locked="0"/>
    </xf>
    <xf numFmtId="0" fontId="9" fillId="0" borderId="22" xfId="1" applyFont="1" applyBorder="1" applyAlignment="1" applyProtection="1">
      <alignment horizontal="center" vertical="center" wrapText="1"/>
      <protection locked="0"/>
    </xf>
    <xf numFmtId="0" fontId="9" fillId="2" borderId="30" xfId="1" applyFont="1" applyFill="1" applyBorder="1" applyAlignment="1" applyProtection="1">
      <alignment horizontal="center" vertical="center"/>
      <protection locked="0"/>
    </xf>
    <xf numFmtId="3" fontId="9" fillId="2" borderId="15" xfId="1" applyNumberFormat="1" applyFont="1" applyFill="1" applyBorder="1" applyAlignment="1" applyProtection="1">
      <alignment horizontal="right" vertical="center" wrapText="1"/>
      <protection locked="0"/>
    </xf>
    <xf numFmtId="3" fontId="9" fillId="2" borderId="18" xfId="1" applyNumberFormat="1" applyFont="1" applyFill="1" applyBorder="1" applyAlignment="1" applyProtection="1">
      <alignment horizontal="right" vertical="center" wrapText="1"/>
      <protection hidden="1"/>
    </xf>
    <xf numFmtId="0" fontId="9" fillId="0" borderId="31" xfId="1" applyFont="1" applyBorder="1" applyAlignment="1" applyProtection="1">
      <alignment horizontal="center" vertical="center"/>
      <protection locked="0"/>
    </xf>
    <xf numFmtId="0" fontId="9" fillId="0" borderId="34" xfId="1" applyFont="1" applyBorder="1" applyAlignment="1" applyProtection="1">
      <alignment horizontal="left" vertical="center" wrapText="1" indent="1"/>
      <protection locked="0"/>
    </xf>
    <xf numFmtId="0" fontId="9" fillId="0" borderId="15" xfId="1" applyFont="1" applyBorder="1" applyAlignment="1" applyProtection="1">
      <alignment horizontal="right" vertical="center" wrapText="1"/>
      <protection locked="0"/>
    </xf>
    <xf numFmtId="3" fontId="9" fillId="0" borderId="15" xfId="1" applyNumberFormat="1" applyFont="1" applyBorder="1" applyAlignment="1" applyProtection="1">
      <alignment horizontal="right" vertical="center" wrapText="1"/>
      <protection locked="0"/>
    </xf>
    <xf numFmtId="3" fontId="9" fillId="0" borderId="18" xfId="1" applyNumberFormat="1" applyFont="1" applyBorder="1" applyAlignment="1" applyProtection="1">
      <alignment horizontal="right" vertical="center" wrapText="1"/>
      <protection hidden="1"/>
    </xf>
    <xf numFmtId="0" fontId="6" fillId="0" borderId="0" xfId="1" applyProtection="1">
      <protection locked="0"/>
    </xf>
    <xf numFmtId="3" fontId="9" fillId="4" borderId="15" xfId="1" applyNumberFormat="1" applyFont="1" applyFill="1" applyBorder="1" applyAlignment="1" applyProtection="1">
      <alignment horizontal="right" vertical="center" wrapText="1"/>
      <protection locked="0"/>
    </xf>
    <xf numFmtId="0" fontId="9" fillId="0" borderId="15" xfId="1" applyFont="1" applyBorder="1" applyAlignment="1" applyProtection="1">
      <alignment horizontal="left" vertical="center" wrapText="1" indent="1"/>
      <protection locked="0"/>
    </xf>
    <xf numFmtId="0" fontId="9" fillId="2" borderId="31" xfId="1" applyFont="1" applyFill="1" applyBorder="1" applyAlignment="1" applyProtection="1">
      <alignment horizontal="center" vertical="center"/>
      <protection locked="0"/>
    </xf>
    <xf numFmtId="0" fontId="9" fillId="2" borderId="15" xfId="1" applyFont="1" applyFill="1" applyBorder="1" applyAlignment="1" applyProtection="1">
      <alignment horizontal="left" vertical="center" indent="1"/>
      <protection locked="0"/>
    </xf>
    <xf numFmtId="0" fontId="9" fillId="2" borderId="15" xfId="1" applyFont="1" applyFill="1" applyBorder="1" applyAlignment="1" applyProtection="1">
      <alignment horizontal="left" vertical="center" wrapText="1" indent="1"/>
      <protection locked="0"/>
    </xf>
    <xf numFmtId="0" fontId="9" fillId="0" borderId="14" xfId="1" applyFont="1" applyBorder="1" applyAlignment="1" applyProtection="1">
      <alignment horizontal="left" vertical="center" wrapText="1" indent="1"/>
      <protection locked="0"/>
    </xf>
    <xf numFmtId="0" fontId="9" fillId="2" borderId="28" xfId="1" applyFont="1" applyFill="1" applyBorder="1" applyAlignment="1" applyProtection="1">
      <alignment horizontal="center" vertical="center"/>
      <protection locked="0"/>
    </xf>
    <xf numFmtId="3" fontId="9" fillId="2" borderId="21" xfId="1" applyNumberFormat="1" applyFont="1" applyFill="1" applyBorder="1" applyAlignment="1" applyProtection="1">
      <alignment horizontal="right" vertical="center"/>
      <protection locked="0"/>
    </xf>
    <xf numFmtId="3" fontId="9" fillId="2" borderId="22" xfId="1" applyNumberFormat="1" applyFont="1" applyFill="1" applyBorder="1" applyAlignment="1" applyProtection="1">
      <alignment horizontal="right" vertical="center" wrapText="1"/>
      <protection hidden="1"/>
    </xf>
    <xf numFmtId="0" fontId="9" fillId="2" borderId="0" xfId="1" applyFont="1" applyFill="1" applyBorder="1" applyAlignment="1" applyProtection="1">
      <alignment horizontal="center" vertical="center"/>
      <protection locked="0"/>
    </xf>
    <xf numFmtId="0" fontId="9" fillId="2" borderId="0" xfId="1" applyFont="1" applyFill="1" applyBorder="1" applyAlignment="1" applyProtection="1">
      <alignment horizontal="left" vertical="center" indent="1"/>
      <protection locked="0"/>
    </xf>
    <xf numFmtId="3" fontId="9" fillId="2" borderId="0" xfId="1" applyNumberFormat="1" applyFont="1" applyFill="1" applyBorder="1" applyAlignment="1" applyProtection="1">
      <alignment horizontal="right" vertical="center"/>
      <protection locked="0"/>
    </xf>
    <xf numFmtId="3" fontId="9" fillId="2" borderId="0" xfId="1" applyNumberFormat="1" applyFont="1" applyFill="1" applyBorder="1" applyAlignment="1" applyProtection="1">
      <alignment horizontal="right" vertical="center" wrapText="1"/>
      <protection hidden="1"/>
    </xf>
    <xf numFmtId="0" fontId="9" fillId="0" borderId="0" xfId="1" applyFont="1" applyBorder="1" applyProtection="1">
      <protection locked="0"/>
    </xf>
    <xf numFmtId="0" fontId="15" fillId="0" borderId="0" xfId="1" applyFont="1" applyFill="1" applyBorder="1" applyAlignment="1" applyProtection="1">
      <alignment vertical="center"/>
      <protection locked="0"/>
    </xf>
    <xf numFmtId="0" fontId="9" fillId="4" borderId="0" xfId="1" applyFont="1" applyFill="1" applyBorder="1" applyAlignment="1" applyProtection="1">
      <alignment vertical="center"/>
      <protection locked="0"/>
    </xf>
    <xf numFmtId="0" fontId="11" fillId="0" borderId="0" xfId="1" applyFont="1" applyBorder="1" applyAlignment="1" applyProtection="1">
      <alignment horizontal="justify" vertical="center" wrapText="1"/>
      <protection locked="0"/>
    </xf>
    <xf numFmtId="3" fontId="9" fillId="0" borderId="0" xfId="1" applyNumberFormat="1" applyFont="1" applyFill="1" applyBorder="1" applyAlignment="1" applyProtection="1">
      <alignment vertical="center"/>
      <protection locked="0"/>
    </xf>
    <xf numFmtId="0" fontId="6" fillId="0" borderId="0" xfId="1"/>
    <xf numFmtId="3" fontId="51" fillId="0" borderId="0" xfId="6" applyNumberFormat="1" applyFont="1"/>
    <xf numFmtId="0" fontId="11" fillId="0" borderId="0" xfId="1" applyFont="1" applyAlignment="1" applyProtection="1">
      <alignment vertical="center"/>
      <protection locked="0"/>
    </xf>
    <xf numFmtId="0" fontId="15" fillId="0" borderId="5" xfId="1" applyFont="1" applyBorder="1" applyAlignment="1" applyProtection="1">
      <alignment horizontal="center" vertical="center" wrapText="1"/>
      <protection locked="0"/>
    </xf>
    <xf numFmtId="0" fontId="15" fillId="0" borderId="6" xfId="1" applyFont="1" applyBorder="1" applyAlignment="1" applyProtection="1">
      <alignment horizontal="center" vertical="center" wrapText="1"/>
      <protection locked="0"/>
    </xf>
    <xf numFmtId="0" fontId="15" fillId="0" borderId="7" xfId="1" applyFont="1" applyBorder="1" applyAlignment="1" applyProtection="1">
      <alignment horizontal="center" vertical="center" wrapText="1"/>
      <protection locked="0"/>
    </xf>
    <xf numFmtId="0" fontId="42" fillId="0" borderId="8" xfId="7" applyFont="1" applyBorder="1" applyAlignment="1">
      <alignment horizontal="justify" vertical="top" wrapText="1"/>
    </xf>
    <xf numFmtId="3" fontId="9" fillId="0" borderId="24" xfId="1" applyNumberFormat="1" applyFont="1" applyBorder="1" applyAlignment="1" applyProtection="1">
      <alignment horizontal="right" vertical="center" wrapText="1" indent="1"/>
      <protection locked="0"/>
    </xf>
    <xf numFmtId="3" fontId="9" fillId="0" borderId="11" xfId="1" applyNumberFormat="1" applyFont="1" applyBorder="1" applyAlignment="1" applyProtection="1">
      <alignment horizontal="right" vertical="center" wrapText="1" indent="1"/>
      <protection locked="0"/>
    </xf>
    <xf numFmtId="3" fontId="9" fillId="0" borderId="17" xfId="1" applyNumberFormat="1" applyFont="1" applyBorder="1" applyAlignment="1" applyProtection="1">
      <alignment horizontal="right" vertical="center" wrapText="1" indent="1"/>
      <protection hidden="1"/>
    </xf>
    <xf numFmtId="0" fontId="42" fillId="0" borderId="13" xfId="7" applyFont="1" applyBorder="1" applyAlignment="1">
      <alignment horizontal="justify" vertical="top" wrapText="1"/>
    </xf>
    <xf numFmtId="3" fontId="9" fillId="0" borderId="14" xfId="1" applyNumberFormat="1" applyFont="1" applyBorder="1" applyAlignment="1" applyProtection="1">
      <alignment horizontal="right" vertical="center" wrapText="1" indent="1"/>
      <protection locked="0"/>
    </xf>
    <xf numFmtId="0" fontId="47" fillId="0" borderId="0" xfId="1" applyFont="1" applyAlignment="1" applyProtection="1">
      <alignment vertical="center"/>
      <protection locked="0"/>
    </xf>
    <xf numFmtId="0" fontId="42" fillId="0" borderId="13" xfId="7" applyFont="1" applyBorder="1" applyAlignment="1">
      <alignment horizontal="left" vertical="top" wrapText="1"/>
    </xf>
    <xf numFmtId="0" fontId="42" fillId="0" borderId="43" xfId="7" applyFont="1" applyBorder="1" applyAlignment="1">
      <alignment horizontal="justify" vertical="top" wrapText="1"/>
    </xf>
    <xf numFmtId="0" fontId="15" fillId="0" borderId="25" xfId="1" applyFont="1" applyBorder="1" applyAlignment="1" applyProtection="1">
      <alignment horizontal="left" vertical="center" wrapText="1"/>
      <protection locked="0"/>
    </xf>
    <xf numFmtId="3" fontId="9" fillId="0" borderId="26" xfId="1" applyNumberFormat="1" applyFont="1" applyBorder="1" applyAlignment="1" applyProtection="1">
      <alignment horizontal="right" vertical="center" wrapText="1" indent="1"/>
      <protection hidden="1"/>
    </xf>
    <xf numFmtId="3" fontId="9" fillId="0" borderId="4" xfId="1" applyNumberFormat="1" applyFont="1" applyBorder="1" applyAlignment="1" applyProtection="1">
      <alignment horizontal="right" vertical="center" wrapText="1" indent="1"/>
      <protection hidden="1"/>
    </xf>
    <xf numFmtId="0" fontId="15" fillId="0" borderId="0" xfId="1" applyFont="1" applyAlignment="1" applyProtection="1">
      <alignment horizontal="justify" vertical="center"/>
      <protection locked="0"/>
    </xf>
    <xf numFmtId="0" fontId="21" fillId="0" borderId="0" xfId="1" applyFont="1" applyAlignment="1" applyProtection="1">
      <alignment vertical="center"/>
      <protection locked="0"/>
    </xf>
    <xf numFmtId="0" fontId="53" fillId="0" borderId="0" xfId="7" applyFont="1" applyAlignment="1">
      <alignment vertical="center"/>
    </xf>
    <xf numFmtId="0" fontId="3" fillId="0" borderId="0" xfId="7" applyAlignment="1">
      <alignment vertical="center"/>
    </xf>
    <xf numFmtId="0" fontId="25" fillId="0" borderId="0" xfId="7" applyFont="1" applyAlignment="1">
      <alignment vertical="center"/>
    </xf>
    <xf numFmtId="0" fontId="3" fillId="0" borderId="0" xfId="7" applyAlignment="1">
      <alignment horizontal="right" vertical="center"/>
    </xf>
    <xf numFmtId="0" fontId="30" fillId="0" borderId="31" xfId="7" applyFont="1" applyBorder="1" applyAlignment="1">
      <alignment horizontal="center" vertical="center"/>
    </xf>
    <xf numFmtId="0" fontId="30" fillId="0" borderId="15" xfId="7" applyFont="1" applyBorder="1" applyAlignment="1">
      <alignment horizontal="center" vertical="center"/>
    </xf>
    <xf numFmtId="0" fontId="30" fillId="0" borderId="14" xfId="7" applyFont="1" applyBorder="1" applyAlignment="1">
      <alignment horizontal="center" vertical="center"/>
    </xf>
    <xf numFmtId="0" fontId="30" fillId="0" borderId="15" xfId="7" applyFont="1" applyBorder="1" applyAlignment="1">
      <alignment horizontal="center" vertical="center" wrapText="1" shrinkToFit="1"/>
    </xf>
    <xf numFmtId="0" fontId="30" fillId="0" borderId="28" xfId="7" applyFont="1" applyBorder="1" applyAlignment="1">
      <alignment horizontal="center" vertical="center" wrapText="1" shrinkToFit="1"/>
    </xf>
    <xf numFmtId="0" fontId="30" fillId="0" borderId="21" xfId="7" applyFont="1" applyBorder="1" applyAlignment="1">
      <alignment horizontal="center" vertical="center" wrapText="1" shrinkToFit="1"/>
    </xf>
    <xf numFmtId="0" fontId="30" fillId="0" borderId="21" xfId="7" applyFont="1" applyFill="1" applyBorder="1" applyAlignment="1">
      <alignment horizontal="center" vertical="center" wrapText="1" shrinkToFit="1"/>
    </xf>
    <xf numFmtId="0" fontId="30" fillId="0" borderId="39" xfId="7" applyFont="1" applyFill="1" applyBorder="1" applyAlignment="1">
      <alignment horizontal="center" vertical="center" wrapText="1" shrinkToFit="1"/>
    </xf>
    <xf numFmtId="0" fontId="30" fillId="0" borderId="22" xfId="7" applyFont="1" applyFill="1" applyBorder="1" applyAlignment="1">
      <alignment horizontal="center" vertical="center" wrapText="1" shrinkToFit="1"/>
    </xf>
    <xf numFmtId="0" fontId="30" fillId="0" borderId="28" xfId="7" applyFont="1" applyFill="1" applyBorder="1" applyAlignment="1">
      <alignment horizontal="center" vertical="center" wrapText="1" shrinkToFit="1"/>
    </xf>
    <xf numFmtId="0" fontId="27" fillId="2" borderId="31" xfId="7" applyFont="1" applyFill="1" applyBorder="1" applyAlignment="1">
      <alignment horizontal="center" vertical="center"/>
    </xf>
    <xf numFmtId="0" fontId="27" fillId="2" borderId="0" xfId="7" applyFont="1" applyFill="1" applyBorder="1" applyAlignment="1">
      <alignment horizontal="center" vertical="center"/>
    </xf>
    <xf numFmtId="0" fontId="27" fillId="2" borderId="73" xfId="7" applyFont="1" applyFill="1" applyBorder="1" applyAlignment="1">
      <alignment horizontal="center" vertical="center"/>
    </xf>
    <xf numFmtId="3" fontId="15" fillId="2" borderId="48" xfId="1" applyNumberFormat="1" applyFont="1" applyFill="1" applyBorder="1" applyAlignment="1">
      <alignment horizontal="right" vertical="center"/>
    </xf>
    <xf numFmtId="3" fontId="15" fillId="2" borderId="46" xfId="1" applyNumberFormat="1" applyFont="1" applyFill="1" applyBorder="1" applyAlignment="1">
      <alignment horizontal="right" vertical="center"/>
    </xf>
    <xf numFmtId="3" fontId="27" fillId="0" borderId="0" xfId="7" applyNumberFormat="1" applyFont="1" applyAlignment="1">
      <alignment horizontal="right" vertical="center"/>
    </xf>
    <xf numFmtId="3" fontId="15" fillId="2" borderId="47" xfId="1" applyNumberFormat="1" applyFont="1" applyFill="1" applyBorder="1" applyAlignment="1">
      <alignment horizontal="right" vertical="center"/>
    </xf>
    <xf numFmtId="0" fontId="27" fillId="0" borderId="0" xfId="7" applyFont="1" applyAlignment="1">
      <alignment vertical="center"/>
    </xf>
    <xf numFmtId="0" fontId="25" fillId="5" borderId="31" xfId="7" applyFont="1" applyFill="1" applyBorder="1" applyAlignment="1">
      <alignment horizontal="center" vertical="center"/>
    </xf>
    <xf numFmtId="3" fontId="15" fillId="5" borderId="15" xfId="1" applyNumberFormat="1" applyFont="1" applyFill="1" applyBorder="1" applyAlignment="1">
      <alignment horizontal="right" vertical="center"/>
    </xf>
    <xf numFmtId="3" fontId="15" fillId="5" borderId="18" xfId="1" applyNumberFormat="1" applyFont="1" applyFill="1" applyBorder="1" applyAlignment="1">
      <alignment horizontal="right" vertical="center"/>
    </xf>
    <xf numFmtId="3" fontId="15" fillId="5" borderId="31" xfId="1" applyNumberFormat="1" applyFont="1" applyFill="1" applyBorder="1" applyAlignment="1">
      <alignment horizontal="right" vertical="center"/>
    </xf>
    <xf numFmtId="0" fontId="25" fillId="0" borderId="31" xfId="7" applyFont="1" applyBorder="1" applyAlignment="1">
      <alignment horizontal="center" vertical="center"/>
    </xf>
    <xf numFmtId="0" fontId="30" fillId="0" borderId="33" xfId="7" applyFont="1" applyFill="1" applyBorder="1" applyAlignment="1">
      <alignment horizontal="center" vertical="center"/>
    </xf>
    <xf numFmtId="0" fontId="30" fillId="0" borderId="35" xfId="7" applyFont="1" applyFill="1" applyBorder="1" applyAlignment="1">
      <alignment vertical="center"/>
    </xf>
    <xf numFmtId="3" fontId="3" fillId="0" borderId="0" xfId="7" applyNumberFormat="1" applyAlignment="1">
      <alignment horizontal="right" vertical="center"/>
    </xf>
    <xf numFmtId="3" fontId="9" fillId="0" borderId="31" xfId="1" applyNumberFormat="1" applyFont="1" applyFill="1" applyBorder="1" applyAlignment="1">
      <alignment horizontal="right" vertical="center"/>
    </xf>
    <xf numFmtId="0" fontId="16" fillId="0" borderId="33" xfId="7" applyFont="1" applyFill="1" applyBorder="1" applyAlignment="1">
      <alignment horizontal="center" vertical="center"/>
    </xf>
    <xf numFmtId="0" fontId="16" fillId="0" borderId="35" xfId="7" applyFont="1" applyFill="1" applyBorder="1" applyAlignment="1">
      <alignment vertical="center"/>
    </xf>
    <xf numFmtId="0" fontId="30" fillId="0" borderId="73" xfId="7" applyFont="1" applyFill="1" applyBorder="1" applyAlignment="1">
      <alignment vertical="center"/>
    </xf>
    <xf numFmtId="0" fontId="30" fillId="0" borderId="60" xfId="7" applyFont="1" applyFill="1" applyBorder="1" applyAlignment="1">
      <alignment horizontal="center" vertical="center"/>
    </xf>
    <xf numFmtId="0" fontId="30" fillId="0" borderId="75" xfId="7" applyFont="1" applyFill="1" applyBorder="1" applyAlignment="1">
      <alignment vertical="center"/>
    </xf>
    <xf numFmtId="0" fontId="9" fillId="0" borderId="31" xfId="7" applyFont="1" applyBorder="1" applyAlignment="1">
      <alignment horizontal="center" vertical="center"/>
    </xf>
    <xf numFmtId="0" fontId="54" fillId="0" borderId="35" xfId="7" applyFont="1" applyFill="1" applyBorder="1" applyAlignment="1">
      <alignment horizontal="right" vertical="center"/>
    </xf>
    <xf numFmtId="3" fontId="15" fillId="2" borderId="15" xfId="1" applyNumberFormat="1" applyFont="1" applyFill="1" applyBorder="1" applyAlignment="1">
      <alignment horizontal="right" vertical="center"/>
    </xf>
    <xf numFmtId="3" fontId="15" fillId="2" borderId="18" xfId="1" applyNumberFormat="1" applyFont="1" applyFill="1" applyBorder="1" applyAlignment="1">
      <alignment horizontal="right" vertical="center"/>
    </xf>
    <xf numFmtId="3" fontId="15" fillId="2" borderId="31" xfId="1" applyNumberFormat="1" applyFont="1" applyFill="1" applyBorder="1" applyAlignment="1">
      <alignment horizontal="right" vertical="center"/>
    </xf>
    <xf numFmtId="0" fontId="27" fillId="0" borderId="0" xfId="7" applyFont="1" applyFill="1" applyAlignment="1">
      <alignment vertical="center"/>
    </xf>
    <xf numFmtId="0" fontId="31" fillId="0" borderId="33" xfId="7" applyFont="1" applyFill="1" applyBorder="1" applyAlignment="1">
      <alignment horizontal="left" vertical="center"/>
    </xf>
    <xf numFmtId="0" fontId="31" fillId="0" borderId="35" xfId="7" applyFont="1" applyFill="1" applyBorder="1" applyAlignment="1">
      <alignment horizontal="left" vertical="center"/>
    </xf>
    <xf numFmtId="3" fontId="27" fillId="0" borderId="0" xfId="7" applyNumberFormat="1" applyFont="1" applyFill="1" applyAlignment="1">
      <alignment horizontal="right" vertical="center"/>
    </xf>
    <xf numFmtId="0" fontId="25" fillId="0" borderId="28" xfId="7" applyFont="1" applyBorder="1" applyAlignment="1">
      <alignment horizontal="center" vertical="center"/>
    </xf>
    <xf numFmtId="0" fontId="30" fillId="0" borderId="1" xfId="7" applyFont="1" applyFill="1" applyBorder="1" applyAlignment="1">
      <alignment horizontal="center" vertical="center"/>
    </xf>
    <xf numFmtId="0" fontId="30" fillId="0" borderId="40" xfId="7" applyFont="1" applyFill="1" applyBorder="1" applyAlignment="1">
      <alignment vertical="center"/>
    </xf>
    <xf numFmtId="0" fontId="25" fillId="2" borderId="5" xfId="7" applyFont="1" applyFill="1" applyBorder="1" applyAlignment="1">
      <alignment horizontal="center" vertical="center"/>
    </xf>
    <xf numFmtId="0" fontId="55" fillId="2" borderId="99" xfId="7" applyFont="1" applyFill="1" applyBorder="1" applyAlignment="1">
      <alignment horizontal="left" vertical="center"/>
    </xf>
    <xf numFmtId="0" fontId="56" fillId="2" borderId="74" xfId="7" applyFont="1" applyFill="1" applyBorder="1" applyAlignment="1">
      <alignment vertical="center"/>
    </xf>
    <xf numFmtId="3" fontId="3" fillId="0" borderId="0" xfId="7" applyNumberFormat="1" applyFont="1" applyAlignment="1">
      <alignment horizontal="right" vertical="center"/>
    </xf>
    <xf numFmtId="0" fontId="3" fillId="0" borderId="0" xfId="7" applyFont="1" applyAlignment="1">
      <alignment vertical="center"/>
    </xf>
    <xf numFmtId="0" fontId="25" fillId="0" borderId="0" xfId="7" applyFont="1" applyFill="1" applyBorder="1" applyAlignment="1">
      <alignment horizontal="center" vertical="center"/>
    </xf>
    <xf numFmtId="0" fontId="55" fillId="0" borderId="0" xfId="7" applyFont="1" applyFill="1" applyBorder="1" applyAlignment="1">
      <alignment horizontal="left" vertical="center"/>
    </xf>
    <xf numFmtId="0" fontId="56" fillId="0" borderId="0" xfId="7" applyFont="1" applyFill="1" applyBorder="1" applyAlignment="1">
      <alignment vertical="center"/>
    </xf>
    <xf numFmtId="0" fontId="3" fillId="0" borderId="0" xfId="7" applyFont="1" applyFill="1" applyBorder="1" applyAlignment="1">
      <alignment vertical="center"/>
    </xf>
    <xf numFmtId="0" fontId="3" fillId="0" borderId="0" xfId="7" applyFont="1" applyFill="1" applyAlignment="1">
      <alignment vertical="center"/>
    </xf>
    <xf numFmtId="0" fontId="30" fillId="0" borderId="0" xfId="7" applyFont="1" applyAlignment="1">
      <alignment horizontal="left" vertical="center" wrapText="1"/>
    </xf>
    <xf numFmtId="0" fontId="57" fillId="0" borderId="0" xfId="7" applyFont="1" applyAlignment="1">
      <alignment vertical="center"/>
    </xf>
    <xf numFmtId="0" fontId="51" fillId="0" borderId="0" xfId="7" applyFont="1" applyAlignment="1">
      <alignment vertical="center"/>
    </xf>
    <xf numFmtId="0" fontId="3" fillId="0" borderId="0" xfId="7" applyFont="1" applyAlignment="1">
      <alignment horizontal="right" vertical="center"/>
    </xf>
    <xf numFmtId="0" fontId="45" fillId="0" borderId="102" xfId="7" applyFont="1" applyFill="1" applyBorder="1" applyAlignment="1">
      <alignment horizontal="center" vertical="center" wrapText="1" shrinkToFit="1"/>
    </xf>
    <xf numFmtId="0" fontId="45" fillId="0" borderId="14" xfId="7" applyFont="1" applyBorder="1" applyAlignment="1">
      <alignment horizontal="center" vertical="center"/>
    </xf>
    <xf numFmtId="0" fontId="45" fillId="0" borderId="15" xfId="7" applyFont="1" applyBorder="1" applyAlignment="1">
      <alignment horizontal="center" vertical="center"/>
    </xf>
    <xf numFmtId="0" fontId="45" fillId="0" borderId="20" xfId="7" applyFont="1" applyBorder="1" applyAlignment="1">
      <alignment horizontal="center" vertical="center" wrapText="1" shrinkToFit="1"/>
    </xf>
    <xf numFmtId="0" fontId="45" fillId="0" borderId="21" xfId="7" applyFont="1" applyBorder="1" applyAlignment="1">
      <alignment horizontal="center" vertical="center" wrapText="1" shrinkToFit="1"/>
    </xf>
    <xf numFmtId="0" fontId="45" fillId="0" borderId="105" xfId="7" applyFont="1" applyFill="1" applyBorder="1" applyAlignment="1">
      <alignment horizontal="center" vertical="center" wrapText="1" shrinkToFit="1"/>
    </xf>
    <xf numFmtId="0" fontId="45" fillId="0" borderId="106" xfId="7" applyFont="1" applyFill="1" applyBorder="1" applyAlignment="1">
      <alignment horizontal="center" vertical="center" wrapText="1" shrinkToFit="1"/>
    </xf>
    <xf numFmtId="0" fontId="45" fillId="0" borderId="20" xfId="7" applyFont="1" applyFill="1" applyBorder="1" applyAlignment="1">
      <alignment horizontal="center" vertical="center" wrapText="1" shrinkToFit="1"/>
    </xf>
    <xf numFmtId="0" fontId="45" fillId="0" borderId="22" xfId="7" applyFont="1" applyFill="1" applyBorder="1" applyAlignment="1">
      <alignment horizontal="center" vertical="center" wrapText="1" shrinkToFit="1"/>
    </xf>
    <xf numFmtId="0" fontId="45" fillId="0" borderId="28" xfId="7" applyFont="1" applyFill="1" applyBorder="1" applyAlignment="1">
      <alignment horizontal="center" vertical="center" wrapText="1" shrinkToFit="1"/>
    </xf>
    <xf numFmtId="0" fontId="27" fillId="2" borderId="18" xfId="7" applyFont="1" applyFill="1" applyBorder="1" applyAlignment="1">
      <alignment horizontal="left" vertical="center"/>
    </xf>
    <xf numFmtId="3" fontId="15" fillId="2" borderId="100" xfId="1" applyNumberFormat="1" applyFont="1" applyFill="1" applyBorder="1" applyAlignment="1">
      <alignment horizontal="right" vertical="center"/>
    </xf>
    <xf numFmtId="3" fontId="15" fillId="2" borderId="101" xfId="1" applyNumberFormat="1" applyFont="1" applyFill="1" applyBorder="1" applyAlignment="1">
      <alignment horizontal="right" vertical="center"/>
    </xf>
    <xf numFmtId="3" fontId="15" fillId="2" borderId="45" xfId="1" applyNumberFormat="1" applyFont="1" applyFill="1" applyBorder="1" applyAlignment="1">
      <alignment horizontal="right" vertical="center"/>
    </xf>
    <xf numFmtId="3" fontId="27" fillId="0" borderId="102" xfId="7" applyNumberFormat="1" applyFont="1" applyFill="1" applyBorder="1" applyAlignment="1">
      <alignment horizontal="right" vertical="center"/>
    </xf>
    <xf numFmtId="0" fontId="27" fillId="7" borderId="31" xfId="7" applyFont="1" applyFill="1" applyBorder="1" applyAlignment="1">
      <alignment horizontal="center" vertical="center"/>
    </xf>
    <xf numFmtId="0" fontId="27" fillId="7" borderId="18" xfId="7" applyFont="1" applyFill="1" applyBorder="1" applyAlignment="1">
      <alignment horizontal="left" vertical="center"/>
    </xf>
    <xf numFmtId="3" fontId="9" fillId="5" borderId="15" xfId="1" applyNumberFormat="1" applyFont="1" applyFill="1" applyBorder="1" applyAlignment="1">
      <alignment horizontal="right" vertical="center"/>
    </xf>
    <xf numFmtId="3" fontId="9" fillId="5" borderId="107" xfId="1" applyNumberFormat="1" applyFont="1" applyFill="1" applyBorder="1" applyAlignment="1">
      <alignment horizontal="right" vertical="center"/>
    </xf>
    <xf numFmtId="3" fontId="9" fillId="5" borderId="108" xfId="1" applyNumberFormat="1" applyFont="1" applyFill="1" applyBorder="1" applyAlignment="1">
      <alignment horizontal="right" vertical="center"/>
    </xf>
    <xf numFmtId="3" fontId="9" fillId="5" borderId="14" xfId="1" applyNumberFormat="1" applyFont="1" applyFill="1" applyBorder="1" applyAlignment="1">
      <alignment horizontal="right" vertical="center"/>
    </xf>
    <xf numFmtId="3" fontId="9" fillId="5" borderId="18" xfId="1" applyNumberFormat="1" applyFont="1" applyFill="1" applyBorder="1" applyAlignment="1">
      <alignment horizontal="right" vertical="center"/>
    </xf>
    <xf numFmtId="3" fontId="25" fillId="0" borderId="102" xfId="7" applyNumberFormat="1" applyFont="1" applyFill="1" applyBorder="1" applyAlignment="1">
      <alignment horizontal="right" vertical="center"/>
    </xf>
    <xf numFmtId="3" fontId="9" fillId="5" borderId="31" xfId="1" applyNumberFormat="1" applyFont="1" applyFill="1" applyBorder="1" applyAlignment="1">
      <alignment horizontal="right" vertical="center"/>
    </xf>
    <xf numFmtId="0" fontId="25" fillId="0" borderId="18" xfId="7" applyFont="1" applyBorder="1" applyAlignment="1">
      <alignment horizontal="left" vertical="center"/>
    </xf>
    <xf numFmtId="3" fontId="9" fillId="0" borderId="107" xfId="1" applyNumberFormat="1" applyFont="1" applyFill="1" applyBorder="1" applyAlignment="1">
      <alignment horizontal="right" vertical="center"/>
    </xf>
    <xf numFmtId="3" fontId="9" fillId="0" borderId="108" xfId="1" applyNumberFormat="1" applyFont="1" applyFill="1" applyBorder="1" applyAlignment="1">
      <alignment horizontal="right" vertical="center"/>
    </xf>
    <xf numFmtId="3" fontId="9" fillId="0" borderId="14" xfId="1" applyNumberFormat="1" applyFont="1" applyFill="1" applyBorder="1" applyAlignment="1">
      <alignment horizontal="right" vertical="center"/>
    </xf>
    <xf numFmtId="0" fontId="27" fillId="0" borderId="31" xfId="7" applyFont="1" applyBorder="1" applyAlignment="1">
      <alignment horizontal="center" vertical="center"/>
    </xf>
    <xf numFmtId="0" fontId="27" fillId="0" borderId="18" xfId="7" applyFont="1" applyBorder="1" applyAlignment="1">
      <alignment horizontal="left" vertical="center"/>
    </xf>
    <xf numFmtId="3" fontId="15" fillId="0" borderId="15" xfId="1" applyNumberFormat="1" applyFont="1" applyFill="1" applyBorder="1" applyAlignment="1">
      <alignment horizontal="right" vertical="center"/>
    </xf>
    <xf numFmtId="3" fontId="15" fillId="0" borderId="107" xfId="1" applyNumberFormat="1" applyFont="1" applyFill="1" applyBorder="1" applyAlignment="1">
      <alignment horizontal="right" vertical="center"/>
    </xf>
    <xf numFmtId="3" fontId="15" fillId="0" borderId="108" xfId="1" applyNumberFormat="1" applyFont="1" applyFill="1" applyBorder="1" applyAlignment="1">
      <alignment horizontal="right" vertical="center"/>
    </xf>
    <xf numFmtId="3" fontId="15" fillId="0" borderId="14" xfId="1" applyNumberFormat="1" applyFont="1" applyFill="1" applyBorder="1" applyAlignment="1">
      <alignment horizontal="right" vertical="center"/>
    </xf>
    <xf numFmtId="3" fontId="15" fillId="0" borderId="18" xfId="1" applyNumberFormat="1" applyFont="1" applyFill="1" applyBorder="1" applyAlignment="1">
      <alignment horizontal="right" vertical="center"/>
    </xf>
    <xf numFmtId="3" fontId="15" fillId="0" borderId="31" xfId="1" applyNumberFormat="1" applyFont="1" applyFill="1" applyBorder="1" applyAlignment="1">
      <alignment horizontal="right" vertical="center"/>
    </xf>
    <xf numFmtId="0" fontId="58" fillId="0" borderId="18" xfId="7" applyFont="1" applyBorder="1" applyAlignment="1">
      <alignment horizontal="left" vertical="center" indent="4"/>
    </xf>
    <xf numFmtId="3" fontId="15" fillId="5" borderId="107" xfId="1" applyNumberFormat="1" applyFont="1" applyFill="1" applyBorder="1" applyAlignment="1">
      <alignment horizontal="right" vertical="center"/>
    </xf>
    <xf numFmtId="3" fontId="15" fillId="5" borderId="108" xfId="1" applyNumberFormat="1" applyFont="1" applyFill="1" applyBorder="1" applyAlignment="1">
      <alignment horizontal="right" vertical="center"/>
    </xf>
    <xf numFmtId="3" fontId="15" fillId="5" borderId="14" xfId="1" applyNumberFormat="1" applyFont="1" applyFill="1" applyBorder="1" applyAlignment="1">
      <alignment horizontal="right" vertical="center"/>
    </xf>
    <xf numFmtId="3" fontId="27" fillId="0" borderId="14" xfId="7" applyNumberFormat="1" applyFont="1" applyBorder="1" applyAlignment="1">
      <alignment horizontal="right" vertical="center"/>
    </xf>
    <xf numFmtId="3" fontId="27" fillId="0" borderId="15" xfId="7" applyNumberFormat="1" applyFont="1" applyBorder="1" applyAlignment="1">
      <alignment horizontal="right" vertical="center"/>
    </xf>
    <xf numFmtId="3" fontId="27" fillId="0" borderId="108" xfId="7" applyNumberFormat="1" applyFont="1" applyBorder="1" applyAlignment="1">
      <alignment horizontal="right" vertical="center"/>
    </xf>
    <xf numFmtId="3" fontId="27" fillId="0" borderId="31" xfId="7" applyNumberFormat="1" applyFont="1" applyBorder="1" applyAlignment="1">
      <alignment horizontal="right" vertical="center"/>
    </xf>
    <xf numFmtId="0" fontId="58" fillId="0" borderId="18" xfId="7" applyFont="1" applyBorder="1" applyAlignment="1">
      <alignment horizontal="right" vertical="center"/>
    </xf>
    <xf numFmtId="3" fontId="25" fillId="0" borderId="14" xfId="7" applyNumberFormat="1" applyFont="1" applyBorder="1" applyAlignment="1">
      <alignment horizontal="right" vertical="center"/>
    </xf>
    <xf numFmtId="3" fontId="25" fillId="0" borderId="15" xfId="7" applyNumberFormat="1" applyFont="1" applyBorder="1" applyAlignment="1">
      <alignment horizontal="right" vertical="center"/>
    </xf>
    <xf numFmtId="3" fontId="25" fillId="0" borderId="107" xfId="7" applyNumberFormat="1" applyFont="1" applyBorder="1" applyAlignment="1">
      <alignment horizontal="right" vertical="center"/>
    </xf>
    <xf numFmtId="3" fontId="25" fillId="0" borderId="108" xfId="7" applyNumberFormat="1" applyFont="1" applyBorder="1" applyAlignment="1">
      <alignment horizontal="right" vertical="center"/>
    </xf>
    <xf numFmtId="3" fontId="25" fillId="0" borderId="31" xfId="7" applyNumberFormat="1" applyFont="1" applyBorder="1" applyAlignment="1">
      <alignment horizontal="right" vertical="center"/>
    </xf>
    <xf numFmtId="3" fontId="27" fillId="0" borderId="107" xfId="7" applyNumberFormat="1" applyFont="1" applyBorder="1" applyAlignment="1">
      <alignment horizontal="right" vertical="center"/>
    </xf>
    <xf numFmtId="0" fontId="27" fillId="0" borderId="55" xfId="7" applyFont="1" applyBorder="1" applyAlignment="1">
      <alignment horizontal="left" vertical="center"/>
    </xf>
    <xf numFmtId="3" fontId="27" fillId="0" borderId="33" xfId="7" applyNumberFormat="1" applyFont="1" applyBorder="1" applyAlignment="1">
      <alignment horizontal="right" vertical="center"/>
    </xf>
    <xf numFmtId="3" fontId="25" fillId="0" borderId="33" xfId="7" applyNumberFormat="1" applyFont="1" applyBorder="1" applyAlignment="1">
      <alignment horizontal="right" vertical="center"/>
    </xf>
    <xf numFmtId="3" fontId="25" fillId="0" borderId="54" xfId="7" applyNumberFormat="1" applyFont="1" applyBorder="1" applyAlignment="1">
      <alignment horizontal="right" vertical="center"/>
    </xf>
    <xf numFmtId="3" fontId="25" fillId="0" borderId="56" xfId="7" applyNumberFormat="1" applyFont="1" applyBorder="1" applyAlignment="1">
      <alignment horizontal="right" vertical="center"/>
    </xf>
    <xf numFmtId="3" fontId="25" fillId="0" borderId="109" xfId="7" applyNumberFormat="1" applyFont="1" applyBorder="1" applyAlignment="1">
      <alignment horizontal="right" vertical="center"/>
    </xf>
    <xf numFmtId="3" fontId="25" fillId="0" borderId="110" xfId="7" applyNumberFormat="1" applyFont="1" applyBorder="1" applyAlignment="1">
      <alignment horizontal="right" vertical="center"/>
    </xf>
    <xf numFmtId="3" fontId="25" fillId="0" borderId="53" xfId="7" applyNumberFormat="1" applyFont="1" applyBorder="1" applyAlignment="1">
      <alignment horizontal="right" vertical="center"/>
    </xf>
    <xf numFmtId="3" fontId="15" fillId="2" borderId="107" xfId="1" applyNumberFormat="1" applyFont="1" applyFill="1" applyBorder="1" applyAlignment="1">
      <alignment horizontal="right" vertical="center"/>
    </xf>
    <xf numFmtId="3" fontId="15" fillId="2" borderId="108" xfId="1" applyNumberFormat="1" applyFont="1" applyFill="1" applyBorder="1" applyAlignment="1">
      <alignment horizontal="right" vertical="center"/>
    </xf>
    <xf numFmtId="3" fontId="15" fillId="2" borderId="14" xfId="1" applyNumberFormat="1" applyFont="1" applyFill="1" applyBorder="1" applyAlignment="1">
      <alignment horizontal="right" vertical="center"/>
    </xf>
    <xf numFmtId="0" fontId="27" fillId="5" borderId="31" xfId="7" applyFont="1" applyFill="1" applyBorder="1" applyAlignment="1">
      <alignment horizontal="center" vertical="center"/>
    </xf>
    <xf numFmtId="0" fontId="27" fillId="5" borderId="18" xfId="7" applyFont="1" applyFill="1" applyBorder="1" applyAlignment="1">
      <alignment horizontal="left" vertical="center"/>
    </xf>
    <xf numFmtId="0" fontId="25" fillId="0" borderId="31" xfId="7" applyFont="1" applyFill="1" applyBorder="1" applyAlignment="1">
      <alignment horizontal="center" vertical="center"/>
    </xf>
    <xf numFmtId="0" fontId="58" fillId="0" borderId="18" xfId="7" applyFont="1" applyFill="1" applyBorder="1" applyAlignment="1">
      <alignment horizontal="left" vertical="center" indent="4"/>
    </xf>
    <xf numFmtId="0" fontId="27" fillId="5" borderId="17" xfId="7" applyFont="1" applyFill="1" applyBorder="1" applyAlignment="1">
      <alignment horizontal="left" vertical="center"/>
    </xf>
    <xf numFmtId="3" fontId="9" fillId="0" borderId="54" xfId="1" applyNumberFormat="1" applyFont="1" applyFill="1" applyBorder="1" applyAlignment="1">
      <alignment horizontal="right" vertical="center"/>
    </xf>
    <xf numFmtId="3" fontId="9" fillId="0" borderId="109" xfId="1" applyNumberFormat="1" applyFont="1" applyFill="1" applyBorder="1" applyAlignment="1">
      <alignment horizontal="right" vertical="center"/>
    </xf>
    <xf numFmtId="3" fontId="9" fillId="0" borderId="110" xfId="1" applyNumberFormat="1" applyFont="1" applyFill="1" applyBorder="1" applyAlignment="1">
      <alignment horizontal="right" vertical="center"/>
    </xf>
    <xf numFmtId="3" fontId="9" fillId="0" borderId="53" xfId="1" applyNumberFormat="1" applyFont="1" applyFill="1" applyBorder="1" applyAlignment="1">
      <alignment horizontal="right" vertical="center"/>
    </xf>
    <xf numFmtId="0" fontId="54" fillId="0" borderId="18" xfId="7" applyFont="1" applyFill="1" applyBorder="1" applyAlignment="1">
      <alignment horizontal="left" vertical="center" indent="4"/>
    </xf>
    <xf numFmtId="3" fontId="25" fillId="0" borderId="54" xfId="7" applyNumberFormat="1" applyFont="1" applyFill="1" applyBorder="1" applyAlignment="1">
      <alignment horizontal="right" vertical="center"/>
    </xf>
    <xf numFmtId="3" fontId="25" fillId="0" borderId="56" xfId="7" applyNumberFormat="1" applyFont="1" applyFill="1" applyBorder="1" applyAlignment="1">
      <alignment horizontal="right" vertical="center"/>
    </xf>
    <xf numFmtId="3" fontId="25" fillId="0" borderId="109" xfId="7" applyNumberFormat="1" applyFont="1" applyFill="1" applyBorder="1" applyAlignment="1">
      <alignment horizontal="right" vertical="center"/>
    </xf>
    <xf numFmtId="3" fontId="25" fillId="0" borderId="110" xfId="7" applyNumberFormat="1" applyFont="1" applyFill="1" applyBorder="1" applyAlignment="1">
      <alignment horizontal="right" vertical="center"/>
    </xf>
    <xf numFmtId="3" fontId="25" fillId="0" borderId="53" xfId="7" applyNumberFormat="1" applyFont="1" applyFill="1" applyBorder="1" applyAlignment="1">
      <alignment horizontal="right" vertical="center"/>
    </xf>
    <xf numFmtId="0" fontId="25" fillId="0" borderId="0" xfId="7" applyFont="1" applyFill="1" applyAlignment="1">
      <alignment vertical="center"/>
    </xf>
    <xf numFmtId="0" fontId="25" fillId="8" borderId="5" xfId="7" applyFont="1" applyFill="1" applyBorder="1" applyAlignment="1">
      <alignment horizontal="center" vertical="center"/>
    </xf>
    <xf numFmtId="0" fontId="27" fillId="8" borderId="7" xfId="7" applyFont="1" applyFill="1" applyBorder="1" applyAlignment="1">
      <alignment vertical="center"/>
    </xf>
    <xf numFmtId="3" fontId="9" fillId="8" borderId="5" xfId="1" applyNumberFormat="1" applyFont="1" applyFill="1" applyBorder="1" applyAlignment="1">
      <alignment horizontal="right" vertical="center"/>
    </xf>
    <xf numFmtId="3" fontId="9" fillId="8" borderId="6" xfId="1" applyNumberFormat="1" applyFont="1" applyFill="1" applyBorder="1" applyAlignment="1">
      <alignment horizontal="right" vertical="center"/>
    </xf>
    <xf numFmtId="3" fontId="9" fillId="8" borderId="111" xfId="1" applyNumberFormat="1" applyFont="1" applyFill="1" applyBorder="1" applyAlignment="1">
      <alignment horizontal="right" vertical="center"/>
    </xf>
    <xf numFmtId="3" fontId="9" fillId="8" borderId="112" xfId="1" applyNumberFormat="1" applyFont="1" applyFill="1" applyBorder="1" applyAlignment="1">
      <alignment horizontal="right" vertical="center"/>
    </xf>
    <xf numFmtId="3" fontId="9" fillId="8" borderId="26" xfId="1" applyNumberFormat="1" applyFont="1" applyFill="1" applyBorder="1" applyAlignment="1">
      <alignment horizontal="right" vertical="center"/>
    </xf>
    <xf numFmtId="3" fontId="9" fillId="8" borderId="7" xfId="1" applyNumberFormat="1" applyFont="1" applyFill="1" applyBorder="1" applyAlignment="1">
      <alignment horizontal="right" vertical="center"/>
    </xf>
    <xf numFmtId="3" fontId="3" fillId="0" borderId="0" xfId="7" applyNumberFormat="1" applyFont="1" applyFill="1" applyBorder="1" applyAlignment="1">
      <alignment horizontal="right" vertical="center"/>
    </xf>
    <xf numFmtId="0" fontId="3" fillId="0" borderId="0" xfId="7" applyFont="1" applyFill="1" applyBorder="1" applyAlignment="1">
      <alignment horizontal="center" vertical="center"/>
    </xf>
    <xf numFmtId="0" fontId="23" fillId="0" borderId="0" xfId="7" applyFont="1" applyFill="1" applyBorder="1" applyAlignment="1">
      <alignment vertical="center"/>
    </xf>
    <xf numFmtId="0" fontId="25" fillId="0" borderId="0" xfId="7" applyFont="1" applyFill="1" applyBorder="1" applyAlignment="1">
      <alignment vertical="center"/>
    </xf>
    <xf numFmtId="0" fontId="52" fillId="0" borderId="0" xfId="7" applyFont="1" applyAlignment="1">
      <alignment vertical="center"/>
    </xf>
    <xf numFmtId="0" fontId="11" fillId="0" borderId="0" xfId="1" applyFont="1" applyAlignment="1">
      <alignment horizontal="center" vertical="center"/>
    </xf>
    <xf numFmtId="0" fontId="9" fillId="0" borderId="16" xfId="1" applyFont="1" applyFill="1" applyBorder="1" applyAlignment="1" applyProtection="1">
      <alignment vertical="center"/>
      <protection locked="0"/>
    </xf>
    <xf numFmtId="0" fontId="9" fillId="0" borderId="16" xfId="1" applyFont="1" applyFill="1" applyBorder="1" applyAlignment="1" applyProtection="1">
      <alignment horizontal="center" vertical="center"/>
      <protection locked="0"/>
    </xf>
    <xf numFmtId="0" fontId="12" fillId="0" borderId="71" xfId="1" applyFont="1" applyBorder="1" applyAlignment="1" applyProtection="1">
      <alignment horizontal="center" vertical="center" wrapText="1"/>
      <protection locked="0"/>
    </xf>
    <xf numFmtId="0" fontId="12" fillId="0" borderId="102" xfId="1" applyFont="1" applyBorder="1" applyAlignment="1" applyProtection="1">
      <alignment horizontal="center" vertical="center"/>
      <protection locked="0"/>
    </xf>
    <xf numFmtId="2" fontId="12" fillId="0" borderId="58" xfId="1" applyNumberFormat="1" applyFont="1" applyBorder="1" applyAlignment="1" applyProtection="1">
      <alignment horizontal="center" vertical="center" wrapText="1"/>
      <protection locked="0"/>
    </xf>
    <xf numFmtId="0" fontId="12" fillId="0" borderId="73" xfId="1" applyFont="1" applyBorder="1" applyAlignment="1" applyProtection="1">
      <alignment horizontal="center" vertical="center" wrapText="1"/>
      <protection locked="0"/>
    </xf>
    <xf numFmtId="0" fontId="12" fillId="0" borderId="0" xfId="1" applyFont="1" applyAlignment="1" applyProtection="1">
      <alignment vertical="center"/>
      <protection locked="0"/>
    </xf>
    <xf numFmtId="0" fontId="12" fillId="0" borderId="0" xfId="1" applyFont="1" applyAlignment="1">
      <alignment vertical="center"/>
    </xf>
    <xf numFmtId="0" fontId="9" fillId="8" borderId="23" xfId="1" applyFont="1" applyFill="1" applyBorder="1" applyAlignment="1" applyProtection="1">
      <alignment horizontal="center" vertical="center"/>
      <protection locked="0"/>
    </xf>
    <xf numFmtId="0" fontId="15" fillId="8" borderId="64" xfId="1" applyFont="1" applyFill="1" applyBorder="1" applyAlignment="1" applyProtection="1">
      <alignment horizontal="left" vertical="center" indent="1" readingOrder="1"/>
      <protection locked="0"/>
    </xf>
    <xf numFmtId="0" fontId="15" fillId="8" borderId="42" xfId="1" applyFont="1" applyFill="1" applyBorder="1" applyAlignment="1" applyProtection="1">
      <alignment horizontal="left" vertical="center" indent="1" readingOrder="1"/>
      <protection locked="0"/>
    </xf>
    <xf numFmtId="167" fontId="9" fillId="8" borderId="10" xfId="1" applyNumberFormat="1" applyFont="1" applyFill="1" applyBorder="1" applyAlignment="1">
      <alignment horizontal="right" vertical="center"/>
    </xf>
    <xf numFmtId="167" fontId="9" fillId="8" borderId="12" xfId="1" applyNumberFormat="1" applyFont="1" applyFill="1" applyBorder="1" applyAlignment="1">
      <alignment horizontal="right" vertical="center"/>
    </xf>
    <xf numFmtId="3" fontId="9" fillId="0" borderId="0" xfId="1" applyNumberFormat="1" applyFont="1" applyAlignment="1" applyProtection="1">
      <alignment horizontal="right" vertical="center"/>
      <protection locked="0"/>
    </xf>
    <xf numFmtId="0" fontId="9" fillId="7" borderId="13" xfId="1" applyFont="1" applyFill="1" applyBorder="1" applyAlignment="1" applyProtection="1">
      <alignment horizontal="center" vertical="center"/>
      <protection locked="0"/>
    </xf>
    <xf numFmtId="3" fontId="9" fillId="7" borderId="14" xfId="1" applyNumberFormat="1" applyFont="1" applyFill="1" applyBorder="1" applyAlignment="1" applyProtection="1">
      <alignment horizontal="right" vertical="center"/>
      <protection locked="0"/>
    </xf>
    <xf numFmtId="3" fontId="9" fillId="7" borderId="15" xfId="1" applyNumberFormat="1" applyFont="1" applyFill="1" applyBorder="1" applyAlignment="1" applyProtection="1">
      <alignment horizontal="right" vertical="center"/>
      <protection locked="0"/>
    </xf>
    <xf numFmtId="3" fontId="9" fillId="9" borderId="15" xfId="1" applyNumberFormat="1" applyFont="1" applyFill="1" applyBorder="1" applyAlignment="1">
      <alignment horizontal="right" vertical="center"/>
    </xf>
    <xf numFmtId="3" fontId="9" fillId="7" borderId="18" xfId="1" applyNumberFormat="1" applyFont="1" applyFill="1" applyBorder="1" applyAlignment="1" applyProtection="1">
      <alignment horizontal="right" vertical="center"/>
      <protection locked="0"/>
    </xf>
    <xf numFmtId="3" fontId="9" fillId="0" borderId="0" xfId="1" applyNumberFormat="1" applyFont="1" applyBorder="1" applyAlignment="1" applyProtection="1">
      <alignment horizontal="right" vertical="center" wrapText="1"/>
      <protection locked="0"/>
    </xf>
    <xf numFmtId="0" fontId="9" fillId="0" borderId="0" xfId="1" applyFont="1" applyBorder="1" applyAlignment="1">
      <alignment vertical="center" wrapText="1"/>
    </xf>
    <xf numFmtId="3" fontId="9" fillId="7" borderId="15" xfId="1" applyNumberFormat="1" applyFont="1" applyFill="1" applyBorder="1" applyAlignment="1">
      <alignment horizontal="right" vertical="center"/>
    </xf>
    <xf numFmtId="3" fontId="9" fillId="0" borderId="0" xfId="1" applyNumberFormat="1" applyFont="1" applyFill="1" applyAlignment="1" applyProtection="1">
      <alignment horizontal="right" vertical="center"/>
      <protection locked="0"/>
    </xf>
    <xf numFmtId="0" fontId="9" fillId="0" borderId="0" xfId="1" applyFont="1" applyFill="1" applyAlignment="1">
      <alignment horizontal="left" vertical="center"/>
    </xf>
    <xf numFmtId="0" fontId="9" fillId="7" borderId="113" xfId="1" applyFont="1" applyFill="1" applyBorder="1" applyAlignment="1" applyProtection="1">
      <alignment horizontal="center" vertical="center"/>
      <protection locked="0"/>
    </xf>
    <xf numFmtId="3" fontId="9" fillId="7" borderId="116" xfId="1" applyNumberFormat="1" applyFont="1" applyFill="1" applyBorder="1" applyAlignment="1" applyProtection="1">
      <alignment horizontal="right" vertical="center"/>
      <protection locked="0"/>
    </xf>
    <xf numFmtId="3" fontId="9" fillId="7" borderId="117" xfId="1" applyNumberFormat="1" applyFont="1" applyFill="1" applyBorder="1" applyAlignment="1" applyProtection="1">
      <alignment horizontal="right" vertical="center"/>
      <protection locked="0"/>
    </xf>
    <xf numFmtId="3" fontId="9" fillId="9" borderId="56" xfId="1" applyNumberFormat="1" applyFont="1" applyFill="1" applyBorder="1" applyAlignment="1">
      <alignment horizontal="right" vertical="center"/>
    </xf>
    <xf numFmtId="3" fontId="9" fillId="7" borderId="118" xfId="1" applyNumberFormat="1" applyFont="1" applyFill="1" applyBorder="1" applyAlignment="1" applyProtection="1">
      <alignment horizontal="right" vertical="center"/>
      <protection locked="0"/>
    </xf>
    <xf numFmtId="0" fontId="9" fillId="0" borderId="8" xfId="1" applyFont="1" applyBorder="1" applyAlignment="1" applyProtection="1">
      <alignment horizontal="center" vertical="center"/>
      <protection locked="0"/>
    </xf>
    <xf numFmtId="0" fontId="9" fillId="0" borderId="67" xfId="1" applyFont="1" applyBorder="1" applyAlignment="1" applyProtection="1">
      <alignment horizontal="left" vertical="center" indent="1" readingOrder="1"/>
      <protection locked="0"/>
    </xf>
    <xf numFmtId="0" fontId="9" fillId="0" borderId="17" xfId="1" applyFont="1" applyBorder="1" applyAlignment="1" applyProtection="1">
      <alignment horizontal="left" vertical="center" wrapText="1" indent="1" readingOrder="1"/>
      <protection locked="0"/>
    </xf>
    <xf numFmtId="3" fontId="9" fillId="0" borderId="27" xfId="1" applyNumberFormat="1" applyFont="1" applyBorder="1" applyAlignment="1" applyProtection="1">
      <alignment horizontal="right" vertical="center"/>
      <protection locked="0"/>
    </xf>
    <xf numFmtId="3" fontId="9" fillId="0" borderId="16" xfId="1" applyNumberFormat="1" applyFont="1" applyBorder="1" applyAlignment="1" applyProtection="1">
      <alignment horizontal="right" vertical="center"/>
      <protection locked="0"/>
    </xf>
    <xf numFmtId="3" fontId="9" fillId="0" borderId="119" xfId="1" applyNumberFormat="1" applyFont="1" applyFill="1" applyBorder="1" applyAlignment="1">
      <alignment horizontal="right" vertical="center"/>
    </xf>
    <xf numFmtId="3" fontId="9" fillId="0" borderId="17" xfId="1" applyNumberFormat="1" applyFont="1" applyBorder="1" applyAlignment="1" applyProtection="1">
      <alignment horizontal="right" vertical="center"/>
      <protection locked="0"/>
    </xf>
    <xf numFmtId="0" fontId="9" fillId="7" borderId="41" xfId="1" applyFont="1" applyFill="1" applyBorder="1" applyAlignment="1" applyProtection="1">
      <alignment horizontal="center" vertical="center"/>
      <protection locked="0"/>
    </xf>
    <xf numFmtId="3" fontId="9" fillId="7" borderId="56" xfId="1" applyNumberFormat="1" applyFont="1" applyFill="1" applyBorder="1" applyAlignment="1" applyProtection="1">
      <alignment horizontal="right" vertical="center"/>
      <protection locked="0"/>
    </xf>
    <xf numFmtId="3" fontId="9" fillId="9" borderId="117" xfId="1" applyNumberFormat="1" applyFont="1" applyFill="1" applyBorder="1" applyAlignment="1">
      <alignment horizontal="right" vertical="center"/>
    </xf>
    <xf numFmtId="3" fontId="9" fillId="7" borderId="55" xfId="1" applyNumberFormat="1" applyFont="1" applyFill="1" applyBorder="1" applyAlignment="1" applyProtection="1">
      <alignment horizontal="right" vertical="center"/>
      <protection locked="0"/>
    </xf>
    <xf numFmtId="3" fontId="9" fillId="0" borderId="0" xfId="1" applyNumberFormat="1" applyFont="1" applyBorder="1" applyAlignment="1" applyProtection="1">
      <alignment horizontal="right" vertical="center"/>
      <protection locked="0"/>
    </xf>
    <xf numFmtId="0" fontId="9" fillId="0" borderId="121" xfId="1" applyFont="1" applyBorder="1" applyAlignment="1" applyProtection="1">
      <alignment horizontal="center" vertical="center"/>
      <protection locked="0"/>
    </xf>
    <xf numFmtId="0" fontId="9" fillId="4" borderId="122" xfId="1" applyFont="1" applyFill="1" applyBorder="1" applyAlignment="1" applyProtection="1">
      <alignment horizontal="left" vertical="center" indent="1" readingOrder="1"/>
      <protection locked="0"/>
    </xf>
    <xf numFmtId="0" fontId="9" fillId="0" borderId="123" xfId="1" applyFont="1" applyBorder="1" applyAlignment="1" applyProtection="1">
      <alignment horizontal="left" vertical="center" wrapText="1" indent="1" readingOrder="1"/>
      <protection locked="0"/>
    </xf>
    <xf numFmtId="3" fontId="9" fillId="0" borderId="90" xfId="1" applyNumberFormat="1" applyFont="1" applyBorder="1" applyAlignment="1" applyProtection="1">
      <alignment horizontal="right" vertical="center"/>
      <protection locked="0"/>
    </xf>
    <xf numFmtId="3" fontId="9" fillId="0" borderId="91" xfId="1" applyNumberFormat="1" applyFont="1" applyBorder="1" applyAlignment="1" applyProtection="1">
      <alignment horizontal="right" vertical="center"/>
      <protection locked="0"/>
    </xf>
    <xf numFmtId="3" fontId="9" fillId="0" borderId="91" xfId="1" applyNumberFormat="1" applyFont="1" applyFill="1" applyBorder="1" applyAlignment="1">
      <alignment horizontal="right" vertical="center"/>
    </xf>
    <xf numFmtId="3" fontId="9" fillId="0" borderId="123" xfId="1" applyNumberFormat="1" applyFont="1" applyBorder="1" applyAlignment="1" applyProtection="1">
      <alignment horizontal="right" vertical="center"/>
      <protection locked="0"/>
    </xf>
    <xf numFmtId="0" fontId="9" fillId="4" borderId="72" xfId="1" applyFont="1" applyFill="1" applyBorder="1" applyAlignment="1" applyProtection="1">
      <alignment horizontal="left" vertical="center" indent="1" readingOrder="1"/>
      <protection locked="0"/>
    </xf>
    <xf numFmtId="0" fontId="9" fillId="0" borderId="123" xfId="1" applyFont="1" applyFill="1" applyBorder="1" applyAlignment="1" applyProtection="1">
      <alignment horizontal="left" vertical="center" wrapText="1" indent="1" readingOrder="1"/>
      <protection locked="0"/>
    </xf>
    <xf numFmtId="3" fontId="9" fillId="0" borderId="90" xfId="1" applyNumberFormat="1" applyFont="1" applyFill="1" applyBorder="1" applyAlignment="1" applyProtection="1">
      <alignment horizontal="right" vertical="center"/>
      <protection locked="0"/>
    </xf>
    <xf numFmtId="3" fontId="9" fillId="0" borderId="91" xfId="1" applyNumberFormat="1" applyFont="1" applyFill="1" applyBorder="1" applyAlignment="1" applyProtection="1">
      <alignment horizontal="right" vertical="center"/>
      <protection locked="0"/>
    </xf>
    <xf numFmtId="3" fontId="9" fillId="0" borderId="123" xfId="1" applyNumberFormat="1" applyFont="1" applyFill="1" applyBorder="1" applyAlignment="1" applyProtection="1">
      <alignment horizontal="right" vertical="center"/>
      <protection locked="0"/>
    </xf>
    <xf numFmtId="3" fontId="9" fillId="0" borderId="0" xfId="1" applyNumberFormat="1" applyFont="1" applyFill="1" applyBorder="1" applyAlignment="1" applyProtection="1">
      <alignment horizontal="right" vertical="center"/>
      <protection locked="0"/>
    </xf>
    <xf numFmtId="0" fontId="9" fillId="0" borderId="0" xfId="1" applyFont="1" applyFill="1" applyAlignment="1">
      <alignment vertical="center"/>
    </xf>
    <xf numFmtId="0" fontId="9" fillId="4" borderId="67" xfId="1" applyFont="1" applyFill="1" applyBorder="1" applyAlignment="1" applyProtection="1">
      <alignment horizontal="left" vertical="center" indent="1" readingOrder="1"/>
      <protection locked="0"/>
    </xf>
    <xf numFmtId="49" fontId="59" fillId="0" borderId="123" xfId="1" applyNumberFormat="1" applyFont="1" applyBorder="1" applyAlignment="1" applyProtection="1">
      <alignment horizontal="left" vertical="center" wrapText="1" indent="1" readingOrder="1"/>
      <protection locked="0"/>
    </xf>
    <xf numFmtId="3" fontId="9" fillId="0" borderId="49" xfId="1" applyNumberFormat="1" applyFont="1" applyBorder="1" applyAlignment="1" applyProtection="1">
      <alignment horizontal="right" vertical="center"/>
      <protection locked="0"/>
    </xf>
    <xf numFmtId="3" fontId="9" fillId="0" borderId="71" xfId="1" applyNumberFormat="1" applyFont="1" applyBorder="1" applyAlignment="1" applyProtection="1">
      <alignment horizontal="right" vertical="center"/>
      <protection locked="0"/>
    </xf>
    <xf numFmtId="3" fontId="9" fillId="0" borderId="92" xfId="1" applyNumberFormat="1" applyFont="1" applyFill="1" applyBorder="1" applyAlignment="1">
      <alignment horizontal="right" vertical="center"/>
    </xf>
    <xf numFmtId="3" fontId="9" fillId="0" borderId="50" xfId="1" applyNumberFormat="1" applyFont="1" applyBorder="1" applyAlignment="1" applyProtection="1">
      <alignment horizontal="right" vertical="center"/>
      <protection locked="0"/>
    </xf>
    <xf numFmtId="49" fontId="59" fillId="0" borderId="50" xfId="1" applyNumberFormat="1" applyFont="1" applyBorder="1" applyAlignment="1" applyProtection="1">
      <alignment horizontal="left" vertical="center" wrapText="1" indent="1" readingOrder="1"/>
      <protection locked="0"/>
    </xf>
    <xf numFmtId="3" fontId="9" fillId="0" borderId="124" xfId="1" applyNumberFormat="1" applyFont="1" applyBorder="1" applyAlignment="1" applyProtection="1">
      <alignment horizontal="right" vertical="center"/>
      <protection locked="0"/>
    </xf>
    <xf numFmtId="3" fontId="9" fillId="0" borderId="119" xfId="1" applyNumberFormat="1" applyFont="1" applyBorder="1" applyAlignment="1" applyProtection="1">
      <alignment horizontal="right" vertical="center"/>
      <protection locked="0"/>
    </xf>
    <xf numFmtId="3" fontId="9" fillId="0" borderId="125" xfId="1" applyNumberFormat="1" applyFont="1" applyBorder="1" applyAlignment="1" applyProtection="1">
      <alignment horizontal="right" vertical="center"/>
      <protection locked="0"/>
    </xf>
    <xf numFmtId="49" fontId="59" fillId="0" borderId="17" xfId="1" applyNumberFormat="1" applyFont="1" applyBorder="1" applyAlignment="1" applyProtection="1">
      <alignment horizontal="left" vertical="center" wrapText="1" indent="1" readingOrder="1"/>
      <protection locked="0"/>
    </xf>
    <xf numFmtId="0" fontId="9" fillId="0" borderId="44" xfId="1" applyFont="1" applyBorder="1" applyAlignment="1" applyProtection="1">
      <alignment horizontal="center" vertical="center"/>
      <protection locked="0"/>
    </xf>
    <xf numFmtId="0" fontId="9" fillId="4" borderId="69" xfId="1" applyFont="1" applyFill="1" applyBorder="1" applyAlignment="1" applyProtection="1">
      <alignment horizontal="left" vertical="center" indent="1" readingOrder="1"/>
      <protection locked="0"/>
    </xf>
    <xf numFmtId="49" fontId="59" fillId="0" borderId="52" xfId="1" applyNumberFormat="1" applyFont="1" applyBorder="1" applyAlignment="1" applyProtection="1">
      <alignment horizontal="left" vertical="center" wrapText="1" indent="1" readingOrder="1"/>
      <protection locked="0"/>
    </xf>
    <xf numFmtId="3" fontId="9" fillId="0" borderId="51" xfId="1" applyNumberFormat="1" applyFont="1" applyBorder="1" applyAlignment="1" applyProtection="1">
      <alignment horizontal="right" vertical="center"/>
      <protection locked="0"/>
    </xf>
    <xf numFmtId="3" fontId="9" fillId="0" borderId="58" xfId="1" applyNumberFormat="1" applyFont="1" applyBorder="1" applyAlignment="1" applyProtection="1">
      <alignment horizontal="right" vertical="center"/>
      <protection locked="0"/>
    </xf>
    <xf numFmtId="3" fontId="9" fillId="0" borderId="97" xfId="1" applyNumberFormat="1" applyFont="1" applyFill="1" applyBorder="1" applyAlignment="1">
      <alignment horizontal="right" vertical="center"/>
    </xf>
    <xf numFmtId="3" fontId="9" fillId="0" borderId="52" xfId="1" applyNumberFormat="1" applyFont="1" applyBorder="1" applyAlignment="1" applyProtection="1">
      <alignment horizontal="right" vertical="center"/>
      <protection locked="0"/>
    </xf>
    <xf numFmtId="0" fontId="9" fillId="0" borderId="0" xfId="1" applyFont="1" applyAlignment="1" applyProtection="1">
      <alignment vertical="center" wrapText="1"/>
      <protection locked="0"/>
    </xf>
    <xf numFmtId="0" fontId="3" fillId="0" borderId="0" xfId="7"/>
    <xf numFmtId="3" fontId="3" fillId="0" borderId="0" xfId="7" applyNumberFormat="1"/>
    <xf numFmtId="167" fontId="60" fillId="0" borderId="0" xfId="7" applyNumberFormat="1" applyFont="1" applyFill="1"/>
    <xf numFmtId="0" fontId="60" fillId="0" borderId="0" xfId="1" applyFont="1" applyAlignment="1" applyProtection="1">
      <alignment vertical="center"/>
      <protection locked="0"/>
    </xf>
    <xf numFmtId="0" fontId="60" fillId="0" borderId="0" xfId="7" applyFont="1"/>
    <xf numFmtId="0" fontId="60" fillId="0" borderId="0" xfId="1" applyFont="1" applyAlignment="1">
      <alignment vertical="center"/>
    </xf>
    <xf numFmtId="167" fontId="60" fillId="0" borderId="0" xfId="7" applyNumberFormat="1" applyFont="1"/>
    <xf numFmtId="3" fontId="23" fillId="0" borderId="0" xfId="7" applyNumberFormat="1" applyFont="1"/>
    <xf numFmtId="0" fontId="9" fillId="0" borderId="43" xfId="1" applyFont="1" applyBorder="1" applyAlignment="1" applyProtection="1">
      <alignment horizontal="right" vertical="center"/>
      <protection locked="0"/>
    </xf>
    <xf numFmtId="3" fontId="9" fillId="0" borderId="43" xfId="1" applyNumberFormat="1" applyFont="1" applyBorder="1" applyAlignment="1" applyProtection="1">
      <alignment horizontal="right" vertical="center"/>
      <protection locked="0"/>
    </xf>
    <xf numFmtId="0" fontId="9" fillId="0" borderId="43" xfId="1" applyFont="1" applyBorder="1" applyAlignment="1">
      <alignment horizontal="right" vertical="center"/>
    </xf>
    <xf numFmtId="0" fontId="9" fillId="0" borderId="44" xfId="1" applyFont="1" applyBorder="1" applyAlignment="1">
      <alignment horizontal="right" vertical="center"/>
    </xf>
    <xf numFmtId="0" fontId="9" fillId="0" borderId="56" xfId="1" applyFont="1" applyBorder="1" applyAlignment="1" applyProtection="1">
      <alignment horizontal="left" vertical="center" indent="1"/>
      <protection locked="0"/>
    </xf>
    <xf numFmtId="0" fontId="9" fillId="0" borderId="47" xfId="1" applyFont="1" applyFill="1" applyBorder="1" applyAlignment="1" applyProtection="1">
      <alignment horizontal="left" vertical="center" indent="1"/>
      <protection locked="0"/>
    </xf>
    <xf numFmtId="0" fontId="7" fillId="4" borderId="0" xfId="1" applyFont="1" applyFill="1" applyAlignment="1" applyProtection="1">
      <alignment vertical="center"/>
      <protection locked="0"/>
    </xf>
    <xf numFmtId="0" fontId="9" fillId="4" borderId="0" xfId="1" applyFont="1" applyFill="1" applyAlignment="1">
      <alignment vertical="center"/>
    </xf>
    <xf numFmtId="0" fontId="11" fillId="4" borderId="0" xfId="1" applyFont="1" applyFill="1" applyAlignment="1">
      <alignment vertical="center"/>
    </xf>
    <xf numFmtId="0" fontId="9" fillId="4" borderId="0" xfId="1" applyFont="1" applyFill="1" applyAlignment="1">
      <alignment horizontal="center" vertical="center"/>
    </xf>
    <xf numFmtId="0" fontId="9" fillId="4" borderId="0" xfId="1" applyFont="1" applyFill="1" applyBorder="1" applyAlignment="1">
      <alignment vertical="center"/>
    </xf>
    <xf numFmtId="0" fontId="9" fillId="4" borderId="0" xfId="1" applyFont="1" applyFill="1" applyBorder="1" applyAlignment="1">
      <alignment horizontal="right" vertical="center"/>
    </xf>
    <xf numFmtId="0" fontId="15" fillId="4" borderId="0" xfId="1" applyFont="1" applyFill="1" applyBorder="1" applyAlignment="1">
      <alignment horizontal="center" vertical="center"/>
    </xf>
    <xf numFmtId="0" fontId="9" fillId="0" borderId="31" xfId="1" applyFont="1" applyFill="1" applyBorder="1" applyAlignment="1">
      <alignment horizontal="center" vertical="center"/>
    </xf>
    <xf numFmtId="0" fontId="9" fillId="0" borderId="15" xfId="1" applyFont="1" applyFill="1" applyBorder="1" applyAlignment="1">
      <alignment horizontal="center" vertical="center"/>
    </xf>
    <xf numFmtId="0" fontId="9" fillId="0" borderId="18" xfId="1" applyFont="1" applyFill="1" applyBorder="1" applyAlignment="1">
      <alignment horizontal="center" vertical="center"/>
    </xf>
    <xf numFmtId="0" fontId="9" fillId="4" borderId="0" xfId="1" applyFont="1" applyFill="1" applyBorder="1" applyAlignment="1">
      <alignment horizontal="center" vertical="center"/>
    </xf>
    <xf numFmtId="0" fontId="59" fillId="0" borderId="28" xfId="1" applyFont="1" applyFill="1" applyBorder="1" applyAlignment="1">
      <alignment horizontal="center" vertical="center"/>
    </xf>
    <xf numFmtId="0" fontId="59" fillId="0" borderId="21" xfId="1" applyFont="1" applyFill="1" applyBorder="1" applyAlignment="1">
      <alignment horizontal="center" vertical="center"/>
    </xf>
    <xf numFmtId="0" fontId="59" fillId="0" borderId="22" xfId="1" applyFont="1" applyFill="1" applyBorder="1" applyAlignment="1">
      <alignment horizontal="center" vertical="center"/>
    </xf>
    <xf numFmtId="0" fontId="59" fillId="4" borderId="0" xfId="1" applyFont="1" applyFill="1" applyBorder="1" applyAlignment="1">
      <alignment horizontal="center" vertical="center"/>
    </xf>
    <xf numFmtId="0" fontId="9" fillId="10" borderId="129" xfId="1" applyFont="1" applyFill="1" applyBorder="1" applyAlignment="1">
      <alignment horizontal="center" vertical="center"/>
    </xf>
    <xf numFmtId="3" fontId="9" fillId="10" borderId="129" xfId="1" applyNumberFormat="1" applyFont="1" applyFill="1" applyBorder="1" applyAlignment="1">
      <alignment horizontal="right" vertical="center"/>
    </xf>
    <xf numFmtId="3" fontId="9" fillId="10" borderId="130" xfId="1" applyNumberFormat="1" applyFont="1" applyFill="1" applyBorder="1" applyAlignment="1">
      <alignment horizontal="right" vertical="center"/>
    </xf>
    <xf numFmtId="3" fontId="9" fillId="10" borderId="131" xfId="1" applyNumberFormat="1" applyFont="1" applyFill="1" applyBorder="1" applyAlignment="1">
      <alignment horizontal="right" vertical="center"/>
    </xf>
    <xf numFmtId="0" fontId="9" fillId="8" borderId="132" xfId="1" applyFont="1" applyFill="1" applyBorder="1" applyAlignment="1">
      <alignment vertical="center"/>
    </xf>
    <xf numFmtId="0" fontId="9" fillId="8" borderId="135" xfId="1" applyFont="1" applyFill="1" applyBorder="1" applyAlignment="1">
      <alignment horizontal="center" vertical="center"/>
    </xf>
    <xf numFmtId="3" fontId="9" fillId="8" borderId="135" xfId="1" applyNumberFormat="1" applyFont="1" applyFill="1" applyBorder="1" applyAlignment="1">
      <alignment horizontal="right" vertical="center"/>
    </xf>
    <xf numFmtId="3" fontId="9" fillId="8" borderId="136" xfId="1" applyNumberFormat="1" applyFont="1" applyFill="1" applyBorder="1" applyAlignment="1">
      <alignment horizontal="right" vertical="center"/>
    </xf>
    <xf numFmtId="3" fontId="9" fillId="8" borderId="137" xfId="1" applyNumberFormat="1" applyFont="1" applyFill="1" applyBorder="1" applyAlignment="1">
      <alignment horizontal="right" vertical="center"/>
    </xf>
    <xf numFmtId="0" fontId="9" fillId="6" borderId="132" xfId="1" applyFont="1" applyFill="1" applyBorder="1" applyAlignment="1">
      <alignment vertical="center"/>
    </xf>
    <xf numFmtId="0" fontId="9" fillId="6" borderId="133" xfId="1" applyFont="1" applyFill="1" applyBorder="1" applyAlignment="1">
      <alignment vertical="center"/>
    </xf>
    <xf numFmtId="0" fontId="9" fillId="6" borderId="133" xfId="5" applyFont="1" applyFill="1" applyBorder="1" applyAlignment="1">
      <alignment horizontal="right" vertical="center"/>
    </xf>
    <xf numFmtId="0" fontId="9" fillId="6" borderId="133" xfId="5" applyFont="1" applyFill="1" applyBorder="1" applyAlignment="1">
      <alignment horizontal="left" vertical="center"/>
    </xf>
    <xf numFmtId="0" fontId="9" fillId="6" borderId="134" xfId="1" applyFont="1" applyFill="1" applyBorder="1" applyAlignment="1">
      <alignment vertical="center"/>
    </xf>
    <xf numFmtId="0" fontId="9" fillId="6" borderId="135" xfId="1" applyFont="1" applyFill="1" applyBorder="1" applyAlignment="1">
      <alignment horizontal="center" vertical="center"/>
    </xf>
    <xf numFmtId="3" fontId="9" fillId="6" borderId="135" xfId="1" applyNumberFormat="1" applyFont="1" applyFill="1" applyBorder="1" applyAlignment="1">
      <alignment horizontal="right" vertical="center"/>
    </xf>
    <xf numFmtId="3" fontId="9" fillId="6" borderId="136" xfId="1" applyNumberFormat="1" applyFont="1" applyFill="1" applyBorder="1" applyAlignment="1">
      <alignment horizontal="right" vertical="center"/>
    </xf>
    <xf numFmtId="3" fontId="9" fillId="6" borderId="137" xfId="1" applyNumberFormat="1" applyFont="1" applyFill="1" applyBorder="1" applyAlignment="1">
      <alignment horizontal="right" vertical="center"/>
    </xf>
    <xf numFmtId="0" fontId="9" fillId="7" borderId="132" xfId="1" applyFont="1" applyFill="1" applyBorder="1" applyAlignment="1">
      <alignment vertical="center"/>
    </xf>
    <xf numFmtId="0" fontId="9" fillId="7" borderId="133" xfId="1" applyFont="1" applyFill="1" applyBorder="1" applyAlignment="1">
      <alignment vertical="center"/>
    </xf>
    <xf numFmtId="0" fontId="9" fillId="7" borderId="134" xfId="1" applyFont="1" applyFill="1" applyBorder="1" applyAlignment="1">
      <alignment vertical="center"/>
    </xf>
    <xf numFmtId="0" fontId="9" fillId="7" borderId="135" xfId="1" applyFont="1" applyFill="1" applyBorder="1" applyAlignment="1">
      <alignment horizontal="center" vertical="center"/>
    </xf>
    <xf numFmtId="3" fontId="9" fillId="7" borderId="135" xfId="1" applyNumberFormat="1" applyFont="1" applyFill="1" applyBorder="1" applyAlignment="1">
      <alignment horizontal="right" vertical="center"/>
    </xf>
    <xf numFmtId="3" fontId="9" fillId="7" borderId="136" xfId="1" applyNumberFormat="1" applyFont="1" applyFill="1" applyBorder="1" applyAlignment="1">
      <alignment horizontal="right" vertical="center"/>
    </xf>
    <xf numFmtId="3" fontId="9" fillId="7" borderId="137" xfId="1" applyNumberFormat="1" applyFont="1" applyFill="1" applyBorder="1" applyAlignment="1">
      <alignment horizontal="right" vertical="center"/>
    </xf>
    <xf numFmtId="0" fontId="9" fillId="11" borderId="132" xfId="1" applyFont="1" applyFill="1" applyBorder="1" applyAlignment="1">
      <alignment vertical="center"/>
    </xf>
    <xf numFmtId="0" fontId="9" fillId="4" borderId="133" xfId="1" applyFont="1" applyFill="1" applyBorder="1" applyAlignment="1">
      <alignment vertical="center"/>
    </xf>
    <xf numFmtId="0" fontId="9" fillId="0" borderId="135" xfId="1" applyFont="1" applyFill="1" applyBorder="1" applyAlignment="1">
      <alignment horizontal="center" vertical="center"/>
    </xf>
    <xf numFmtId="3" fontId="9" fillId="0" borderId="135" xfId="1" applyNumberFormat="1" applyFont="1" applyFill="1" applyBorder="1" applyAlignment="1">
      <alignment horizontal="right" vertical="center"/>
    </xf>
    <xf numFmtId="3" fontId="9" fillId="0" borderId="137" xfId="1" applyNumberFormat="1" applyFont="1" applyFill="1" applyBorder="1" applyAlignment="1">
      <alignment horizontal="right" vertical="center"/>
    </xf>
    <xf numFmtId="164" fontId="9" fillId="4" borderId="0" xfId="1" applyNumberFormat="1" applyFont="1" applyFill="1" applyBorder="1" applyAlignment="1">
      <alignment horizontal="center" vertical="center"/>
    </xf>
    <xf numFmtId="0" fontId="9" fillId="12" borderId="132" xfId="1" applyFont="1" applyFill="1" applyBorder="1" applyAlignment="1">
      <alignment vertical="center"/>
    </xf>
    <xf numFmtId="0" fontId="9" fillId="4" borderId="135" xfId="1" applyFont="1" applyFill="1" applyBorder="1" applyAlignment="1">
      <alignment horizontal="center" vertical="center"/>
    </xf>
    <xf numFmtId="3" fontId="9" fillId="0" borderId="136" xfId="1" applyNumberFormat="1" applyFont="1" applyFill="1" applyBorder="1" applyAlignment="1">
      <alignment horizontal="right" vertical="center"/>
    </xf>
    <xf numFmtId="0" fontId="9" fillId="13" borderId="132" xfId="1" applyFont="1" applyFill="1" applyBorder="1" applyAlignment="1">
      <alignment vertical="center"/>
    </xf>
    <xf numFmtId="0" fontId="9" fillId="14" borderId="132" xfId="1" applyFont="1" applyFill="1" applyBorder="1" applyAlignment="1">
      <alignment vertical="center"/>
    </xf>
    <xf numFmtId="0" fontId="9" fillId="3" borderId="133" xfId="1" applyFont="1" applyFill="1" applyBorder="1" applyAlignment="1">
      <alignment vertical="center"/>
    </xf>
    <xf numFmtId="0" fontId="9" fillId="0" borderId="133" xfId="1" applyFont="1" applyFill="1" applyBorder="1" applyAlignment="1">
      <alignment vertical="center"/>
    </xf>
    <xf numFmtId="0" fontId="9" fillId="0" borderId="134" xfId="1" applyFont="1" applyFill="1" applyBorder="1" applyAlignment="1">
      <alignment vertical="center"/>
    </xf>
    <xf numFmtId="0" fontId="9" fillId="14" borderId="138" xfId="1" applyFont="1" applyFill="1" applyBorder="1" applyAlignment="1">
      <alignment vertical="center"/>
    </xf>
    <xf numFmtId="0" fontId="9" fillId="3" borderId="139" xfId="1" applyFont="1" applyFill="1" applyBorder="1" applyAlignment="1">
      <alignment vertical="center"/>
    </xf>
    <xf numFmtId="0" fontId="9" fillId="0" borderId="139" xfId="1" applyFont="1" applyFill="1" applyBorder="1" applyAlignment="1">
      <alignment vertical="center"/>
    </xf>
    <xf numFmtId="0" fontId="9" fillId="0" borderId="140" xfId="1" applyFont="1" applyFill="1" applyBorder="1" applyAlignment="1">
      <alignment vertical="center"/>
    </xf>
    <xf numFmtId="0" fontId="9" fillId="4" borderId="141" xfId="1" applyFont="1" applyFill="1" applyBorder="1" applyAlignment="1">
      <alignment horizontal="center" vertical="center"/>
    </xf>
    <xf numFmtId="3" fontId="9" fillId="0" borderId="141" xfId="1" applyNumberFormat="1" applyFont="1" applyFill="1" applyBorder="1" applyAlignment="1">
      <alignment horizontal="right" vertical="center"/>
    </xf>
    <xf numFmtId="3" fontId="9" fillId="0" borderId="142" xfId="1" applyNumberFormat="1" applyFont="1" applyFill="1" applyBorder="1" applyAlignment="1">
      <alignment horizontal="right" vertical="center"/>
    </xf>
    <xf numFmtId="3" fontId="9" fillId="0" borderId="143" xfId="1" applyNumberFormat="1" applyFont="1" applyFill="1" applyBorder="1" applyAlignment="1">
      <alignment horizontal="right" vertical="center"/>
    </xf>
    <xf numFmtId="0" fontId="9" fillId="7" borderId="133" xfId="5" applyFont="1" applyFill="1" applyBorder="1" applyAlignment="1">
      <alignment horizontal="right" vertical="center"/>
    </xf>
    <xf numFmtId="0" fontId="9" fillId="0" borderId="0" xfId="1" applyFont="1" applyFill="1" applyBorder="1" applyAlignment="1">
      <alignment horizontal="center" vertical="center"/>
    </xf>
    <xf numFmtId="0" fontId="9" fillId="3" borderId="132" xfId="1" applyFont="1" applyFill="1" applyBorder="1" applyAlignment="1">
      <alignment vertical="center"/>
    </xf>
    <xf numFmtId="0" fontId="9" fillId="3" borderId="133" xfId="1" applyFont="1" applyFill="1" applyBorder="1" applyAlignment="1">
      <alignment horizontal="right" vertical="center"/>
    </xf>
    <xf numFmtId="0" fontId="9" fillId="4" borderId="133" xfId="5" applyFont="1" applyFill="1" applyBorder="1" applyAlignment="1">
      <alignment horizontal="left" vertical="center"/>
    </xf>
    <xf numFmtId="0" fontId="9" fillId="3" borderId="134" xfId="1" applyFont="1" applyFill="1" applyBorder="1" applyAlignment="1">
      <alignment vertical="center"/>
    </xf>
    <xf numFmtId="164" fontId="9" fillId="0" borderId="0" xfId="1" applyNumberFormat="1" applyFont="1" applyFill="1" applyBorder="1" applyAlignment="1">
      <alignment horizontal="center" vertical="center"/>
    </xf>
    <xf numFmtId="0" fontId="9" fillId="7" borderId="133" xfId="5" applyFont="1" applyFill="1" applyBorder="1" applyAlignment="1">
      <alignment horizontal="left" vertical="center"/>
    </xf>
    <xf numFmtId="0" fontId="9" fillId="4" borderId="132" xfId="1" applyFont="1" applyFill="1" applyBorder="1" applyAlignment="1">
      <alignment vertical="center"/>
    </xf>
    <xf numFmtId="0" fontId="9" fillId="4" borderId="134" xfId="1" applyFont="1" applyFill="1" applyBorder="1" applyAlignment="1">
      <alignment vertical="center"/>
    </xf>
    <xf numFmtId="0" fontId="9" fillId="10" borderId="147" xfId="1" applyFont="1" applyFill="1" applyBorder="1" applyAlignment="1">
      <alignment horizontal="center" vertical="center"/>
    </xf>
    <xf numFmtId="3" fontId="9" fillId="10" borderId="135" xfId="1" applyNumberFormat="1" applyFont="1" applyFill="1" applyBorder="1" applyAlignment="1">
      <alignment horizontal="right" vertical="center"/>
    </xf>
    <xf numFmtId="3" fontId="9" fillId="10" borderId="136" xfId="1" applyNumberFormat="1" applyFont="1" applyFill="1" applyBorder="1" applyAlignment="1">
      <alignment horizontal="right" vertical="center"/>
    </xf>
    <xf numFmtId="3" fontId="9" fillId="10" borderId="137" xfId="1" applyNumberFormat="1" applyFont="1" applyFill="1" applyBorder="1" applyAlignment="1">
      <alignment horizontal="right" vertical="center"/>
    </xf>
    <xf numFmtId="0" fontId="9" fillId="3" borderId="138" xfId="1" applyFont="1" applyFill="1" applyBorder="1" applyAlignment="1">
      <alignment vertical="center"/>
    </xf>
    <xf numFmtId="0" fontId="9" fillId="4" borderId="139" xfId="1" applyFont="1" applyFill="1" applyBorder="1" applyAlignment="1">
      <alignment vertical="center"/>
    </xf>
    <xf numFmtId="0" fontId="9" fillId="3" borderId="140" xfId="1" applyFont="1" applyFill="1" applyBorder="1" applyAlignment="1">
      <alignment vertical="center"/>
    </xf>
    <xf numFmtId="0" fontId="9" fillId="0" borderId="141" xfId="1" applyFont="1" applyFill="1" applyBorder="1" applyAlignment="1">
      <alignment horizontal="center" vertical="center"/>
    </xf>
    <xf numFmtId="0" fontId="16" fillId="4" borderId="0" xfId="1" applyFont="1" applyFill="1" applyAlignment="1">
      <alignment vertical="center"/>
    </xf>
    <xf numFmtId="3" fontId="9" fillId="2" borderId="47" xfId="1" applyNumberFormat="1" applyFont="1" applyFill="1" applyBorder="1" applyAlignment="1">
      <alignment horizontal="right" vertical="center"/>
    </xf>
    <xf numFmtId="3" fontId="9" fillId="2" borderId="48" xfId="1" applyNumberFormat="1" applyFont="1" applyFill="1" applyBorder="1" applyAlignment="1">
      <alignment horizontal="right" vertical="center"/>
    </xf>
    <xf numFmtId="3" fontId="9" fillId="2" borderId="155" xfId="1" applyNumberFormat="1" applyFont="1" applyFill="1" applyBorder="1" applyAlignment="1">
      <alignment horizontal="right" vertical="center"/>
    </xf>
    <xf numFmtId="3" fontId="9" fillId="2" borderId="45" xfId="1" applyNumberFormat="1" applyFont="1" applyFill="1" applyBorder="1" applyAlignment="1">
      <alignment horizontal="right" vertical="center"/>
    </xf>
    <xf numFmtId="3" fontId="9" fillId="2" borderId="46" xfId="1" applyNumberFormat="1" applyFont="1" applyFill="1" applyBorder="1" applyAlignment="1">
      <alignment horizontal="right" vertical="center"/>
    </xf>
    <xf numFmtId="3" fontId="9" fillId="5" borderId="32" xfId="1" applyNumberFormat="1" applyFont="1" applyFill="1" applyBorder="1" applyAlignment="1">
      <alignment horizontal="right" vertical="center"/>
    </xf>
    <xf numFmtId="3" fontId="9" fillId="5" borderId="34" xfId="1" applyNumberFormat="1" applyFont="1" applyFill="1" applyBorder="1" applyAlignment="1">
      <alignment horizontal="right" vertical="center"/>
    </xf>
    <xf numFmtId="3" fontId="9" fillId="5" borderId="156" xfId="1" applyNumberFormat="1" applyFont="1" applyFill="1" applyBorder="1" applyAlignment="1">
      <alignment horizontal="right" vertical="center"/>
    </xf>
    <xf numFmtId="3" fontId="9" fillId="5" borderId="35" xfId="1" applyNumberFormat="1" applyFont="1" applyFill="1" applyBorder="1" applyAlignment="1">
      <alignment horizontal="right" vertical="center"/>
    </xf>
    <xf numFmtId="3" fontId="9" fillId="0" borderId="32" xfId="1" applyNumberFormat="1" applyFont="1" applyFill="1" applyBorder="1" applyAlignment="1">
      <alignment horizontal="right" vertical="center"/>
    </xf>
    <xf numFmtId="3" fontId="9" fillId="0" borderId="34" xfId="1" applyNumberFormat="1" applyFont="1" applyFill="1" applyBorder="1" applyAlignment="1">
      <alignment horizontal="right" vertical="center"/>
    </xf>
    <xf numFmtId="3" fontId="9" fillId="0" borderId="156" xfId="1" applyNumberFormat="1" applyFont="1" applyFill="1" applyBorder="1" applyAlignment="1">
      <alignment horizontal="right" vertical="center"/>
    </xf>
    <xf numFmtId="3" fontId="9" fillId="0" borderId="151" xfId="1" applyNumberFormat="1" applyFont="1" applyFill="1" applyBorder="1" applyAlignment="1">
      <alignment horizontal="right" vertical="center"/>
    </xf>
    <xf numFmtId="3" fontId="9" fillId="0" borderId="160" xfId="1" applyNumberFormat="1" applyFont="1" applyFill="1" applyBorder="1" applyAlignment="1">
      <alignment horizontal="right" vertical="center"/>
    </xf>
    <xf numFmtId="3" fontId="9" fillId="2" borderId="32" xfId="1" applyNumberFormat="1" applyFont="1" applyFill="1" applyBorder="1" applyAlignment="1">
      <alignment horizontal="right" vertical="center"/>
    </xf>
    <xf numFmtId="3" fontId="9" fillId="2" borderId="34" xfId="1" applyNumberFormat="1" applyFont="1" applyFill="1" applyBorder="1" applyAlignment="1">
      <alignment horizontal="right" vertical="center"/>
    </xf>
    <xf numFmtId="3" fontId="9" fillId="2" borderId="15" xfId="1" applyNumberFormat="1" applyFont="1" applyFill="1" applyBorder="1" applyAlignment="1">
      <alignment horizontal="right" vertical="center"/>
    </xf>
    <xf numFmtId="3" fontId="9" fillId="2" borderId="156" xfId="1" applyNumberFormat="1" applyFont="1" applyFill="1" applyBorder="1" applyAlignment="1">
      <alignment horizontal="right" vertical="center"/>
    </xf>
    <xf numFmtId="3" fontId="9" fillId="2" borderId="18" xfId="1" applyNumberFormat="1" applyFont="1" applyFill="1" applyBorder="1" applyAlignment="1">
      <alignment horizontal="right" vertical="center"/>
    </xf>
    <xf numFmtId="3" fontId="9" fillId="2" borderId="31" xfId="1" applyNumberFormat="1" applyFont="1" applyFill="1" applyBorder="1" applyAlignment="1">
      <alignment horizontal="right" vertical="center"/>
    </xf>
    <xf numFmtId="3" fontId="9" fillId="2" borderId="14" xfId="1" applyNumberFormat="1" applyFont="1" applyFill="1" applyBorder="1" applyAlignment="1">
      <alignment horizontal="right" vertical="center"/>
    </xf>
    <xf numFmtId="3" fontId="9" fillId="2" borderId="151" xfId="1" applyNumberFormat="1" applyFont="1" applyFill="1" applyBorder="1" applyAlignment="1">
      <alignment horizontal="right" vertical="center"/>
    </xf>
    <xf numFmtId="3" fontId="9" fillId="5" borderId="151" xfId="1" applyNumberFormat="1" applyFont="1" applyFill="1" applyBorder="1" applyAlignment="1">
      <alignment horizontal="right" vertical="center"/>
    </xf>
    <xf numFmtId="3" fontId="9" fillId="2" borderId="163" xfId="1" applyNumberFormat="1" applyFont="1" applyFill="1" applyBorder="1" applyAlignment="1">
      <alignment horizontal="right" vertical="center"/>
    </xf>
    <xf numFmtId="3" fontId="9" fillId="2" borderId="26" xfId="1" applyNumberFormat="1" applyFont="1" applyFill="1" applyBorder="1" applyAlignment="1">
      <alignment horizontal="right" vertical="center"/>
    </xf>
    <xf numFmtId="168" fontId="9" fillId="0" borderId="0" xfId="1" applyNumberFormat="1" applyFont="1" applyAlignment="1">
      <alignment vertical="center"/>
    </xf>
    <xf numFmtId="168" fontId="45" fillId="0" borderId="0" xfId="1" applyNumberFormat="1" applyFont="1" applyAlignment="1">
      <alignment horizontal="right" vertical="center" wrapText="1"/>
    </xf>
    <xf numFmtId="0" fontId="1" fillId="0" borderId="0" xfId="9"/>
    <xf numFmtId="0" fontId="1" fillId="0" borderId="0" xfId="9" applyFill="1"/>
    <xf numFmtId="0" fontId="1" fillId="4" borderId="0" xfId="9" applyFill="1"/>
    <xf numFmtId="3" fontId="1" fillId="4" borderId="0" xfId="9" applyNumberFormat="1" applyFill="1" applyAlignment="1">
      <alignment horizontal="right"/>
    </xf>
    <xf numFmtId="0" fontId="1" fillId="4" borderId="0" xfId="9" applyFill="1" applyBorder="1"/>
    <xf numFmtId="0" fontId="7" fillId="0" borderId="0" xfId="9" applyFont="1" applyAlignment="1">
      <alignment vertical="center"/>
    </xf>
    <xf numFmtId="0" fontId="1" fillId="0" borderId="0" xfId="9" applyAlignment="1">
      <alignment vertical="center"/>
    </xf>
    <xf numFmtId="0" fontId="57" fillId="0" borderId="0" xfId="9" applyFont="1" applyAlignment="1">
      <alignment vertical="center"/>
    </xf>
    <xf numFmtId="0" fontId="1" fillId="0" borderId="0" xfId="9" applyAlignment="1">
      <alignment horizontal="right" vertical="center"/>
    </xf>
    <xf numFmtId="0" fontId="25" fillId="0" borderId="0" xfId="9" applyFont="1" applyAlignment="1">
      <alignment vertical="center"/>
    </xf>
    <xf numFmtId="0" fontId="30" fillId="0" borderId="14" xfId="9" applyFont="1" applyBorder="1" applyAlignment="1">
      <alignment horizontal="center" vertical="center"/>
    </xf>
    <xf numFmtId="0" fontId="30" fillId="0" borderId="15" xfId="9" applyFont="1" applyBorder="1" applyAlignment="1">
      <alignment horizontal="center" vertical="center"/>
    </xf>
    <xf numFmtId="0" fontId="30" fillId="0" borderId="151" xfId="9" applyFont="1" applyBorder="1" applyAlignment="1">
      <alignment horizontal="center" vertical="center"/>
    </xf>
    <xf numFmtId="0" fontId="30" fillId="0" borderId="20" xfId="9" applyFont="1" applyBorder="1" applyAlignment="1">
      <alignment horizontal="center" vertical="center" wrapText="1" shrinkToFit="1"/>
    </xf>
    <xf numFmtId="0" fontId="30" fillId="0" borderId="21" xfId="9" applyFont="1" applyBorder="1" applyAlignment="1">
      <alignment horizontal="center" vertical="center" wrapText="1" shrinkToFit="1"/>
    </xf>
    <xf numFmtId="0" fontId="30" fillId="0" borderId="153" xfId="9" applyFont="1" applyBorder="1" applyAlignment="1">
      <alignment horizontal="center" vertical="center" wrapText="1" shrinkToFit="1"/>
    </xf>
    <xf numFmtId="0" fontId="45" fillId="0" borderId="20" xfId="9" applyFont="1" applyFill="1" applyBorder="1" applyAlignment="1">
      <alignment horizontal="center" vertical="center" wrapText="1" shrinkToFit="1"/>
    </xf>
    <xf numFmtId="0" fontId="45" fillId="0" borderId="106" xfId="9" applyFont="1" applyFill="1" applyBorder="1" applyAlignment="1">
      <alignment horizontal="center" vertical="center" wrapText="1" shrinkToFit="1"/>
    </xf>
    <xf numFmtId="0" fontId="30" fillId="0" borderId="21" xfId="9" applyFont="1" applyFill="1" applyBorder="1" applyAlignment="1">
      <alignment horizontal="center" vertical="center" wrapText="1" shrinkToFit="1"/>
    </xf>
    <xf numFmtId="0" fontId="30" fillId="0" borderId="22" xfId="9" applyFont="1" applyFill="1" applyBorder="1" applyAlignment="1">
      <alignment horizontal="center" vertical="center" wrapText="1" shrinkToFit="1"/>
    </xf>
    <xf numFmtId="0" fontId="30" fillId="5" borderId="22" xfId="9" applyFont="1" applyFill="1" applyBorder="1" applyAlignment="1">
      <alignment horizontal="center" vertical="center" wrapText="1" shrinkToFit="1"/>
    </xf>
    <xf numFmtId="0" fontId="27" fillId="2" borderId="24" xfId="9" applyFont="1" applyFill="1" applyBorder="1" applyAlignment="1">
      <alignment horizontal="center" vertical="center"/>
    </xf>
    <xf numFmtId="0" fontId="27" fillId="2" borderId="154" xfId="9" applyFont="1" applyFill="1" applyBorder="1" applyAlignment="1">
      <alignment horizontal="center" vertical="center"/>
    </xf>
    <xf numFmtId="3" fontId="27" fillId="0" borderId="0" xfId="9" applyNumberFormat="1" applyFont="1" applyAlignment="1">
      <alignment horizontal="right" vertical="center"/>
    </xf>
    <xf numFmtId="0" fontId="27" fillId="0" borderId="0" xfId="9" applyFont="1" applyAlignment="1">
      <alignment vertical="center"/>
    </xf>
    <xf numFmtId="0" fontId="27" fillId="5" borderId="30" xfId="9" applyFont="1" applyFill="1" applyBorder="1" applyAlignment="1">
      <alignment horizontal="center" vertical="center"/>
    </xf>
    <xf numFmtId="0" fontId="27" fillId="5" borderId="150" xfId="9" applyFont="1" applyFill="1" applyBorder="1" applyAlignment="1">
      <alignment horizontal="center" vertical="center"/>
    </xf>
    <xf numFmtId="0" fontId="25" fillId="0" borderId="31" xfId="9" applyFont="1" applyBorder="1" applyAlignment="1">
      <alignment horizontal="center" vertical="center"/>
    </xf>
    <xf numFmtId="0" fontId="25" fillId="0" borderId="34" xfId="9" applyFont="1" applyBorder="1" applyAlignment="1">
      <alignment vertical="center"/>
    </xf>
    <xf numFmtId="49" fontId="25" fillId="0" borderId="157" xfId="9" applyNumberFormat="1" applyFont="1" applyBorder="1" applyAlignment="1">
      <alignment horizontal="left" vertical="center"/>
    </xf>
    <xf numFmtId="3" fontId="25" fillId="0" borderId="0" xfId="9" applyNumberFormat="1" applyFont="1" applyAlignment="1">
      <alignment horizontal="right" vertical="center"/>
    </xf>
    <xf numFmtId="0" fontId="25" fillId="0" borderId="33" xfId="9" applyFont="1" applyBorder="1" applyAlignment="1">
      <alignment vertical="center"/>
    </xf>
    <xf numFmtId="0" fontId="25" fillId="0" borderId="157" xfId="9" applyFont="1" applyBorder="1" applyAlignment="1">
      <alignment horizontal="left" vertical="center"/>
    </xf>
    <xf numFmtId="0" fontId="25" fillId="0" borderId="158" xfId="9" applyFont="1" applyBorder="1" applyAlignment="1">
      <alignment vertical="center"/>
    </xf>
    <xf numFmtId="0" fontId="25" fillId="0" borderId="159" xfId="9" applyFont="1" applyBorder="1" applyAlignment="1">
      <alignment horizontal="left" vertical="center"/>
    </xf>
    <xf numFmtId="0" fontId="25" fillId="0" borderId="31" xfId="9" applyFont="1" applyFill="1" applyBorder="1" applyAlignment="1">
      <alignment horizontal="center" vertical="center"/>
    </xf>
    <xf numFmtId="0" fontId="25" fillId="0" borderId="158" xfId="9" applyFont="1" applyFill="1" applyBorder="1" applyAlignment="1">
      <alignment vertical="center"/>
    </xf>
    <xf numFmtId="0" fontId="25" fillId="0" borderId="159" xfId="9" applyFont="1" applyFill="1" applyBorder="1" applyAlignment="1">
      <alignment horizontal="left" vertical="center"/>
    </xf>
    <xf numFmtId="3" fontId="25" fillId="0" borderId="0" xfId="9" applyNumberFormat="1" applyFont="1" applyFill="1" applyAlignment="1">
      <alignment horizontal="right" vertical="center"/>
    </xf>
    <xf numFmtId="16" fontId="25" fillId="0" borderId="158" xfId="9" applyNumberFormat="1" applyFont="1" applyBorder="1" applyAlignment="1">
      <alignment horizontal="left" vertical="center"/>
    </xf>
    <xf numFmtId="0" fontId="25" fillId="0" borderId="158" xfId="9" applyFont="1" applyBorder="1" applyAlignment="1">
      <alignment horizontal="left" vertical="center"/>
    </xf>
    <xf numFmtId="0" fontId="58" fillId="0" borderId="157" xfId="9" applyFont="1" applyBorder="1" applyAlignment="1">
      <alignment horizontal="right" vertical="center"/>
    </xf>
    <xf numFmtId="0" fontId="27" fillId="5" borderId="31" xfId="9" applyFont="1" applyFill="1" applyBorder="1" applyAlignment="1">
      <alignment horizontal="center" vertical="center"/>
    </xf>
    <xf numFmtId="0" fontId="25" fillId="0" borderId="33" xfId="9" applyFont="1" applyBorder="1" applyAlignment="1">
      <alignment horizontal="left" vertical="center"/>
    </xf>
    <xf numFmtId="0" fontId="25" fillId="0" borderId="33" xfId="9" applyFont="1" applyBorder="1" applyAlignment="1">
      <alignment horizontal="center" vertical="center"/>
    </xf>
    <xf numFmtId="0" fontId="25" fillId="0" borderId="0" xfId="9" applyFont="1" applyBorder="1" applyAlignment="1">
      <alignment vertical="center"/>
    </xf>
    <xf numFmtId="16" fontId="25" fillId="0" borderId="33" xfId="9" applyNumberFormat="1" applyFont="1" applyBorder="1" applyAlignment="1">
      <alignment horizontal="left" vertical="center"/>
    </xf>
    <xf numFmtId="0" fontId="27" fillId="2" borderId="31" xfId="9" applyFont="1" applyFill="1" applyBorder="1" applyAlignment="1">
      <alignment horizontal="center" vertical="center"/>
    </xf>
    <xf numFmtId="0" fontId="62" fillId="2" borderId="157" xfId="9" applyFont="1" applyFill="1" applyBorder="1" applyAlignment="1">
      <alignment horizontal="right" vertical="center"/>
    </xf>
    <xf numFmtId="0" fontId="62" fillId="5" borderId="157" xfId="9" applyFont="1" applyFill="1" applyBorder="1" applyAlignment="1">
      <alignment horizontal="right" vertical="center"/>
    </xf>
    <xf numFmtId="3" fontId="27" fillId="0" borderId="0" xfId="9" applyNumberFormat="1" applyFont="1" applyFill="1" applyAlignment="1">
      <alignment horizontal="right" vertical="center"/>
    </xf>
    <xf numFmtId="0" fontId="25" fillId="2" borderId="31" xfId="9" applyFont="1" applyFill="1" applyBorder="1" applyAlignment="1">
      <alignment horizontal="center" vertical="center"/>
    </xf>
    <xf numFmtId="0" fontId="25" fillId="2" borderId="33" xfId="9" applyFont="1" applyFill="1" applyBorder="1" applyAlignment="1">
      <alignment horizontal="center" vertical="center"/>
    </xf>
    <xf numFmtId="0" fontId="25" fillId="5" borderId="31" xfId="9" applyFont="1" applyFill="1" applyBorder="1" applyAlignment="1">
      <alignment horizontal="center" vertical="center"/>
    </xf>
    <xf numFmtId="0" fontId="25" fillId="2" borderId="157" xfId="9" applyFont="1" applyFill="1" applyBorder="1" applyAlignment="1">
      <alignment horizontal="left" vertical="center"/>
    </xf>
    <xf numFmtId="0" fontId="25" fillId="0" borderId="28" xfId="9" applyFont="1" applyBorder="1" applyAlignment="1">
      <alignment horizontal="center" vertical="center"/>
    </xf>
    <xf numFmtId="0" fontId="25" fillId="0" borderId="61" xfId="9" applyFont="1" applyBorder="1" applyAlignment="1">
      <alignment horizontal="center" vertical="center"/>
    </xf>
    <xf numFmtId="0" fontId="25" fillId="0" borderId="161" xfId="9" applyFont="1" applyBorder="1" applyAlignment="1">
      <alignment horizontal="left" vertical="center"/>
    </xf>
    <xf numFmtId="0" fontId="25" fillId="2" borderId="5" xfId="9" applyFont="1" applyFill="1" applyBorder="1" applyAlignment="1">
      <alignment horizontal="center" vertical="center"/>
    </xf>
    <xf numFmtId="0" fontId="27" fillId="2" borderId="3" xfId="9" applyFont="1" applyFill="1" applyBorder="1" applyAlignment="1">
      <alignment vertical="center"/>
    </xf>
    <xf numFmtId="0" fontId="27" fillId="2" borderId="162" xfId="9" applyFont="1" applyFill="1" applyBorder="1" applyAlignment="1">
      <alignment vertical="center"/>
    </xf>
    <xf numFmtId="0" fontId="25" fillId="0" borderId="0" xfId="9" applyFont="1" applyFill="1" applyBorder="1" applyAlignment="1">
      <alignment horizontal="center" vertical="center"/>
    </xf>
    <xf numFmtId="0" fontId="27" fillId="0" borderId="0" xfId="9" applyFont="1" applyFill="1" applyBorder="1" applyAlignment="1">
      <alignment vertical="center"/>
    </xf>
    <xf numFmtId="0" fontId="25" fillId="0" borderId="0" xfId="9" applyFont="1" applyFill="1" applyAlignment="1">
      <alignment vertical="center"/>
    </xf>
    <xf numFmtId="0" fontId="64" fillId="0" borderId="0" xfId="9" applyFont="1" applyAlignment="1">
      <alignment vertical="center"/>
    </xf>
    <xf numFmtId="49" fontId="9" fillId="0" borderId="2" xfId="2" applyNumberFormat="1" applyFont="1" applyBorder="1" applyAlignment="1">
      <alignment horizontal="center" vertical="center" wrapText="1"/>
    </xf>
    <xf numFmtId="49" fontId="9" fillId="0" borderId="26" xfId="2" applyNumberFormat="1" applyFont="1" applyBorder="1" applyAlignment="1">
      <alignment horizontal="center" vertical="center" wrapText="1"/>
    </xf>
    <xf numFmtId="0" fontId="7" fillId="0" borderId="0" xfId="1" applyFont="1" applyAlignment="1" applyProtection="1">
      <alignment horizontal="left" vertical="center"/>
      <protection locked="0"/>
    </xf>
    <xf numFmtId="0" fontId="9" fillId="0" borderId="1" xfId="2" applyFont="1" applyBorder="1" applyAlignment="1">
      <alignment horizontal="center" vertical="center"/>
    </xf>
    <xf numFmtId="0" fontId="7" fillId="0" borderId="2"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4" xfId="2" applyFont="1" applyFill="1" applyBorder="1" applyAlignment="1">
      <alignment horizontal="center" vertical="center" wrapText="1"/>
    </xf>
    <xf numFmtId="0" fontId="12" fillId="0" borderId="2" xfId="2" applyFont="1" applyBorder="1" applyAlignment="1">
      <alignment vertical="center" wrapText="1"/>
    </xf>
    <xf numFmtId="0" fontId="12" fillId="0" borderId="3" xfId="2" applyFont="1" applyBorder="1" applyAlignment="1">
      <alignment vertical="center" wrapText="1"/>
    </xf>
    <xf numFmtId="0" fontId="12" fillId="0" borderId="4" xfId="2" applyFont="1" applyBorder="1" applyAlignment="1">
      <alignment vertical="center" wrapText="1"/>
    </xf>
    <xf numFmtId="49" fontId="9" fillId="0" borderId="9" xfId="2" applyNumberFormat="1" applyFont="1" applyBorder="1" applyAlignment="1">
      <alignment horizontal="center" vertical="center" wrapText="1"/>
    </xf>
    <xf numFmtId="49" fontId="9" fillId="0" borderId="10" xfId="2" applyNumberFormat="1" applyFont="1" applyBorder="1" applyAlignment="1">
      <alignment horizontal="center" vertical="center" wrapText="1"/>
    </xf>
    <xf numFmtId="0" fontId="9" fillId="0" borderId="32" xfId="2" applyFont="1" applyBorder="1" applyAlignment="1">
      <alignment horizontal="center" vertical="center" wrapText="1"/>
    </xf>
    <xf numFmtId="0" fontId="9" fillId="0" borderId="33" xfId="2" applyFont="1" applyBorder="1" applyAlignment="1">
      <alignment horizontal="center" vertical="center" wrapText="1"/>
    </xf>
    <xf numFmtId="0" fontId="9" fillId="0" borderId="14" xfId="2" applyFont="1" applyBorder="1" applyAlignment="1">
      <alignment horizontal="center" vertical="center" wrapText="1"/>
    </xf>
    <xf numFmtId="3" fontId="15" fillId="0" borderId="34" xfId="2" applyNumberFormat="1" applyFont="1" applyBorder="1" applyAlignment="1">
      <alignment horizontal="center" vertical="center" wrapText="1"/>
    </xf>
    <xf numFmtId="3" fontId="15" fillId="0" borderId="35" xfId="2" applyNumberFormat="1" applyFont="1" applyBorder="1" applyAlignment="1">
      <alignment horizontal="center" vertical="center" wrapText="1"/>
    </xf>
    <xf numFmtId="3" fontId="9" fillId="0" borderId="37" xfId="2" applyNumberFormat="1" applyFont="1" applyBorder="1" applyAlignment="1">
      <alignment horizontal="center" vertical="center"/>
    </xf>
    <xf numFmtId="3" fontId="9" fillId="0" borderId="38" xfId="2" applyNumberFormat="1" applyFont="1" applyBorder="1" applyAlignment="1">
      <alignment horizontal="center" vertical="center"/>
    </xf>
    <xf numFmtId="3" fontId="9" fillId="0" borderId="39" xfId="2" applyNumberFormat="1" applyFont="1" applyBorder="1" applyAlignment="1">
      <alignment horizontal="center" vertical="center"/>
    </xf>
    <xf numFmtId="3" fontId="9" fillId="0" borderId="40" xfId="2" applyNumberFormat="1" applyFont="1" applyBorder="1" applyAlignment="1">
      <alignment horizontal="center" vertical="center"/>
    </xf>
    <xf numFmtId="0" fontId="7" fillId="0" borderId="0" xfId="2" applyFont="1" applyBorder="1" applyAlignment="1">
      <alignment horizontal="left" vertical="center" wrapText="1"/>
    </xf>
    <xf numFmtId="0" fontId="9" fillId="0" borderId="1" xfId="2" applyFont="1" applyBorder="1" applyAlignment="1">
      <alignment horizontal="center" vertical="center" wrapText="1"/>
    </xf>
    <xf numFmtId="0" fontId="7" fillId="0" borderId="2" xfId="2" applyFont="1" applyBorder="1" applyAlignment="1">
      <alignment horizontal="center" vertical="center" wrapText="1"/>
    </xf>
    <xf numFmtId="0" fontId="7" fillId="0" borderId="3" xfId="2" applyFont="1" applyBorder="1" applyAlignment="1">
      <alignment horizontal="center" vertical="center" wrapText="1"/>
    </xf>
    <xf numFmtId="0" fontId="7" fillId="0" borderId="4"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29" xfId="2" applyFont="1" applyBorder="1" applyAlignment="1">
      <alignment horizontal="center" vertical="center" wrapText="1"/>
    </xf>
    <xf numFmtId="0" fontId="15" fillId="0" borderId="2" xfId="2" applyFont="1" applyBorder="1" applyAlignment="1">
      <alignment horizontal="left" vertical="center" wrapText="1"/>
    </xf>
    <xf numFmtId="0" fontId="15" fillId="0" borderId="3" xfId="2" applyFont="1" applyBorder="1" applyAlignment="1">
      <alignment horizontal="left" vertical="center" wrapText="1"/>
    </xf>
    <xf numFmtId="0" fontId="15" fillId="0" borderId="4" xfId="2" applyFont="1" applyBorder="1" applyAlignment="1">
      <alignment horizontal="left" vertical="center" wrapText="1"/>
    </xf>
    <xf numFmtId="0" fontId="9" fillId="0" borderId="0" xfId="1" applyFont="1" applyAlignment="1" applyProtection="1">
      <alignment vertical="center" wrapText="1"/>
      <protection locked="0"/>
    </xf>
    <xf numFmtId="0" fontId="26" fillId="0" borderId="9" xfId="3" applyFont="1" applyBorder="1" applyAlignment="1">
      <alignment horizontal="center" vertical="center"/>
    </xf>
    <xf numFmtId="0" fontId="26" fillId="0" borderId="29" xfId="3" applyFont="1" applyBorder="1" applyAlignment="1">
      <alignment horizontal="center" vertical="center"/>
    </xf>
    <xf numFmtId="0" fontId="26" fillId="0" borderId="42" xfId="3" applyFont="1" applyBorder="1" applyAlignment="1">
      <alignment horizontal="center" vertical="center"/>
    </xf>
    <xf numFmtId="0" fontId="26" fillId="0" borderId="9" xfId="3" applyFont="1" applyFill="1" applyBorder="1" applyAlignment="1">
      <alignment horizontal="center" vertical="center"/>
    </xf>
    <xf numFmtId="0" fontId="26" fillId="0" borderId="29" xfId="3" applyFont="1" applyFill="1" applyBorder="1" applyAlignment="1">
      <alignment horizontal="center" vertical="center"/>
    </xf>
    <xf numFmtId="0" fontId="26" fillId="0" borderId="42" xfId="3" applyFont="1" applyFill="1" applyBorder="1" applyAlignment="1">
      <alignment horizontal="center" vertical="center"/>
    </xf>
    <xf numFmtId="0" fontId="15" fillId="10" borderId="126" xfId="5" applyFont="1" applyFill="1" applyBorder="1" applyAlignment="1">
      <alignment horizontal="left" vertical="center"/>
    </xf>
    <xf numFmtId="0" fontId="15" fillId="10" borderId="127" xfId="5" applyFont="1" applyFill="1" applyBorder="1" applyAlignment="1">
      <alignment horizontal="left" vertical="center"/>
    </xf>
    <xf numFmtId="0" fontId="15" fillId="10" borderId="128" xfId="5" applyFont="1" applyFill="1" applyBorder="1" applyAlignment="1">
      <alignment horizontal="left" vertical="center"/>
    </xf>
    <xf numFmtId="0" fontId="15" fillId="0" borderId="64" xfId="1" applyFont="1" applyFill="1" applyBorder="1" applyAlignment="1">
      <alignment horizontal="center" vertical="center"/>
    </xf>
    <xf numFmtId="0" fontId="15" fillId="0" borderId="65" xfId="1" applyFont="1" applyFill="1" applyBorder="1" applyAlignment="1">
      <alignment horizontal="center" vertical="center"/>
    </xf>
    <xf numFmtId="0" fontId="15" fillId="0" borderId="66" xfId="1" applyFont="1" applyFill="1" applyBorder="1" applyAlignment="1">
      <alignment horizontal="center" vertical="center"/>
    </xf>
    <xf numFmtId="0" fontId="15" fillId="0" borderId="67"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73" xfId="1" applyFont="1" applyFill="1" applyBorder="1" applyAlignment="1">
      <alignment horizontal="center" vertical="center"/>
    </xf>
    <xf numFmtId="0" fontId="15" fillId="0" borderId="69" xfId="1" applyFont="1" applyFill="1" applyBorder="1" applyAlignment="1">
      <alignment horizontal="center" vertical="center"/>
    </xf>
    <xf numFmtId="0" fontId="15" fillId="0" borderId="1" xfId="1" applyFont="1" applyFill="1" applyBorder="1" applyAlignment="1">
      <alignment horizontal="center" vertical="center"/>
    </xf>
    <xf numFmtId="0" fontId="15" fillId="0" borderId="74" xfId="1" applyFont="1" applyFill="1" applyBorder="1" applyAlignment="1">
      <alignment horizontal="center" vertical="center"/>
    </xf>
    <xf numFmtId="0" fontId="9" fillId="0" borderId="9" xfId="1" applyFont="1" applyFill="1" applyBorder="1" applyAlignment="1">
      <alignment horizontal="center" vertical="center" wrapText="1"/>
    </xf>
    <xf numFmtId="0" fontId="9" fillId="0" borderId="32" xfId="1" applyFont="1" applyFill="1" applyBorder="1" applyAlignment="1">
      <alignment horizontal="center" vertical="center" wrapText="1"/>
    </xf>
    <xf numFmtId="0" fontId="9" fillId="0" borderId="98" xfId="1" applyFont="1" applyFill="1" applyBorder="1" applyAlignment="1">
      <alignment horizontal="center" vertical="center" wrapText="1"/>
    </xf>
    <xf numFmtId="0" fontId="15" fillId="10" borderId="24" xfId="1" applyFont="1" applyFill="1" applyBorder="1" applyAlignment="1">
      <alignment horizontal="center" vertical="center"/>
    </xf>
    <xf numFmtId="0" fontId="15" fillId="10" borderId="11" xfId="1" applyFont="1" applyFill="1" applyBorder="1" applyAlignment="1">
      <alignment horizontal="center" vertical="center"/>
    </xf>
    <xf numFmtId="0" fontId="15" fillId="10" borderId="12" xfId="1" applyFont="1" applyFill="1" applyBorder="1" applyAlignment="1">
      <alignment horizontal="center" vertical="center"/>
    </xf>
    <xf numFmtId="0" fontId="16" fillId="4" borderId="0" xfId="1" applyFont="1" applyFill="1" applyAlignment="1">
      <alignment horizontal="left" vertical="center" wrapText="1"/>
    </xf>
    <xf numFmtId="0" fontId="9" fillId="8" borderId="133" xfId="5" applyFont="1" applyFill="1" applyBorder="1" applyAlignment="1">
      <alignment horizontal="left" vertical="center"/>
    </xf>
    <xf numFmtId="0" fontId="9" fillId="8" borderId="134" xfId="5" applyFont="1" applyFill="1" applyBorder="1" applyAlignment="1">
      <alignment horizontal="left" vertical="center"/>
    </xf>
    <xf numFmtId="0" fontId="15" fillId="10" borderId="144" xfId="5" applyFont="1" applyFill="1" applyBorder="1" applyAlignment="1">
      <alignment horizontal="left" vertical="center"/>
    </xf>
    <xf numFmtId="0" fontId="15" fillId="10" borderId="145" xfId="5" applyFont="1" applyFill="1" applyBorder="1" applyAlignment="1">
      <alignment horizontal="left" vertical="center"/>
    </xf>
    <xf numFmtId="0" fontId="15" fillId="10" borderId="146" xfId="5" applyFont="1" applyFill="1" applyBorder="1" applyAlignment="1">
      <alignment horizontal="left" vertical="center"/>
    </xf>
    <xf numFmtId="0" fontId="30" fillId="0" borderId="0" xfId="7" applyFont="1" applyAlignment="1">
      <alignment horizontal="left" vertical="center" wrapText="1"/>
    </xf>
    <xf numFmtId="0" fontId="31" fillId="5" borderId="34" xfId="7" applyFont="1" applyFill="1" applyBorder="1" applyAlignment="1">
      <alignment horizontal="left" vertical="center"/>
    </xf>
    <xf numFmtId="0" fontId="31" fillId="5" borderId="35" xfId="7" applyFont="1" applyFill="1" applyBorder="1" applyAlignment="1">
      <alignment horizontal="left" vertical="center"/>
    </xf>
    <xf numFmtId="0" fontId="30" fillId="0" borderId="46" xfId="7" applyFont="1" applyBorder="1" applyAlignment="1">
      <alignment horizontal="center" vertical="center" wrapText="1" shrinkToFit="1"/>
    </xf>
    <xf numFmtId="0" fontId="30" fillId="0" borderId="17" xfId="7" applyFont="1" applyBorder="1" applyAlignment="1">
      <alignment horizontal="center" vertical="center" wrapText="1" shrinkToFit="1"/>
    </xf>
    <xf numFmtId="0" fontId="30" fillId="0" borderId="47" xfId="7" applyFont="1" applyFill="1" applyBorder="1" applyAlignment="1">
      <alignment horizontal="center" vertical="center" wrapText="1" shrinkToFit="1"/>
    </xf>
    <xf numFmtId="0" fontId="30" fillId="0" borderId="30" xfId="7" applyFont="1" applyFill="1" applyBorder="1" applyAlignment="1">
      <alignment horizontal="center" vertical="center" wrapText="1" shrinkToFit="1"/>
    </xf>
    <xf numFmtId="0" fontId="31" fillId="0" borderId="46" xfId="7" applyFont="1" applyBorder="1" applyAlignment="1">
      <alignment horizontal="center" vertical="center" wrapText="1" shrinkToFit="1"/>
    </xf>
    <xf numFmtId="0" fontId="31" fillId="0" borderId="17" xfId="7" applyFont="1" applyBorder="1" applyAlignment="1">
      <alignment horizontal="center" vertical="center" wrapText="1" shrinkToFit="1"/>
    </xf>
    <xf numFmtId="0" fontId="31" fillId="5" borderId="15" xfId="7" applyFont="1" applyFill="1" applyBorder="1" applyAlignment="1">
      <alignment horizontal="left" vertical="center"/>
    </xf>
    <xf numFmtId="0" fontId="31" fillId="5" borderId="18" xfId="7" applyFont="1" applyFill="1" applyBorder="1" applyAlignment="1">
      <alignment horizontal="left" vertical="center"/>
    </xf>
    <xf numFmtId="0" fontId="31" fillId="5" borderId="33" xfId="7" applyFont="1" applyFill="1" applyBorder="1" applyAlignment="1">
      <alignment horizontal="left" vertical="center"/>
    </xf>
    <xf numFmtId="0" fontId="31" fillId="2" borderId="33" xfId="7" applyFont="1" applyFill="1" applyBorder="1" applyAlignment="1">
      <alignment horizontal="left" vertical="center"/>
    </xf>
    <xf numFmtId="0" fontId="31" fillId="2" borderId="35" xfId="7" applyFont="1" applyFill="1" applyBorder="1" applyAlignment="1">
      <alignment horizontal="left" vertical="center"/>
    </xf>
    <xf numFmtId="0" fontId="30" fillId="0" borderId="76" xfId="7" applyFont="1" applyBorder="1" applyAlignment="1">
      <alignment horizontal="center" vertical="center" wrapText="1" shrinkToFit="1"/>
    </xf>
    <xf numFmtId="0" fontId="30" fillId="0" borderId="65" xfId="7" applyFont="1" applyBorder="1" applyAlignment="1">
      <alignment horizontal="center" vertical="center" wrapText="1" shrinkToFit="1"/>
    </xf>
    <xf numFmtId="0" fontId="30" fillId="0" borderId="45" xfId="7" applyFont="1" applyBorder="1" applyAlignment="1">
      <alignment horizontal="center" vertical="center" wrapText="1" shrinkToFit="1"/>
    </xf>
    <xf numFmtId="0" fontId="25" fillId="0" borderId="47" xfId="7" applyFont="1" applyBorder="1" applyAlignment="1">
      <alignment horizontal="center" vertical="center" wrapText="1"/>
    </xf>
    <xf numFmtId="0" fontId="25" fillId="0" borderId="72" xfId="7" applyFont="1" applyBorder="1" applyAlignment="1">
      <alignment horizontal="center" vertical="center" wrapText="1"/>
    </xf>
    <xf numFmtId="0" fontId="25" fillId="0" borderId="57" xfId="7" applyFont="1" applyBorder="1" applyAlignment="1">
      <alignment horizontal="center" vertical="center" wrapText="1"/>
    </xf>
    <xf numFmtId="0" fontId="25" fillId="0" borderId="65" xfId="7" applyFont="1" applyBorder="1" applyAlignment="1">
      <alignment horizontal="center" vertical="center"/>
    </xf>
    <xf numFmtId="0" fontId="25" fillId="0" borderId="66" xfId="7" applyFont="1" applyBorder="1" applyAlignment="1">
      <alignment horizontal="center" vertical="center"/>
    </xf>
    <xf numFmtId="0" fontId="25" fillId="0" borderId="0" xfId="7" applyFont="1" applyBorder="1" applyAlignment="1">
      <alignment horizontal="center" vertical="center"/>
    </xf>
    <xf numFmtId="0" fontId="25" fillId="0" borderId="73" xfId="7" applyFont="1" applyBorder="1" applyAlignment="1">
      <alignment horizontal="center" vertical="center"/>
    </xf>
    <xf numFmtId="0" fontId="25" fillId="0" borderId="1" xfId="7" applyFont="1" applyBorder="1" applyAlignment="1">
      <alignment horizontal="center" vertical="center"/>
    </xf>
    <xf numFmtId="0" fontId="25" fillId="0" borderId="74" xfId="7" applyFont="1" applyBorder="1" applyAlignment="1">
      <alignment horizontal="center" vertical="center"/>
    </xf>
    <xf numFmtId="0" fontId="30" fillId="0" borderId="24" xfId="7" applyFont="1" applyBorder="1" applyAlignment="1">
      <alignment horizontal="center" vertical="center" wrapText="1" shrinkToFit="1"/>
    </xf>
    <xf numFmtId="0" fontId="30" fillId="0" borderId="11" xfId="7" applyFont="1" applyBorder="1" applyAlignment="1">
      <alignment horizontal="center" vertical="center" wrapText="1" shrinkToFit="1"/>
    </xf>
    <xf numFmtId="0" fontId="25" fillId="0" borderId="0" xfId="7" applyFont="1" applyAlignment="1">
      <alignment horizontal="left" vertical="center" wrapText="1"/>
    </xf>
    <xf numFmtId="0" fontId="25" fillId="0" borderId="24" xfId="7" applyFont="1" applyBorder="1" applyAlignment="1">
      <alignment horizontal="center" vertical="center" wrapText="1"/>
    </xf>
    <xf numFmtId="0" fontId="25" fillId="0" borderId="31" xfId="7" applyFont="1" applyBorder="1" applyAlignment="1">
      <alignment horizontal="center" vertical="center" wrapText="1"/>
    </xf>
    <xf numFmtId="0" fontId="25" fillId="0" borderId="28" xfId="7" applyFont="1" applyBorder="1" applyAlignment="1">
      <alignment horizontal="center" vertical="center" wrapText="1"/>
    </xf>
    <xf numFmtId="0" fontId="25" fillId="0" borderId="12" xfId="7" applyFont="1" applyBorder="1" applyAlignment="1">
      <alignment horizontal="center" vertical="center"/>
    </xf>
    <xf numFmtId="0" fontId="25" fillId="0" borderId="18" xfId="7" applyFont="1" applyBorder="1" applyAlignment="1">
      <alignment horizontal="center" vertical="center"/>
    </xf>
    <xf numFmtId="0" fontId="25" fillId="0" borderId="22" xfId="7" applyFont="1" applyBorder="1" applyAlignment="1">
      <alignment horizontal="center" vertical="center"/>
    </xf>
    <xf numFmtId="0" fontId="45" fillId="0" borderId="10" xfId="7" applyFont="1" applyBorder="1" applyAlignment="1">
      <alignment horizontal="center" vertical="center" wrapText="1" shrinkToFit="1"/>
    </xf>
    <xf numFmtId="0" fontId="45" fillId="0" borderId="11" xfId="7" applyFont="1" applyBorder="1" applyAlignment="1">
      <alignment horizontal="center" vertical="center" wrapText="1" shrinkToFit="1"/>
    </xf>
    <xf numFmtId="0" fontId="45" fillId="0" borderId="68" xfId="7" applyFont="1" applyBorder="1" applyAlignment="1">
      <alignment horizontal="center" vertical="center" wrapText="1" shrinkToFit="1"/>
    </xf>
    <xf numFmtId="0" fontId="45" fillId="0" borderId="100" xfId="7" applyFont="1" applyFill="1" applyBorder="1" applyAlignment="1">
      <alignment horizontal="left" wrapText="1"/>
    </xf>
    <xf numFmtId="0" fontId="45" fillId="0" borderId="103" xfId="7" applyFont="1" applyFill="1" applyBorder="1" applyAlignment="1">
      <alignment horizontal="left" wrapText="1"/>
    </xf>
    <xf numFmtId="0" fontId="45" fillId="0" borderId="101" xfId="7" applyFont="1" applyFill="1" applyBorder="1" applyAlignment="1">
      <alignment horizontal="left" wrapText="1"/>
    </xf>
    <xf numFmtId="0" fontId="45" fillId="0" borderId="104" xfId="7" applyFont="1" applyFill="1" applyBorder="1" applyAlignment="1">
      <alignment horizontal="left" wrapText="1"/>
    </xf>
    <xf numFmtId="0" fontId="45" fillId="0" borderId="45" xfId="7" applyFont="1" applyBorder="1" applyAlignment="1">
      <alignment horizontal="left" wrapText="1" shrinkToFit="1"/>
    </xf>
    <xf numFmtId="0" fontId="45" fillId="0" borderId="27" xfId="7" applyFont="1" applyBorder="1" applyAlignment="1">
      <alignment horizontal="left" wrapText="1" shrinkToFit="1"/>
    </xf>
    <xf numFmtId="0" fontId="45" fillId="0" borderId="46" xfId="7" applyFont="1" applyBorder="1" applyAlignment="1">
      <alignment horizontal="center" vertical="center" wrapText="1" shrinkToFit="1"/>
    </xf>
    <xf numFmtId="0" fontId="45" fillId="0" borderId="17" xfId="7" applyFont="1" applyBorder="1" applyAlignment="1">
      <alignment horizontal="center" vertical="center" wrapText="1" shrinkToFit="1"/>
    </xf>
    <xf numFmtId="0" fontId="45" fillId="0" borderId="47" xfId="7" applyFont="1" applyBorder="1" applyAlignment="1">
      <alignment horizontal="center" vertical="center" wrapText="1" shrinkToFit="1"/>
    </xf>
    <xf numFmtId="0" fontId="45" fillId="0" borderId="30" xfId="7" applyFont="1" applyBorder="1" applyAlignment="1">
      <alignment horizontal="center" vertical="center" wrapText="1" shrinkToFit="1"/>
    </xf>
    <xf numFmtId="0" fontId="33" fillId="0" borderId="46" xfId="7" applyFont="1" applyBorder="1" applyAlignment="1">
      <alignment horizontal="center" vertical="center" wrapText="1" shrinkToFit="1"/>
    </xf>
    <xf numFmtId="0" fontId="33" fillId="0" borderId="17" xfId="7" applyFont="1" applyBorder="1" applyAlignment="1">
      <alignment horizontal="center" vertical="center" wrapText="1" shrinkToFit="1"/>
    </xf>
    <xf numFmtId="0" fontId="16" fillId="0" borderId="0" xfId="4" applyFont="1" applyFill="1" applyAlignment="1" applyProtection="1">
      <alignment horizontal="left" vertical="center" wrapText="1"/>
      <protection locked="0"/>
    </xf>
    <xf numFmtId="0" fontId="30" fillId="0" borderId="46" xfId="3" applyFont="1" applyBorder="1" applyAlignment="1">
      <alignment horizontal="center" vertical="center" wrapText="1" shrinkToFit="1"/>
    </xf>
    <xf numFmtId="0" fontId="30" fillId="0" borderId="17" xfId="3" applyFont="1" applyBorder="1" applyAlignment="1">
      <alignment horizontal="center" vertical="center" wrapText="1" shrinkToFit="1"/>
    </xf>
    <xf numFmtId="0" fontId="30" fillId="0" borderId="47" xfId="3" applyFont="1" applyBorder="1" applyAlignment="1">
      <alignment horizontal="center" vertical="center" wrapText="1" shrinkToFit="1"/>
    </xf>
    <xf numFmtId="0" fontId="30" fillId="0" borderId="30" xfId="3" applyFont="1" applyBorder="1" applyAlignment="1">
      <alignment horizontal="center" vertical="center" wrapText="1" shrinkToFit="1"/>
    </xf>
    <xf numFmtId="0" fontId="30" fillId="0" borderId="48" xfId="3" applyFont="1" applyBorder="1" applyAlignment="1">
      <alignment horizontal="center" vertical="center" wrapText="1" shrinkToFit="1"/>
    </xf>
    <xf numFmtId="0" fontId="30" fillId="0" borderId="16" xfId="3" applyFont="1" applyBorder="1" applyAlignment="1">
      <alignment horizontal="center" vertical="center" wrapText="1" shrinkToFit="1"/>
    </xf>
    <xf numFmtId="0" fontId="33" fillId="0" borderId="46" xfId="3" applyFont="1" applyFill="1" applyBorder="1" applyAlignment="1">
      <alignment horizontal="center" vertical="center" wrapText="1" shrinkToFit="1"/>
    </xf>
    <xf numFmtId="0" fontId="33" fillId="0" borderId="17" xfId="3" applyFont="1" applyFill="1" applyBorder="1" applyAlignment="1">
      <alignment horizontal="center" vertical="center" wrapText="1" shrinkToFit="1"/>
    </xf>
    <xf numFmtId="0" fontId="16" fillId="0" borderId="24" xfId="4" applyFont="1" applyBorder="1" applyAlignment="1">
      <alignment horizontal="center" vertical="center" wrapText="1"/>
    </xf>
    <xf numFmtId="0" fontId="16" fillId="0" borderId="31" xfId="4" applyFont="1" applyBorder="1" applyAlignment="1">
      <alignment horizontal="center" vertical="center" wrapText="1"/>
    </xf>
    <xf numFmtId="0" fontId="16" fillId="0" borderId="28" xfId="4" applyFont="1" applyBorder="1" applyAlignment="1">
      <alignment horizontal="center" vertical="center" wrapText="1"/>
    </xf>
    <xf numFmtId="0" fontId="16" fillId="0" borderId="45" xfId="4" applyFont="1" applyFill="1" applyBorder="1" applyAlignment="1" applyProtection="1">
      <alignment horizontal="center" vertical="center" wrapText="1" shrinkToFit="1"/>
      <protection locked="0"/>
    </xf>
    <xf numFmtId="0" fontId="16" fillId="0" borderId="49" xfId="4" applyFont="1" applyFill="1" applyBorder="1" applyAlignment="1" applyProtection="1">
      <alignment horizontal="center" vertical="center" wrapText="1" shrinkToFit="1"/>
      <protection locked="0"/>
    </xf>
    <xf numFmtId="0" fontId="16" fillId="0" borderId="51" xfId="4" applyFont="1" applyFill="1" applyBorder="1" applyAlignment="1" applyProtection="1">
      <alignment horizontal="center" vertical="center" wrapText="1" shrinkToFit="1"/>
      <protection locked="0"/>
    </xf>
    <xf numFmtId="0" fontId="16" fillId="0" borderId="46" xfId="1" applyFont="1" applyFill="1" applyBorder="1" applyAlignment="1" applyProtection="1">
      <alignment horizontal="center" vertical="center"/>
      <protection locked="0"/>
    </xf>
    <xf numFmtId="0" fontId="16" fillId="0" borderId="50" xfId="1" applyFont="1" applyFill="1" applyBorder="1" applyAlignment="1" applyProtection="1">
      <alignment horizontal="center" vertical="center"/>
      <protection locked="0"/>
    </xf>
    <xf numFmtId="0" fontId="16" fillId="0" borderId="52" xfId="1" applyFont="1" applyFill="1" applyBorder="1" applyAlignment="1" applyProtection="1">
      <alignment horizontal="center" vertical="center"/>
      <protection locked="0"/>
    </xf>
    <xf numFmtId="0" fontId="30" fillId="0" borderId="10" xfId="3" applyFont="1" applyBorder="1" applyAlignment="1">
      <alignment horizontal="center" vertical="center" wrapText="1" shrinkToFit="1"/>
    </xf>
    <xf numFmtId="0" fontId="30" fillId="0" borderId="11" xfId="3" applyFont="1" applyBorder="1" applyAlignment="1">
      <alignment horizontal="center" vertical="center" wrapText="1" shrinkToFit="1"/>
    </xf>
    <xf numFmtId="0" fontId="31" fillId="5" borderId="46" xfId="9" applyFont="1" applyFill="1" applyBorder="1" applyAlignment="1">
      <alignment horizontal="center" vertical="center" wrapText="1" shrinkToFit="1"/>
    </xf>
    <xf numFmtId="0" fontId="31" fillId="5" borderId="17" xfId="9" applyFont="1" applyFill="1" applyBorder="1" applyAlignment="1">
      <alignment horizontal="center" vertical="center" wrapText="1" shrinkToFit="1"/>
    </xf>
    <xf numFmtId="0" fontId="25" fillId="0" borderId="47" xfId="9" applyFont="1" applyBorder="1" applyAlignment="1">
      <alignment horizontal="center" vertical="center" wrapText="1"/>
    </xf>
    <xf numFmtId="0" fontId="25" fillId="0" borderId="72" xfId="9" applyFont="1" applyBorder="1" applyAlignment="1">
      <alignment horizontal="center" vertical="center" wrapText="1"/>
    </xf>
    <xf numFmtId="0" fontId="25" fillId="0" borderId="57" xfId="9" applyFont="1" applyBorder="1" applyAlignment="1">
      <alignment horizontal="center" vertical="center" wrapText="1"/>
    </xf>
    <xf numFmtId="0" fontId="25" fillId="0" borderId="65" xfId="9" applyFont="1" applyBorder="1" applyAlignment="1">
      <alignment horizontal="center" vertical="center"/>
    </xf>
    <xf numFmtId="0" fontId="25" fillId="0" borderId="0" xfId="9" applyFont="1" applyBorder="1" applyAlignment="1">
      <alignment horizontal="center" vertical="center"/>
    </xf>
    <xf numFmtId="0" fontId="25" fillId="0" borderId="1" xfId="9" applyFont="1" applyBorder="1" applyAlignment="1">
      <alignment horizontal="center" vertical="center"/>
    </xf>
    <xf numFmtId="0" fontId="25" fillId="0" borderId="148" xfId="9" applyFont="1" applyFill="1" applyBorder="1" applyAlignment="1">
      <alignment horizontal="center" vertical="center" wrapText="1"/>
    </xf>
    <xf numFmtId="0" fontId="25" fillId="0" borderId="150" xfId="9" applyFont="1" applyFill="1" applyBorder="1" applyAlignment="1">
      <alignment horizontal="center" vertical="center" wrapText="1"/>
    </xf>
    <xf numFmtId="0" fontId="25" fillId="0" borderId="152" xfId="9" applyFont="1" applyFill="1" applyBorder="1" applyAlignment="1">
      <alignment horizontal="center" vertical="center" wrapText="1"/>
    </xf>
    <xf numFmtId="0" fontId="30" fillId="0" borderId="10" xfId="9" applyFont="1" applyBorder="1" applyAlignment="1">
      <alignment horizontal="center" vertical="center" wrapText="1" shrinkToFit="1"/>
    </xf>
    <xf numFmtId="0" fontId="30" fillId="0" borderId="11" xfId="9" applyFont="1" applyBorder="1" applyAlignment="1">
      <alignment horizontal="center" vertical="center" wrapText="1" shrinkToFit="1"/>
    </xf>
    <xf numFmtId="0" fontId="30" fillId="0" borderId="149" xfId="9" applyFont="1" applyBorder="1" applyAlignment="1">
      <alignment horizontal="center" vertical="center" wrapText="1" shrinkToFit="1"/>
    </xf>
    <xf numFmtId="0" fontId="45" fillId="0" borderId="100" xfId="9" applyFont="1" applyFill="1" applyBorder="1" applyAlignment="1">
      <alignment horizontal="left" wrapText="1"/>
    </xf>
    <xf numFmtId="0" fontId="45" fillId="0" borderId="103" xfId="9" applyFont="1" applyFill="1" applyBorder="1" applyAlignment="1">
      <alignment horizontal="left" wrapText="1"/>
    </xf>
    <xf numFmtId="0" fontId="45" fillId="0" borderId="101" xfId="9" applyFont="1" applyFill="1" applyBorder="1" applyAlignment="1">
      <alignment horizontal="left" wrapText="1"/>
    </xf>
    <xf numFmtId="0" fontId="45" fillId="0" borderId="104" xfId="9" applyFont="1" applyFill="1" applyBorder="1" applyAlignment="1">
      <alignment horizontal="left" wrapText="1"/>
    </xf>
    <xf numFmtId="0" fontId="30" fillId="0" borderId="48" xfId="9" applyFont="1" applyBorder="1" applyAlignment="1">
      <alignment horizontal="center" vertical="center" wrapText="1" shrinkToFit="1"/>
    </xf>
    <xf numFmtId="0" fontId="30" fillId="0" borderId="16" xfId="9" applyFont="1" applyBorder="1" applyAlignment="1">
      <alignment horizontal="center" vertical="center" wrapText="1" shrinkToFit="1"/>
    </xf>
    <xf numFmtId="0" fontId="30" fillId="0" borderId="46" xfId="9" applyFont="1" applyBorder="1" applyAlignment="1">
      <alignment horizontal="center" vertical="center" wrapText="1" shrinkToFit="1"/>
    </xf>
    <xf numFmtId="0" fontId="30" fillId="0" borderId="17" xfId="9" applyFont="1" applyBorder="1" applyAlignment="1">
      <alignment horizontal="center" vertical="center" wrapText="1" shrinkToFit="1"/>
    </xf>
    <xf numFmtId="0" fontId="58" fillId="0" borderId="33" xfId="9" applyFont="1" applyBorder="1" applyAlignment="1">
      <alignment horizontal="right" vertical="center"/>
    </xf>
    <xf numFmtId="0" fontId="27" fillId="2" borderId="29" xfId="9" applyFont="1" applyFill="1" applyBorder="1" applyAlignment="1">
      <alignment horizontal="left" vertical="center"/>
    </xf>
    <xf numFmtId="0" fontId="27" fillId="5" borderId="0" xfId="9" applyFont="1" applyFill="1" applyBorder="1" applyAlignment="1">
      <alignment horizontal="left" vertical="center"/>
    </xf>
    <xf numFmtId="49" fontId="25" fillId="0" borderId="14" xfId="9" applyNumberFormat="1" applyFont="1" applyBorder="1" applyAlignment="1">
      <alignment horizontal="left" vertical="center" wrapText="1"/>
    </xf>
    <xf numFmtId="49" fontId="25" fillId="0" borderId="15" xfId="9" applyNumberFormat="1" applyFont="1" applyBorder="1" applyAlignment="1">
      <alignment horizontal="left" vertical="center"/>
    </xf>
    <xf numFmtId="49" fontId="25" fillId="0" borderId="34" xfId="9" applyNumberFormat="1" applyFont="1" applyBorder="1" applyAlignment="1">
      <alignment horizontal="left" vertical="center"/>
    </xf>
    <xf numFmtId="0" fontId="25" fillId="0" borderId="33" xfId="9" applyFont="1" applyBorder="1" applyAlignment="1">
      <alignment horizontal="left" vertical="center"/>
    </xf>
    <xf numFmtId="0" fontId="25" fillId="0" borderId="158" xfId="9" applyFont="1" applyBorder="1" applyAlignment="1">
      <alignment horizontal="left" vertical="center"/>
    </xf>
    <xf numFmtId="49" fontId="25" fillId="0" borderId="14" xfId="9" applyNumberFormat="1" applyFont="1" applyFill="1" applyBorder="1" applyAlignment="1">
      <alignment horizontal="left" vertical="center" wrapText="1"/>
    </xf>
    <xf numFmtId="49" fontId="25" fillId="0" borderId="15" xfId="9" applyNumberFormat="1" applyFont="1" applyFill="1" applyBorder="1" applyAlignment="1">
      <alignment horizontal="left" vertical="center"/>
    </xf>
    <xf numFmtId="49" fontId="25" fillId="0" borderId="34" xfId="9" applyNumberFormat="1" applyFont="1" applyFill="1" applyBorder="1" applyAlignment="1">
      <alignment horizontal="left" vertical="center"/>
    </xf>
    <xf numFmtId="0" fontId="27" fillId="5" borderId="33" xfId="9" applyFont="1" applyFill="1" applyBorder="1" applyAlignment="1">
      <alignment horizontal="left" vertical="center"/>
    </xf>
    <xf numFmtId="0" fontId="30" fillId="0" borderId="0" xfId="9" applyFont="1" applyAlignment="1">
      <alignment horizontal="left" vertical="center" wrapText="1"/>
    </xf>
    <xf numFmtId="0" fontId="25" fillId="0" borderId="0" xfId="9" applyFont="1" applyAlignment="1">
      <alignment horizontal="left" vertical="center" wrapText="1"/>
    </xf>
    <xf numFmtId="0" fontId="31" fillId="2" borderId="34" xfId="9" applyFont="1" applyFill="1" applyBorder="1" applyAlignment="1">
      <alignment horizontal="left" vertical="center"/>
    </xf>
    <xf numFmtId="0" fontId="31" fillId="2" borderId="33" xfId="9" applyFont="1" applyFill="1" applyBorder="1" applyAlignment="1">
      <alignment horizontal="left" vertical="center"/>
    </xf>
    <xf numFmtId="0" fontId="31" fillId="2" borderId="107" xfId="9" applyFont="1" applyFill="1" applyBorder="1" applyAlignment="1">
      <alignment horizontal="left" vertical="center"/>
    </xf>
    <xf numFmtId="0" fontId="31" fillId="5" borderId="34" xfId="9" applyFont="1" applyFill="1" applyBorder="1" applyAlignment="1">
      <alignment horizontal="left" vertical="center"/>
    </xf>
    <xf numFmtId="0" fontId="31" fillId="5" borderId="33" xfId="9" applyFont="1" applyFill="1" applyBorder="1" applyAlignment="1">
      <alignment horizontal="left" vertical="center"/>
    </xf>
    <xf numFmtId="0" fontId="31" fillId="5" borderId="107" xfId="9" applyFont="1" applyFill="1" applyBorder="1" applyAlignment="1">
      <alignment horizontal="left" vertical="center"/>
    </xf>
    <xf numFmtId="0" fontId="27" fillId="2" borderId="0" xfId="9" applyFont="1" applyFill="1" applyBorder="1" applyAlignment="1">
      <alignment horizontal="left" vertical="center"/>
    </xf>
    <xf numFmtId="49" fontId="25" fillId="2" borderId="14" xfId="9" applyNumberFormat="1" applyFont="1" applyFill="1" applyBorder="1" applyAlignment="1">
      <alignment horizontal="left" vertical="center" wrapText="1"/>
    </xf>
    <xf numFmtId="49" fontId="25" fillId="2" borderId="15" xfId="9" applyNumberFormat="1" applyFont="1" applyFill="1" applyBorder="1" applyAlignment="1">
      <alignment horizontal="left" vertical="center"/>
    </xf>
    <xf numFmtId="49" fontId="25" fillId="2" borderId="34" xfId="9" applyNumberFormat="1" applyFont="1" applyFill="1" applyBorder="1" applyAlignment="1">
      <alignment horizontal="left" vertical="center"/>
    </xf>
    <xf numFmtId="0" fontId="16" fillId="0" borderId="0" xfId="9" applyFont="1" applyAlignment="1">
      <alignment horizontal="left" vertical="center" wrapText="1"/>
    </xf>
    <xf numFmtId="0" fontId="9" fillId="0" borderId="0" xfId="9" applyFont="1" applyAlignment="1">
      <alignment horizontal="left" vertical="center" wrapText="1"/>
    </xf>
    <xf numFmtId="0" fontId="30" fillId="0" borderId="0" xfId="6" applyFont="1" applyAlignment="1">
      <alignment horizontal="left" vertical="center" wrapText="1"/>
    </xf>
    <xf numFmtId="0" fontId="50" fillId="0" borderId="0" xfId="6" applyFont="1" applyAlignment="1">
      <alignment horizontal="left" vertical="center" wrapText="1"/>
    </xf>
    <xf numFmtId="0" fontId="9" fillId="0" borderId="24" xfId="1" applyFont="1" applyBorder="1" applyAlignment="1" applyProtection="1">
      <alignment horizontal="center" vertical="center"/>
      <protection locked="0"/>
    </xf>
    <xf numFmtId="0" fontId="9" fillId="0" borderId="28" xfId="1" applyFont="1" applyBorder="1" applyAlignment="1" applyProtection="1">
      <alignment horizontal="center" vertical="center"/>
      <protection locked="0"/>
    </xf>
    <xf numFmtId="0" fontId="9" fillId="0" borderId="11" xfId="1" applyFont="1" applyBorder="1" applyAlignment="1" applyProtection="1">
      <alignment horizontal="center" vertical="center" wrapText="1"/>
      <protection locked="0"/>
    </xf>
    <xf numFmtId="0" fontId="9" fillId="0" borderId="21" xfId="1" applyFont="1" applyBorder="1" applyAlignment="1" applyProtection="1">
      <alignment horizontal="center" vertical="center" wrapText="1"/>
      <protection locked="0"/>
    </xf>
    <xf numFmtId="0" fontId="9" fillId="0" borderId="11" xfId="1" applyFont="1" applyBorder="1" applyAlignment="1" applyProtection="1">
      <alignment horizontal="center" vertical="center"/>
      <protection locked="0"/>
    </xf>
    <xf numFmtId="0" fontId="9" fillId="0" borderId="12" xfId="1" applyFont="1" applyBorder="1" applyAlignment="1" applyProtection="1">
      <alignment horizontal="center" vertical="center"/>
      <protection locked="0"/>
    </xf>
    <xf numFmtId="0" fontId="9" fillId="2" borderId="16" xfId="1" applyFont="1" applyFill="1" applyBorder="1" applyAlignment="1" applyProtection="1">
      <alignment horizontal="left" vertical="center" wrapText="1"/>
      <protection locked="0"/>
    </xf>
    <xf numFmtId="0" fontId="9" fillId="0" borderId="56" xfId="1" applyFont="1" applyBorder="1" applyAlignment="1" applyProtection="1">
      <alignment horizontal="left" vertical="center" indent="1"/>
      <protection locked="0"/>
    </xf>
    <xf numFmtId="0" fontId="9" fillId="0" borderId="71" xfId="1" applyFont="1" applyBorder="1" applyAlignment="1" applyProtection="1">
      <alignment horizontal="left" vertical="center" indent="1"/>
      <protection locked="0"/>
    </xf>
    <xf numFmtId="0" fontId="9" fillId="0" borderId="16" xfId="1" applyFont="1" applyBorder="1" applyAlignment="1" applyProtection="1">
      <alignment horizontal="left" vertical="center" indent="1"/>
      <protection locked="0"/>
    </xf>
    <xf numFmtId="0" fontId="9" fillId="2" borderId="34" xfId="1" applyFont="1" applyFill="1" applyBorder="1" applyAlignment="1" applyProtection="1">
      <alignment horizontal="left" vertical="center" indent="1"/>
      <protection locked="0"/>
    </xf>
    <xf numFmtId="0" fontId="9" fillId="2" borderId="14" xfId="1" applyFont="1" applyFill="1" applyBorder="1" applyAlignment="1" applyProtection="1">
      <alignment horizontal="left" vertical="center" indent="1"/>
      <protection locked="0"/>
    </xf>
    <xf numFmtId="0" fontId="9" fillId="2" borderId="39" xfId="1" applyFont="1" applyFill="1" applyBorder="1" applyAlignment="1" applyProtection="1">
      <alignment horizontal="left" vertical="center" indent="1"/>
      <protection locked="0"/>
    </xf>
    <xf numFmtId="0" fontId="9" fillId="2" borderId="20" xfId="1" applyFont="1" applyFill="1" applyBorder="1" applyAlignment="1" applyProtection="1">
      <alignment horizontal="left" vertical="center" indent="1"/>
      <protection locked="0"/>
    </xf>
    <xf numFmtId="0" fontId="16" fillId="0" borderId="0" xfId="1" applyFont="1" applyBorder="1" applyAlignment="1" applyProtection="1">
      <alignment horizontal="left" wrapText="1"/>
      <protection locked="0"/>
    </xf>
    <xf numFmtId="0" fontId="9" fillId="0" borderId="0" xfId="1" applyFont="1" applyBorder="1" applyAlignment="1" applyProtection="1">
      <alignment horizontal="left" wrapText="1"/>
      <protection locked="0"/>
    </xf>
    <xf numFmtId="0" fontId="30" fillId="0" borderId="0" xfId="6" applyFont="1" applyFill="1" applyAlignment="1">
      <alignment horizontal="left" vertical="center" wrapText="1"/>
    </xf>
    <xf numFmtId="0" fontId="50" fillId="0" borderId="0" xfId="6" applyFont="1" applyFill="1" applyAlignment="1">
      <alignment horizontal="left" vertical="center" wrapText="1"/>
    </xf>
    <xf numFmtId="0" fontId="9" fillId="0" borderId="47" xfId="1" applyFont="1" applyBorder="1" applyAlignment="1" applyProtection="1">
      <alignment horizontal="center" vertical="center" wrapText="1"/>
      <protection locked="0"/>
    </xf>
    <xf numFmtId="0" fontId="9" fillId="0" borderId="57" xfId="1" applyFont="1" applyBorder="1" applyAlignment="1" applyProtection="1">
      <alignment horizontal="center" vertical="center" wrapText="1"/>
      <protection locked="0"/>
    </xf>
    <xf numFmtId="0" fontId="9" fillId="0" borderId="48" xfId="1" applyFont="1" applyBorder="1" applyAlignment="1" applyProtection="1">
      <alignment horizontal="center" vertical="center" wrapText="1"/>
      <protection locked="0"/>
    </xf>
    <xf numFmtId="0" fontId="9" fillId="0" borderId="58" xfId="1" applyFont="1" applyBorder="1" applyAlignment="1" applyProtection="1">
      <alignment horizontal="center" vertical="center" wrapText="1"/>
      <protection locked="0"/>
    </xf>
    <xf numFmtId="0" fontId="16" fillId="0" borderId="0" xfId="1" applyFont="1" applyAlignment="1" applyProtection="1">
      <alignment horizontal="left" vertical="center" wrapText="1"/>
      <protection locked="0"/>
    </xf>
    <xf numFmtId="0" fontId="9" fillId="0" borderId="63" xfId="1" applyFont="1" applyBorder="1" applyAlignment="1" applyProtection="1">
      <alignment horizontal="center" vertical="center" wrapText="1"/>
      <protection locked="0"/>
    </xf>
    <xf numFmtId="0" fontId="9" fillId="0" borderId="43" xfId="1" applyFont="1" applyBorder="1" applyAlignment="1" applyProtection="1">
      <alignment horizontal="center" vertical="center" wrapText="1"/>
      <protection locked="0"/>
    </xf>
    <xf numFmtId="0" fontId="9" fillId="0" borderId="44" xfId="1" applyFont="1" applyBorder="1" applyAlignment="1" applyProtection="1">
      <alignment horizontal="center" vertical="center" wrapText="1"/>
      <protection locked="0"/>
    </xf>
    <xf numFmtId="0" fontId="9" fillId="0" borderId="64" xfId="1" applyFont="1" applyBorder="1" applyAlignment="1" applyProtection="1">
      <alignment horizontal="center" vertical="center"/>
      <protection locked="0"/>
    </xf>
    <xf numFmtId="0" fontId="9" fillId="0" borderId="65" xfId="1" applyFont="1" applyBorder="1" applyAlignment="1" applyProtection="1">
      <alignment horizontal="center" vertical="center"/>
      <protection locked="0"/>
    </xf>
    <xf numFmtId="0" fontId="9" fillId="0" borderId="66" xfId="1" applyFont="1" applyBorder="1" applyAlignment="1" applyProtection="1">
      <alignment horizontal="center" vertical="center"/>
      <protection locked="0"/>
    </xf>
    <xf numFmtId="0" fontId="9" fillId="0" borderId="67" xfId="1" applyFont="1" applyBorder="1" applyAlignment="1" applyProtection="1">
      <alignment horizontal="center" vertical="center"/>
      <protection locked="0"/>
    </xf>
    <xf numFmtId="0" fontId="9" fillId="0" borderId="0" xfId="1" applyFont="1" applyBorder="1" applyAlignment="1" applyProtection="1">
      <alignment horizontal="center" vertical="center"/>
      <protection locked="0"/>
    </xf>
    <xf numFmtId="0" fontId="9" fillId="0" borderId="69" xfId="1" applyFont="1" applyBorder="1" applyAlignment="1" applyProtection="1">
      <alignment horizontal="center" vertical="center"/>
      <protection locked="0"/>
    </xf>
    <xf numFmtId="0" fontId="9" fillId="0" borderId="1" xfId="1" applyFont="1" applyBorder="1" applyAlignment="1" applyProtection="1">
      <alignment horizontal="center" vertical="center"/>
      <protection locked="0"/>
    </xf>
    <xf numFmtId="0" fontId="15" fillId="0" borderId="47" xfId="1" applyFont="1" applyFill="1" applyBorder="1" applyAlignment="1" applyProtection="1">
      <alignment horizontal="center" vertical="center" wrapText="1"/>
      <protection locked="0"/>
    </xf>
    <xf numFmtId="0" fontId="15" fillId="0" borderId="48" xfId="1" applyFont="1" applyFill="1" applyBorder="1" applyAlignment="1" applyProtection="1">
      <alignment horizontal="center" vertical="center" wrapText="1"/>
      <protection locked="0"/>
    </xf>
    <xf numFmtId="0" fontId="15" fillId="0" borderId="46" xfId="1" applyFont="1" applyFill="1" applyBorder="1" applyAlignment="1" applyProtection="1">
      <alignment horizontal="center" vertical="center" wrapText="1"/>
      <protection locked="0"/>
    </xf>
    <xf numFmtId="0" fontId="9" fillId="0" borderId="24" xfId="1" applyFont="1" applyFill="1" applyBorder="1" applyAlignment="1" applyProtection="1">
      <alignment horizontal="center" vertical="center" wrapText="1"/>
      <protection locked="0"/>
    </xf>
    <xf numFmtId="0" fontId="9" fillId="0" borderId="11" xfId="1" applyFont="1" applyFill="1" applyBorder="1" applyAlignment="1" applyProtection="1">
      <alignment horizontal="center" vertical="center" wrapText="1"/>
      <protection locked="0"/>
    </xf>
    <xf numFmtId="0" fontId="9" fillId="0" borderId="12" xfId="1" applyFont="1" applyFill="1" applyBorder="1" applyAlignment="1" applyProtection="1">
      <alignment horizontal="center" vertical="center" wrapText="1"/>
      <protection locked="0"/>
    </xf>
    <xf numFmtId="0" fontId="9" fillId="0" borderId="10" xfId="1" applyFont="1" applyFill="1" applyBorder="1" applyAlignment="1" applyProtection="1">
      <alignment horizontal="center" vertical="center" wrapText="1"/>
      <protection locked="0"/>
    </xf>
    <xf numFmtId="0" fontId="9" fillId="0" borderId="68" xfId="1" applyFont="1" applyFill="1" applyBorder="1" applyAlignment="1" applyProtection="1">
      <alignment horizontal="center" vertical="center" wrapText="1"/>
      <protection locked="0"/>
    </xf>
    <xf numFmtId="0" fontId="9" fillId="0" borderId="31" xfId="1" applyFont="1" applyFill="1" applyBorder="1" applyAlignment="1" applyProtection="1">
      <alignment horizontal="center" vertical="center" wrapText="1"/>
      <protection locked="0"/>
    </xf>
    <xf numFmtId="0" fontId="9" fillId="0" borderId="18" xfId="1" applyFont="1" applyFill="1" applyBorder="1" applyAlignment="1" applyProtection="1">
      <alignment horizontal="center" vertical="center" wrapText="1"/>
      <protection locked="0"/>
    </xf>
    <xf numFmtId="0" fontId="9" fillId="0" borderId="14" xfId="1" applyFont="1" applyFill="1" applyBorder="1" applyAlignment="1" applyProtection="1">
      <alignment horizontal="center" vertical="center" wrapText="1"/>
      <protection locked="0"/>
    </xf>
    <xf numFmtId="0" fontId="9" fillId="0" borderId="34" xfId="1" applyFont="1" applyFill="1" applyBorder="1" applyAlignment="1" applyProtection="1">
      <alignment horizontal="center" vertical="center" wrapText="1"/>
      <protection locked="0"/>
    </xf>
    <xf numFmtId="0" fontId="9" fillId="2" borderId="24" xfId="1" applyFont="1" applyFill="1" applyBorder="1" applyAlignment="1" applyProtection="1">
      <alignment horizontal="center" vertical="center" wrapText="1"/>
      <protection locked="0"/>
    </xf>
    <xf numFmtId="0" fontId="9" fillId="2" borderId="12" xfId="1" applyFont="1" applyFill="1" applyBorder="1" applyAlignment="1" applyProtection="1">
      <alignment horizontal="center" vertical="center" wrapText="1"/>
      <protection locked="0"/>
    </xf>
    <xf numFmtId="0" fontId="9" fillId="2" borderId="31" xfId="1" applyFont="1" applyFill="1" applyBorder="1" applyAlignment="1" applyProtection="1">
      <alignment horizontal="center" vertical="center" wrapText="1"/>
      <protection locked="0"/>
    </xf>
    <xf numFmtId="0" fontId="9" fillId="2" borderId="18" xfId="1" applyFont="1" applyFill="1" applyBorder="1" applyAlignment="1" applyProtection="1">
      <alignment horizontal="center" vertical="center" wrapText="1"/>
      <protection locked="0"/>
    </xf>
    <xf numFmtId="0" fontId="9" fillId="0" borderId="15" xfId="1" applyFont="1" applyFill="1" applyBorder="1" applyAlignment="1" applyProtection="1">
      <alignment horizontal="center" vertical="center" wrapText="1"/>
      <protection locked="0"/>
    </xf>
    <xf numFmtId="0" fontId="9" fillId="0" borderId="31" xfId="1" applyFont="1" applyBorder="1" applyAlignment="1">
      <alignment horizontal="left" vertical="center" wrapText="1"/>
    </xf>
    <xf numFmtId="0" fontId="9" fillId="0" borderId="15" xfId="1" applyFont="1" applyBorder="1" applyAlignment="1">
      <alignment horizontal="left" vertical="center" wrapText="1"/>
    </xf>
    <xf numFmtId="0" fontId="9" fillId="0" borderId="34" xfId="1" applyFont="1" applyBorder="1" applyAlignment="1">
      <alignment horizontal="left" vertical="center" wrapText="1"/>
    </xf>
    <xf numFmtId="0" fontId="9" fillId="0" borderId="30" xfId="1" applyFont="1" applyBorder="1" applyAlignment="1">
      <alignment horizontal="center" vertical="center" wrapText="1"/>
    </xf>
    <xf numFmtId="0" fontId="9" fillId="0" borderId="31" xfId="1" applyFont="1" applyBorder="1" applyAlignment="1">
      <alignment horizontal="center" vertical="center" wrapText="1"/>
    </xf>
    <xf numFmtId="0" fontId="25" fillId="0" borderId="16" xfId="1" applyFont="1" applyFill="1" applyBorder="1" applyAlignment="1" applyProtection="1">
      <alignment horizontal="left" vertical="center"/>
      <protection locked="0"/>
    </xf>
    <xf numFmtId="0" fontId="25" fillId="0" borderId="37" xfId="1" applyFont="1" applyFill="1" applyBorder="1" applyAlignment="1" applyProtection="1">
      <alignment horizontal="left" vertical="center"/>
      <protection locked="0"/>
    </xf>
    <xf numFmtId="0" fontId="25" fillId="0" borderId="34" xfId="1" applyFont="1" applyFill="1" applyBorder="1" applyAlignment="1" applyProtection="1">
      <alignment horizontal="left" vertical="center"/>
      <protection locked="0"/>
    </xf>
    <xf numFmtId="0" fontId="25" fillId="0" borderId="33" xfId="1" applyFont="1" applyFill="1" applyBorder="1" applyAlignment="1" applyProtection="1">
      <alignment horizontal="left" vertical="center"/>
      <protection locked="0"/>
    </xf>
    <xf numFmtId="0" fontId="25" fillId="0" borderId="15" xfId="1" applyFont="1" applyFill="1" applyBorder="1" applyAlignment="1" applyProtection="1">
      <alignment horizontal="left" vertical="center"/>
      <protection locked="0"/>
    </xf>
    <xf numFmtId="0" fontId="9" fillId="0" borderId="33" xfId="1" applyFont="1" applyBorder="1" applyAlignment="1">
      <alignment horizontal="left" vertical="center" wrapText="1"/>
    </xf>
    <xf numFmtId="0" fontId="9" fillId="0" borderId="53" xfId="1" applyFont="1" applyBorder="1" applyAlignment="1">
      <alignment horizontal="left" vertical="center" wrapText="1"/>
    </xf>
    <xf numFmtId="0" fontId="9" fillId="0" borderId="56" xfId="1" applyFont="1" applyBorder="1" applyAlignment="1">
      <alignment horizontal="left" vertical="center" wrapText="1"/>
    </xf>
    <xf numFmtId="0" fontId="9" fillId="0" borderId="59" xfId="1" applyFont="1" applyBorder="1" applyAlignment="1">
      <alignment horizontal="left" vertical="center" wrapText="1"/>
    </xf>
    <xf numFmtId="0" fontId="15" fillId="0" borderId="5" xfId="1" applyFont="1" applyBorder="1" applyAlignment="1" applyProtection="1">
      <alignment horizontal="center" vertical="center"/>
      <protection locked="0"/>
    </xf>
    <xf numFmtId="0" fontId="15" fillId="0" borderId="6" xfId="1" applyFont="1" applyBorder="1" applyAlignment="1" applyProtection="1">
      <alignment horizontal="center" vertical="center"/>
      <protection locked="0"/>
    </xf>
    <xf numFmtId="0" fontId="15" fillId="0" borderId="70" xfId="1" applyFont="1" applyBorder="1" applyAlignment="1" applyProtection="1">
      <alignment horizontal="center" vertical="center"/>
      <protection locked="0"/>
    </xf>
    <xf numFmtId="0" fontId="15" fillId="0" borderId="23" xfId="1" applyFont="1" applyBorder="1" applyAlignment="1" applyProtection="1">
      <alignment horizontal="center" vertical="center" wrapText="1"/>
      <protection locked="0"/>
    </xf>
    <xf numFmtId="0" fontId="15" fillId="0" borderId="13" xfId="1" applyFont="1" applyBorder="1" applyAlignment="1" applyProtection="1">
      <alignment horizontal="center" vertical="center" wrapText="1"/>
      <protection locked="0"/>
    </xf>
    <xf numFmtId="0" fontId="15" fillId="0" borderId="19" xfId="1" applyFont="1" applyBorder="1" applyAlignment="1" applyProtection="1">
      <alignment horizontal="center" vertical="center" wrapText="1"/>
      <protection locked="0"/>
    </xf>
    <xf numFmtId="0" fontId="15" fillId="0" borderId="65" xfId="1" applyFont="1" applyFill="1" applyBorder="1" applyAlignment="1" applyProtection="1">
      <alignment horizontal="center" vertical="center" wrapText="1"/>
      <protection locked="0"/>
    </xf>
    <xf numFmtId="0" fontId="15" fillId="0" borderId="0" xfId="1" applyFont="1" applyFill="1" applyBorder="1" applyAlignment="1" applyProtection="1">
      <alignment horizontal="center" vertical="center" wrapText="1"/>
      <protection locked="0"/>
    </xf>
    <xf numFmtId="0" fontId="15" fillId="0" borderId="1" xfId="1" applyFont="1" applyFill="1" applyBorder="1" applyAlignment="1" applyProtection="1">
      <alignment horizontal="center" vertical="center" wrapText="1"/>
      <protection locked="0"/>
    </xf>
    <xf numFmtId="0" fontId="9" fillId="0" borderId="29" xfId="1" applyFont="1" applyFill="1" applyBorder="1" applyAlignment="1" applyProtection="1">
      <alignment horizontal="center" vertical="center"/>
      <protection locked="0"/>
    </xf>
    <xf numFmtId="0" fontId="9" fillId="0" borderId="42" xfId="1" applyFont="1" applyFill="1" applyBorder="1" applyAlignment="1" applyProtection="1">
      <alignment horizontal="center" vertical="center"/>
      <protection locked="0"/>
    </xf>
    <xf numFmtId="0" fontId="9" fillId="0" borderId="47" xfId="1" applyFont="1" applyBorder="1" applyAlignment="1">
      <alignment horizontal="center" vertical="center" wrapText="1"/>
    </xf>
    <xf numFmtId="0" fontId="9" fillId="0" borderId="72" xfId="1" applyFont="1" applyBorder="1" applyAlignment="1">
      <alignment horizontal="center" vertical="center" wrapText="1"/>
    </xf>
    <xf numFmtId="0" fontId="9" fillId="0" borderId="71" xfId="1" applyFont="1" applyBorder="1" applyAlignment="1" applyProtection="1">
      <alignment horizontal="center" vertical="center" wrapText="1"/>
      <protection locked="0"/>
    </xf>
    <xf numFmtId="0" fontId="9" fillId="0" borderId="16" xfId="1" applyFont="1" applyBorder="1" applyAlignment="1" applyProtection="1">
      <alignment horizontal="center" vertical="center" wrapText="1"/>
      <protection locked="0"/>
    </xf>
    <xf numFmtId="0" fontId="9" fillId="0" borderId="34" xfId="1" applyFont="1" applyBorder="1" applyAlignment="1" applyProtection="1">
      <alignment horizontal="left" vertical="center" wrapText="1"/>
      <protection locked="0"/>
    </xf>
    <xf numFmtId="0" fontId="9" fillId="0" borderId="35" xfId="1" applyFont="1" applyBorder="1" applyAlignment="1" applyProtection="1">
      <alignment horizontal="left" vertical="center" wrapText="1"/>
      <protection locked="0"/>
    </xf>
    <xf numFmtId="0" fontId="9" fillId="0" borderId="34" xfId="1" applyFont="1" applyFill="1" applyBorder="1" applyAlignment="1" applyProtection="1">
      <alignment horizontal="left" vertical="center"/>
      <protection locked="0"/>
    </xf>
    <xf numFmtId="0" fontId="9" fillId="0" borderId="35" xfId="1" applyFont="1" applyFill="1" applyBorder="1" applyAlignment="1" applyProtection="1">
      <alignment horizontal="left" vertical="center"/>
      <protection locked="0"/>
    </xf>
    <xf numFmtId="0" fontId="9" fillId="0" borderId="9" xfId="1" applyFont="1" applyFill="1" applyBorder="1" applyAlignment="1" applyProtection="1">
      <alignment horizontal="center" vertical="center"/>
      <protection locked="0"/>
    </xf>
    <xf numFmtId="0" fontId="9" fillId="0" borderId="9" xfId="1" applyFont="1" applyFill="1" applyBorder="1" applyAlignment="1" applyProtection="1">
      <alignment horizontal="center" vertical="center" wrapText="1"/>
      <protection locked="0"/>
    </xf>
    <xf numFmtId="0" fontId="9" fillId="0" borderId="29" xfId="1" applyFont="1" applyFill="1" applyBorder="1" applyAlignment="1" applyProtection="1">
      <alignment horizontal="center" vertical="center" wrapText="1"/>
      <protection locked="0"/>
    </xf>
    <xf numFmtId="0" fontId="9" fillId="0" borderId="42" xfId="1" applyFont="1" applyFill="1" applyBorder="1" applyAlignment="1" applyProtection="1">
      <alignment horizontal="center" vertical="center" wrapText="1"/>
      <protection locked="0"/>
    </xf>
    <xf numFmtId="0" fontId="30" fillId="0" borderId="0" xfId="3" applyFont="1" applyAlignment="1">
      <alignment horizontal="left" vertical="center" wrapText="1"/>
    </xf>
    <xf numFmtId="0" fontId="25" fillId="0" borderId="0" xfId="3" applyFont="1" applyAlignment="1">
      <alignment horizontal="left" vertical="center" wrapText="1"/>
    </xf>
    <xf numFmtId="0" fontId="11" fillId="0" borderId="0" xfId="1" applyFont="1" applyBorder="1" applyAlignment="1" applyProtection="1">
      <alignment horizontal="left" vertical="center" wrapText="1"/>
      <protection locked="0"/>
    </xf>
    <xf numFmtId="0" fontId="9" fillId="0" borderId="60" xfId="1" applyFont="1" applyBorder="1" applyAlignment="1">
      <alignment horizontal="left" vertical="center" wrapText="1"/>
    </xf>
    <xf numFmtId="0" fontId="15" fillId="0" borderId="2" xfId="1" applyFont="1" applyBorder="1" applyAlignment="1" applyProtection="1">
      <alignment horizontal="center" vertical="center"/>
      <protection locked="0"/>
    </xf>
    <xf numFmtId="0" fontId="15" fillId="0" borderId="3" xfId="1" applyFont="1" applyBorder="1" applyAlignment="1" applyProtection="1">
      <alignment horizontal="center" vertical="center"/>
      <protection locked="0"/>
    </xf>
    <xf numFmtId="0" fontId="9" fillId="7" borderId="114" xfId="1" applyFont="1" applyFill="1" applyBorder="1" applyAlignment="1" applyProtection="1">
      <alignment horizontal="left" vertical="center" wrapText="1" indent="1" readingOrder="1"/>
      <protection locked="0"/>
    </xf>
    <xf numFmtId="0" fontId="9" fillId="7" borderId="115" xfId="1" applyFont="1" applyFill="1" applyBorder="1" applyAlignment="1" applyProtection="1">
      <alignment horizontal="left" vertical="center" wrapText="1" indent="1" readingOrder="1"/>
      <protection locked="0"/>
    </xf>
    <xf numFmtId="2" fontId="9" fillId="0" borderId="56" xfId="1" applyNumberFormat="1" applyFont="1" applyBorder="1" applyAlignment="1" applyProtection="1">
      <alignment horizontal="center" vertical="center" wrapText="1"/>
      <protection locked="0"/>
    </xf>
    <xf numFmtId="2" fontId="9" fillId="0" borderId="16" xfId="1" applyNumberFormat="1" applyFont="1" applyBorder="1" applyAlignment="1" applyProtection="1">
      <alignment horizontal="center" vertical="center" wrapText="1"/>
      <protection locked="0"/>
    </xf>
    <xf numFmtId="0" fontId="9" fillId="7" borderId="120" xfId="1" applyFont="1" applyFill="1" applyBorder="1" applyAlignment="1" applyProtection="1">
      <alignment horizontal="left" vertical="center" wrapText="1" indent="1" readingOrder="1"/>
      <protection locked="0"/>
    </xf>
    <xf numFmtId="0" fontId="9" fillId="7" borderId="75" xfId="1" applyFont="1" applyFill="1" applyBorder="1" applyAlignment="1" applyProtection="1">
      <alignment horizontal="left" vertical="center" wrapText="1" indent="1" readingOrder="1"/>
      <protection locked="0"/>
    </xf>
    <xf numFmtId="0" fontId="9" fillId="7" borderId="32" xfId="1" applyFont="1" applyFill="1" applyBorder="1" applyAlignment="1" applyProtection="1">
      <alignment horizontal="left" vertical="center" wrapText="1" indent="1" readingOrder="1"/>
      <protection locked="0"/>
    </xf>
    <xf numFmtId="0" fontId="9" fillId="7" borderId="35" xfId="1" applyFont="1" applyFill="1" applyBorder="1" applyAlignment="1" applyProtection="1">
      <alignment horizontal="left" vertical="center" wrapText="1" indent="1" readingOrder="1"/>
      <protection locked="0"/>
    </xf>
    <xf numFmtId="0" fontId="9" fillId="0" borderId="73" xfId="1" applyFont="1" applyBorder="1" applyAlignment="1" applyProtection="1">
      <alignment horizontal="center" vertical="center" wrapText="1"/>
      <protection locked="0"/>
    </xf>
    <xf numFmtId="0" fontId="9" fillId="0" borderId="38" xfId="1" applyFont="1" applyBorder="1" applyAlignment="1" applyProtection="1">
      <alignment horizontal="center" vertical="center" wrapText="1"/>
      <protection locked="0"/>
    </xf>
    <xf numFmtId="0" fontId="12" fillId="0" borderId="39" xfId="1" applyFont="1" applyBorder="1" applyAlignment="1" applyProtection="1">
      <alignment horizontal="center" vertical="center"/>
      <protection locked="0"/>
    </xf>
    <xf numFmtId="0" fontId="12" fillId="0" borderId="20" xfId="1" applyFont="1" applyBorder="1" applyAlignment="1" applyProtection="1">
      <alignment horizontal="center" vertical="center"/>
      <protection locked="0"/>
    </xf>
    <xf numFmtId="0" fontId="9" fillId="0" borderId="63" xfId="1" applyFont="1" applyBorder="1" applyAlignment="1" applyProtection="1">
      <alignment horizontal="center" vertical="center"/>
      <protection locked="0"/>
    </xf>
    <xf numFmtId="0" fontId="9" fillId="0" borderId="43" xfId="1" applyFont="1" applyBorder="1" applyAlignment="1" applyProtection="1">
      <alignment horizontal="center" vertical="center"/>
      <protection locked="0"/>
    </xf>
    <xf numFmtId="0" fontId="9" fillId="0" borderId="44" xfId="1" applyFont="1" applyBorder="1" applyAlignment="1" applyProtection="1">
      <alignment horizontal="center" vertical="center"/>
      <protection locked="0"/>
    </xf>
    <xf numFmtId="0" fontId="40" fillId="0" borderId="64" xfId="1" applyFont="1" applyBorder="1" applyAlignment="1" applyProtection="1">
      <alignment horizontal="center" vertical="center"/>
      <protection locked="0"/>
    </xf>
    <xf numFmtId="0" fontId="40" fillId="0" borderId="45" xfId="1" applyFont="1" applyBorder="1" applyAlignment="1" applyProtection="1">
      <alignment horizontal="center" vertical="center"/>
      <protection locked="0"/>
    </xf>
    <xf numFmtId="0" fontId="40" fillId="0" borderId="67" xfId="1" applyFont="1" applyBorder="1" applyAlignment="1" applyProtection="1">
      <alignment horizontal="center" vertical="center"/>
      <protection locked="0"/>
    </xf>
    <xf numFmtId="0" fontId="40" fillId="0" borderId="49" xfId="1" applyFont="1" applyBorder="1" applyAlignment="1" applyProtection="1">
      <alignment horizontal="center" vertical="center"/>
      <protection locked="0"/>
    </xf>
    <xf numFmtId="0" fontId="40" fillId="0" borderId="69" xfId="1" applyFont="1" applyBorder="1" applyAlignment="1" applyProtection="1">
      <alignment horizontal="center" vertical="center"/>
      <protection locked="0"/>
    </xf>
    <xf numFmtId="0" fontId="40" fillId="0" borderId="51" xfId="1" applyFont="1" applyBorder="1" applyAlignment="1" applyProtection="1">
      <alignment horizontal="center" vertical="center"/>
      <protection locked="0"/>
    </xf>
    <xf numFmtId="0" fontId="9" fillId="0" borderId="68" xfId="1" applyFont="1" applyBorder="1" applyAlignment="1" applyProtection="1">
      <alignment horizontal="center" vertical="center"/>
      <protection locked="0"/>
    </xf>
    <xf numFmtId="0" fontId="9" fillId="0" borderId="29" xfId="1" applyFont="1" applyBorder="1" applyAlignment="1" applyProtection="1">
      <alignment horizontal="center" vertical="center"/>
      <protection locked="0"/>
    </xf>
    <xf numFmtId="0" fontId="9" fillId="0" borderId="10" xfId="1" applyFont="1" applyBorder="1" applyAlignment="1" applyProtection="1">
      <alignment horizontal="center" vertical="center"/>
      <protection locked="0"/>
    </xf>
    <xf numFmtId="0" fontId="9" fillId="0" borderId="68" xfId="1" applyFont="1" applyBorder="1" applyAlignment="1" applyProtection="1">
      <alignment horizontal="center" vertical="center" wrapText="1"/>
      <protection locked="0"/>
    </xf>
    <xf numFmtId="0" fontId="9" fillId="0" borderId="42" xfId="1" applyFont="1" applyBorder="1" applyAlignment="1" applyProtection="1">
      <alignment horizontal="center" vertical="center" wrapText="1"/>
      <protection locked="0"/>
    </xf>
    <xf numFmtId="0" fontId="9" fillId="0" borderId="34" xfId="1" applyFont="1" applyFill="1" applyBorder="1" applyAlignment="1" applyProtection="1">
      <alignment horizontal="center" vertical="center"/>
      <protection locked="0"/>
    </xf>
    <xf numFmtId="0" fontId="9" fillId="0" borderId="14" xfId="1" applyFont="1" applyFill="1" applyBorder="1" applyAlignment="1" applyProtection="1">
      <alignment horizontal="center" vertical="center"/>
      <protection locked="0"/>
    </xf>
    <xf numFmtId="0" fontId="9" fillId="0" borderId="56" xfId="1" applyFont="1" applyBorder="1" applyAlignment="1" applyProtection="1">
      <alignment horizontal="center" vertical="center"/>
      <protection locked="0"/>
    </xf>
    <xf numFmtId="0" fontId="9" fillId="0" borderId="16" xfId="1" applyFont="1" applyBorder="1" applyAlignment="1" applyProtection="1">
      <alignment horizontal="center" vertical="center"/>
      <protection locked="0"/>
    </xf>
    <xf numFmtId="0" fontId="16" fillId="0" borderId="9" xfId="1" applyFont="1" applyFill="1" applyBorder="1" applyAlignment="1" applyProtection="1">
      <alignment horizontal="center" vertical="center" wrapText="1"/>
      <protection locked="0"/>
    </xf>
    <xf numFmtId="0" fontId="16" fillId="0" borderId="42" xfId="1" applyFont="1" applyFill="1" applyBorder="1" applyAlignment="1" applyProtection="1">
      <alignment horizontal="center" vertical="center" wrapText="1"/>
      <protection locked="0"/>
    </xf>
    <xf numFmtId="0" fontId="16" fillId="0" borderId="9" xfId="1" applyFont="1" applyBorder="1" applyAlignment="1" applyProtection="1">
      <alignment horizontal="center" vertical="center" wrapText="1"/>
      <protection locked="0"/>
    </xf>
    <xf numFmtId="0" fontId="16" fillId="0" borderId="29" xfId="1" applyFont="1" applyBorder="1" applyAlignment="1" applyProtection="1">
      <alignment horizontal="center" vertical="center"/>
      <protection locked="0"/>
    </xf>
    <xf numFmtId="0" fontId="16" fillId="0" borderId="42" xfId="1" applyFont="1" applyBorder="1" applyAlignment="1" applyProtection="1">
      <alignment horizontal="center" vertical="center"/>
      <protection locked="0"/>
    </xf>
    <xf numFmtId="0" fontId="16" fillId="0" borderId="72" xfId="1" applyFont="1" applyFill="1" applyBorder="1" applyAlignment="1" applyProtection="1">
      <alignment horizontal="center" vertical="center" wrapText="1"/>
      <protection locked="0"/>
    </xf>
    <xf numFmtId="0" fontId="16" fillId="0" borderId="30" xfId="1" applyFont="1" applyFill="1" applyBorder="1" applyAlignment="1" applyProtection="1">
      <alignment horizontal="center" vertical="center" wrapText="1"/>
      <protection locked="0"/>
    </xf>
    <xf numFmtId="0" fontId="16" fillId="0" borderId="73" xfId="1" applyFont="1" applyFill="1" applyBorder="1" applyAlignment="1" applyProtection="1">
      <alignment horizontal="center" vertical="center" wrapText="1"/>
      <protection locked="0"/>
    </xf>
    <xf numFmtId="0" fontId="16" fillId="0" borderId="38" xfId="1" applyFont="1" applyFill="1" applyBorder="1" applyAlignment="1" applyProtection="1">
      <alignment horizontal="center" vertical="center" wrapText="1"/>
      <protection locked="0"/>
    </xf>
    <xf numFmtId="0" fontId="16" fillId="0" borderId="32" xfId="1" applyFont="1" applyBorder="1" applyAlignment="1" applyProtection="1">
      <alignment horizontal="center" vertical="center" wrapText="1"/>
      <protection locked="0"/>
    </xf>
    <xf numFmtId="0" fontId="16" fillId="0" borderId="33" xfId="1" applyFont="1" applyBorder="1" applyAlignment="1" applyProtection="1">
      <alignment horizontal="center" vertical="center" wrapText="1"/>
      <protection locked="0"/>
    </xf>
    <xf numFmtId="0" fontId="16" fillId="0" borderId="14" xfId="1" applyFont="1" applyBorder="1" applyAlignment="1" applyProtection="1">
      <alignment horizontal="center" vertical="center" wrapText="1"/>
      <protection locked="0"/>
    </xf>
    <xf numFmtId="0" fontId="16" fillId="0" borderId="33" xfId="1" applyFont="1" applyBorder="1" applyAlignment="1" applyProtection="1">
      <alignment horizontal="center" vertical="center"/>
      <protection locked="0"/>
    </xf>
    <xf numFmtId="0" fontId="16" fillId="0" borderId="35" xfId="1" applyFont="1" applyBorder="1" applyAlignment="1" applyProtection="1">
      <alignment horizontal="center" vertical="center"/>
      <protection locked="0"/>
    </xf>
    <xf numFmtId="0" fontId="9" fillId="0" borderId="0" xfId="1" applyFont="1" applyFill="1" applyAlignment="1">
      <alignment horizontal="left" vertical="center" wrapText="1"/>
    </xf>
    <xf numFmtId="0" fontId="16" fillId="0" borderId="47" xfId="1" applyFont="1" applyBorder="1" applyAlignment="1">
      <alignment horizontal="center" vertical="center"/>
    </xf>
    <xf numFmtId="0" fontId="16" fillId="0" borderId="72" xfId="1" applyFont="1" applyBorder="1" applyAlignment="1">
      <alignment horizontal="center" vertical="center"/>
    </xf>
    <xf numFmtId="0" fontId="16" fillId="0" borderId="57" xfId="1" applyFont="1" applyBorder="1" applyAlignment="1">
      <alignment horizontal="center" vertical="center"/>
    </xf>
    <xf numFmtId="0" fontId="9" fillId="0" borderId="46" xfId="1" applyFont="1" applyBorder="1" applyAlignment="1" applyProtection="1">
      <alignment horizontal="center" vertical="center" wrapText="1"/>
      <protection locked="0"/>
    </xf>
    <xf numFmtId="0" fontId="9" fillId="0" borderId="50" xfId="1" applyFont="1" applyBorder="1" applyAlignment="1" applyProtection="1">
      <alignment horizontal="center" vertical="center" wrapText="1"/>
      <protection locked="0"/>
    </xf>
    <xf numFmtId="0" fontId="9" fillId="0" borderId="17" xfId="1" applyFont="1" applyBorder="1" applyAlignment="1" applyProtection="1">
      <alignment horizontal="center" vertical="center" wrapText="1"/>
      <protection locked="0"/>
    </xf>
    <xf numFmtId="0" fontId="9" fillId="0" borderId="9" xfId="1" applyFont="1" applyBorder="1" applyAlignment="1" applyProtection="1">
      <alignment horizontal="center" vertical="center" wrapText="1"/>
      <protection locked="0"/>
    </xf>
    <xf numFmtId="0" fontId="9" fillId="0" borderId="42" xfId="1" applyFont="1" applyBorder="1" applyAlignment="1" applyProtection="1">
      <alignment horizontal="center" vertical="center"/>
      <protection locked="0"/>
    </xf>
    <xf numFmtId="0" fontId="9" fillId="0" borderId="32" xfId="1" applyFont="1" applyBorder="1" applyAlignment="1" applyProtection="1">
      <alignment horizontal="center" vertical="center" wrapText="1"/>
      <protection locked="0"/>
    </xf>
    <xf numFmtId="0" fontId="9" fillId="0" borderId="33" xfId="1" applyFont="1" applyBorder="1" applyAlignment="1" applyProtection="1">
      <alignment horizontal="center" vertical="center" wrapText="1"/>
      <protection locked="0"/>
    </xf>
    <xf numFmtId="0" fontId="9" fillId="0" borderId="15" xfId="1" applyFont="1" applyFill="1" applyBorder="1" applyAlignment="1" applyProtection="1">
      <alignment horizontal="center" vertical="center"/>
      <protection locked="0"/>
    </xf>
    <xf numFmtId="0" fontId="16" fillId="0" borderId="46" xfId="1" applyFont="1" applyBorder="1" applyAlignment="1" applyProtection="1">
      <alignment horizontal="center" vertical="center" wrapText="1"/>
      <protection locked="0"/>
    </xf>
    <xf numFmtId="0" fontId="16" fillId="0" borderId="50" xfId="1" applyFont="1" applyBorder="1" applyAlignment="1" applyProtection="1">
      <alignment horizontal="center" vertical="center" wrapText="1"/>
      <protection locked="0"/>
    </xf>
    <xf numFmtId="0" fontId="16" fillId="0" borderId="17" xfId="1" applyFont="1" applyBorder="1" applyAlignment="1" applyProtection="1">
      <alignment horizontal="center" vertical="center" wrapText="1"/>
      <protection locked="0"/>
    </xf>
    <xf numFmtId="0" fontId="9" fillId="4" borderId="64" xfId="1" applyFont="1" applyFill="1" applyBorder="1" applyAlignment="1">
      <alignment horizontal="center" vertical="center" wrapText="1"/>
    </xf>
    <xf numFmtId="0" fontId="9" fillId="4" borderId="67"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15" xfId="1" applyFont="1" applyFill="1" applyBorder="1" applyAlignment="1">
      <alignment horizontal="center" vertical="center" wrapText="1"/>
    </xf>
    <xf numFmtId="0" fontId="15" fillId="0" borderId="56" xfId="1" applyFont="1" applyFill="1" applyBorder="1" applyAlignment="1">
      <alignment horizontal="center" vertical="center" wrapText="1"/>
    </xf>
    <xf numFmtId="0" fontId="9" fillId="4" borderId="48" xfId="1" applyFont="1" applyFill="1" applyBorder="1" applyAlignment="1">
      <alignment horizontal="center" vertical="center" wrapText="1"/>
    </xf>
    <xf numFmtId="0" fontId="9" fillId="4" borderId="77" xfId="1" applyFont="1" applyFill="1" applyBorder="1" applyAlignment="1">
      <alignment horizontal="center" vertical="center" wrapText="1"/>
    </xf>
    <xf numFmtId="0" fontId="9" fillId="0" borderId="68" xfId="1" applyFont="1" applyFill="1" applyBorder="1" applyAlignment="1">
      <alignment horizontal="center" vertical="center"/>
    </xf>
    <xf numFmtId="0" fontId="9" fillId="0" borderId="10" xfId="1" applyFont="1" applyFill="1" applyBorder="1" applyAlignment="1">
      <alignment horizontal="center" vertical="center"/>
    </xf>
    <xf numFmtId="0" fontId="9" fillId="0" borderId="8" xfId="1" applyFont="1" applyBorder="1" applyAlignment="1" applyProtection="1">
      <alignment horizontal="center" vertical="center" wrapText="1"/>
      <protection locked="0"/>
    </xf>
    <xf numFmtId="0" fontId="9" fillId="0" borderId="2" xfId="1" applyFont="1" applyBorder="1" applyAlignment="1" applyProtection="1">
      <alignment horizontal="left" vertical="center"/>
      <protection locked="0"/>
    </xf>
    <xf numFmtId="0" fontId="9" fillId="0" borderId="26" xfId="1" applyFont="1" applyBorder="1" applyAlignment="1" applyProtection="1">
      <alignment horizontal="left" vertical="center"/>
      <protection locked="0"/>
    </xf>
    <xf numFmtId="0" fontId="9" fillId="0" borderId="24" xfId="1" applyFont="1" applyBorder="1" applyAlignment="1" applyProtection="1">
      <alignment horizontal="left" vertical="center" indent="1"/>
      <protection locked="0"/>
    </xf>
    <xf numFmtId="0" fontId="9" fillId="0" borderId="31" xfId="1" applyFont="1" applyBorder="1" applyAlignment="1" applyProtection="1">
      <alignment horizontal="left" vertical="center" indent="1"/>
      <protection locked="0"/>
    </xf>
    <xf numFmtId="0" fontId="9" fillId="0" borderId="28" xfId="1" applyFont="1" applyBorder="1" applyAlignment="1" applyProtection="1">
      <alignment horizontal="left" vertical="center" indent="1"/>
      <protection locked="0"/>
    </xf>
    <xf numFmtId="0" fontId="9" fillId="0" borderId="2" xfId="1" applyFont="1" applyBorder="1" applyAlignment="1" applyProtection="1">
      <alignment horizontal="left" vertical="center" indent="1"/>
      <protection locked="0"/>
    </xf>
    <xf numFmtId="0" fontId="9" fillId="0" borderId="26" xfId="1" applyFont="1" applyBorder="1" applyAlignment="1" applyProtection="1">
      <alignment horizontal="left" vertical="center" indent="1"/>
      <protection locked="0"/>
    </xf>
    <xf numFmtId="0" fontId="9" fillId="0" borderId="4" xfId="1" applyFont="1" applyBorder="1" applyAlignment="1" applyProtection="1">
      <alignment horizontal="left" vertical="center" indent="1"/>
      <protection locked="0"/>
    </xf>
    <xf numFmtId="0" fontId="9" fillId="0" borderId="9" xfId="1" applyFont="1" applyBorder="1" applyAlignment="1" applyProtection="1">
      <alignment horizontal="left" vertical="center" indent="1"/>
      <protection locked="0"/>
    </xf>
    <xf numFmtId="0" fontId="9" fillId="0" borderId="32" xfId="1" applyFont="1" applyBorder="1" applyAlignment="1" applyProtection="1">
      <alignment horizontal="left" vertical="center" indent="1"/>
      <protection locked="0"/>
    </xf>
    <xf numFmtId="0" fontId="9" fillId="0" borderId="98" xfId="1" applyFont="1" applyBorder="1" applyAlignment="1" applyProtection="1">
      <alignment horizontal="left" vertical="center" indent="1"/>
      <protection locked="0"/>
    </xf>
    <xf numFmtId="0" fontId="9" fillId="0" borderId="43" xfId="1" applyFont="1" applyBorder="1" applyAlignment="1" applyProtection="1">
      <alignment horizontal="left" vertical="center" indent="1"/>
      <protection locked="0"/>
    </xf>
    <xf numFmtId="0" fontId="9" fillId="0" borderId="44" xfId="1" applyFont="1" applyBorder="1" applyAlignment="1" applyProtection="1">
      <alignment horizontal="left" vertical="center" indent="1"/>
      <protection locked="0"/>
    </xf>
    <xf numFmtId="0" fontId="9" fillId="0" borderId="47" xfId="1" applyFont="1" applyFill="1" applyBorder="1" applyAlignment="1" applyProtection="1">
      <alignment horizontal="left" vertical="center" indent="1"/>
      <protection locked="0"/>
    </xf>
    <xf numFmtId="0" fontId="9" fillId="0" borderId="72" xfId="1" applyFont="1" applyFill="1" applyBorder="1" applyAlignment="1" applyProtection="1">
      <alignment horizontal="left" vertical="center" indent="1"/>
      <protection locked="0"/>
    </xf>
    <xf numFmtId="0" fontId="9" fillId="0" borderId="72" xfId="1" applyFont="1" applyBorder="1" applyAlignment="1">
      <alignment horizontal="left" vertical="center" indent="1"/>
    </xf>
    <xf numFmtId="0" fontId="9" fillId="0" borderId="57" xfId="1" applyFont="1" applyBorder="1" applyAlignment="1">
      <alignment horizontal="left" vertical="center" indent="1"/>
    </xf>
    <xf numFmtId="0" fontId="45" fillId="0" borderId="2" xfId="1" applyFont="1" applyBorder="1" applyAlignment="1" applyProtection="1">
      <alignment horizontal="left" vertical="center" wrapText="1" indent="1"/>
      <protection locked="0"/>
    </xf>
    <xf numFmtId="0" fontId="45" fillId="0" borderId="26" xfId="1" applyFont="1" applyBorder="1" applyAlignment="1" applyProtection="1">
      <alignment horizontal="left" vertical="center" wrapText="1" indent="1"/>
      <protection locked="0"/>
    </xf>
    <xf numFmtId="0" fontId="9" fillId="0" borderId="30" xfId="1" applyFont="1" applyBorder="1" applyAlignment="1" applyProtection="1">
      <alignment horizontal="left" vertical="center" indent="1"/>
      <protection locked="0"/>
    </xf>
    <xf numFmtId="0" fontId="9" fillId="0" borderId="57" xfId="1" applyFont="1" applyFill="1" applyBorder="1" applyAlignment="1" applyProtection="1">
      <alignment horizontal="left" vertical="center" indent="1"/>
      <protection locked="0"/>
    </xf>
    <xf numFmtId="0" fontId="9" fillId="0" borderId="64" xfId="1" applyFont="1" applyBorder="1" applyAlignment="1" applyProtection="1">
      <alignment horizontal="left" vertical="center" indent="1"/>
      <protection locked="0"/>
    </xf>
    <xf numFmtId="0" fontId="9" fillId="0" borderId="67" xfId="1" applyFont="1" applyBorder="1" applyAlignment="1" applyProtection="1">
      <alignment horizontal="left" vertical="center" indent="1"/>
      <protection locked="0"/>
    </xf>
    <xf numFmtId="0" fontId="9" fillId="0" borderId="69" xfId="1" applyFont="1" applyBorder="1" applyAlignment="1" applyProtection="1">
      <alignment horizontal="left" vertical="center" indent="1"/>
      <protection locked="0"/>
    </xf>
  </cellXfs>
  <cellStyles count="10">
    <cellStyle name="Normální" xfId="0" builtinId="0"/>
    <cellStyle name="normální 2" xfId="1"/>
    <cellStyle name="normální 3" xfId="2"/>
    <cellStyle name="normální 4" xfId="3"/>
    <cellStyle name="normální 5" xfId="6"/>
    <cellStyle name="normální 6" xfId="7"/>
    <cellStyle name="normální 7" xfId="8"/>
    <cellStyle name="normální 8" xfId="9"/>
    <cellStyle name="normální_Konečná verze NOVYKAZY" xfId="5"/>
    <cellStyle name="normální_tabulka do výroční zprávy rozboru hospodaření"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2101473</xdr:colOff>
      <xdr:row>42</xdr:row>
      <xdr:rowOff>147945</xdr:rowOff>
    </xdr:from>
    <xdr:ext cx="4757180" cy="264560"/>
    <xdr:sp macro="" textlink="">
      <xdr:nvSpPr>
        <xdr:cNvPr id="2" name="TextovéPole 1"/>
        <xdr:cNvSpPr txBox="1"/>
      </xdr:nvSpPr>
      <xdr:spPr>
        <a:xfrm rot="10597951">
          <a:off x="2930148" y="7720320"/>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123825</xdr:rowOff>
    </xdr:from>
    <xdr:to>
      <xdr:col>0</xdr:col>
      <xdr:colOff>0</xdr:colOff>
      <xdr:row>20</xdr:row>
      <xdr:rowOff>0</xdr:rowOff>
    </xdr:to>
    <xdr:sp macro="" textlink="">
      <xdr:nvSpPr>
        <xdr:cNvPr id="2" name="Line 1"/>
        <xdr:cNvSpPr>
          <a:spLocks noChangeShapeType="1"/>
        </xdr:cNvSpPr>
      </xdr:nvSpPr>
      <xdr:spPr bwMode="auto">
        <a:xfrm>
          <a:off x="0" y="466725"/>
          <a:ext cx="0" cy="2876550"/>
        </a:xfrm>
        <a:prstGeom prst="line">
          <a:avLst/>
        </a:prstGeom>
        <a:noFill/>
        <a:ln w="9525">
          <a:solidFill>
            <a:srgbClr val="000000"/>
          </a:solidFill>
          <a:round/>
          <a:headEnd/>
          <a:tailEnd/>
        </a:ln>
      </xdr:spPr>
    </xdr:sp>
    <xdr:clientData/>
  </xdr:twoCellAnchor>
  <xdr:twoCellAnchor>
    <xdr:from>
      <xdr:col>0</xdr:col>
      <xdr:colOff>0</xdr:colOff>
      <xdr:row>2</xdr:row>
      <xdr:rowOff>85725</xdr:rowOff>
    </xdr:from>
    <xdr:to>
      <xdr:col>0</xdr:col>
      <xdr:colOff>0</xdr:colOff>
      <xdr:row>20</xdr:row>
      <xdr:rowOff>0</xdr:rowOff>
    </xdr:to>
    <xdr:sp macro="" textlink="">
      <xdr:nvSpPr>
        <xdr:cNvPr id="3" name="Line 2"/>
        <xdr:cNvSpPr>
          <a:spLocks noChangeShapeType="1"/>
        </xdr:cNvSpPr>
      </xdr:nvSpPr>
      <xdr:spPr bwMode="auto">
        <a:xfrm flipV="1">
          <a:off x="0" y="428625"/>
          <a:ext cx="0" cy="291465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Users\kopecka\AppData\Local\Microsoft\Windows\Temporary%20Internet%20Files\Content.Outlook\9XH4KU8S\V&#253;ro&#269;n&#237;%20zpr&#225;va%20o%20hospoda&#345;en&#237;%20%20-%20M&#352;MT%20tabulky%20pro%20r.%202015%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Users\kolcavova\AppData\Local\Microsoft\Windows\Temporary%20Internet%20Files\Content.Outlook\FRVDWDNU\V&#253;ro&#269;n&#237;%20zpr&#225;va%20o%20hospoda&#345;en&#237;%20%20-%20oprava%205%20-%205d%200106201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Users\kolcavova\AppData\Local\Microsoft\Windows\Temporary%20Internet%20Files\Content.Outlook\FRVDWDNU\V&#253;ro&#269;n&#237;%20zpr&#225;va%20o%20hospoda&#345;en&#237;%20%20-%2011%20M&#352;MT%20tabulky%20pro%20r%20%202015%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2a"/>
      <sheetName val="2b"/>
      <sheetName val="3"/>
      <sheetName val="4"/>
      <sheetName val="5 "/>
      <sheetName val="5.a"/>
      <sheetName val="5.b"/>
      <sheetName val="5.c"/>
      <sheetName val="5.d"/>
      <sheetName val="6"/>
      <sheetName val="7"/>
      <sheetName val="8"/>
      <sheetName val="9"/>
      <sheetName val="10"/>
      <sheetName val="11"/>
      <sheetName val="11.a"/>
      <sheetName val="11.b"/>
      <sheetName val="11.c"/>
      <sheetName val="11.d"/>
      <sheetName val="11.e"/>
      <sheetName val="11.f"/>
      <sheetName val="11.g"/>
    </sheetNames>
    <sheetDataSet>
      <sheetData sheetId="0" refreshError="1"/>
      <sheetData sheetId="1">
        <row r="7">
          <cell r="D7">
            <v>343671.61</v>
          </cell>
        </row>
        <row r="8">
          <cell r="D8">
            <v>227022.4</v>
          </cell>
          <cell r="E8">
            <v>22536.240000000002</v>
          </cell>
        </row>
        <row r="9">
          <cell r="D9">
            <v>116012.93</v>
          </cell>
          <cell r="E9">
            <v>20710.88</v>
          </cell>
        </row>
        <row r="10">
          <cell r="D10">
            <v>0</v>
          </cell>
          <cell r="E10">
            <v>0</v>
          </cell>
        </row>
        <row r="11">
          <cell r="D11">
            <v>636.28</v>
          </cell>
          <cell r="E11">
            <v>3356.97</v>
          </cell>
        </row>
        <row r="13">
          <cell r="D13">
            <v>61729.69</v>
          </cell>
          <cell r="E13">
            <v>5417.22</v>
          </cell>
        </row>
        <row r="14">
          <cell r="D14">
            <v>75668.17</v>
          </cell>
          <cell r="E14">
            <v>5327.83</v>
          </cell>
        </row>
        <row r="15">
          <cell r="D15">
            <v>3415.26</v>
          </cell>
          <cell r="E15">
            <v>2423.34</v>
          </cell>
        </row>
        <row r="16">
          <cell r="D16">
            <v>247658.23999999999</v>
          </cell>
          <cell r="E16">
            <v>34068.04</v>
          </cell>
        </row>
        <row r="18">
          <cell r="D18">
            <v>1362477.24</v>
          </cell>
          <cell r="E18">
            <v>96072.27</v>
          </cell>
        </row>
        <row r="19">
          <cell r="D19">
            <v>434893.14</v>
          </cell>
          <cell r="E19">
            <v>25892.77</v>
          </cell>
        </row>
        <row r="20">
          <cell r="D20">
            <v>9758.5</v>
          </cell>
          <cell r="E20">
            <v>0</v>
          </cell>
        </row>
        <row r="21">
          <cell r="D21">
            <v>16523.689999999999</v>
          </cell>
          <cell r="E21">
            <v>319.99</v>
          </cell>
        </row>
        <row r="22">
          <cell r="D22">
            <v>14.8</v>
          </cell>
          <cell r="E22">
            <v>0</v>
          </cell>
        </row>
        <row r="24">
          <cell r="D24">
            <v>240.98</v>
          </cell>
          <cell r="E24">
            <v>52.91</v>
          </cell>
        </row>
        <row r="25">
          <cell r="D25">
            <v>729.59</v>
          </cell>
          <cell r="E25">
            <v>0</v>
          </cell>
        </row>
        <row r="26">
          <cell r="D26">
            <v>1352.42</v>
          </cell>
          <cell r="E26">
            <v>79.180000000000007</v>
          </cell>
        </row>
        <row r="28">
          <cell r="D28">
            <v>4.59</v>
          </cell>
          <cell r="E28">
            <v>0</v>
          </cell>
        </row>
        <row r="29">
          <cell r="D29">
            <v>73.78</v>
          </cell>
          <cell r="E29">
            <v>234.47</v>
          </cell>
        </row>
        <row r="30">
          <cell r="D30">
            <v>834.99</v>
          </cell>
          <cell r="E30">
            <v>34.26</v>
          </cell>
        </row>
        <row r="31">
          <cell r="D31">
            <v>6019.41</v>
          </cell>
          <cell r="E31">
            <v>129.83000000000001</v>
          </cell>
        </row>
        <row r="32">
          <cell r="D32">
            <v>4307.6400000000003</v>
          </cell>
          <cell r="E32">
            <v>405.26</v>
          </cell>
        </row>
        <row r="33">
          <cell r="D33">
            <v>40</v>
          </cell>
          <cell r="E33">
            <v>20</v>
          </cell>
        </row>
        <row r="34">
          <cell r="D34">
            <v>19.73</v>
          </cell>
          <cell r="E34">
            <v>0.7</v>
          </cell>
        </row>
        <row r="35">
          <cell r="D35">
            <v>494566.22</v>
          </cell>
          <cell r="E35">
            <v>21977.15</v>
          </cell>
        </row>
        <row r="37">
          <cell r="D37">
            <v>741157.89</v>
          </cell>
          <cell r="E37">
            <v>4013.45</v>
          </cell>
        </row>
        <row r="38">
          <cell r="D38">
            <v>0</v>
          </cell>
          <cell r="E38">
            <v>442.37</v>
          </cell>
        </row>
        <row r="39">
          <cell r="D39">
            <v>0</v>
          </cell>
          <cell r="E39">
            <v>0</v>
          </cell>
        </row>
        <row r="40">
          <cell r="D40">
            <v>0</v>
          </cell>
          <cell r="E40">
            <v>0</v>
          </cell>
        </row>
        <row r="41">
          <cell r="D41">
            <v>0</v>
          </cell>
          <cell r="E41">
            <v>0</v>
          </cell>
        </row>
        <row r="42">
          <cell r="D42">
            <v>1178.5899999999999</v>
          </cell>
          <cell r="E42">
            <v>4.25</v>
          </cell>
        </row>
        <row r="44">
          <cell r="D44">
            <v>0</v>
          </cell>
          <cell r="E44">
            <v>0</v>
          </cell>
        </row>
        <row r="45">
          <cell r="D45">
            <v>2234.2199999999998</v>
          </cell>
          <cell r="E45">
            <v>69.88</v>
          </cell>
        </row>
        <row r="52">
          <cell r="D52">
            <v>247381.59</v>
          </cell>
          <cell r="E52">
            <v>262448.49</v>
          </cell>
        </row>
        <row r="53">
          <cell r="D53">
            <v>764.27</v>
          </cell>
          <cell r="E53">
            <v>5002.72</v>
          </cell>
        </row>
        <row r="55">
          <cell r="D55">
            <v>-108616.05</v>
          </cell>
          <cell r="E55">
            <v>4456.91</v>
          </cell>
        </row>
        <row r="56">
          <cell r="D56">
            <v>0</v>
          </cell>
          <cell r="E56">
            <v>0</v>
          </cell>
        </row>
        <row r="57">
          <cell r="D57">
            <v>0</v>
          </cell>
          <cell r="E57">
            <v>0</v>
          </cell>
        </row>
        <row r="58">
          <cell r="D58">
            <v>0</v>
          </cell>
          <cell r="E58">
            <v>0</v>
          </cell>
        </row>
        <row r="60">
          <cell r="D60">
            <v>442.11</v>
          </cell>
          <cell r="E60">
            <v>394.25</v>
          </cell>
        </row>
        <row r="61">
          <cell r="D61">
            <v>59.8</v>
          </cell>
          <cell r="E61">
            <v>0</v>
          </cell>
        </row>
        <row r="62">
          <cell r="D62">
            <v>-3263.88</v>
          </cell>
          <cell r="E62">
            <v>0</v>
          </cell>
        </row>
        <row r="63">
          <cell r="D63">
            <v>-8484.73</v>
          </cell>
          <cell r="E63">
            <v>0</v>
          </cell>
        </row>
        <row r="65">
          <cell r="D65">
            <v>420.51</v>
          </cell>
          <cell r="E65">
            <v>100.45</v>
          </cell>
        </row>
        <row r="66">
          <cell r="D66">
            <v>0</v>
          </cell>
          <cell r="E66">
            <v>0</v>
          </cell>
        </row>
        <row r="67">
          <cell r="D67">
            <v>5.71</v>
          </cell>
          <cell r="E67">
            <v>0</v>
          </cell>
        </row>
        <row r="68">
          <cell r="D68">
            <v>3681.72</v>
          </cell>
          <cell r="E68">
            <v>0.96</v>
          </cell>
        </row>
        <row r="69">
          <cell r="D69">
            <v>752.86</v>
          </cell>
          <cell r="E69">
            <v>112.12</v>
          </cell>
        </row>
        <row r="70">
          <cell r="D70">
            <v>130999.85</v>
          </cell>
          <cell r="E70">
            <v>0</v>
          </cell>
        </row>
        <row r="71">
          <cell r="D71">
            <v>610571.05000000005</v>
          </cell>
          <cell r="E71">
            <v>28873.38</v>
          </cell>
        </row>
        <row r="73">
          <cell r="D73">
            <v>184.8</v>
          </cell>
          <cell r="E73">
            <v>2415.08</v>
          </cell>
        </row>
        <row r="74">
          <cell r="D74">
            <v>0</v>
          </cell>
          <cell r="E74">
            <v>0</v>
          </cell>
        </row>
        <row r="75">
          <cell r="D75">
            <v>0</v>
          </cell>
          <cell r="E75">
            <v>0</v>
          </cell>
        </row>
        <row r="76">
          <cell r="D76">
            <v>0</v>
          </cell>
          <cell r="E76">
            <v>0</v>
          </cell>
        </row>
        <row r="77">
          <cell r="D77">
            <v>0</v>
          </cell>
          <cell r="E77">
            <v>0</v>
          </cell>
        </row>
        <row r="78">
          <cell r="D78">
            <v>0</v>
          </cell>
          <cell r="E78">
            <v>0.43</v>
          </cell>
        </row>
        <row r="79">
          <cell r="D79">
            <v>1326.5</v>
          </cell>
          <cell r="E79">
            <v>19.3</v>
          </cell>
        </row>
        <row r="81">
          <cell r="D81">
            <v>0</v>
          </cell>
          <cell r="E81">
            <v>0</v>
          </cell>
        </row>
        <row r="82">
          <cell r="D82">
            <v>4180.32</v>
          </cell>
          <cell r="E82">
            <v>0</v>
          </cell>
        </row>
        <row r="83">
          <cell r="D83">
            <v>0</v>
          </cell>
          <cell r="E83">
            <v>0</v>
          </cell>
        </row>
        <row r="85">
          <cell r="D85">
            <v>2935361.87</v>
          </cell>
          <cell r="E85">
            <v>0</v>
          </cell>
        </row>
      </sheetData>
      <sheetData sheetId="2">
        <row r="7">
          <cell r="D7">
            <v>266658.28998</v>
          </cell>
        </row>
      </sheetData>
      <sheetData sheetId="3">
        <row r="7">
          <cell r="D7">
            <v>77013.320019999999</v>
          </cell>
        </row>
        <row r="8">
          <cell r="D8">
            <v>32339.721819999999</v>
          </cell>
          <cell r="E8">
            <v>4648.5648899999997</v>
          </cell>
        </row>
        <row r="9">
          <cell r="D9">
            <v>44673.5982</v>
          </cell>
          <cell r="E9">
            <v>1583.2765999999999</v>
          </cell>
        </row>
        <row r="10">
          <cell r="D10">
            <v>0</v>
          </cell>
          <cell r="E10">
            <v>0</v>
          </cell>
        </row>
        <row r="11">
          <cell r="D11">
            <v>0</v>
          </cell>
          <cell r="E11">
            <v>1565.86841</v>
          </cell>
        </row>
        <row r="13">
          <cell r="D13">
            <v>20727.27678</v>
          </cell>
          <cell r="E13">
            <v>263.81083000000001</v>
          </cell>
        </row>
        <row r="14">
          <cell r="D14">
            <v>27.734770000000001</v>
          </cell>
          <cell r="E14">
            <v>0.99439</v>
          </cell>
        </row>
        <row r="15">
          <cell r="D15">
            <v>6.4480000000000004</v>
          </cell>
          <cell r="E15">
            <v>21.577000000000002</v>
          </cell>
        </row>
        <row r="16">
          <cell r="D16">
            <v>17814.72968</v>
          </cell>
          <cell r="E16">
            <v>1627.50353</v>
          </cell>
        </row>
        <row r="18">
          <cell r="D18">
            <v>37455.308859999997</v>
          </cell>
          <cell r="E18">
            <v>4094.44011</v>
          </cell>
        </row>
        <row r="19">
          <cell r="D19">
            <v>12206.76276</v>
          </cell>
          <cell r="E19">
            <v>1349.4947400000001</v>
          </cell>
        </row>
        <row r="20">
          <cell r="D20">
            <v>0</v>
          </cell>
          <cell r="E20">
            <v>0</v>
          </cell>
        </row>
        <row r="21">
          <cell r="D21">
            <v>646.77234999999996</v>
          </cell>
          <cell r="E21">
            <v>27.924250000000001</v>
          </cell>
        </row>
        <row r="22">
          <cell r="D22">
            <v>0</v>
          </cell>
          <cell r="E22">
            <v>0</v>
          </cell>
        </row>
        <row r="24">
          <cell r="D24">
            <v>15.125</v>
          </cell>
          <cell r="E24">
            <v>0</v>
          </cell>
        </row>
        <row r="25">
          <cell r="D25">
            <v>0</v>
          </cell>
          <cell r="E25">
            <v>0</v>
          </cell>
        </row>
        <row r="26">
          <cell r="D26">
            <v>0</v>
          </cell>
          <cell r="E26">
            <v>0</v>
          </cell>
        </row>
        <row r="28">
          <cell r="D28">
            <v>0</v>
          </cell>
          <cell r="E28">
            <v>0</v>
          </cell>
        </row>
        <row r="29">
          <cell r="D29">
            <v>0</v>
          </cell>
          <cell r="E29">
            <v>0</v>
          </cell>
        </row>
        <row r="30">
          <cell r="D30">
            <v>0</v>
          </cell>
          <cell r="E30">
            <v>19.298999999999999</v>
          </cell>
        </row>
        <row r="31">
          <cell r="D31">
            <v>0</v>
          </cell>
          <cell r="E31">
            <v>0</v>
          </cell>
        </row>
        <row r="32">
          <cell r="D32">
            <v>0.1847</v>
          </cell>
          <cell r="E32">
            <v>0</v>
          </cell>
        </row>
        <row r="33">
          <cell r="D33">
            <v>0</v>
          </cell>
          <cell r="E33">
            <v>0</v>
          </cell>
        </row>
        <row r="34">
          <cell r="D34">
            <v>4.7357500000000003</v>
          </cell>
          <cell r="E34">
            <v>0</v>
          </cell>
        </row>
        <row r="35">
          <cell r="D35">
            <v>-12329.45175</v>
          </cell>
          <cell r="E35">
            <v>13540.930679999999</v>
          </cell>
        </row>
        <row r="37">
          <cell r="D37">
            <v>29927.679899999999</v>
          </cell>
          <cell r="E37">
            <v>0</v>
          </cell>
        </row>
        <row r="38">
          <cell r="D38">
            <v>0</v>
          </cell>
          <cell r="E38">
            <v>0</v>
          </cell>
        </row>
        <row r="39">
          <cell r="D39">
            <v>0</v>
          </cell>
          <cell r="E39">
            <v>0</v>
          </cell>
        </row>
        <row r="40">
          <cell r="D40">
            <v>0</v>
          </cell>
          <cell r="E40">
            <v>0</v>
          </cell>
        </row>
        <row r="41">
          <cell r="D41">
            <v>0</v>
          </cell>
          <cell r="E41">
            <v>0</v>
          </cell>
        </row>
        <row r="42">
          <cell r="D42">
            <v>4.0492100000000004</v>
          </cell>
          <cell r="E42">
            <v>4.2496499999999999</v>
          </cell>
        </row>
        <row r="44">
          <cell r="D44">
            <v>0</v>
          </cell>
          <cell r="E44">
            <v>0</v>
          </cell>
        </row>
        <row r="45">
          <cell r="D45">
            <v>0</v>
          </cell>
          <cell r="E45">
            <v>0</v>
          </cell>
        </row>
        <row r="52">
          <cell r="D52">
            <v>173026.63453000001</v>
          </cell>
          <cell r="E52">
            <v>31871.865539999999</v>
          </cell>
        </row>
        <row r="53">
          <cell r="D53">
            <v>0</v>
          </cell>
          <cell r="E53">
            <v>2027.9346599999999</v>
          </cell>
        </row>
        <row r="55">
          <cell r="D55">
            <v>0</v>
          </cell>
          <cell r="E55">
            <v>0</v>
          </cell>
        </row>
        <row r="56">
          <cell r="D56">
            <v>0</v>
          </cell>
          <cell r="E56">
            <v>0</v>
          </cell>
        </row>
        <row r="57">
          <cell r="D57">
            <v>0</v>
          </cell>
          <cell r="E57">
            <v>0</v>
          </cell>
        </row>
        <row r="58">
          <cell r="D58">
            <v>0</v>
          </cell>
          <cell r="E58">
            <v>0</v>
          </cell>
        </row>
        <row r="60">
          <cell r="D60">
            <v>0</v>
          </cell>
          <cell r="E60">
            <v>0</v>
          </cell>
        </row>
        <row r="61">
          <cell r="D61">
            <v>0</v>
          </cell>
          <cell r="E61">
            <v>0</v>
          </cell>
        </row>
        <row r="62">
          <cell r="D62">
            <v>0</v>
          </cell>
          <cell r="E62">
            <v>0</v>
          </cell>
        </row>
        <row r="63">
          <cell r="D63">
            <v>0</v>
          </cell>
          <cell r="E63">
            <v>0</v>
          </cell>
        </row>
        <row r="65">
          <cell r="D65">
            <v>367.87169999999998</v>
          </cell>
          <cell r="E65">
            <v>61.151400000000002</v>
          </cell>
        </row>
        <row r="66">
          <cell r="D66">
            <v>0</v>
          </cell>
          <cell r="E66">
            <v>0</v>
          </cell>
        </row>
        <row r="67">
          <cell r="D67">
            <v>0</v>
          </cell>
          <cell r="E67">
            <v>0</v>
          </cell>
        </row>
        <row r="68">
          <cell r="D68">
            <v>702.66462999999999</v>
          </cell>
          <cell r="E68">
            <v>0</v>
          </cell>
        </row>
        <row r="69">
          <cell r="D69">
            <v>0</v>
          </cell>
          <cell r="E69">
            <v>0</v>
          </cell>
        </row>
        <row r="70">
          <cell r="D70">
            <v>0</v>
          </cell>
          <cell r="E70">
            <v>0</v>
          </cell>
        </row>
        <row r="71">
          <cell r="D71">
            <v>5110.2094900000002</v>
          </cell>
          <cell r="E71">
            <v>6063.3576999999996</v>
          </cell>
        </row>
        <row r="73">
          <cell r="D73">
            <v>17.851230000000001</v>
          </cell>
          <cell r="E73">
            <v>0</v>
          </cell>
        </row>
        <row r="74">
          <cell r="D74">
            <v>0</v>
          </cell>
          <cell r="E74">
            <v>0</v>
          </cell>
        </row>
        <row r="75">
          <cell r="D75">
            <v>0</v>
          </cell>
          <cell r="E75">
            <v>0</v>
          </cell>
        </row>
        <row r="76">
          <cell r="D76">
            <v>0</v>
          </cell>
          <cell r="E76">
            <v>0</v>
          </cell>
        </row>
        <row r="77">
          <cell r="D77">
            <v>0</v>
          </cell>
          <cell r="E77">
            <v>0</v>
          </cell>
        </row>
        <row r="78">
          <cell r="D78">
            <v>0</v>
          </cell>
          <cell r="E78">
            <v>0</v>
          </cell>
        </row>
        <row r="79">
          <cell r="D79">
            <v>0</v>
          </cell>
          <cell r="E79">
            <v>19.298999999999999</v>
          </cell>
        </row>
        <row r="81">
          <cell r="D81">
            <v>0</v>
          </cell>
          <cell r="E81">
            <v>0</v>
          </cell>
        </row>
        <row r="82">
          <cell r="D82">
            <v>0</v>
          </cell>
          <cell r="E82">
            <v>0</v>
          </cell>
        </row>
        <row r="83">
          <cell r="D83">
            <v>0</v>
          </cell>
          <cell r="E83">
            <v>0</v>
          </cell>
        </row>
        <row r="85">
          <cell r="D85">
            <v>16654.475999999999</v>
          </cell>
          <cell r="E85">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2a"/>
      <sheetName val="2b"/>
      <sheetName val="3"/>
      <sheetName val="4"/>
      <sheetName val="5 "/>
      <sheetName val="5.a"/>
      <sheetName val="5.b"/>
      <sheetName val="5.c"/>
      <sheetName val="5.d"/>
      <sheetName val="6"/>
      <sheetName val="7"/>
      <sheetName val="8"/>
      <sheetName val="9"/>
      <sheetName val="10"/>
      <sheetName val="11"/>
      <sheetName val="11.a"/>
      <sheetName val="11.b"/>
      <sheetName val="11.c"/>
      <sheetName val="11.d"/>
      <sheetName val="11.e"/>
      <sheetName val="11.f"/>
      <sheetName val="11.g"/>
    </sheetNames>
    <sheetDataSet>
      <sheetData sheetId="0"/>
      <sheetData sheetId="1"/>
      <sheetData sheetId="2"/>
      <sheetData sheetId="3"/>
      <sheetData sheetId="4"/>
      <sheetData sheetId="5"/>
      <sheetData sheetId="6"/>
      <sheetData sheetId="7">
        <row r="8">
          <cell r="D8">
            <v>1340975</v>
          </cell>
          <cell r="E8">
            <v>1340975</v>
          </cell>
          <cell r="F8">
            <v>88436</v>
          </cell>
        </row>
        <row r="9">
          <cell r="G9">
            <v>87336</v>
          </cell>
        </row>
        <row r="17">
          <cell r="D17">
            <v>20350</v>
          </cell>
          <cell r="E17">
            <v>20294</v>
          </cell>
          <cell r="F17">
            <v>1980</v>
          </cell>
          <cell r="G17">
            <v>1980</v>
          </cell>
        </row>
        <row r="18">
          <cell r="G18">
            <v>0</v>
          </cell>
        </row>
        <row r="25">
          <cell r="D25">
            <v>0</v>
          </cell>
          <cell r="E25">
            <v>0</v>
          </cell>
          <cell r="F25">
            <v>0</v>
          </cell>
        </row>
        <row r="28">
          <cell r="D28">
            <v>780</v>
          </cell>
          <cell r="E28">
            <v>780</v>
          </cell>
          <cell r="F28">
            <v>0</v>
          </cell>
          <cell r="G28">
            <v>0</v>
          </cell>
        </row>
        <row r="33">
          <cell r="D33">
            <v>32973</v>
          </cell>
          <cell r="E33">
            <v>32973</v>
          </cell>
          <cell r="F33">
            <v>0</v>
          </cell>
        </row>
        <row r="34">
          <cell r="G34">
            <v>0</v>
          </cell>
        </row>
      </sheetData>
      <sheetData sheetId="8">
        <row r="7">
          <cell r="C7">
            <v>657949</v>
          </cell>
          <cell r="D7">
            <v>657819</v>
          </cell>
          <cell r="E7">
            <v>1970</v>
          </cell>
          <cell r="F7">
            <v>1970</v>
          </cell>
        </row>
        <row r="29">
          <cell r="C29">
            <v>319391</v>
          </cell>
          <cell r="D29">
            <v>318381</v>
          </cell>
          <cell r="E29">
            <v>140</v>
          </cell>
          <cell r="F29">
            <v>139</v>
          </cell>
        </row>
        <row r="39">
          <cell r="C39">
            <v>6320</v>
          </cell>
          <cell r="D39">
            <v>6320</v>
          </cell>
          <cell r="E39">
            <v>0</v>
          </cell>
          <cell r="F39">
            <v>0</v>
          </cell>
        </row>
        <row r="43">
          <cell r="C43">
            <v>28476</v>
          </cell>
          <cell r="D43">
            <v>28476</v>
          </cell>
          <cell r="E43">
            <v>0</v>
          </cell>
          <cell r="F43">
            <v>0</v>
          </cell>
        </row>
      </sheetData>
      <sheetData sheetId="9">
        <row r="6">
          <cell r="D6">
            <v>2851</v>
          </cell>
          <cell r="E6">
            <v>2851</v>
          </cell>
          <cell r="F6">
            <v>238666</v>
          </cell>
          <cell r="G6">
            <v>238666</v>
          </cell>
        </row>
      </sheetData>
      <sheetData sheetId="10">
        <row r="9">
          <cell r="G9">
            <v>38576</v>
          </cell>
          <cell r="H9">
            <v>100143</v>
          </cell>
          <cell r="I9">
            <v>1616</v>
          </cell>
          <cell r="J9">
            <v>2096</v>
          </cell>
        </row>
        <row r="10">
          <cell r="G10">
            <v>58938</v>
          </cell>
          <cell r="H10">
            <v>145309</v>
          </cell>
          <cell r="I10">
            <v>0</v>
          </cell>
          <cell r="J10">
            <v>1391</v>
          </cell>
        </row>
        <row r="11">
          <cell r="G11">
            <v>549</v>
          </cell>
          <cell r="H11">
            <v>10116</v>
          </cell>
          <cell r="I11">
            <v>0</v>
          </cell>
          <cell r="J11">
            <v>0</v>
          </cell>
        </row>
        <row r="13">
          <cell r="G13">
            <v>2224</v>
          </cell>
          <cell r="H13">
            <v>3314</v>
          </cell>
          <cell r="I13">
            <v>0</v>
          </cell>
          <cell r="J13">
            <v>0</v>
          </cell>
        </row>
        <row r="19">
          <cell r="G19">
            <v>0</v>
          </cell>
          <cell r="H19">
            <v>-534</v>
          </cell>
          <cell r="I19">
            <v>94704</v>
          </cell>
          <cell r="J19">
            <v>63048</v>
          </cell>
        </row>
        <row r="21">
          <cell r="G21">
            <v>16246</v>
          </cell>
          <cell r="H21">
            <v>19294</v>
          </cell>
          <cell r="I21">
            <v>0</v>
          </cell>
          <cell r="J21">
            <v>450</v>
          </cell>
        </row>
        <row r="23">
          <cell r="G23">
            <v>3435</v>
          </cell>
          <cell r="H23">
            <v>3214</v>
          </cell>
          <cell r="I23">
            <v>14846</v>
          </cell>
          <cell r="J23">
            <v>52391</v>
          </cell>
        </row>
        <row r="31">
          <cell r="G31">
            <v>520</v>
          </cell>
          <cell r="H31">
            <v>733</v>
          </cell>
          <cell r="I31">
            <v>0</v>
          </cell>
          <cell r="J31">
            <v>0</v>
          </cell>
        </row>
        <row r="33">
          <cell r="G33">
            <v>1059</v>
          </cell>
          <cell r="H33">
            <v>1090</v>
          </cell>
          <cell r="I33">
            <v>0</v>
          </cell>
          <cell r="J33">
            <v>0</v>
          </cell>
        </row>
        <row r="35">
          <cell r="G35">
            <v>0</v>
          </cell>
          <cell r="H35">
            <v>-33</v>
          </cell>
          <cell r="I35">
            <v>0</v>
          </cell>
          <cell r="J35">
            <v>0</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
      <sheetName val="5.a"/>
      <sheetName val="5.b"/>
      <sheetName val="5.c"/>
      <sheetName val="5.d"/>
      <sheetName val="6"/>
      <sheetName val="7"/>
      <sheetName val="8"/>
      <sheetName val="9"/>
      <sheetName val="10"/>
      <sheetName val="11"/>
      <sheetName val="11.a"/>
      <sheetName val="11.b"/>
      <sheetName val="11.c"/>
      <sheetName val="11.d"/>
      <sheetName val="11.e"/>
      <sheetName val="11.f"/>
      <sheetName val="11.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3">
          <cell r="C3">
            <v>54023.665540000002</v>
          </cell>
        </row>
        <row r="4">
          <cell r="C4">
            <v>0</v>
          </cell>
        </row>
        <row r="8">
          <cell r="C8">
            <v>0</v>
          </cell>
        </row>
        <row r="14">
          <cell r="C14">
            <v>0</v>
          </cell>
        </row>
      </sheetData>
      <sheetData sheetId="16">
        <row r="3">
          <cell r="C3">
            <v>487692.72249999997</v>
          </cell>
        </row>
        <row r="5">
          <cell r="C5">
            <v>73055.022729999997</v>
          </cell>
        </row>
        <row r="14">
          <cell r="C14">
            <v>298058.34122</v>
          </cell>
        </row>
        <row r="31">
          <cell r="C31">
            <v>241064.33984</v>
          </cell>
        </row>
      </sheetData>
      <sheetData sheetId="17">
        <row r="3">
          <cell r="C3">
            <v>50200.688759999997</v>
          </cell>
        </row>
        <row r="7">
          <cell r="C7">
            <v>15724.73141</v>
          </cell>
        </row>
        <row r="8">
          <cell r="C8">
            <v>19865.2405</v>
          </cell>
        </row>
      </sheetData>
      <sheetData sheetId="18">
        <row r="3">
          <cell r="C3">
            <v>7688.5794599999999</v>
          </cell>
        </row>
        <row r="4">
          <cell r="C4">
            <v>0</v>
          </cell>
        </row>
        <row r="9">
          <cell r="C9">
            <v>0</v>
          </cell>
        </row>
        <row r="15">
          <cell r="C15">
            <v>5016.0982100000001</v>
          </cell>
        </row>
      </sheetData>
      <sheetData sheetId="19">
        <row r="6">
          <cell r="F6">
            <v>22381.24048</v>
          </cell>
        </row>
        <row r="7">
          <cell r="F7">
            <v>4610.7705400000004</v>
          </cell>
        </row>
        <row r="8">
          <cell r="F8">
            <v>27933.05918</v>
          </cell>
        </row>
        <row r="11">
          <cell r="F11">
            <v>10799.72582</v>
          </cell>
        </row>
        <row r="12">
          <cell r="F12">
            <v>3946.2276000000002</v>
          </cell>
        </row>
        <row r="13">
          <cell r="F13">
            <v>15819.46342</v>
          </cell>
        </row>
        <row r="16">
          <cell r="F16">
            <v>22380.215340000002</v>
          </cell>
        </row>
        <row r="17">
          <cell r="F17">
            <v>4530.8646799999997</v>
          </cell>
        </row>
        <row r="18">
          <cell r="F18">
            <v>27851.971089999999</v>
          </cell>
        </row>
      </sheetData>
      <sheetData sheetId="20">
        <row r="3">
          <cell r="C3">
            <v>12145.868490000001</v>
          </cell>
        </row>
        <row r="4">
          <cell r="C4">
            <v>9398.3337499999998</v>
          </cell>
        </row>
        <row r="10">
          <cell r="C10">
            <v>9758.5</v>
          </cell>
        </row>
      </sheetData>
      <sheetData sheetId="21">
        <row r="3">
          <cell r="C3">
            <v>542124.79166999995</v>
          </cell>
        </row>
        <row r="5">
          <cell r="C5">
            <v>0</v>
          </cell>
        </row>
        <row r="10">
          <cell r="C10">
            <v>206356.78122</v>
          </cell>
        </row>
        <row r="16">
          <cell r="C16">
            <v>86151.569940000001</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7"/>
  <sheetViews>
    <sheetView topLeftCell="A44" workbookViewId="0">
      <selection activeCell="I44" sqref="I44"/>
    </sheetView>
  </sheetViews>
  <sheetFormatPr defaultRowHeight="12.75" x14ac:dyDescent="0.25"/>
  <cols>
    <col min="1" max="1" width="76.28515625" style="1" customWidth="1"/>
    <col min="2" max="2" width="13" style="47" customWidth="1"/>
    <col min="3" max="3" width="7.42578125" style="47" customWidth="1"/>
    <col min="4" max="4" width="10.5703125" style="43" customWidth="1"/>
    <col min="5" max="5" width="12.5703125" style="43" customWidth="1"/>
    <col min="6" max="256" width="9.140625" style="1"/>
    <col min="257" max="257" width="76.28515625" style="1" customWidth="1"/>
    <col min="258" max="258" width="13" style="1" customWidth="1"/>
    <col min="259" max="259" width="7.42578125" style="1" customWidth="1"/>
    <col min="260" max="260" width="10.5703125" style="1" customWidth="1"/>
    <col min="261" max="261" width="12.5703125" style="1" customWidth="1"/>
    <col min="262" max="512" width="9.140625" style="1"/>
    <col min="513" max="513" width="76.28515625" style="1" customWidth="1"/>
    <col min="514" max="514" width="13" style="1" customWidth="1"/>
    <col min="515" max="515" width="7.42578125" style="1" customWidth="1"/>
    <col min="516" max="516" width="10.5703125" style="1" customWidth="1"/>
    <col min="517" max="517" width="12.5703125" style="1" customWidth="1"/>
    <col min="518" max="768" width="9.140625" style="1"/>
    <col min="769" max="769" width="76.28515625" style="1" customWidth="1"/>
    <col min="770" max="770" width="13" style="1" customWidth="1"/>
    <col min="771" max="771" width="7.42578125" style="1" customWidth="1"/>
    <col min="772" max="772" width="10.5703125" style="1" customWidth="1"/>
    <col min="773" max="773" width="12.5703125" style="1" customWidth="1"/>
    <col min="774" max="1024" width="9.140625" style="1"/>
    <col min="1025" max="1025" width="76.28515625" style="1" customWidth="1"/>
    <col min="1026" max="1026" width="13" style="1" customWidth="1"/>
    <col min="1027" max="1027" width="7.42578125" style="1" customWidth="1"/>
    <col min="1028" max="1028" width="10.5703125" style="1" customWidth="1"/>
    <col min="1029" max="1029" width="12.5703125" style="1" customWidth="1"/>
    <col min="1030" max="1280" width="9.140625" style="1"/>
    <col min="1281" max="1281" width="76.28515625" style="1" customWidth="1"/>
    <col min="1282" max="1282" width="13" style="1" customWidth="1"/>
    <col min="1283" max="1283" width="7.42578125" style="1" customWidth="1"/>
    <col min="1284" max="1284" width="10.5703125" style="1" customWidth="1"/>
    <col min="1285" max="1285" width="12.5703125" style="1" customWidth="1"/>
    <col min="1286" max="1536" width="9.140625" style="1"/>
    <col min="1537" max="1537" width="76.28515625" style="1" customWidth="1"/>
    <col min="1538" max="1538" width="13" style="1" customWidth="1"/>
    <col min="1539" max="1539" width="7.42578125" style="1" customWidth="1"/>
    <col min="1540" max="1540" width="10.5703125" style="1" customWidth="1"/>
    <col min="1541" max="1541" width="12.5703125" style="1" customWidth="1"/>
    <col min="1542" max="1792" width="9.140625" style="1"/>
    <col min="1793" max="1793" width="76.28515625" style="1" customWidth="1"/>
    <col min="1794" max="1794" width="13" style="1" customWidth="1"/>
    <col min="1795" max="1795" width="7.42578125" style="1" customWidth="1"/>
    <col min="1796" max="1796" width="10.5703125" style="1" customWidth="1"/>
    <col min="1797" max="1797" width="12.5703125" style="1" customWidth="1"/>
    <col min="1798" max="2048" width="9.140625" style="1"/>
    <col min="2049" max="2049" width="76.28515625" style="1" customWidth="1"/>
    <col min="2050" max="2050" width="13" style="1" customWidth="1"/>
    <col min="2051" max="2051" width="7.42578125" style="1" customWidth="1"/>
    <col min="2052" max="2052" width="10.5703125" style="1" customWidth="1"/>
    <col min="2053" max="2053" width="12.5703125" style="1" customWidth="1"/>
    <col min="2054" max="2304" width="9.140625" style="1"/>
    <col min="2305" max="2305" width="76.28515625" style="1" customWidth="1"/>
    <col min="2306" max="2306" width="13" style="1" customWidth="1"/>
    <col min="2307" max="2307" width="7.42578125" style="1" customWidth="1"/>
    <col min="2308" max="2308" width="10.5703125" style="1" customWidth="1"/>
    <col min="2309" max="2309" width="12.5703125" style="1" customWidth="1"/>
    <col min="2310" max="2560" width="9.140625" style="1"/>
    <col min="2561" max="2561" width="76.28515625" style="1" customWidth="1"/>
    <col min="2562" max="2562" width="13" style="1" customWidth="1"/>
    <col min="2563" max="2563" width="7.42578125" style="1" customWidth="1"/>
    <col min="2564" max="2564" width="10.5703125" style="1" customWidth="1"/>
    <col min="2565" max="2565" width="12.5703125" style="1" customWidth="1"/>
    <col min="2566" max="2816" width="9.140625" style="1"/>
    <col min="2817" max="2817" width="76.28515625" style="1" customWidth="1"/>
    <col min="2818" max="2818" width="13" style="1" customWidth="1"/>
    <col min="2819" max="2819" width="7.42578125" style="1" customWidth="1"/>
    <col min="2820" max="2820" width="10.5703125" style="1" customWidth="1"/>
    <col min="2821" max="2821" width="12.5703125" style="1" customWidth="1"/>
    <col min="2822" max="3072" width="9.140625" style="1"/>
    <col min="3073" max="3073" width="76.28515625" style="1" customWidth="1"/>
    <col min="3074" max="3074" width="13" style="1" customWidth="1"/>
    <col min="3075" max="3075" width="7.42578125" style="1" customWidth="1"/>
    <col min="3076" max="3076" width="10.5703125" style="1" customWidth="1"/>
    <col min="3077" max="3077" width="12.5703125" style="1" customWidth="1"/>
    <col min="3078" max="3328" width="9.140625" style="1"/>
    <col min="3329" max="3329" width="76.28515625" style="1" customWidth="1"/>
    <col min="3330" max="3330" width="13" style="1" customWidth="1"/>
    <col min="3331" max="3331" width="7.42578125" style="1" customWidth="1"/>
    <col min="3332" max="3332" width="10.5703125" style="1" customWidth="1"/>
    <col min="3333" max="3333" width="12.5703125" style="1" customWidth="1"/>
    <col min="3334" max="3584" width="9.140625" style="1"/>
    <col min="3585" max="3585" width="76.28515625" style="1" customWidth="1"/>
    <col min="3586" max="3586" width="13" style="1" customWidth="1"/>
    <col min="3587" max="3587" width="7.42578125" style="1" customWidth="1"/>
    <col min="3588" max="3588" width="10.5703125" style="1" customWidth="1"/>
    <col min="3589" max="3589" width="12.5703125" style="1" customWidth="1"/>
    <col min="3590" max="3840" width="9.140625" style="1"/>
    <col min="3841" max="3841" width="76.28515625" style="1" customWidth="1"/>
    <col min="3842" max="3842" width="13" style="1" customWidth="1"/>
    <col min="3843" max="3843" width="7.42578125" style="1" customWidth="1"/>
    <col min="3844" max="3844" width="10.5703125" style="1" customWidth="1"/>
    <col min="3845" max="3845" width="12.5703125" style="1" customWidth="1"/>
    <col min="3846" max="4096" width="9.140625" style="1"/>
    <col min="4097" max="4097" width="76.28515625" style="1" customWidth="1"/>
    <col min="4098" max="4098" width="13" style="1" customWidth="1"/>
    <col min="4099" max="4099" width="7.42578125" style="1" customWidth="1"/>
    <col min="4100" max="4100" width="10.5703125" style="1" customWidth="1"/>
    <col min="4101" max="4101" width="12.5703125" style="1" customWidth="1"/>
    <col min="4102" max="4352" width="9.140625" style="1"/>
    <col min="4353" max="4353" width="76.28515625" style="1" customWidth="1"/>
    <col min="4354" max="4354" width="13" style="1" customWidth="1"/>
    <col min="4355" max="4355" width="7.42578125" style="1" customWidth="1"/>
    <col min="4356" max="4356" width="10.5703125" style="1" customWidth="1"/>
    <col min="4357" max="4357" width="12.5703125" style="1" customWidth="1"/>
    <col min="4358" max="4608" width="9.140625" style="1"/>
    <col min="4609" max="4609" width="76.28515625" style="1" customWidth="1"/>
    <col min="4610" max="4610" width="13" style="1" customWidth="1"/>
    <col min="4611" max="4611" width="7.42578125" style="1" customWidth="1"/>
    <col min="4612" max="4612" width="10.5703125" style="1" customWidth="1"/>
    <col min="4613" max="4613" width="12.5703125" style="1" customWidth="1"/>
    <col min="4614" max="4864" width="9.140625" style="1"/>
    <col min="4865" max="4865" width="76.28515625" style="1" customWidth="1"/>
    <col min="4866" max="4866" width="13" style="1" customWidth="1"/>
    <col min="4867" max="4867" width="7.42578125" style="1" customWidth="1"/>
    <col min="4868" max="4868" width="10.5703125" style="1" customWidth="1"/>
    <col min="4869" max="4869" width="12.5703125" style="1" customWidth="1"/>
    <col min="4870" max="5120" width="9.140625" style="1"/>
    <col min="5121" max="5121" width="76.28515625" style="1" customWidth="1"/>
    <col min="5122" max="5122" width="13" style="1" customWidth="1"/>
    <col min="5123" max="5123" width="7.42578125" style="1" customWidth="1"/>
    <col min="5124" max="5124" width="10.5703125" style="1" customWidth="1"/>
    <col min="5125" max="5125" width="12.5703125" style="1" customWidth="1"/>
    <col min="5126" max="5376" width="9.140625" style="1"/>
    <col min="5377" max="5377" width="76.28515625" style="1" customWidth="1"/>
    <col min="5378" max="5378" width="13" style="1" customWidth="1"/>
    <col min="5379" max="5379" width="7.42578125" style="1" customWidth="1"/>
    <col min="5380" max="5380" width="10.5703125" style="1" customWidth="1"/>
    <col min="5381" max="5381" width="12.5703125" style="1" customWidth="1"/>
    <col min="5382" max="5632" width="9.140625" style="1"/>
    <col min="5633" max="5633" width="76.28515625" style="1" customWidth="1"/>
    <col min="5634" max="5634" width="13" style="1" customWidth="1"/>
    <col min="5635" max="5635" width="7.42578125" style="1" customWidth="1"/>
    <col min="5636" max="5636" width="10.5703125" style="1" customWidth="1"/>
    <col min="5637" max="5637" width="12.5703125" style="1" customWidth="1"/>
    <col min="5638" max="5888" width="9.140625" style="1"/>
    <col min="5889" max="5889" width="76.28515625" style="1" customWidth="1"/>
    <col min="5890" max="5890" width="13" style="1" customWidth="1"/>
    <col min="5891" max="5891" width="7.42578125" style="1" customWidth="1"/>
    <col min="5892" max="5892" width="10.5703125" style="1" customWidth="1"/>
    <col min="5893" max="5893" width="12.5703125" style="1" customWidth="1"/>
    <col min="5894" max="6144" width="9.140625" style="1"/>
    <col min="6145" max="6145" width="76.28515625" style="1" customWidth="1"/>
    <col min="6146" max="6146" width="13" style="1" customWidth="1"/>
    <col min="6147" max="6147" width="7.42578125" style="1" customWidth="1"/>
    <col min="6148" max="6148" width="10.5703125" style="1" customWidth="1"/>
    <col min="6149" max="6149" width="12.5703125" style="1" customWidth="1"/>
    <col min="6150" max="6400" width="9.140625" style="1"/>
    <col min="6401" max="6401" width="76.28515625" style="1" customWidth="1"/>
    <col min="6402" max="6402" width="13" style="1" customWidth="1"/>
    <col min="6403" max="6403" width="7.42578125" style="1" customWidth="1"/>
    <col min="6404" max="6404" width="10.5703125" style="1" customWidth="1"/>
    <col min="6405" max="6405" width="12.5703125" style="1" customWidth="1"/>
    <col min="6406" max="6656" width="9.140625" style="1"/>
    <col min="6657" max="6657" width="76.28515625" style="1" customWidth="1"/>
    <col min="6658" max="6658" width="13" style="1" customWidth="1"/>
    <col min="6659" max="6659" width="7.42578125" style="1" customWidth="1"/>
    <col min="6660" max="6660" width="10.5703125" style="1" customWidth="1"/>
    <col min="6661" max="6661" width="12.5703125" style="1" customWidth="1"/>
    <col min="6662" max="6912" width="9.140625" style="1"/>
    <col min="6913" max="6913" width="76.28515625" style="1" customWidth="1"/>
    <col min="6914" max="6914" width="13" style="1" customWidth="1"/>
    <col min="6915" max="6915" width="7.42578125" style="1" customWidth="1"/>
    <col min="6916" max="6916" width="10.5703125" style="1" customWidth="1"/>
    <col min="6917" max="6917" width="12.5703125" style="1" customWidth="1"/>
    <col min="6918" max="7168" width="9.140625" style="1"/>
    <col min="7169" max="7169" width="76.28515625" style="1" customWidth="1"/>
    <col min="7170" max="7170" width="13" style="1" customWidth="1"/>
    <col min="7171" max="7171" width="7.42578125" style="1" customWidth="1"/>
    <col min="7172" max="7172" width="10.5703125" style="1" customWidth="1"/>
    <col min="7173" max="7173" width="12.5703125" style="1" customWidth="1"/>
    <col min="7174" max="7424" width="9.140625" style="1"/>
    <col min="7425" max="7425" width="76.28515625" style="1" customWidth="1"/>
    <col min="7426" max="7426" width="13" style="1" customWidth="1"/>
    <col min="7427" max="7427" width="7.42578125" style="1" customWidth="1"/>
    <col min="7428" max="7428" width="10.5703125" style="1" customWidth="1"/>
    <col min="7429" max="7429" width="12.5703125" style="1" customWidth="1"/>
    <col min="7430" max="7680" width="9.140625" style="1"/>
    <col min="7681" max="7681" width="76.28515625" style="1" customWidth="1"/>
    <col min="7682" max="7682" width="13" style="1" customWidth="1"/>
    <col min="7683" max="7683" width="7.42578125" style="1" customWidth="1"/>
    <col min="7684" max="7684" width="10.5703125" style="1" customWidth="1"/>
    <col min="7685" max="7685" width="12.5703125" style="1" customWidth="1"/>
    <col min="7686" max="7936" width="9.140625" style="1"/>
    <col min="7937" max="7937" width="76.28515625" style="1" customWidth="1"/>
    <col min="7938" max="7938" width="13" style="1" customWidth="1"/>
    <col min="7939" max="7939" width="7.42578125" style="1" customWidth="1"/>
    <col min="7940" max="7940" width="10.5703125" style="1" customWidth="1"/>
    <col min="7941" max="7941" width="12.5703125" style="1" customWidth="1"/>
    <col min="7942" max="8192" width="9.140625" style="1"/>
    <col min="8193" max="8193" width="76.28515625" style="1" customWidth="1"/>
    <col min="8194" max="8194" width="13" style="1" customWidth="1"/>
    <col min="8195" max="8195" width="7.42578125" style="1" customWidth="1"/>
    <col min="8196" max="8196" width="10.5703125" style="1" customWidth="1"/>
    <col min="8197" max="8197" width="12.5703125" style="1" customWidth="1"/>
    <col min="8198" max="8448" width="9.140625" style="1"/>
    <col min="8449" max="8449" width="76.28515625" style="1" customWidth="1"/>
    <col min="8450" max="8450" width="13" style="1" customWidth="1"/>
    <col min="8451" max="8451" width="7.42578125" style="1" customWidth="1"/>
    <col min="8452" max="8452" width="10.5703125" style="1" customWidth="1"/>
    <col min="8453" max="8453" width="12.5703125" style="1" customWidth="1"/>
    <col min="8454" max="8704" width="9.140625" style="1"/>
    <col min="8705" max="8705" width="76.28515625" style="1" customWidth="1"/>
    <col min="8706" max="8706" width="13" style="1" customWidth="1"/>
    <col min="8707" max="8707" width="7.42578125" style="1" customWidth="1"/>
    <col min="8708" max="8708" width="10.5703125" style="1" customWidth="1"/>
    <col min="8709" max="8709" width="12.5703125" style="1" customWidth="1"/>
    <col min="8710" max="8960" width="9.140625" style="1"/>
    <col min="8961" max="8961" width="76.28515625" style="1" customWidth="1"/>
    <col min="8962" max="8962" width="13" style="1" customWidth="1"/>
    <col min="8963" max="8963" width="7.42578125" style="1" customWidth="1"/>
    <col min="8964" max="8964" width="10.5703125" style="1" customWidth="1"/>
    <col min="8965" max="8965" width="12.5703125" style="1" customWidth="1"/>
    <col min="8966" max="9216" width="9.140625" style="1"/>
    <col min="9217" max="9217" width="76.28515625" style="1" customWidth="1"/>
    <col min="9218" max="9218" width="13" style="1" customWidth="1"/>
    <col min="9219" max="9219" width="7.42578125" style="1" customWidth="1"/>
    <col min="9220" max="9220" width="10.5703125" style="1" customWidth="1"/>
    <col min="9221" max="9221" width="12.5703125" style="1" customWidth="1"/>
    <col min="9222" max="9472" width="9.140625" style="1"/>
    <col min="9473" max="9473" width="76.28515625" style="1" customWidth="1"/>
    <col min="9474" max="9474" width="13" style="1" customWidth="1"/>
    <col min="9475" max="9475" width="7.42578125" style="1" customWidth="1"/>
    <col min="9476" max="9476" width="10.5703125" style="1" customWidth="1"/>
    <col min="9477" max="9477" width="12.5703125" style="1" customWidth="1"/>
    <col min="9478" max="9728" width="9.140625" style="1"/>
    <col min="9729" max="9729" width="76.28515625" style="1" customWidth="1"/>
    <col min="9730" max="9730" width="13" style="1" customWidth="1"/>
    <col min="9731" max="9731" width="7.42578125" style="1" customWidth="1"/>
    <col min="9732" max="9732" width="10.5703125" style="1" customWidth="1"/>
    <col min="9733" max="9733" width="12.5703125" style="1" customWidth="1"/>
    <col min="9734" max="9984" width="9.140625" style="1"/>
    <col min="9985" max="9985" width="76.28515625" style="1" customWidth="1"/>
    <col min="9986" max="9986" width="13" style="1" customWidth="1"/>
    <col min="9987" max="9987" width="7.42578125" style="1" customWidth="1"/>
    <col min="9988" max="9988" width="10.5703125" style="1" customWidth="1"/>
    <col min="9989" max="9989" width="12.5703125" style="1" customWidth="1"/>
    <col min="9990" max="10240" width="9.140625" style="1"/>
    <col min="10241" max="10241" width="76.28515625" style="1" customWidth="1"/>
    <col min="10242" max="10242" width="13" style="1" customWidth="1"/>
    <col min="10243" max="10243" width="7.42578125" style="1" customWidth="1"/>
    <col min="10244" max="10244" width="10.5703125" style="1" customWidth="1"/>
    <col min="10245" max="10245" width="12.5703125" style="1" customWidth="1"/>
    <col min="10246" max="10496" width="9.140625" style="1"/>
    <col min="10497" max="10497" width="76.28515625" style="1" customWidth="1"/>
    <col min="10498" max="10498" width="13" style="1" customWidth="1"/>
    <col min="10499" max="10499" width="7.42578125" style="1" customWidth="1"/>
    <col min="10500" max="10500" width="10.5703125" style="1" customWidth="1"/>
    <col min="10501" max="10501" width="12.5703125" style="1" customWidth="1"/>
    <col min="10502" max="10752" width="9.140625" style="1"/>
    <col min="10753" max="10753" width="76.28515625" style="1" customWidth="1"/>
    <col min="10754" max="10754" width="13" style="1" customWidth="1"/>
    <col min="10755" max="10755" width="7.42578125" style="1" customWidth="1"/>
    <col min="10756" max="10756" width="10.5703125" style="1" customWidth="1"/>
    <col min="10757" max="10757" width="12.5703125" style="1" customWidth="1"/>
    <col min="10758" max="11008" width="9.140625" style="1"/>
    <col min="11009" max="11009" width="76.28515625" style="1" customWidth="1"/>
    <col min="11010" max="11010" width="13" style="1" customWidth="1"/>
    <col min="11011" max="11011" width="7.42578125" style="1" customWidth="1"/>
    <col min="11012" max="11012" width="10.5703125" style="1" customWidth="1"/>
    <col min="11013" max="11013" width="12.5703125" style="1" customWidth="1"/>
    <col min="11014" max="11264" width="9.140625" style="1"/>
    <col min="11265" max="11265" width="76.28515625" style="1" customWidth="1"/>
    <col min="11266" max="11266" width="13" style="1" customWidth="1"/>
    <col min="11267" max="11267" width="7.42578125" style="1" customWidth="1"/>
    <col min="11268" max="11268" width="10.5703125" style="1" customWidth="1"/>
    <col min="11269" max="11269" width="12.5703125" style="1" customWidth="1"/>
    <col min="11270" max="11520" width="9.140625" style="1"/>
    <col min="11521" max="11521" width="76.28515625" style="1" customWidth="1"/>
    <col min="11522" max="11522" width="13" style="1" customWidth="1"/>
    <col min="11523" max="11523" width="7.42578125" style="1" customWidth="1"/>
    <col min="11524" max="11524" width="10.5703125" style="1" customWidth="1"/>
    <col min="11525" max="11525" width="12.5703125" style="1" customWidth="1"/>
    <col min="11526" max="11776" width="9.140625" style="1"/>
    <col min="11777" max="11777" width="76.28515625" style="1" customWidth="1"/>
    <col min="11778" max="11778" width="13" style="1" customWidth="1"/>
    <col min="11779" max="11779" width="7.42578125" style="1" customWidth="1"/>
    <col min="11780" max="11780" width="10.5703125" style="1" customWidth="1"/>
    <col min="11781" max="11781" width="12.5703125" style="1" customWidth="1"/>
    <col min="11782" max="12032" width="9.140625" style="1"/>
    <col min="12033" max="12033" width="76.28515625" style="1" customWidth="1"/>
    <col min="12034" max="12034" width="13" style="1" customWidth="1"/>
    <col min="12035" max="12035" width="7.42578125" style="1" customWidth="1"/>
    <col min="12036" max="12036" width="10.5703125" style="1" customWidth="1"/>
    <col min="12037" max="12037" width="12.5703125" style="1" customWidth="1"/>
    <col min="12038" max="12288" width="9.140625" style="1"/>
    <col min="12289" max="12289" width="76.28515625" style="1" customWidth="1"/>
    <col min="12290" max="12290" width="13" style="1" customWidth="1"/>
    <col min="12291" max="12291" width="7.42578125" style="1" customWidth="1"/>
    <col min="12292" max="12292" width="10.5703125" style="1" customWidth="1"/>
    <col min="12293" max="12293" width="12.5703125" style="1" customWidth="1"/>
    <col min="12294" max="12544" width="9.140625" style="1"/>
    <col min="12545" max="12545" width="76.28515625" style="1" customWidth="1"/>
    <col min="12546" max="12546" width="13" style="1" customWidth="1"/>
    <col min="12547" max="12547" width="7.42578125" style="1" customWidth="1"/>
    <col min="12548" max="12548" width="10.5703125" style="1" customWidth="1"/>
    <col min="12549" max="12549" width="12.5703125" style="1" customWidth="1"/>
    <col min="12550" max="12800" width="9.140625" style="1"/>
    <col min="12801" max="12801" width="76.28515625" style="1" customWidth="1"/>
    <col min="12802" max="12802" width="13" style="1" customWidth="1"/>
    <col min="12803" max="12803" width="7.42578125" style="1" customWidth="1"/>
    <col min="12804" max="12804" width="10.5703125" style="1" customWidth="1"/>
    <col min="12805" max="12805" width="12.5703125" style="1" customWidth="1"/>
    <col min="12806" max="13056" width="9.140625" style="1"/>
    <col min="13057" max="13057" width="76.28515625" style="1" customWidth="1"/>
    <col min="13058" max="13058" width="13" style="1" customWidth="1"/>
    <col min="13059" max="13059" width="7.42578125" style="1" customWidth="1"/>
    <col min="13060" max="13060" width="10.5703125" style="1" customWidth="1"/>
    <col min="13061" max="13061" width="12.5703125" style="1" customWidth="1"/>
    <col min="13062" max="13312" width="9.140625" style="1"/>
    <col min="13313" max="13313" width="76.28515625" style="1" customWidth="1"/>
    <col min="13314" max="13314" width="13" style="1" customWidth="1"/>
    <col min="13315" max="13315" width="7.42578125" style="1" customWidth="1"/>
    <col min="13316" max="13316" width="10.5703125" style="1" customWidth="1"/>
    <col min="13317" max="13317" width="12.5703125" style="1" customWidth="1"/>
    <col min="13318" max="13568" width="9.140625" style="1"/>
    <col min="13569" max="13569" width="76.28515625" style="1" customWidth="1"/>
    <col min="13570" max="13570" width="13" style="1" customWidth="1"/>
    <col min="13571" max="13571" width="7.42578125" style="1" customWidth="1"/>
    <col min="13572" max="13572" width="10.5703125" style="1" customWidth="1"/>
    <col min="13573" max="13573" width="12.5703125" style="1" customWidth="1"/>
    <col min="13574" max="13824" width="9.140625" style="1"/>
    <col min="13825" max="13825" width="76.28515625" style="1" customWidth="1"/>
    <col min="13826" max="13826" width="13" style="1" customWidth="1"/>
    <col min="13827" max="13827" width="7.42578125" style="1" customWidth="1"/>
    <col min="13828" max="13828" width="10.5703125" style="1" customWidth="1"/>
    <col min="13829" max="13829" width="12.5703125" style="1" customWidth="1"/>
    <col min="13830" max="14080" width="9.140625" style="1"/>
    <col min="14081" max="14081" width="76.28515625" style="1" customWidth="1"/>
    <col min="14082" max="14082" width="13" style="1" customWidth="1"/>
    <col min="14083" max="14083" width="7.42578125" style="1" customWidth="1"/>
    <col min="14084" max="14084" width="10.5703125" style="1" customWidth="1"/>
    <col min="14085" max="14085" width="12.5703125" style="1" customWidth="1"/>
    <col min="14086" max="14336" width="9.140625" style="1"/>
    <col min="14337" max="14337" width="76.28515625" style="1" customWidth="1"/>
    <col min="14338" max="14338" width="13" style="1" customWidth="1"/>
    <col min="14339" max="14339" width="7.42578125" style="1" customWidth="1"/>
    <col min="14340" max="14340" width="10.5703125" style="1" customWidth="1"/>
    <col min="14341" max="14341" width="12.5703125" style="1" customWidth="1"/>
    <col min="14342" max="14592" width="9.140625" style="1"/>
    <col min="14593" max="14593" width="76.28515625" style="1" customWidth="1"/>
    <col min="14594" max="14594" width="13" style="1" customWidth="1"/>
    <col min="14595" max="14595" width="7.42578125" style="1" customWidth="1"/>
    <col min="14596" max="14596" width="10.5703125" style="1" customWidth="1"/>
    <col min="14597" max="14597" width="12.5703125" style="1" customWidth="1"/>
    <col min="14598" max="14848" width="9.140625" style="1"/>
    <col min="14849" max="14849" width="76.28515625" style="1" customWidth="1"/>
    <col min="14850" max="14850" width="13" style="1" customWidth="1"/>
    <col min="14851" max="14851" width="7.42578125" style="1" customWidth="1"/>
    <col min="14852" max="14852" width="10.5703125" style="1" customWidth="1"/>
    <col min="14853" max="14853" width="12.5703125" style="1" customWidth="1"/>
    <col min="14854" max="15104" width="9.140625" style="1"/>
    <col min="15105" max="15105" width="76.28515625" style="1" customWidth="1"/>
    <col min="15106" max="15106" width="13" style="1" customWidth="1"/>
    <col min="15107" max="15107" width="7.42578125" style="1" customWidth="1"/>
    <col min="15108" max="15108" width="10.5703125" style="1" customWidth="1"/>
    <col min="15109" max="15109" width="12.5703125" style="1" customWidth="1"/>
    <col min="15110" max="15360" width="9.140625" style="1"/>
    <col min="15361" max="15361" width="76.28515625" style="1" customWidth="1"/>
    <col min="15362" max="15362" width="13" style="1" customWidth="1"/>
    <col min="15363" max="15363" width="7.42578125" style="1" customWidth="1"/>
    <col min="15364" max="15364" width="10.5703125" style="1" customWidth="1"/>
    <col min="15365" max="15365" width="12.5703125" style="1" customWidth="1"/>
    <col min="15366" max="15616" width="9.140625" style="1"/>
    <col min="15617" max="15617" width="76.28515625" style="1" customWidth="1"/>
    <col min="15618" max="15618" width="13" style="1" customWidth="1"/>
    <col min="15619" max="15619" width="7.42578125" style="1" customWidth="1"/>
    <col min="15620" max="15620" width="10.5703125" style="1" customWidth="1"/>
    <col min="15621" max="15621" width="12.5703125" style="1" customWidth="1"/>
    <col min="15622" max="15872" width="9.140625" style="1"/>
    <col min="15873" max="15873" width="76.28515625" style="1" customWidth="1"/>
    <col min="15874" max="15874" width="13" style="1" customWidth="1"/>
    <col min="15875" max="15875" width="7.42578125" style="1" customWidth="1"/>
    <col min="15876" max="15876" width="10.5703125" style="1" customWidth="1"/>
    <col min="15877" max="15877" width="12.5703125" style="1" customWidth="1"/>
    <col min="15878" max="16128" width="9.140625" style="1"/>
    <col min="16129" max="16129" width="76.28515625" style="1" customWidth="1"/>
    <col min="16130" max="16130" width="13" style="1" customWidth="1"/>
    <col min="16131" max="16131" width="7.42578125" style="1" customWidth="1"/>
    <col min="16132" max="16132" width="10.5703125" style="1" customWidth="1"/>
    <col min="16133" max="16133" width="12.5703125" style="1" customWidth="1"/>
    <col min="16134" max="16384" width="9.140625" style="1"/>
  </cols>
  <sheetData>
    <row r="1" spans="1:6" ht="12.75" customHeight="1" x14ac:dyDescent="0.25">
      <c r="A1" s="1113" t="s">
        <v>0</v>
      </c>
      <c r="B1" s="1113"/>
      <c r="C1" s="1113"/>
      <c r="D1" s="1113"/>
      <c r="E1" s="1113"/>
    </row>
    <row r="2" spans="1:6" ht="12.75" customHeight="1" thickBot="1" x14ac:dyDescent="0.3">
      <c r="A2" s="1114"/>
      <c r="B2" s="1114"/>
      <c r="C2" s="1114"/>
      <c r="D2" s="1114"/>
      <c r="E2" s="1114"/>
    </row>
    <row r="3" spans="1:6" ht="27.95" customHeight="1" thickBot="1" x14ac:dyDescent="0.3">
      <c r="A3" s="1115" t="s">
        <v>401</v>
      </c>
      <c r="B3" s="1116"/>
      <c r="C3" s="1116"/>
      <c r="D3" s="1116"/>
      <c r="E3" s="1117"/>
      <c r="F3" s="2"/>
    </row>
    <row r="4" spans="1:6" ht="12.75" customHeight="1" thickBot="1" x14ac:dyDescent="0.3">
      <c r="A4" s="1118" t="s">
        <v>402</v>
      </c>
      <c r="B4" s="1119"/>
      <c r="C4" s="1119"/>
      <c r="D4" s="1119"/>
      <c r="E4" s="1120"/>
    </row>
    <row r="5" spans="1:6" ht="18" customHeight="1" thickBot="1" x14ac:dyDescent="0.3">
      <c r="A5" s="3" t="s">
        <v>403</v>
      </c>
      <c r="B5" s="4" t="s">
        <v>404</v>
      </c>
      <c r="C5" s="5" t="s">
        <v>405</v>
      </c>
      <c r="D5" s="6" t="s">
        <v>406</v>
      </c>
      <c r="E5" s="7" t="s">
        <v>407</v>
      </c>
    </row>
    <row r="6" spans="1:6" ht="12.75" customHeight="1" x14ac:dyDescent="0.25">
      <c r="A6" s="8" t="s">
        <v>1</v>
      </c>
      <c r="B6" s="1121"/>
      <c r="C6" s="1122"/>
      <c r="D6" s="9" t="s">
        <v>2</v>
      </c>
      <c r="E6" s="10" t="s">
        <v>3</v>
      </c>
    </row>
    <row r="7" spans="1:6" ht="12.75" customHeight="1" x14ac:dyDescent="0.25">
      <c r="A7" s="11" t="s">
        <v>4</v>
      </c>
      <c r="B7" s="12" t="s">
        <v>5</v>
      </c>
      <c r="C7" s="13" t="s">
        <v>6</v>
      </c>
      <c r="D7" s="14">
        <f>D8+D16+D27+D35</f>
        <v>9291269.2100000009</v>
      </c>
      <c r="E7" s="15">
        <f>E8+E16+E27+E35</f>
        <v>9942109.5699999966</v>
      </c>
    </row>
    <row r="8" spans="1:6" ht="12.75" customHeight="1" x14ac:dyDescent="0.25">
      <c r="A8" s="11" t="s">
        <v>7</v>
      </c>
      <c r="B8" s="12" t="s">
        <v>8</v>
      </c>
      <c r="C8" s="13" t="s">
        <v>9</v>
      </c>
      <c r="D8" s="16">
        <f>SUM(D9:D15)</f>
        <v>211935.26</v>
      </c>
      <c r="E8" s="17">
        <f>SUM(E9:E15)</f>
        <v>225818.43</v>
      </c>
    </row>
    <row r="9" spans="1:6" ht="12.75" customHeight="1" x14ac:dyDescent="0.25">
      <c r="A9" s="11" t="s">
        <v>10</v>
      </c>
      <c r="B9" s="12" t="s">
        <v>11</v>
      </c>
      <c r="C9" s="13" t="s">
        <v>12</v>
      </c>
      <c r="D9" s="18">
        <v>24755.07</v>
      </c>
      <c r="E9" s="19">
        <v>30653.919999999998</v>
      </c>
    </row>
    <row r="10" spans="1:6" ht="12.75" customHeight="1" x14ac:dyDescent="0.25">
      <c r="A10" s="11" t="s">
        <v>13</v>
      </c>
      <c r="B10" s="12" t="s">
        <v>14</v>
      </c>
      <c r="C10" s="13" t="s">
        <v>15</v>
      </c>
      <c r="D10" s="18">
        <v>176387.7</v>
      </c>
      <c r="E10" s="19">
        <v>187610.15</v>
      </c>
    </row>
    <row r="11" spans="1:6" ht="12.75" customHeight="1" x14ac:dyDescent="0.25">
      <c r="A11" s="11" t="s">
        <v>16</v>
      </c>
      <c r="B11" s="12" t="s">
        <v>17</v>
      </c>
      <c r="C11" s="13" t="s">
        <v>18</v>
      </c>
      <c r="D11" s="18">
        <v>0</v>
      </c>
      <c r="E11" s="19">
        <v>0</v>
      </c>
    </row>
    <row r="12" spans="1:6" ht="12.75" customHeight="1" x14ac:dyDescent="0.25">
      <c r="A12" s="11" t="s">
        <v>19</v>
      </c>
      <c r="B12" s="12" t="s">
        <v>20</v>
      </c>
      <c r="C12" s="13" t="s">
        <v>21</v>
      </c>
      <c r="D12" s="18">
        <v>6830.24</v>
      </c>
      <c r="E12" s="19">
        <v>6325.56</v>
      </c>
    </row>
    <row r="13" spans="1:6" ht="12.75" customHeight="1" x14ac:dyDescent="0.25">
      <c r="A13" s="11" t="s">
        <v>22</v>
      </c>
      <c r="B13" s="12" t="s">
        <v>23</v>
      </c>
      <c r="C13" s="13" t="s">
        <v>24</v>
      </c>
      <c r="D13" s="18">
        <v>0</v>
      </c>
      <c r="E13" s="19">
        <v>0</v>
      </c>
    </row>
    <row r="14" spans="1:6" ht="12.75" customHeight="1" x14ac:dyDescent="0.25">
      <c r="A14" s="11" t="s">
        <v>25</v>
      </c>
      <c r="B14" s="12" t="s">
        <v>26</v>
      </c>
      <c r="C14" s="13" t="s">
        <v>27</v>
      </c>
      <c r="D14" s="18">
        <v>3738.45</v>
      </c>
      <c r="E14" s="19">
        <v>1228.8</v>
      </c>
    </row>
    <row r="15" spans="1:6" ht="12.75" customHeight="1" x14ac:dyDescent="0.25">
      <c r="A15" s="11" t="s">
        <v>28</v>
      </c>
      <c r="B15" s="12" t="s">
        <v>29</v>
      </c>
      <c r="C15" s="13" t="s">
        <v>30</v>
      </c>
      <c r="D15" s="18">
        <v>223.8</v>
      </c>
      <c r="E15" s="19">
        <v>0</v>
      </c>
    </row>
    <row r="16" spans="1:6" ht="12.75" customHeight="1" x14ac:dyDescent="0.25">
      <c r="A16" s="20" t="s">
        <v>31</v>
      </c>
      <c r="B16" s="12" t="s">
        <v>32</v>
      </c>
      <c r="C16" s="13" t="s">
        <v>33</v>
      </c>
      <c r="D16" s="16">
        <f>SUM(D17:D26)</f>
        <v>14085599.860000003</v>
      </c>
      <c r="E16" s="17">
        <f>SUM(E17:E26)</f>
        <v>15393013.579999998</v>
      </c>
    </row>
    <row r="17" spans="1:5" ht="12.75" customHeight="1" x14ac:dyDescent="0.25">
      <c r="A17" s="11" t="s">
        <v>34</v>
      </c>
      <c r="B17" s="12" t="s">
        <v>35</v>
      </c>
      <c r="C17" s="13" t="s">
        <v>36</v>
      </c>
      <c r="D17" s="18">
        <v>657547.13</v>
      </c>
      <c r="E17" s="19">
        <v>659501.81999999995</v>
      </c>
    </row>
    <row r="18" spans="1:5" ht="12.75" customHeight="1" x14ac:dyDescent="0.25">
      <c r="A18" s="11" t="s">
        <v>37</v>
      </c>
      <c r="B18" s="12" t="s">
        <v>38</v>
      </c>
      <c r="C18" s="13" t="s">
        <v>39</v>
      </c>
      <c r="D18" s="18">
        <v>12585.19</v>
      </c>
      <c r="E18" s="19">
        <v>12915.77</v>
      </c>
    </row>
    <row r="19" spans="1:5" ht="12.75" customHeight="1" x14ac:dyDescent="0.25">
      <c r="A19" s="11" t="s">
        <v>40</v>
      </c>
      <c r="B19" s="12" t="s">
        <v>41</v>
      </c>
      <c r="C19" s="13" t="s">
        <v>42</v>
      </c>
      <c r="D19" s="18">
        <v>8569838.4000000004</v>
      </c>
      <c r="E19" s="19">
        <v>9937407.0399999991</v>
      </c>
    </row>
    <row r="20" spans="1:5" ht="12.75" customHeight="1" x14ac:dyDescent="0.25">
      <c r="A20" s="11" t="s">
        <v>43</v>
      </c>
      <c r="B20" s="12" t="s">
        <v>44</v>
      </c>
      <c r="C20" s="13" t="s">
        <v>45</v>
      </c>
      <c r="D20" s="18">
        <v>3738422.63</v>
      </c>
      <c r="E20" s="19">
        <v>4587598.1500000004</v>
      </c>
    </row>
    <row r="21" spans="1:5" ht="12.75" customHeight="1" x14ac:dyDescent="0.25">
      <c r="A21" s="11" t="s">
        <v>46</v>
      </c>
      <c r="B21" s="12" t="s">
        <v>47</v>
      </c>
      <c r="C21" s="13" t="s">
        <v>48</v>
      </c>
      <c r="D21" s="18">
        <v>0</v>
      </c>
      <c r="E21" s="19">
        <v>0</v>
      </c>
    </row>
    <row r="22" spans="1:5" ht="12.75" customHeight="1" x14ac:dyDescent="0.25">
      <c r="A22" s="11" t="s">
        <v>49</v>
      </c>
      <c r="B22" s="12" t="s">
        <v>50</v>
      </c>
      <c r="C22" s="13" t="s">
        <v>51</v>
      </c>
      <c r="D22" s="18">
        <v>0</v>
      </c>
      <c r="E22" s="19">
        <v>0</v>
      </c>
    </row>
    <row r="23" spans="1:5" ht="12.75" customHeight="1" x14ac:dyDescent="0.25">
      <c r="A23" s="11" t="s">
        <v>52</v>
      </c>
      <c r="B23" s="12" t="s">
        <v>53</v>
      </c>
      <c r="C23" s="13" t="s">
        <v>54</v>
      </c>
      <c r="D23" s="18">
        <v>162757.88</v>
      </c>
      <c r="E23" s="19">
        <v>152945.51</v>
      </c>
    </row>
    <row r="24" spans="1:5" ht="12.75" customHeight="1" x14ac:dyDescent="0.25">
      <c r="A24" s="11" t="s">
        <v>55</v>
      </c>
      <c r="B24" s="12" t="s">
        <v>56</v>
      </c>
      <c r="C24" s="13" t="s">
        <v>57</v>
      </c>
      <c r="D24" s="18">
        <v>9169.75</v>
      </c>
      <c r="E24" s="19">
        <v>10058.06</v>
      </c>
    </row>
    <row r="25" spans="1:5" ht="12.75" customHeight="1" x14ac:dyDescent="0.25">
      <c r="A25" s="11" t="s">
        <v>58</v>
      </c>
      <c r="B25" s="12" t="s">
        <v>59</v>
      </c>
      <c r="C25" s="13" t="s">
        <v>60</v>
      </c>
      <c r="D25" s="18">
        <v>849538.79</v>
      </c>
      <c r="E25" s="19">
        <v>31022.03</v>
      </c>
    </row>
    <row r="26" spans="1:5" ht="12.75" customHeight="1" x14ac:dyDescent="0.25">
      <c r="A26" s="11" t="s">
        <v>61</v>
      </c>
      <c r="B26" s="12" t="s">
        <v>62</v>
      </c>
      <c r="C26" s="13" t="s">
        <v>63</v>
      </c>
      <c r="D26" s="18">
        <v>85740.09</v>
      </c>
      <c r="E26" s="19">
        <v>1565.2</v>
      </c>
    </row>
    <row r="27" spans="1:5" ht="12.75" customHeight="1" x14ac:dyDescent="0.25">
      <c r="A27" s="20" t="s">
        <v>64</v>
      </c>
      <c r="B27" s="12" t="s">
        <v>65</v>
      </c>
      <c r="C27" s="13" t="s">
        <v>66</v>
      </c>
      <c r="D27" s="16">
        <f>SUM(D28:D34)</f>
        <v>5108.95</v>
      </c>
      <c r="E27" s="17">
        <f>SUM(E28:E34)</f>
        <v>5108.95</v>
      </c>
    </row>
    <row r="28" spans="1:5" ht="12.75" customHeight="1" x14ac:dyDescent="0.25">
      <c r="A28" s="11" t="s">
        <v>67</v>
      </c>
      <c r="B28" s="12" t="s">
        <v>68</v>
      </c>
      <c r="C28" s="13" t="s">
        <v>69</v>
      </c>
      <c r="D28" s="18">
        <v>80</v>
      </c>
      <c r="E28" s="19">
        <v>80</v>
      </c>
    </row>
    <row r="29" spans="1:5" ht="12.75" customHeight="1" x14ac:dyDescent="0.25">
      <c r="A29" s="11" t="s">
        <v>70</v>
      </c>
      <c r="B29" s="12" t="s">
        <v>71</v>
      </c>
      <c r="C29" s="13" t="s">
        <v>72</v>
      </c>
      <c r="D29" s="18">
        <v>4928.95</v>
      </c>
      <c r="E29" s="19">
        <v>4928.95</v>
      </c>
    </row>
    <row r="30" spans="1:5" ht="12.75" customHeight="1" x14ac:dyDescent="0.25">
      <c r="A30" s="11" t="s">
        <v>73</v>
      </c>
      <c r="B30" s="12" t="s">
        <v>74</v>
      </c>
      <c r="C30" s="13" t="s">
        <v>75</v>
      </c>
      <c r="D30" s="18">
        <v>0</v>
      </c>
      <c r="E30" s="19">
        <v>0</v>
      </c>
    </row>
    <row r="31" spans="1:5" ht="12.75" customHeight="1" x14ac:dyDescent="0.25">
      <c r="A31" s="11" t="s">
        <v>76</v>
      </c>
      <c r="B31" s="12" t="s">
        <v>77</v>
      </c>
      <c r="C31" s="13" t="s">
        <v>78</v>
      </c>
      <c r="D31" s="18">
        <v>0</v>
      </c>
      <c r="E31" s="19">
        <v>0</v>
      </c>
    </row>
    <row r="32" spans="1:5" ht="12.75" customHeight="1" x14ac:dyDescent="0.25">
      <c r="A32" s="11" t="s">
        <v>79</v>
      </c>
      <c r="B32" s="12" t="s">
        <v>80</v>
      </c>
      <c r="C32" s="13" t="s">
        <v>81</v>
      </c>
      <c r="D32" s="18">
        <v>0</v>
      </c>
      <c r="E32" s="19">
        <v>0</v>
      </c>
    </row>
    <row r="33" spans="1:5" ht="12.75" customHeight="1" x14ac:dyDescent="0.25">
      <c r="A33" s="11" t="s">
        <v>82</v>
      </c>
      <c r="B33" s="12" t="s">
        <v>83</v>
      </c>
      <c r="C33" s="13" t="s">
        <v>84</v>
      </c>
      <c r="D33" s="18">
        <v>100</v>
      </c>
      <c r="E33" s="19">
        <v>100</v>
      </c>
    </row>
    <row r="34" spans="1:5" ht="12.75" customHeight="1" x14ac:dyDescent="0.25">
      <c r="A34" s="11" t="s">
        <v>85</v>
      </c>
      <c r="B34" s="12" t="s">
        <v>86</v>
      </c>
      <c r="C34" s="13" t="s">
        <v>87</v>
      </c>
      <c r="D34" s="18">
        <v>0</v>
      </c>
      <c r="E34" s="19">
        <v>0</v>
      </c>
    </row>
    <row r="35" spans="1:5" ht="12.75" customHeight="1" x14ac:dyDescent="0.25">
      <c r="A35" s="20" t="s">
        <v>88</v>
      </c>
      <c r="B35" s="12" t="s">
        <v>89</v>
      </c>
      <c r="C35" s="13" t="s">
        <v>90</v>
      </c>
      <c r="D35" s="16">
        <f>SUM(D36:D46)</f>
        <v>-5011374.8600000003</v>
      </c>
      <c r="E35" s="17">
        <f>SUM(E36:E46)</f>
        <v>-5681831.3900000006</v>
      </c>
    </row>
    <row r="36" spans="1:5" ht="12.75" customHeight="1" x14ac:dyDescent="0.25">
      <c r="A36" s="11" t="s">
        <v>91</v>
      </c>
      <c r="B36" s="12" t="s">
        <v>92</v>
      </c>
      <c r="C36" s="13" t="s">
        <v>93</v>
      </c>
      <c r="D36" s="18">
        <v>-18865.47</v>
      </c>
      <c r="E36" s="19">
        <v>-23844.52</v>
      </c>
    </row>
    <row r="37" spans="1:5" ht="12.75" customHeight="1" x14ac:dyDescent="0.25">
      <c r="A37" s="11" t="s">
        <v>94</v>
      </c>
      <c r="B37" s="12" t="s">
        <v>95</v>
      </c>
      <c r="C37" s="13" t="s">
        <v>96</v>
      </c>
      <c r="D37" s="18">
        <v>-119895.86</v>
      </c>
      <c r="E37" s="19">
        <v>-145025.79</v>
      </c>
    </row>
    <row r="38" spans="1:5" ht="12.75" customHeight="1" x14ac:dyDescent="0.25">
      <c r="A38" s="11" t="s">
        <v>97</v>
      </c>
      <c r="B38" s="12" t="s">
        <v>98</v>
      </c>
      <c r="C38" s="13" t="s">
        <v>99</v>
      </c>
      <c r="D38" s="18">
        <v>0</v>
      </c>
      <c r="E38" s="19">
        <v>0</v>
      </c>
    </row>
    <row r="39" spans="1:5" ht="12.75" customHeight="1" x14ac:dyDescent="0.25">
      <c r="A39" s="11" t="s">
        <v>100</v>
      </c>
      <c r="B39" s="12" t="s">
        <v>101</v>
      </c>
      <c r="C39" s="13" t="s">
        <v>102</v>
      </c>
      <c r="D39" s="18">
        <v>-6830.24</v>
      </c>
      <c r="E39" s="19">
        <v>-6325.56</v>
      </c>
    </row>
    <row r="40" spans="1:5" ht="12.75" customHeight="1" x14ac:dyDescent="0.25">
      <c r="A40" s="11" t="s">
        <v>103</v>
      </c>
      <c r="B40" s="12" t="s">
        <v>104</v>
      </c>
      <c r="C40" s="13" t="s">
        <v>105</v>
      </c>
      <c r="D40" s="18">
        <v>0</v>
      </c>
      <c r="E40" s="19">
        <v>0</v>
      </c>
    </row>
    <row r="41" spans="1:5" ht="12.75" customHeight="1" x14ac:dyDescent="0.25">
      <c r="A41" s="11" t="s">
        <v>106</v>
      </c>
      <c r="B41" s="12" t="s">
        <v>107</v>
      </c>
      <c r="C41" s="13" t="s">
        <v>108</v>
      </c>
      <c r="D41" s="18">
        <v>-2083429.92</v>
      </c>
      <c r="E41" s="19">
        <v>-2311635.7400000002</v>
      </c>
    </row>
    <row r="42" spans="1:5" ht="12.75" customHeight="1" x14ac:dyDescent="0.25">
      <c r="A42" s="11" t="s">
        <v>109</v>
      </c>
      <c r="B42" s="12" t="s">
        <v>110</v>
      </c>
      <c r="C42" s="13" t="s">
        <v>111</v>
      </c>
      <c r="D42" s="18">
        <v>-2610425.7400000002</v>
      </c>
      <c r="E42" s="19">
        <v>-3032952.08</v>
      </c>
    </row>
    <row r="43" spans="1:5" ht="12.75" customHeight="1" x14ac:dyDescent="0.25">
      <c r="A43" s="11" t="s">
        <v>112</v>
      </c>
      <c r="B43" s="12" t="s">
        <v>113</v>
      </c>
      <c r="C43" s="13" t="s">
        <v>114</v>
      </c>
      <c r="D43" s="18">
        <v>0</v>
      </c>
      <c r="E43" s="19">
        <v>0</v>
      </c>
    </row>
    <row r="44" spans="1:5" ht="12.75" customHeight="1" x14ac:dyDescent="0.25">
      <c r="A44" s="11" t="s">
        <v>115</v>
      </c>
      <c r="B44" s="12" t="s">
        <v>116</v>
      </c>
      <c r="C44" s="13" t="s">
        <v>117</v>
      </c>
      <c r="D44" s="18">
        <v>0</v>
      </c>
      <c r="E44" s="19">
        <v>0</v>
      </c>
    </row>
    <row r="45" spans="1:5" ht="12.75" customHeight="1" x14ac:dyDescent="0.25">
      <c r="A45" s="11" t="s">
        <v>118</v>
      </c>
      <c r="B45" s="12" t="s">
        <v>119</v>
      </c>
      <c r="C45" s="13" t="s">
        <v>120</v>
      </c>
      <c r="D45" s="18">
        <v>-162757.88</v>
      </c>
      <c r="E45" s="19">
        <v>-152945.51</v>
      </c>
    </row>
    <row r="46" spans="1:5" ht="13.5" thickBot="1" x14ac:dyDescent="0.3">
      <c r="A46" s="21" t="s">
        <v>121</v>
      </c>
      <c r="B46" s="22" t="s">
        <v>122</v>
      </c>
      <c r="C46" s="23" t="s">
        <v>123</v>
      </c>
      <c r="D46" s="24">
        <v>-9169.75</v>
      </c>
      <c r="E46" s="25">
        <v>-9102.19</v>
      </c>
    </row>
    <row r="47" spans="1:5" ht="12.75" customHeight="1" x14ac:dyDescent="0.25">
      <c r="A47" s="26" t="s">
        <v>124</v>
      </c>
      <c r="B47" s="27" t="s">
        <v>125</v>
      </c>
      <c r="C47" s="28" t="s">
        <v>126</v>
      </c>
      <c r="D47" s="29">
        <f>D48+D58+D78+D87</f>
        <v>3125268.27</v>
      </c>
      <c r="E47" s="30">
        <f>E48+E58+E78+E87</f>
        <v>2795006.29</v>
      </c>
    </row>
    <row r="48" spans="1:5" ht="12.75" customHeight="1" x14ac:dyDescent="0.25">
      <c r="A48" s="20" t="s">
        <v>127</v>
      </c>
      <c r="B48" s="12" t="s">
        <v>128</v>
      </c>
      <c r="C48" s="13" t="s">
        <v>129</v>
      </c>
      <c r="D48" s="16">
        <f>SUM(D49:D57)</f>
        <v>184768.15</v>
      </c>
      <c r="E48" s="17">
        <f>SUM(E49:E57)</f>
        <v>79770.17</v>
      </c>
    </row>
    <row r="49" spans="1:5" ht="12.75" customHeight="1" x14ac:dyDescent="0.25">
      <c r="A49" s="11" t="s">
        <v>130</v>
      </c>
      <c r="B49" s="12" t="s">
        <v>131</v>
      </c>
      <c r="C49" s="13" t="s">
        <v>132</v>
      </c>
      <c r="D49" s="18">
        <v>4136.22</v>
      </c>
      <c r="E49" s="19">
        <v>2421.13</v>
      </c>
    </row>
    <row r="50" spans="1:5" ht="12.75" customHeight="1" x14ac:dyDescent="0.25">
      <c r="A50" s="11" t="s">
        <v>133</v>
      </c>
      <c r="B50" s="12" t="s">
        <v>134</v>
      </c>
      <c r="C50" s="13" t="s">
        <v>135</v>
      </c>
      <c r="D50" s="18">
        <v>41.96</v>
      </c>
      <c r="E50" s="19">
        <v>172.65</v>
      </c>
    </row>
    <row r="51" spans="1:5" ht="12.75" customHeight="1" x14ac:dyDescent="0.25">
      <c r="A51" s="11" t="s">
        <v>136</v>
      </c>
      <c r="B51" s="12" t="s">
        <v>137</v>
      </c>
      <c r="C51" s="13" t="s">
        <v>138</v>
      </c>
      <c r="D51" s="18">
        <v>173229.32</v>
      </c>
      <c r="E51" s="19">
        <v>69068.039999999994</v>
      </c>
    </row>
    <row r="52" spans="1:5" ht="12.75" customHeight="1" x14ac:dyDescent="0.25">
      <c r="A52" s="11" t="s">
        <v>139</v>
      </c>
      <c r="B52" s="12" t="s">
        <v>140</v>
      </c>
      <c r="C52" s="13" t="s">
        <v>141</v>
      </c>
      <c r="D52" s="18">
        <v>0</v>
      </c>
      <c r="E52" s="19">
        <v>0</v>
      </c>
    </row>
    <row r="53" spans="1:5" ht="12.75" customHeight="1" x14ac:dyDescent="0.25">
      <c r="A53" s="11" t="s">
        <v>142</v>
      </c>
      <c r="B53" s="12" t="s">
        <v>143</v>
      </c>
      <c r="C53" s="13" t="s">
        <v>144</v>
      </c>
      <c r="D53" s="18">
        <v>0</v>
      </c>
      <c r="E53" s="19">
        <v>0</v>
      </c>
    </row>
    <row r="54" spans="1:5" ht="12.75" customHeight="1" x14ac:dyDescent="0.25">
      <c r="A54" s="11" t="s">
        <v>145</v>
      </c>
      <c r="B54" s="12" t="s">
        <v>146</v>
      </c>
      <c r="C54" s="13" t="s">
        <v>147</v>
      </c>
      <c r="D54" s="18">
        <v>0</v>
      </c>
      <c r="E54" s="19">
        <v>0</v>
      </c>
    </row>
    <row r="55" spans="1:5" ht="12.75" customHeight="1" x14ac:dyDescent="0.25">
      <c r="A55" s="11" t="s">
        <v>148</v>
      </c>
      <c r="B55" s="12" t="s">
        <v>149</v>
      </c>
      <c r="C55" s="13" t="s">
        <v>150</v>
      </c>
      <c r="D55" s="18">
        <v>7252.4</v>
      </c>
      <c r="E55" s="19">
        <v>7983.71</v>
      </c>
    </row>
    <row r="56" spans="1:5" ht="12.75" customHeight="1" x14ac:dyDescent="0.25">
      <c r="A56" s="11" t="s">
        <v>151</v>
      </c>
      <c r="B56" s="12" t="s">
        <v>152</v>
      </c>
      <c r="C56" s="13" t="s">
        <v>153</v>
      </c>
      <c r="D56" s="18">
        <v>108.25</v>
      </c>
      <c r="E56" s="19">
        <v>124.64</v>
      </c>
    </row>
    <row r="57" spans="1:5" ht="12.75" customHeight="1" x14ac:dyDescent="0.25">
      <c r="A57" s="11" t="s">
        <v>154</v>
      </c>
      <c r="B57" s="12" t="s">
        <v>155</v>
      </c>
      <c r="C57" s="13" t="s">
        <v>156</v>
      </c>
      <c r="D57" s="18">
        <v>0</v>
      </c>
      <c r="E57" s="19">
        <v>0</v>
      </c>
    </row>
    <row r="58" spans="1:5" ht="12.75" customHeight="1" x14ac:dyDescent="0.25">
      <c r="A58" s="20" t="s">
        <v>157</v>
      </c>
      <c r="B58" s="12" t="s">
        <v>158</v>
      </c>
      <c r="C58" s="13" t="s">
        <v>159</v>
      </c>
      <c r="D58" s="16">
        <f>SUM(D59:D77)</f>
        <v>832341.21</v>
      </c>
      <c r="E58" s="17">
        <f>SUM(E59:E77)</f>
        <v>1138303.27</v>
      </c>
    </row>
    <row r="59" spans="1:5" ht="12.75" customHeight="1" x14ac:dyDescent="0.25">
      <c r="A59" s="11" t="s">
        <v>160</v>
      </c>
      <c r="B59" s="12" t="s">
        <v>161</v>
      </c>
      <c r="C59" s="13" t="s">
        <v>162</v>
      </c>
      <c r="D59" s="18">
        <v>49998.42</v>
      </c>
      <c r="E59" s="19">
        <v>51369.19</v>
      </c>
    </row>
    <row r="60" spans="1:5" ht="12.75" customHeight="1" x14ac:dyDescent="0.25">
      <c r="A60" s="11" t="s">
        <v>163</v>
      </c>
      <c r="B60" s="12" t="s">
        <v>164</v>
      </c>
      <c r="C60" s="13" t="s">
        <v>165</v>
      </c>
      <c r="D60" s="18">
        <v>0</v>
      </c>
      <c r="E60" s="19">
        <v>0</v>
      </c>
    </row>
    <row r="61" spans="1:5" ht="12.75" customHeight="1" x14ac:dyDescent="0.25">
      <c r="A61" s="11" t="s">
        <v>166</v>
      </c>
      <c r="B61" s="12" t="s">
        <v>167</v>
      </c>
      <c r="C61" s="13" t="s">
        <v>168</v>
      </c>
      <c r="D61" s="18">
        <v>0</v>
      </c>
      <c r="E61" s="19">
        <v>0</v>
      </c>
    </row>
    <row r="62" spans="1:5" ht="12.75" customHeight="1" x14ac:dyDescent="0.25">
      <c r="A62" s="11" t="s">
        <v>169</v>
      </c>
      <c r="B62" s="12" t="s">
        <v>155</v>
      </c>
      <c r="C62" s="13" t="s">
        <v>170</v>
      </c>
      <c r="D62" s="18">
        <v>12325.75</v>
      </c>
      <c r="E62" s="19">
        <v>3468.96</v>
      </c>
    </row>
    <row r="63" spans="1:5" ht="12.75" customHeight="1" x14ac:dyDescent="0.25">
      <c r="A63" s="11" t="s">
        <v>171</v>
      </c>
      <c r="B63" s="12" t="s">
        <v>172</v>
      </c>
      <c r="C63" s="13" t="s">
        <v>173</v>
      </c>
      <c r="D63" s="18">
        <v>1153.43</v>
      </c>
      <c r="E63" s="19">
        <v>1159.51</v>
      </c>
    </row>
    <row r="64" spans="1:5" ht="12.75" customHeight="1" x14ac:dyDescent="0.25">
      <c r="A64" s="11" t="s">
        <v>174</v>
      </c>
      <c r="B64" s="12" t="s">
        <v>175</v>
      </c>
      <c r="C64" s="13" t="s">
        <v>176</v>
      </c>
      <c r="D64" s="18">
        <v>1184.06</v>
      </c>
      <c r="E64" s="19">
        <v>431.22</v>
      </c>
    </row>
    <row r="65" spans="1:6" ht="12.75" customHeight="1" x14ac:dyDescent="0.25">
      <c r="A65" s="31" t="s">
        <v>177</v>
      </c>
      <c r="B65" s="12" t="s">
        <v>178</v>
      </c>
      <c r="C65" s="13" t="s">
        <v>179</v>
      </c>
      <c r="D65" s="18">
        <v>0</v>
      </c>
      <c r="E65" s="19">
        <v>0</v>
      </c>
      <c r="F65"/>
    </row>
    <row r="66" spans="1:6" ht="12.75" customHeight="1" x14ac:dyDescent="0.25">
      <c r="A66" s="11" t="s">
        <v>180</v>
      </c>
      <c r="B66" s="12" t="s">
        <v>181</v>
      </c>
      <c r="C66" s="13" t="s">
        <v>182</v>
      </c>
      <c r="D66" s="18">
        <v>0.53</v>
      </c>
      <c r="E66" s="19">
        <v>9.73</v>
      </c>
    </row>
    <row r="67" spans="1:6" ht="12.75" customHeight="1" x14ac:dyDescent="0.25">
      <c r="A67" s="11" t="s">
        <v>183</v>
      </c>
      <c r="B67" s="12" t="s">
        <v>184</v>
      </c>
      <c r="C67" s="13" t="s">
        <v>185</v>
      </c>
      <c r="D67" s="18">
        <v>0</v>
      </c>
      <c r="E67" s="19">
        <v>0</v>
      </c>
    </row>
    <row r="68" spans="1:6" ht="12.75" customHeight="1" x14ac:dyDescent="0.25">
      <c r="A68" s="11" t="s">
        <v>186</v>
      </c>
      <c r="B68" s="12" t="s">
        <v>187</v>
      </c>
      <c r="C68" s="13" t="s">
        <v>188</v>
      </c>
      <c r="D68" s="18">
        <v>32450.46</v>
      </c>
      <c r="E68" s="19">
        <v>65866.350000000006</v>
      </c>
    </row>
    <row r="69" spans="1:6" ht="12.75" customHeight="1" x14ac:dyDescent="0.25">
      <c r="A69" s="11" t="s">
        <v>189</v>
      </c>
      <c r="B69" s="12" t="s">
        <v>190</v>
      </c>
      <c r="C69" s="13" t="s">
        <v>191</v>
      </c>
      <c r="D69" s="18">
        <v>0</v>
      </c>
      <c r="E69" s="19">
        <v>3493.64</v>
      </c>
    </row>
    <row r="70" spans="1:6" ht="12.75" customHeight="1" x14ac:dyDescent="0.25">
      <c r="A70" s="11" t="s">
        <v>192</v>
      </c>
      <c r="B70" s="12" t="s">
        <v>193</v>
      </c>
      <c r="C70" s="13" t="s">
        <v>194</v>
      </c>
      <c r="D70" s="18">
        <v>724588.32</v>
      </c>
      <c r="E70" s="19">
        <v>1002805.22</v>
      </c>
    </row>
    <row r="71" spans="1:6" ht="12.75" customHeight="1" x14ac:dyDescent="0.25">
      <c r="A71" s="11" t="s">
        <v>195</v>
      </c>
      <c r="B71" s="12" t="s">
        <v>196</v>
      </c>
      <c r="C71" s="13" t="s">
        <v>197</v>
      </c>
      <c r="D71" s="18">
        <v>0</v>
      </c>
      <c r="E71" s="19">
        <v>0</v>
      </c>
    </row>
    <row r="72" spans="1:6" ht="12.75" customHeight="1" x14ac:dyDescent="0.25">
      <c r="A72" s="11" t="s">
        <v>198</v>
      </c>
      <c r="B72" s="12" t="s">
        <v>199</v>
      </c>
      <c r="C72" s="13" t="s">
        <v>200</v>
      </c>
      <c r="D72" s="18">
        <v>0</v>
      </c>
      <c r="E72" s="19">
        <v>0</v>
      </c>
    </row>
    <row r="73" spans="1:6" ht="12.75" customHeight="1" x14ac:dyDescent="0.25">
      <c r="A73" s="11" t="s">
        <v>201</v>
      </c>
      <c r="B73" s="12" t="s">
        <v>202</v>
      </c>
      <c r="C73" s="13" t="s">
        <v>203</v>
      </c>
      <c r="D73" s="18">
        <v>0</v>
      </c>
      <c r="E73" s="19">
        <v>0</v>
      </c>
    </row>
    <row r="74" spans="1:6" ht="12.75" customHeight="1" x14ac:dyDescent="0.25">
      <c r="A74" s="11" t="s">
        <v>204</v>
      </c>
      <c r="B74" s="12" t="s">
        <v>205</v>
      </c>
      <c r="C74" s="13" t="s">
        <v>206</v>
      </c>
      <c r="D74" s="18">
        <v>0</v>
      </c>
      <c r="E74" s="19">
        <v>0</v>
      </c>
    </row>
    <row r="75" spans="1:6" ht="12.75" customHeight="1" x14ac:dyDescent="0.25">
      <c r="A75" s="11" t="s">
        <v>207</v>
      </c>
      <c r="B75" s="12" t="s">
        <v>208</v>
      </c>
      <c r="C75" s="13" t="s">
        <v>209</v>
      </c>
      <c r="D75" s="18">
        <v>8207.7000000000007</v>
      </c>
      <c r="E75" s="19">
        <v>9678.44</v>
      </c>
    </row>
    <row r="76" spans="1:6" ht="12.75" customHeight="1" x14ac:dyDescent="0.25">
      <c r="A76" s="11" t="s">
        <v>210</v>
      </c>
      <c r="B76" s="12" t="s">
        <v>211</v>
      </c>
      <c r="C76" s="13" t="s">
        <v>212</v>
      </c>
      <c r="D76" s="18">
        <v>4577.41</v>
      </c>
      <c r="E76" s="19">
        <v>2002.91</v>
      </c>
    </row>
    <row r="77" spans="1:6" ht="12.75" customHeight="1" x14ac:dyDescent="0.25">
      <c r="A77" s="11" t="s">
        <v>213</v>
      </c>
      <c r="B77" s="12" t="s">
        <v>214</v>
      </c>
      <c r="C77" s="13" t="s">
        <v>215</v>
      </c>
      <c r="D77" s="18">
        <v>-2144.87</v>
      </c>
      <c r="E77" s="19">
        <v>-1981.9</v>
      </c>
    </row>
    <row r="78" spans="1:6" ht="12.75" customHeight="1" x14ac:dyDescent="0.25">
      <c r="A78" s="20" t="s">
        <v>216</v>
      </c>
      <c r="B78" s="12" t="s">
        <v>217</v>
      </c>
      <c r="C78" s="13" t="s">
        <v>218</v>
      </c>
      <c r="D78" s="16">
        <f>SUM(D79:D86)</f>
        <v>2082015.9900000002</v>
      </c>
      <c r="E78" s="17">
        <f>SUM(E79:E86)</f>
        <v>1549080.13</v>
      </c>
    </row>
    <row r="79" spans="1:6" ht="12.75" customHeight="1" x14ac:dyDescent="0.25">
      <c r="A79" s="11" t="s">
        <v>219</v>
      </c>
      <c r="B79" s="12" t="s">
        <v>220</v>
      </c>
      <c r="C79" s="13" t="s">
        <v>221</v>
      </c>
      <c r="D79" s="18">
        <v>2488.41</v>
      </c>
      <c r="E79" s="19">
        <v>2268.66</v>
      </c>
    </row>
    <row r="80" spans="1:6" ht="12.75" customHeight="1" x14ac:dyDescent="0.25">
      <c r="A80" s="11" t="s">
        <v>222</v>
      </c>
      <c r="B80" s="12" t="s">
        <v>223</v>
      </c>
      <c r="C80" s="13" t="s">
        <v>224</v>
      </c>
      <c r="D80" s="18">
        <v>495.71</v>
      </c>
      <c r="E80" s="19">
        <v>757.77</v>
      </c>
    </row>
    <row r="81" spans="1:5" ht="12.75" customHeight="1" x14ac:dyDescent="0.25">
      <c r="A81" s="11" t="s">
        <v>225</v>
      </c>
      <c r="B81" s="12" t="s">
        <v>226</v>
      </c>
      <c r="C81" s="13" t="s">
        <v>227</v>
      </c>
      <c r="D81" s="18">
        <v>2079031.87</v>
      </c>
      <c r="E81" s="19">
        <v>1546053.7</v>
      </c>
    </row>
    <row r="82" spans="1:5" ht="12.75" customHeight="1" x14ac:dyDescent="0.25">
      <c r="A82" s="11" t="s">
        <v>228</v>
      </c>
      <c r="B82" s="12" t="s">
        <v>229</v>
      </c>
      <c r="C82" s="13" t="s">
        <v>230</v>
      </c>
      <c r="D82" s="18">
        <v>0</v>
      </c>
      <c r="E82" s="19">
        <v>0</v>
      </c>
    </row>
    <row r="83" spans="1:5" ht="12.75" customHeight="1" x14ac:dyDescent="0.25">
      <c r="A83" s="11" t="s">
        <v>231</v>
      </c>
      <c r="B83" s="12" t="s">
        <v>232</v>
      </c>
      <c r="C83" s="13" t="s">
        <v>233</v>
      </c>
      <c r="D83" s="18">
        <v>0</v>
      </c>
      <c r="E83" s="19">
        <v>0</v>
      </c>
    </row>
    <row r="84" spans="1:5" ht="12.75" customHeight="1" x14ac:dyDescent="0.25">
      <c r="A84" s="11" t="s">
        <v>234</v>
      </c>
      <c r="B84" s="12" t="s">
        <v>235</v>
      </c>
      <c r="C84" s="13" t="s">
        <v>236</v>
      </c>
      <c r="D84" s="18">
        <v>0</v>
      </c>
      <c r="E84" s="19">
        <v>0</v>
      </c>
    </row>
    <row r="85" spans="1:5" ht="12.75" customHeight="1" x14ac:dyDescent="0.25">
      <c r="A85" s="11" t="s">
        <v>237</v>
      </c>
      <c r="B85" s="12" t="s">
        <v>238</v>
      </c>
      <c r="C85" s="13" t="s">
        <v>239</v>
      </c>
      <c r="D85" s="18">
        <v>0</v>
      </c>
      <c r="E85" s="19">
        <v>0</v>
      </c>
    </row>
    <row r="86" spans="1:5" ht="12.75" customHeight="1" x14ac:dyDescent="0.25">
      <c r="A86" s="11" t="s">
        <v>240</v>
      </c>
      <c r="B86" s="12" t="s">
        <v>241</v>
      </c>
      <c r="C86" s="13" t="s">
        <v>242</v>
      </c>
      <c r="D86" s="18">
        <v>0</v>
      </c>
      <c r="E86" s="19">
        <v>0</v>
      </c>
    </row>
    <row r="87" spans="1:5" ht="12.75" customHeight="1" x14ac:dyDescent="0.25">
      <c r="A87" s="20" t="s">
        <v>243</v>
      </c>
      <c r="B87" s="12" t="s">
        <v>244</v>
      </c>
      <c r="C87" s="13" t="s">
        <v>245</v>
      </c>
      <c r="D87" s="16">
        <f>SUM(D88:D90)</f>
        <v>26142.92</v>
      </c>
      <c r="E87" s="17">
        <f>SUM(E88:E90)</f>
        <v>27852.719999999998</v>
      </c>
    </row>
    <row r="88" spans="1:5" ht="12.75" customHeight="1" x14ac:dyDescent="0.25">
      <c r="A88" s="11" t="s">
        <v>246</v>
      </c>
      <c r="B88" s="12" t="s">
        <v>247</v>
      </c>
      <c r="C88" s="13" t="s">
        <v>248</v>
      </c>
      <c r="D88" s="18">
        <v>21799.89</v>
      </c>
      <c r="E88" s="19">
        <v>23969.42</v>
      </c>
    </row>
    <row r="89" spans="1:5" ht="12.75" customHeight="1" x14ac:dyDescent="0.25">
      <c r="A89" s="11" t="s">
        <v>249</v>
      </c>
      <c r="B89" s="12" t="s">
        <v>250</v>
      </c>
      <c r="C89" s="13" t="s">
        <v>251</v>
      </c>
      <c r="D89" s="18">
        <v>671.19</v>
      </c>
      <c r="E89" s="19">
        <v>659.69</v>
      </c>
    </row>
    <row r="90" spans="1:5" ht="12.75" customHeight="1" x14ac:dyDescent="0.25">
      <c r="A90" s="11" t="s">
        <v>252</v>
      </c>
      <c r="B90" s="12" t="s">
        <v>253</v>
      </c>
      <c r="C90" s="13" t="s">
        <v>254</v>
      </c>
      <c r="D90" s="18">
        <v>3671.84</v>
      </c>
      <c r="E90" s="19">
        <v>3223.61</v>
      </c>
    </row>
    <row r="91" spans="1:5" ht="12.75" customHeight="1" thickBot="1" x14ac:dyDescent="0.3">
      <c r="A91" s="21" t="s">
        <v>255</v>
      </c>
      <c r="B91" s="22" t="s">
        <v>256</v>
      </c>
      <c r="C91" s="23" t="s">
        <v>257</v>
      </c>
      <c r="D91" s="32">
        <f>D7+D47</f>
        <v>12416537.48</v>
      </c>
      <c r="E91" s="33">
        <f>E7+E47</f>
        <v>12737115.859999996</v>
      </c>
    </row>
    <row r="92" spans="1:5" ht="12.75" customHeight="1" thickBot="1" x14ac:dyDescent="0.3">
      <c r="A92" s="34" t="s">
        <v>258</v>
      </c>
      <c r="B92" s="1111" t="s">
        <v>259</v>
      </c>
      <c r="C92" s="1112"/>
      <c r="D92" s="6" t="s">
        <v>260</v>
      </c>
      <c r="E92" s="7" t="s">
        <v>261</v>
      </c>
    </row>
    <row r="93" spans="1:5" ht="12.75" customHeight="1" x14ac:dyDescent="0.25">
      <c r="A93" s="35" t="s">
        <v>262</v>
      </c>
      <c r="B93" s="36" t="s">
        <v>263</v>
      </c>
      <c r="C93" s="37" t="s">
        <v>264</v>
      </c>
      <c r="D93" s="14">
        <f>D94+D98</f>
        <v>9882713.6500000004</v>
      </c>
      <c r="E93" s="15">
        <f>E94+E98</f>
        <v>11027736.569999998</v>
      </c>
    </row>
    <row r="94" spans="1:5" ht="12.75" customHeight="1" x14ac:dyDescent="0.25">
      <c r="A94" s="11" t="s">
        <v>265</v>
      </c>
      <c r="B94" s="12" t="s">
        <v>266</v>
      </c>
      <c r="C94" s="13" t="s">
        <v>267</v>
      </c>
      <c r="D94" s="16">
        <f>SUM(D95:D97)</f>
        <v>9809658.6300000008</v>
      </c>
      <c r="E94" s="17">
        <f>SUM(E95:E97)</f>
        <v>10960303.789999999</v>
      </c>
    </row>
    <row r="95" spans="1:5" ht="12.75" customHeight="1" x14ac:dyDescent="0.25">
      <c r="A95" s="11" t="s">
        <v>268</v>
      </c>
      <c r="B95" s="12" t="s">
        <v>269</v>
      </c>
      <c r="C95" s="13" t="s">
        <v>270</v>
      </c>
      <c r="D95" s="18">
        <v>8627849.1300000008</v>
      </c>
      <c r="E95" s="19">
        <v>9622844.3300000001</v>
      </c>
    </row>
    <row r="96" spans="1:5" ht="12.75" customHeight="1" x14ac:dyDescent="0.25">
      <c r="A96" s="11" t="s">
        <v>271</v>
      </c>
      <c r="B96" s="12" t="s">
        <v>272</v>
      </c>
      <c r="C96" s="13" t="s">
        <v>273</v>
      </c>
      <c r="D96" s="18">
        <v>1181809.5</v>
      </c>
      <c r="E96" s="19">
        <v>1337459.46</v>
      </c>
    </row>
    <row r="97" spans="1:6" ht="12.75" customHeight="1" x14ac:dyDescent="0.25">
      <c r="A97" s="11" t="s">
        <v>274</v>
      </c>
      <c r="B97" s="12" t="s">
        <v>275</v>
      </c>
      <c r="C97" s="13" t="s">
        <v>276</v>
      </c>
      <c r="D97" s="18">
        <v>0</v>
      </c>
      <c r="E97" s="19">
        <v>0</v>
      </c>
      <c r="F97" s="2"/>
    </row>
    <row r="98" spans="1:6" ht="12.75" customHeight="1" x14ac:dyDescent="0.25">
      <c r="A98" s="20" t="s">
        <v>277</v>
      </c>
      <c r="B98" s="12" t="s">
        <v>278</v>
      </c>
      <c r="C98" s="13" t="s">
        <v>279</v>
      </c>
      <c r="D98" s="16">
        <f>SUM(D99:D101)</f>
        <v>73055.02</v>
      </c>
      <c r="E98" s="17">
        <f>SUM(E99:E101)</f>
        <v>67432.78</v>
      </c>
    </row>
    <row r="99" spans="1:6" ht="12.75" customHeight="1" x14ac:dyDescent="0.25">
      <c r="A99" s="11" t="s">
        <v>280</v>
      </c>
      <c r="B99" s="12" t="s">
        <v>281</v>
      </c>
      <c r="C99" s="13" t="s">
        <v>282</v>
      </c>
      <c r="D99" s="18">
        <v>0</v>
      </c>
      <c r="E99" s="19">
        <v>67432.78</v>
      </c>
    </row>
    <row r="100" spans="1:6" ht="12.75" customHeight="1" x14ac:dyDescent="0.25">
      <c r="A100" s="11" t="s">
        <v>283</v>
      </c>
      <c r="B100" s="12" t="s">
        <v>284</v>
      </c>
      <c r="C100" s="13" t="s">
        <v>285</v>
      </c>
      <c r="D100" s="18">
        <v>73055.02</v>
      </c>
      <c r="E100" s="19">
        <v>0</v>
      </c>
    </row>
    <row r="101" spans="1:6" ht="12.75" customHeight="1" x14ac:dyDescent="0.25">
      <c r="A101" s="11" t="s">
        <v>286</v>
      </c>
      <c r="B101" s="12" t="s">
        <v>287</v>
      </c>
      <c r="C101" s="13" t="s">
        <v>288</v>
      </c>
      <c r="D101" s="18">
        <v>0</v>
      </c>
      <c r="E101" s="19">
        <v>0</v>
      </c>
    </row>
    <row r="102" spans="1:6" ht="12.75" customHeight="1" x14ac:dyDescent="0.25">
      <c r="A102" s="11" t="s">
        <v>289</v>
      </c>
      <c r="B102" s="38" t="s">
        <v>290</v>
      </c>
      <c r="C102" s="13" t="s">
        <v>291</v>
      </c>
      <c r="D102" s="16">
        <f>D103+D105+D113+D137</f>
        <v>2533823.79</v>
      </c>
      <c r="E102" s="17">
        <f>E103+E105+E113+E137</f>
        <v>1709379.25</v>
      </c>
    </row>
    <row r="103" spans="1:6" ht="12.75" customHeight="1" x14ac:dyDescent="0.25">
      <c r="A103" s="11" t="s">
        <v>292</v>
      </c>
      <c r="B103" s="12" t="s">
        <v>293</v>
      </c>
      <c r="C103" s="13" t="s">
        <v>294</v>
      </c>
      <c r="D103" s="18">
        <v>0</v>
      </c>
      <c r="E103" s="19">
        <v>0</v>
      </c>
    </row>
    <row r="104" spans="1:6" ht="12.75" customHeight="1" x14ac:dyDescent="0.25">
      <c r="A104" s="11" t="s">
        <v>295</v>
      </c>
      <c r="B104" s="12" t="s">
        <v>296</v>
      </c>
      <c r="C104" s="13" t="s">
        <v>297</v>
      </c>
      <c r="D104" s="18">
        <v>0</v>
      </c>
      <c r="E104" s="19">
        <v>0</v>
      </c>
    </row>
    <row r="105" spans="1:6" ht="12.75" customHeight="1" x14ac:dyDescent="0.25">
      <c r="A105" s="11" t="s">
        <v>298</v>
      </c>
      <c r="B105" s="12" t="s">
        <v>299</v>
      </c>
      <c r="C105" s="13" t="s">
        <v>300</v>
      </c>
      <c r="D105" s="16">
        <f>SUM(D106:D112)</f>
        <v>389341.62</v>
      </c>
      <c r="E105" s="17">
        <f>SUM(E106:E112)</f>
        <v>329834.73</v>
      </c>
    </row>
    <row r="106" spans="1:6" ht="12.75" customHeight="1" x14ac:dyDescent="0.25">
      <c r="A106" s="11" t="s">
        <v>301</v>
      </c>
      <c r="B106" s="12" t="s">
        <v>302</v>
      </c>
      <c r="C106" s="13" t="s">
        <v>303</v>
      </c>
      <c r="D106" s="18">
        <v>389341.62</v>
      </c>
      <c r="E106" s="19">
        <v>329834.73</v>
      </c>
    </row>
    <row r="107" spans="1:6" ht="12.75" customHeight="1" x14ac:dyDescent="0.25">
      <c r="A107" s="11" t="s">
        <v>304</v>
      </c>
      <c r="B107" s="12" t="s">
        <v>305</v>
      </c>
      <c r="C107" s="13" t="s">
        <v>306</v>
      </c>
      <c r="D107" s="18">
        <v>0</v>
      </c>
      <c r="E107" s="19">
        <v>0</v>
      </c>
    </row>
    <row r="108" spans="1:6" ht="12.75" customHeight="1" x14ac:dyDescent="0.25">
      <c r="A108" s="11" t="s">
        <v>307</v>
      </c>
      <c r="B108" s="12" t="s">
        <v>308</v>
      </c>
      <c r="C108" s="13" t="s">
        <v>309</v>
      </c>
      <c r="D108" s="18">
        <v>0</v>
      </c>
      <c r="E108" s="19">
        <v>0</v>
      </c>
    </row>
    <row r="109" spans="1:6" ht="12.75" customHeight="1" x14ac:dyDescent="0.25">
      <c r="A109" s="11" t="s">
        <v>310</v>
      </c>
      <c r="B109" s="12" t="s">
        <v>311</v>
      </c>
      <c r="C109" s="13" t="s">
        <v>312</v>
      </c>
      <c r="D109" s="18">
        <v>0</v>
      </c>
      <c r="E109" s="19">
        <v>0</v>
      </c>
    </row>
    <row r="110" spans="1:6" ht="12.75" customHeight="1" x14ac:dyDescent="0.25">
      <c r="A110" s="11" t="s">
        <v>313</v>
      </c>
      <c r="B110" s="12" t="s">
        <v>314</v>
      </c>
      <c r="C110" s="13" t="s">
        <v>315</v>
      </c>
      <c r="D110" s="18">
        <v>0</v>
      </c>
      <c r="E110" s="19">
        <v>0</v>
      </c>
    </row>
    <row r="111" spans="1:6" ht="12.75" customHeight="1" x14ac:dyDescent="0.25">
      <c r="A111" s="11" t="s">
        <v>316</v>
      </c>
      <c r="B111" s="12" t="s">
        <v>317</v>
      </c>
      <c r="C111" s="13" t="s">
        <v>318</v>
      </c>
      <c r="D111" s="18">
        <v>0</v>
      </c>
      <c r="E111" s="19">
        <v>0</v>
      </c>
    </row>
    <row r="112" spans="1:6" ht="12.75" customHeight="1" x14ac:dyDescent="0.25">
      <c r="A112" s="11" t="s">
        <v>319</v>
      </c>
      <c r="B112" s="12" t="s">
        <v>320</v>
      </c>
      <c r="C112" s="13" t="s">
        <v>321</v>
      </c>
      <c r="D112" s="18">
        <v>0</v>
      </c>
      <c r="E112" s="19">
        <v>0</v>
      </c>
    </row>
    <row r="113" spans="1:5" ht="12.75" customHeight="1" x14ac:dyDescent="0.25">
      <c r="A113" s="20" t="s">
        <v>322</v>
      </c>
      <c r="B113" s="12" t="s">
        <v>323</v>
      </c>
      <c r="C113" s="13" t="s">
        <v>324</v>
      </c>
      <c r="D113" s="16">
        <f>SUM(D114:D136)</f>
        <v>2080962.1999999997</v>
      </c>
      <c r="E113" s="17">
        <f>SUM(E114:E136)</f>
        <v>1337720.69</v>
      </c>
    </row>
    <row r="114" spans="1:5" ht="12.75" customHeight="1" x14ac:dyDescent="0.25">
      <c r="A114" s="11" t="s">
        <v>325</v>
      </c>
      <c r="B114" s="12" t="s">
        <v>326</v>
      </c>
      <c r="C114" s="13" t="s">
        <v>327</v>
      </c>
      <c r="D114" s="18">
        <v>219630.13</v>
      </c>
      <c r="E114" s="19">
        <v>77748.100000000006</v>
      </c>
    </row>
    <row r="115" spans="1:5" ht="12.75" customHeight="1" x14ac:dyDescent="0.25">
      <c r="A115" s="11" t="s">
        <v>328</v>
      </c>
      <c r="B115" s="12" t="s">
        <v>329</v>
      </c>
      <c r="C115" s="13" t="s">
        <v>330</v>
      </c>
      <c r="D115" s="18">
        <v>0</v>
      </c>
      <c r="E115" s="19">
        <v>0</v>
      </c>
    </row>
    <row r="116" spans="1:5" ht="12.75" customHeight="1" x14ac:dyDescent="0.25">
      <c r="A116" s="11" t="s">
        <v>331</v>
      </c>
      <c r="B116" s="12" t="s">
        <v>332</v>
      </c>
      <c r="C116" s="13" t="s">
        <v>333</v>
      </c>
      <c r="D116" s="18">
        <v>1583540.1</v>
      </c>
      <c r="E116" s="19">
        <v>1036910.38</v>
      </c>
    </row>
    <row r="117" spans="1:5" ht="12.75" customHeight="1" x14ac:dyDescent="0.25">
      <c r="A117" s="11" t="s">
        <v>334</v>
      </c>
      <c r="B117" s="12" t="s">
        <v>335</v>
      </c>
      <c r="C117" s="13" t="s">
        <v>336</v>
      </c>
      <c r="D117" s="18">
        <v>21094.9</v>
      </c>
      <c r="E117" s="19">
        <v>4821.41</v>
      </c>
    </row>
    <row r="118" spans="1:5" ht="12.75" customHeight="1" x14ac:dyDescent="0.25">
      <c r="A118" s="11" t="s">
        <v>337</v>
      </c>
      <c r="B118" s="12" t="s">
        <v>338</v>
      </c>
      <c r="C118" s="13" t="s">
        <v>339</v>
      </c>
      <c r="D118" s="18">
        <v>119554.6</v>
      </c>
      <c r="E118" s="19">
        <v>102520.34</v>
      </c>
    </row>
    <row r="119" spans="1:5" ht="12.75" customHeight="1" x14ac:dyDescent="0.25">
      <c r="A119" s="11" t="s">
        <v>340</v>
      </c>
      <c r="B119" s="12" t="s">
        <v>341</v>
      </c>
      <c r="C119" s="13" t="s">
        <v>342</v>
      </c>
      <c r="D119" s="18">
        <v>0</v>
      </c>
      <c r="E119" s="19">
        <v>0</v>
      </c>
    </row>
    <row r="120" spans="1:5" ht="12.75" customHeight="1" x14ac:dyDescent="0.25">
      <c r="A120" s="11" t="s">
        <v>343</v>
      </c>
      <c r="B120" s="12" t="s">
        <v>178</v>
      </c>
      <c r="C120" s="13" t="s">
        <v>344</v>
      </c>
      <c r="D120" s="18">
        <v>64944.74</v>
      </c>
      <c r="E120" s="19">
        <v>52452.59</v>
      </c>
    </row>
    <row r="121" spans="1:5" ht="12.75" customHeight="1" x14ac:dyDescent="0.25">
      <c r="A121" s="11" t="s">
        <v>345</v>
      </c>
      <c r="B121" s="12" t="s">
        <v>181</v>
      </c>
      <c r="C121" s="13" t="s">
        <v>346</v>
      </c>
      <c r="D121" s="18">
        <v>0</v>
      </c>
      <c r="E121" s="19">
        <v>0</v>
      </c>
    </row>
    <row r="122" spans="1:5" ht="12.75" customHeight="1" x14ac:dyDescent="0.25">
      <c r="A122" s="11" t="s">
        <v>347</v>
      </c>
      <c r="B122" s="12" t="s">
        <v>184</v>
      </c>
      <c r="C122" s="13" t="s">
        <v>348</v>
      </c>
      <c r="D122" s="18">
        <v>26624.639999999999</v>
      </c>
      <c r="E122" s="19">
        <v>20515.14</v>
      </c>
    </row>
    <row r="123" spans="1:5" ht="12.75" customHeight="1" x14ac:dyDescent="0.25">
      <c r="A123" s="11" t="s">
        <v>349</v>
      </c>
      <c r="B123" s="12" t="s">
        <v>187</v>
      </c>
      <c r="C123" s="13" t="s">
        <v>350</v>
      </c>
      <c r="D123" s="18">
        <v>0</v>
      </c>
      <c r="E123" s="19">
        <v>0</v>
      </c>
    </row>
    <row r="124" spans="1:5" ht="12.75" customHeight="1" x14ac:dyDescent="0.25">
      <c r="A124" s="11" t="s">
        <v>351</v>
      </c>
      <c r="B124" s="12" t="s">
        <v>190</v>
      </c>
      <c r="C124" s="13" t="s">
        <v>352</v>
      </c>
      <c r="D124" s="18">
        <v>2368.7399999999998</v>
      </c>
      <c r="E124" s="19">
        <v>0</v>
      </c>
    </row>
    <row r="125" spans="1:5" ht="12.75" customHeight="1" x14ac:dyDescent="0.25">
      <c r="A125" s="11" t="s">
        <v>353</v>
      </c>
      <c r="B125" s="12" t="s">
        <v>193</v>
      </c>
      <c r="C125" s="13" t="s">
        <v>354</v>
      </c>
      <c r="D125" s="18">
        <v>0</v>
      </c>
      <c r="E125" s="19">
        <v>0</v>
      </c>
    </row>
    <row r="126" spans="1:5" x14ac:dyDescent="0.25">
      <c r="A126" s="11" t="s">
        <v>355</v>
      </c>
      <c r="B126" s="12" t="s">
        <v>196</v>
      </c>
      <c r="C126" s="13" t="s">
        <v>356</v>
      </c>
      <c r="D126" s="18">
        <v>0</v>
      </c>
      <c r="E126" s="19">
        <v>0</v>
      </c>
    </row>
    <row r="127" spans="1:5" x14ac:dyDescent="0.25">
      <c r="A127" s="31" t="s">
        <v>357</v>
      </c>
      <c r="B127" s="12" t="s">
        <v>358</v>
      </c>
      <c r="C127" s="13" t="s">
        <v>359</v>
      </c>
      <c r="D127" s="18">
        <v>0</v>
      </c>
      <c r="E127" s="19">
        <v>0</v>
      </c>
    </row>
    <row r="128" spans="1:5" ht="12.75" customHeight="1" x14ac:dyDescent="0.25">
      <c r="A128" s="11" t="s">
        <v>360</v>
      </c>
      <c r="B128" s="12" t="s">
        <v>361</v>
      </c>
      <c r="C128" s="13" t="s">
        <v>362</v>
      </c>
      <c r="D128" s="18">
        <v>0</v>
      </c>
      <c r="E128" s="19">
        <v>0</v>
      </c>
    </row>
    <row r="129" spans="1:5" ht="12.75" customHeight="1" x14ac:dyDescent="0.25">
      <c r="A129" s="11" t="s">
        <v>363</v>
      </c>
      <c r="B129" s="12" t="s">
        <v>202</v>
      </c>
      <c r="C129" s="13" t="s">
        <v>364</v>
      </c>
      <c r="D129" s="18">
        <v>0</v>
      </c>
      <c r="E129" s="19">
        <v>0</v>
      </c>
    </row>
    <row r="130" spans="1:5" ht="12.75" customHeight="1" x14ac:dyDescent="0.25">
      <c r="A130" s="11" t="s">
        <v>365</v>
      </c>
      <c r="B130" s="12" t="s">
        <v>366</v>
      </c>
      <c r="C130" s="13" t="s">
        <v>367</v>
      </c>
      <c r="D130" s="18">
        <v>37777.97</v>
      </c>
      <c r="E130" s="19">
        <v>38176.14</v>
      </c>
    </row>
    <row r="131" spans="1:5" ht="12.75" customHeight="1" x14ac:dyDescent="0.25">
      <c r="A131" s="11" t="s">
        <v>368</v>
      </c>
      <c r="B131" s="12" t="s">
        <v>369</v>
      </c>
      <c r="C131" s="13" t="s">
        <v>370</v>
      </c>
      <c r="D131" s="18">
        <v>0</v>
      </c>
      <c r="E131" s="19">
        <v>0</v>
      </c>
    </row>
    <row r="132" spans="1:5" ht="12.75" customHeight="1" x14ac:dyDescent="0.25">
      <c r="A132" s="11" t="s">
        <v>371</v>
      </c>
      <c r="B132" s="12" t="s">
        <v>372</v>
      </c>
      <c r="C132" s="13" t="s">
        <v>373</v>
      </c>
      <c r="D132" s="18">
        <v>0</v>
      </c>
      <c r="E132" s="19">
        <v>0</v>
      </c>
    </row>
    <row r="133" spans="1:5" ht="12.75" customHeight="1" x14ac:dyDescent="0.25">
      <c r="A133" s="11" t="s">
        <v>374</v>
      </c>
      <c r="B133" s="12" t="s">
        <v>375</v>
      </c>
      <c r="C133" s="13" t="s">
        <v>376</v>
      </c>
      <c r="D133" s="18">
        <v>0</v>
      </c>
      <c r="E133" s="19">
        <v>0</v>
      </c>
    </row>
    <row r="134" spans="1:5" ht="12.75" customHeight="1" x14ac:dyDescent="0.25">
      <c r="A134" s="11" t="s">
        <v>377</v>
      </c>
      <c r="B134" s="12" t="s">
        <v>378</v>
      </c>
      <c r="C134" s="13" t="s">
        <v>379</v>
      </c>
      <c r="D134" s="18">
        <v>0</v>
      </c>
      <c r="E134" s="19">
        <v>0</v>
      </c>
    </row>
    <row r="135" spans="1:5" ht="12.75" customHeight="1" x14ac:dyDescent="0.25">
      <c r="A135" s="11" t="s">
        <v>380</v>
      </c>
      <c r="B135" s="12" t="s">
        <v>317</v>
      </c>
      <c r="C135" s="13" t="s">
        <v>381</v>
      </c>
      <c r="D135" s="18">
        <v>5426.38</v>
      </c>
      <c r="E135" s="19">
        <v>4576.59</v>
      </c>
    </row>
    <row r="136" spans="1:5" ht="12.75" customHeight="1" x14ac:dyDescent="0.25">
      <c r="A136" s="11" t="s">
        <v>382</v>
      </c>
      <c r="B136" s="12" t="s">
        <v>383</v>
      </c>
      <c r="C136" s="13" t="s">
        <v>384</v>
      </c>
      <c r="D136" s="18">
        <v>0</v>
      </c>
      <c r="E136" s="19">
        <v>0</v>
      </c>
    </row>
    <row r="137" spans="1:5" ht="12.75" customHeight="1" x14ac:dyDescent="0.25">
      <c r="A137" s="20" t="s">
        <v>385</v>
      </c>
      <c r="B137" s="12" t="s">
        <v>386</v>
      </c>
      <c r="C137" s="13" t="s">
        <v>387</v>
      </c>
      <c r="D137" s="16">
        <f>SUM(D138:D140)</f>
        <v>63519.970000000008</v>
      </c>
      <c r="E137" s="17">
        <f>SUM(E138:E140)</f>
        <v>41823.829999999994</v>
      </c>
    </row>
    <row r="138" spans="1:5" ht="12.75" customHeight="1" x14ac:dyDescent="0.25">
      <c r="A138" s="11" t="s">
        <v>388</v>
      </c>
      <c r="B138" s="12" t="s">
        <v>389</v>
      </c>
      <c r="C138" s="13" t="s">
        <v>390</v>
      </c>
      <c r="D138" s="18">
        <v>16878.009999999998</v>
      </c>
      <c r="E138" s="19">
        <v>10.74</v>
      </c>
    </row>
    <row r="139" spans="1:5" ht="12.75" customHeight="1" x14ac:dyDescent="0.25">
      <c r="A139" s="11" t="s">
        <v>391</v>
      </c>
      <c r="B139" s="12" t="s">
        <v>392</v>
      </c>
      <c r="C139" s="13" t="s">
        <v>393</v>
      </c>
      <c r="D139" s="18">
        <v>46522.23</v>
      </c>
      <c r="E139" s="19">
        <v>41470.92</v>
      </c>
    </row>
    <row r="140" spans="1:5" ht="12.75" customHeight="1" x14ac:dyDescent="0.25">
      <c r="A140" s="11" t="s">
        <v>394</v>
      </c>
      <c r="B140" s="12" t="s">
        <v>395</v>
      </c>
      <c r="C140" s="13" t="s">
        <v>396</v>
      </c>
      <c r="D140" s="18">
        <v>119.73</v>
      </c>
      <c r="E140" s="19">
        <v>342.17</v>
      </c>
    </row>
    <row r="141" spans="1:5" ht="12.75" customHeight="1" thickBot="1" x14ac:dyDescent="0.3">
      <c r="A141" s="21" t="s">
        <v>397</v>
      </c>
      <c r="B141" s="39" t="s">
        <v>398</v>
      </c>
      <c r="C141" s="23" t="s">
        <v>399</v>
      </c>
      <c r="D141" s="40">
        <f>D93+D102</f>
        <v>12416537.440000001</v>
      </c>
      <c r="E141" s="33">
        <f>E93+E102</f>
        <v>12737115.819999998</v>
      </c>
    </row>
    <row r="142" spans="1:5" ht="12.75" customHeight="1" x14ac:dyDescent="0.25">
      <c r="A142" s="41"/>
      <c r="B142" s="42"/>
      <c r="C142" s="42"/>
    </row>
    <row r="143" spans="1:5" ht="12.75" customHeight="1" x14ac:dyDescent="0.25">
      <c r="A143" s="41" t="s">
        <v>400</v>
      </c>
      <c r="B143" s="42"/>
      <c r="C143" s="42"/>
    </row>
    <row r="144" spans="1:5" ht="12.75" customHeight="1" x14ac:dyDescent="0.25">
      <c r="A144" s="44" t="s">
        <v>408</v>
      </c>
      <c r="B144" s="45"/>
      <c r="C144" s="45"/>
    </row>
    <row r="145" spans="1:1" x14ac:dyDescent="0.25">
      <c r="A145" s="46" t="s">
        <v>409</v>
      </c>
    </row>
    <row r="146" spans="1:1" ht="12.75" customHeight="1" x14ac:dyDescent="0.25">
      <c r="A146" s="48" t="s">
        <v>410</v>
      </c>
    </row>
    <row r="147" spans="1:1" ht="12.75" customHeight="1" x14ac:dyDescent="0.25">
      <c r="A147" s="46" t="s">
        <v>411</v>
      </c>
    </row>
  </sheetData>
  <mergeCells count="6">
    <mergeCell ref="B92:C92"/>
    <mergeCell ref="A1:E1"/>
    <mergeCell ref="A2:E2"/>
    <mergeCell ref="A3:E3"/>
    <mergeCell ref="A4:E4"/>
    <mergeCell ref="B6:C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S23"/>
  <sheetViews>
    <sheetView zoomScaleNormal="100" workbookViewId="0">
      <selection activeCell="G7" sqref="G7"/>
    </sheetView>
  </sheetViews>
  <sheetFormatPr defaultColWidth="26.28515625" defaultRowHeight="12.75" x14ac:dyDescent="0.25"/>
  <cols>
    <col min="1" max="1" width="4.28515625" style="118" customWidth="1"/>
    <col min="2" max="2" width="15.42578125" style="118" bestFit="1" customWidth="1"/>
    <col min="3" max="3" width="36" style="118" bestFit="1" customWidth="1"/>
    <col min="4" max="4" width="12.140625" style="118" customWidth="1"/>
    <col min="5" max="5" width="10.7109375" style="118" customWidth="1"/>
    <col min="6" max="6" width="11.5703125" style="118" customWidth="1"/>
    <col min="7" max="7" width="10.7109375" style="118" customWidth="1"/>
    <col min="8" max="8" width="11.7109375" style="118" customWidth="1"/>
    <col min="9" max="9" width="10.7109375" style="118" customWidth="1"/>
    <col min="10" max="10" width="12.5703125" style="118" customWidth="1"/>
    <col min="11" max="11" width="2.28515625" style="118" customWidth="1"/>
    <col min="12" max="12" width="10.7109375" style="118" customWidth="1"/>
    <col min="13" max="13" width="14" style="118" customWidth="1"/>
    <col min="14" max="14" width="10.7109375" style="118" customWidth="1"/>
    <col min="15" max="15" width="8.85546875" style="118" customWidth="1"/>
    <col min="16" max="253" width="9.140625" style="118" customWidth="1"/>
    <col min="254" max="254" width="3.28515625" style="118" customWidth="1"/>
    <col min="255" max="255" width="11.85546875" style="118" customWidth="1"/>
    <col min="256" max="256" width="26.28515625" style="118"/>
    <col min="257" max="257" width="4.28515625" style="118" customWidth="1"/>
    <col min="258" max="258" width="15.42578125" style="118" bestFit="1" customWidth="1"/>
    <col min="259" max="259" width="36" style="118" bestFit="1" customWidth="1"/>
    <col min="260" max="260" width="12.140625" style="118" customWidth="1"/>
    <col min="261" max="261" width="10.7109375" style="118" customWidth="1"/>
    <col min="262" max="262" width="11.5703125" style="118" customWidth="1"/>
    <col min="263" max="263" width="10.7109375" style="118" customWidth="1"/>
    <col min="264" max="264" width="11.7109375" style="118" customWidth="1"/>
    <col min="265" max="265" width="10.7109375" style="118" customWidth="1"/>
    <col min="266" max="266" width="12.5703125" style="118" customWidth="1"/>
    <col min="267" max="267" width="2.28515625" style="118" customWidth="1"/>
    <col min="268" max="268" width="10.7109375" style="118" customWidth="1"/>
    <col min="269" max="269" width="14" style="118" customWidth="1"/>
    <col min="270" max="270" width="10.7109375" style="118" customWidth="1"/>
    <col min="271" max="271" width="8.85546875" style="118" customWidth="1"/>
    <col min="272" max="509" width="9.140625" style="118" customWidth="1"/>
    <col min="510" max="510" width="3.28515625" style="118" customWidth="1"/>
    <col min="511" max="511" width="11.85546875" style="118" customWidth="1"/>
    <col min="512" max="512" width="26.28515625" style="118"/>
    <col min="513" max="513" width="4.28515625" style="118" customWidth="1"/>
    <col min="514" max="514" width="15.42578125" style="118" bestFit="1" customWidth="1"/>
    <col min="515" max="515" width="36" style="118" bestFit="1" customWidth="1"/>
    <col min="516" max="516" width="12.140625" style="118" customWidth="1"/>
    <col min="517" max="517" width="10.7109375" style="118" customWidth="1"/>
    <col min="518" max="518" width="11.5703125" style="118" customWidth="1"/>
    <col min="519" max="519" width="10.7109375" style="118" customWidth="1"/>
    <col min="520" max="520" width="11.7109375" style="118" customWidth="1"/>
    <col min="521" max="521" width="10.7109375" style="118" customWidth="1"/>
    <col min="522" max="522" width="12.5703125" style="118" customWidth="1"/>
    <col min="523" max="523" width="2.28515625" style="118" customWidth="1"/>
    <col min="524" max="524" width="10.7109375" style="118" customWidth="1"/>
    <col min="525" max="525" width="14" style="118" customWidth="1"/>
    <col min="526" max="526" width="10.7109375" style="118" customWidth="1"/>
    <col min="527" max="527" width="8.85546875" style="118" customWidth="1"/>
    <col min="528" max="765" width="9.140625" style="118" customWidth="1"/>
    <col min="766" max="766" width="3.28515625" style="118" customWidth="1"/>
    <col min="767" max="767" width="11.85546875" style="118" customWidth="1"/>
    <col min="768" max="768" width="26.28515625" style="118"/>
    <col min="769" max="769" width="4.28515625" style="118" customWidth="1"/>
    <col min="770" max="770" width="15.42578125" style="118" bestFit="1" customWidth="1"/>
    <col min="771" max="771" width="36" style="118" bestFit="1" customWidth="1"/>
    <col min="772" max="772" width="12.140625" style="118" customWidth="1"/>
    <col min="773" max="773" width="10.7109375" style="118" customWidth="1"/>
    <col min="774" max="774" width="11.5703125" style="118" customWidth="1"/>
    <col min="775" max="775" width="10.7109375" style="118" customWidth="1"/>
    <col min="776" max="776" width="11.7109375" style="118" customWidth="1"/>
    <col min="777" max="777" width="10.7109375" style="118" customWidth="1"/>
    <col min="778" max="778" width="12.5703125" style="118" customWidth="1"/>
    <col min="779" max="779" width="2.28515625" style="118" customWidth="1"/>
    <col min="780" max="780" width="10.7109375" style="118" customWidth="1"/>
    <col min="781" max="781" width="14" style="118" customWidth="1"/>
    <col min="782" max="782" width="10.7109375" style="118" customWidth="1"/>
    <col min="783" max="783" width="8.85546875" style="118" customWidth="1"/>
    <col min="784" max="1021" width="9.140625" style="118" customWidth="1"/>
    <col min="1022" max="1022" width="3.28515625" style="118" customWidth="1"/>
    <col min="1023" max="1023" width="11.85546875" style="118" customWidth="1"/>
    <col min="1024" max="1024" width="26.28515625" style="118"/>
    <col min="1025" max="1025" width="4.28515625" style="118" customWidth="1"/>
    <col min="1026" max="1026" width="15.42578125" style="118" bestFit="1" customWidth="1"/>
    <col min="1027" max="1027" width="36" style="118" bestFit="1" customWidth="1"/>
    <col min="1028" max="1028" width="12.140625" style="118" customWidth="1"/>
    <col min="1029" max="1029" width="10.7109375" style="118" customWidth="1"/>
    <col min="1030" max="1030" width="11.5703125" style="118" customWidth="1"/>
    <col min="1031" max="1031" width="10.7109375" style="118" customWidth="1"/>
    <col min="1032" max="1032" width="11.7109375" style="118" customWidth="1"/>
    <col min="1033" max="1033" width="10.7109375" style="118" customWidth="1"/>
    <col min="1034" max="1034" width="12.5703125" style="118" customWidth="1"/>
    <col min="1035" max="1035" width="2.28515625" style="118" customWidth="1"/>
    <col min="1036" max="1036" width="10.7109375" style="118" customWidth="1"/>
    <col min="1037" max="1037" width="14" style="118" customWidth="1"/>
    <col min="1038" max="1038" width="10.7109375" style="118" customWidth="1"/>
    <col min="1039" max="1039" width="8.85546875" style="118" customWidth="1"/>
    <col min="1040" max="1277" width="9.140625" style="118" customWidth="1"/>
    <col min="1278" max="1278" width="3.28515625" style="118" customWidth="1"/>
    <col min="1279" max="1279" width="11.85546875" style="118" customWidth="1"/>
    <col min="1280" max="1280" width="26.28515625" style="118"/>
    <col min="1281" max="1281" width="4.28515625" style="118" customWidth="1"/>
    <col min="1282" max="1282" width="15.42578125" style="118" bestFit="1" customWidth="1"/>
    <col min="1283" max="1283" width="36" style="118" bestFit="1" customWidth="1"/>
    <col min="1284" max="1284" width="12.140625" style="118" customWidth="1"/>
    <col min="1285" max="1285" width="10.7109375" style="118" customWidth="1"/>
    <col min="1286" max="1286" width="11.5703125" style="118" customWidth="1"/>
    <col min="1287" max="1287" width="10.7109375" style="118" customWidth="1"/>
    <col min="1288" max="1288" width="11.7109375" style="118" customWidth="1"/>
    <col min="1289" max="1289" width="10.7109375" style="118" customWidth="1"/>
    <col min="1290" max="1290" width="12.5703125" style="118" customWidth="1"/>
    <col min="1291" max="1291" width="2.28515625" style="118" customWidth="1"/>
    <col min="1292" max="1292" width="10.7109375" style="118" customWidth="1"/>
    <col min="1293" max="1293" width="14" style="118" customWidth="1"/>
    <col min="1294" max="1294" width="10.7109375" style="118" customWidth="1"/>
    <col min="1295" max="1295" width="8.85546875" style="118" customWidth="1"/>
    <col min="1296" max="1533" width="9.140625" style="118" customWidth="1"/>
    <col min="1534" max="1534" width="3.28515625" style="118" customWidth="1"/>
    <col min="1535" max="1535" width="11.85546875" style="118" customWidth="1"/>
    <col min="1536" max="1536" width="26.28515625" style="118"/>
    <col min="1537" max="1537" width="4.28515625" style="118" customWidth="1"/>
    <col min="1538" max="1538" width="15.42578125" style="118" bestFit="1" customWidth="1"/>
    <col min="1539" max="1539" width="36" style="118" bestFit="1" customWidth="1"/>
    <col min="1540" max="1540" width="12.140625" style="118" customWidth="1"/>
    <col min="1541" max="1541" width="10.7109375" style="118" customWidth="1"/>
    <col min="1542" max="1542" width="11.5703125" style="118" customWidth="1"/>
    <col min="1543" max="1543" width="10.7109375" style="118" customWidth="1"/>
    <col min="1544" max="1544" width="11.7109375" style="118" customWidth="1"/>
    <col min="1545" max="1545" width="10.7109375" style="118" customWidth="1"/>
    <col min="1546" max="1546" width="12.5703125" style="118" customWidth="1"/>
    <col min="1547" max="1547" width="2.28515625" style="118" customWidth="1"/>
    <col min="1548" max="1548" width="10.7109375" style="118" customWidth="1"/>
    <col min="1549" max="1549" width="14" style="118" customWidth="1"/>
    <col min="1550" max="1550" width="10.7109375" style="118" customWidth="1"/>
    <col min="1551" max="1551" width="8.85546875" style="118" customWidth="1"/>
    <col min="1552" max="1789" width="9.140625" style="118" customWidth="1"/>
    <col min="1790" max="1790" width="3.28515625" style="118" customWidth="1"/>
    <col min="1791" max="1791" width="11.85546875" style="118" customWidth="1"/>
    <col min="1792" max="1792" width="26.28515625" style="118"/>
    <col min="1793" max="1793" width="4.28515625" style="118" customWidth="1"/>
    <col min="1794" max="1794" width="15.42578125" style="118" bestFit="1" customWidth="1"/>
    <col min="1795" max="1795" width="36" style="118" bestFit="1" customWidth="1"/>
    <col min="1796" max="1796" width="12.140625" style="118" customWidth="1"/>
    <col min="1797" max="1797" width="10.7109375" style="118" customWidth="1"/>
    <col min="1798" max="1798" width="11.5703125" style="118" customWidth="1"/>
    <col min="1799" max="1799" width="10.7109375" style="118" customWidth="1"/>
    <col min="1800" max="1800" width="11.7109375" style="118" customWidth="1"/>
    <col min="1801" max="1801" width="10.7109375" style="118" customWidth="1"/>
    <col min="1802" max="1802" width="12.5703125" style="118" customWidth="1"/>
    <col min="1803" max="1803" width="2.28515625" style="118" customWidth="1"/>
    <col min="1804" max="1804" width="10.7109375" style="118" customWidth="1"/>
    <col min="1805" max="1805" width="14" style="118" customWidth="1"/>
    <col min="1806" max="1806" width="10.7109375" style="118" customWidth="1"/>
    <col min="1807" max="1807" width="8.85546875" style="118" customWidth="1"/>
    <col min="1808" max="2045" width="9.140625" style="118" customWidth="1"/>
    <col min="2046" max="2046" width="3.28515625" style="118" customWidth="1"/>
    <col min="2047" max="2047" width="11.85546875" style="118" customWidth="1"/>
    <col min="2048" max="2048" width="26.28515625" style="118"/>
    <col min="2049" max="2049" width="4.28515625" style="118" customWidth="1"/>
    <col min="2050" max="2050" width="15.42578125" style="118" bestFit="1" customWidth="1"/>
    <col min="2051" max="2051" width="36" style="118" bestFit="1" customWidth="1"/>
    <col min="2052" max="2052" width="12.140625" style="118" customWidth="1"/>
    <col min="2053" max="2053" width="10.7109375" style="118" customWidth="1"/>
    <col min="2054" max="2054" width="11.5703125" style="118" customWidth="1"/>
    <col min="2055" max="2055" width="10.7109375" style="118" customWidth="1"/>
    <col min="2056" max="2056" width="11.7109375" style="118" customWidth="1"/>
    <col min="2057" max="2057" width="10.7109375" style="118" customWidth="1"/>
    <col min="2058" max="2058" width="12.5703125" style="118" customWidth="1"/>
    <col min="2059" max="2059" width="2.28515625" style="118" customWidth="1"/>
    <col min="2060" max="2060" width="10.7109375" style="118" customWidth="1"/>
    <col min="2061" max="2061" width="14" style="118" customWidth="1"/>
    <col min="2062" max="2062" width="10.7109375" style="118" customWidth="1"/>
    <col min="2063" max="2063" width="8.85546875" style="118" customWidth="1"/>
    <col min="2064" max="2301" width="9.140625" style="118" customWidth="1"/>
    <col min="2302" max="2302" width="3.28515625" style="118" customWidth="1"/>
    <col min="2303" max="2303" width="11.85546875" style="118" customWidth="1"/>
    <col min="2304" max="2304" width="26.28515625" style="118"/>
    <col min="2305" max="2305" width="4.28515625" style="118" customWidth="1"/>
    <col min="2306" max="2306" width="15.42578125" style="118" bestFit="1" customWidth="1"/>
    <col min="2307" max="2307" width="36" style="118" bestFit="1" customWidth="1"/>
    <col min="2308" max="2308" width="12.140625" style="118" customWidth="1"/>
    <col min="2309" max="2309" width="10.7109375" style="118" customWidth="1"/>
    <col min="2310" max="2310" width="11.5703125" style="118" customWidth="1"/>
    <col min="2311" max="2311" width="10.7109375" style="118" customWidth="1"/>
    <col min="2312" max="2312" width="11.7109375" style="118" customWidth="1"/>
    <col min="2313" max="2313" width="10.7109375" style="118" customWidth="1"/>
    <col min="2314" max="2314" width="12.5703125" style="118" customWidth="1"/>
    <col min="2315" max="2315" width="2.28515625" style="118" customWidth="1"/>
    <col min="2316" max="2316" width="10.7109375" style="118" customWidth="1"/>
    <col min="2317" max="2317" width="14" style="118" customWidth="1"/>
    <col min="2318" max="2318" width="10.7109375" style="118" customWidth="1"/>
    <col min="2319" max="2319" width="8.85546875" style="118" customWidth="1"/>
    <col min="2320" max="2557" width="9.140625" style="118" customWidth="1"/>
    <col min="2558" max="2558" width="3.28515625" style="118" customWidth="1"/>
    <col min="2559" max="2559" width="11.85546875" style="118" customWidth="1"/>
    <col min="2560" max="2560" width="26.28515625" style="118"/>
    <col min="2561" max="2561" width="4.28515625" style="118" customWidth="1"/>
    <col min="2562" max="2562" width="15.42578125" style="118" bestFit="1" customWidth="1"/>
    <col min="2563" max="2563" width="36" style="118" bestFit="1" customWidth="1"/>
    <col min="2564" max="2564" width="12.140625" style="118" customWidth="1"/>
    <col min="2565" max="2565" width="10.7109375" style="118" customWidth="1"/>
    <col min="2566" max="2566" width="11.5703125" style="118" customWidth="1"/>
    <col min="2567" max="2567" width="10.7109375" style="118" customWidth="1"/>
    <col min="2568" max="2568" width="11.7109375" style="118" customWidth="1"/>
    <col min="2569" max="2569" width="10.7109375" style="118" customWidth="1"/>
    <col min="2570" max="2570" width="12.5703125" style="118" customWidth="1"/>
    <col min="2571" max="2571" width="2.28515625" style="118" customWidth="1"/>
    <col min="2572" max="2572" width="10.7109375" style="118" customWidth="1"/>
    <col min="2573" max="2573" width="14" style="118" customWidth="1"/>
    <col min="2574" max="2574" width="10.7109375" style="118" customWidth="1"/>
    <col min="2575" max="2575" width="8.85546875" style="118" customWidth="1"/>
    <col min="2576" max="2813" width="9.140625" style="118" customWidth="1"/>
    <col min="2814" max="2814" width="3.28515625" style="118" customWidth="1"/>
    <col min="2815" max="2815" width="11.85546875" style="118" customWidth="1"/>
    <col min="2816" max="2816" width="26.28515625" style="118"/>
    <col min="2817" max="2817" width="4.28515625" style="118" customWidth="1"/>
    <col min="2818" max="2818" width="15.42578125" style="118" bestFit="1" customWidth="1"/>
    <col min="2819" max="2819" width="36" style="118" bestFit="1" customWidth="1"/>
    <col min="2820" max="2820" width="12.140625" style="118" customWidth="1"/>
    <col min="2821" max="2821" width="10.7109375" style="118" customWidth="1"/>
    <col min="2822" max="2822" width="11.5703125" style="118" customWidth="1"/>
    <col min="2823" max="2823" width="10.7109375" style="118" customWidth="1"/>
    <col min="2824" max="2824" width="11.7109375" style="118" customWidth="1"/>
    <col min="2825" max="2825" width="10.7109375" style="118" customWidth="1"/>
    <col min="2826" max="2826" width="12.5703125" style="118" customWidth="1"/>
    <col min="2827" max="2827" width="2.28515625" style="118" customWidth="1"/>
    <col min="2828" max="2828" width="10.7109375" style="118" customWidth="1"/>
    <col min="2829" max="2829" width="14" style="118" customWidth="1"/>
    <col min="2830" max="2830" width="10.7109375" style="118" customWidth="1"/>
    <col min="2831" max="2831" width="8.85546875" style="118" customWidth="1"/>
    <col min="2832" max="3069" width="9.140625" style="118" customWidth="1"/>
    <col min="3070" max="3070" width="3.28515625" style="118" customWidth="1"/>
    <col min="3071" max="3071" width="11.85546875" style="118" customWidth="1"/>
    <col min="3072" max="3072" width="26.28515625" style="118"/>
    <col min="3073" max="3073" width="4.28515625" style="118" customWidth="1"/>
    <col min="3074" max="3074" width="15.42578125" style="118" bestFit="1" customWidth="1"/>
    <col min="3075" max="3075" width="36" style="118" bestFit="1" customWidth="1"/>
    <col min="3076" max="3076" width="12.140625" style="118" customWidth="1"/>
    <col min="3077" max="3077" width="10.7109375" style="118" customWidth="1"/>
    <col min="3078" max="3078" width="11.5703125" style="118" customWidth="1"/>
    <col min="3079" max="3079" width="10.7109375" style="118" customWidth="1"/>
    <col min="3080" max="3080" width="11.7109375" style="118" customWidth="1"/>
    <col min="3081" max="3081" width="10.7109375" style="118" customWidth="1"/>
    <col min="3082" max="3082" width="12.5703125" style="118" customWidth="1"/>
    <col min="3083" max="3083" width="2.28515625" style="118" customWidth="1"/>
    <col min="3084" max="3084" width="10.7109375" style="118" customWidth="1"/>
    <col min="3085" max="3085" width="14" style="118" customWidth="1"/>
    <col min="3086" max="3086" width="10.7109375" style="118" customWidth="1"/>
    <col min="3087" max="3087" width="8.85546875" style="118" customWidth="1"/>
    <col min="3088" max="3325" width="9.140625" style="118" customWidth="1"/>
    <col min="3326" max="3326" width="3.28515625" style="118" customWidth="1"/>
    <col min="3327" max="3327" width="11.85546875" style="118" customWidth="1"/>
    <col min="3328" max="3328" width="26.28515625" style="118"/>
    <col min="3329" max="3329" width="4.28515625" style="118" customWidth="1"/>
    <col min="3330" max="3330" width="15.42578125" style="118" bestFit="1" customWidth="1"/>
    <col min="3331" max="3331" width="36" style="118" bestFit="1" customWidth="1"/>
    <col min="3332" max="3332" width="12.140625" style="118" customWidth="1"/>
    <col min="3333" max="3333" width="10.7109375" style="118" customWidth="1"/>
    <col min="3334" max="3334" width="11.5703125" style="118" customWidth="1"/>
    <col min="3335" max="3335" width="10.7109375" style="118" customWidth="1"/>
    <col min="3336" max="3336" width="11.7109375" style="118" customWidth="1"/>
    <col min="3337" max="3337" width="10.7109375" style="118" customWidth="1"/>
    <col min="3338" max="3338" width="12.5703125" style="118" customWidth="1"/>
    <col min="3339" max="3339" width="2.28515625" style="118" customWidth="1"/>
    <col min="3340" max="3340" width="10.7109375" style="118" customWidth="1"/>
    <col min="3341" max="3341" width="14" style="118" customWidth="1"/>
    <col min="3342" max="3342" width="10.7109375" style="118" customWidth="1"/>
    <col min="3343" max="3343" width="8.85546875" style="118" customWidth="1"/>
    <col min="3344" max="3581" width="9.140625" style="118" customWidth="1"/>
    <col min="3582" max="3582" width="3.28515625" style="118" customWidth="1"/>
    <col min="3583" max="3583" width="11.85546875" style="118" customWidth="1"/>
    <col min="3584" max="3584" width="26.28515625" style="118"/>
    <col min="3585" max="3585" width="4.28515625" style="118" customWidth="1"/>
    <col min="3586" max="3586" width="15.42578125" style="118" bestFit="1" customWidth="1"/>
    <col min="3587" max="3587" width="36" style="118" bestFit="1" customWidth="1"/>
    <col min="3588" max="3588" width="12.140625" style="118" customWidth="1"/>
    <col min="3589" max="3589" width="10.7109375" style="118" customWidth="1"/>
    <col min="3590" max="3590" width="11.5703125" style="118" customWidth="1"/>
    <col min="3591" max="3591" width="10.7109375" style="118" customWidth="1"/>
    <col min="3592" max="3592" width="11.7109375" style="118" customWidth="1"/>
    <col min="3593" max="3593" width="10.7109375" style="118" customWidth="1"/>
    <col min="3594" max="3594" width="12.5703125" style="118" customWidth="1"/>
    <col min="3595" max="3595" width="2.28515625" style="118" customWidth="1"/>
    <col min="3596" max="3596" width="10.7109375" style="118" customWidth="1"/>
    <col min="3597" max="3597" width="14" style="118" customWidth="1"/>
    <col min="3598" max="3598" width="10.7109375" style="118" customWidth="1"/>
    <col min="3599" max="3599" width="8.85546875" style="118" customWidth="1"/>
    <col min="3600" max="3837" width="9.140625" style="118" customWidth="1"/>
    <col min="3838" max="3838" width="3.28515625" style="118" customWidth="1"/>
    <col min="3839" max="3839" width="11.85546875" style="118" customWidth="1"/>
    <col min="3840" max="3840" width="26.28515625" style="118"/>
    <col min="3841" max="3841" width="4.28515625" style="118" customWidth="1"/>
    <col min="3842" max="3842" width="15.42578125" style="118" bestFit="1" customWidth="1"/>
    <col min="3843" max="3843" width="36" style="118" bestFit="1" customWidth="1"/>
    <col min="3844" max="3844" width="12.140625" style="118" customWidth="1"/>
    <col min="3845" max="3845" width="10.7109375" style="118" customWidth="1"/>
    <col min="3846" max="3846" width="11.5703125" style="118" customWidth="1"/>
    <col min="3847" max="3847" width="10.7109375" style="118" customWidth="1"/>
    <col min="3848" max="3848" width="11.7109375" style="118" customWidth="1"/>
    <col min="3849" max="3849" width="10.7109375" style="118" customWidth="1"/>
    <col min="3850" max="3850" width="12.5703125" style="118" customWidth="1"/>
    <col min="3851" max="3851" width="2.28515625" style="118" customWidth="1"/>
    <col min="3852" max="3852" width="10.7109375" style="118" customWidth="1"/>
    <col min="3853" max="3853" width="14" style="118" customWidth="1"/>
    <col min="3854" max="3854" width="10.7109375" style="118" customWidth="1"/>
    <col min="3855" max="3855" width="8.85546875" style="118" customWidth="1"/>
    <col min="3856" max="4093" width="9.140625" style="118" customWidth="1"/>
    <col min="4094" max="4094" width="3.28515625" style="118" customWidth="1"/>
    <col min="4095" max="4095" width="11.85546875" style="118" customWidth="1"/>
    <col min="4096" max="4096" width="26.28515625" style="118"/>
    <col min="4097" max="4097" width="4.28515625" style="118" customWidth="1"/>
    <col min="4098" max="4098" width="15.42578125" style="118" bestFit="1" customWidth="1"/>
    <col min="4099" max="4099" width="36" style="118" bestFit="1" customWidth="1"/>
    <col min="4100" max="4100" width="12.140625" style="118" customWidth="1"/>
    <col min="4101" max="4101" width="10.7109375" style="118" customWidth="1"/>
    <col min="4102" max="4102" width="11.5703125" style="118" customWidth="1"/>
    <col min="4103" max="4103" width="10.7109375" style="118" customWidth="1"/>
    <col min="4104" max="4104" width="11.7109375" style="118" customWidth="1"/>
    <col min="4105" max="4105" width="10.7109375" style="118" customWidth="1"/>
    <col min="4106" max="4106" width="12.5703125" style="118" customWidth="1"/>
    <col min="4107" max="4107" width="2.28515625" style="118" customWidth="1"/>
    <col min="4108" max="4108" width="10.7109375" style="118" customWidth="1"/>
    <col min="4109" max="4109" width="14" style="118" customWidth="1"/>
    <col min="4110" max="4110" width="10.7109375" style="118" customWidth="1"/>
    <col min="4111" max="4111" width="8.85546875" style="118" customWidth="1"/>
    <col min="4112" max="4349" width="9.140625" style="118" customWidth="1"/>
    <col min="4350" max="4350" width="3.28515625" style="118" customWidth="1"/>
    <col min="4351" max="4351" width="11.85546875" style="118" customWidth="1"/>
    <col min="4352" max="4352" width="26.28515625" style="118"/>
    <col min="4353" max="4353" width="4.28515625" style="118" customWidth="1"/>
    <col min="4354" max="4354" width="15.42578125" style="118" bestFit="1" customWidth="1"/>
    <col min="4355" max="4355" width="36" style="118" bestFit="1" customWidth="1"/>
    <col min="4356" max="4356" width="12.140625" style="118" customWidth="1"/>
    <col min="4357" max="4357" width="10.7109375" style="118" customWidth="1"/>
    <col min="4358" max="4358" width="11.5703125" style="118" customWidth="1"/>
    <col min="4359" max="4359" width="10.7109375" style="118" customWidth="1"/>
    <col min="4360" max="4360" width="11.7109375" style="118" customWidth="1"/>
    <col min="4361" max="4361" width="10.7109375" style="118" customWidth="1"/>
    <col min="4362" max="4362" width="12.5703125" style="118" customWidth="1"/>
    <col min="4363" max="4363" width="2.28515625" style="118" customWidth="1"/>
    <col min="4364" max="4364" width="10.7109375" style="118" customWidth="1"/>
    <col min="4365" max="4365" width="14" style="118" customWidth="1"/>
    <col min="4366" max="4366" width="10.7109375" style="118" customWidth="1"/>
    <col min="4367" max="4367" width="8.85546875" style="118" customWidth="1"/>
    <col min="4368" max="4605" width="9.140625" style="118" customWidth="1"/>
    <col min="4606" max="4606" width="3.28515625" style="118" customWidth="1"/>
    <col min="4607" max="4607" width="11.85546875" style="118" customWidth="1"/>
    <col min="4608" max="4608" width="26.28515625" style="118"/>
    <col min="4609" max="4609" width="4.28515625" style="118" customWidth="1"/>
    <col min="4610" max="4610" width="15.42578125" style="118" bestFit="1" customWidth="1"/>
    <col min="4611" max="4611" width="36" style="118" bestFit="1" customWidth="1"/>
    <col min="4612" max="4612" width="12.140625" style="118" customWidth="1"/>
    <col min="4613" max="4613" width="10.7109375" style="118" customWidth="1"/>
    <col min="4614" max="4614" width="11.5703125" style="118" customWidth="1"/>
    <col min="4615" max="4615" width="10.7109375" style="118" customWidth="1"/>
    <col min="4616" max="4616" width="11.7109375" style="118" customWidth="1"/>
    <col min="4617" max="4617" width="10.7109375" style="118" customWidth="1"/>
    <col min="4618" max="4618" width="12.5703125" style="118" customWidth="1"/>
    <col min="4619" max="4619" width="2.28515625" style="118" customWidth="1"/>
    <col min="4620" max="4620" width="10.7109375" style="118" customWidth="1"/>
    <col min="4621" max="4621" width="14" style="118" customWidth="1"/>
    <col min="4622" max="4622" width="10.7109375" style="118" customWidth="1"/>
    <col min="4623" max="4623" width="8.85546875" style="118" customWidth="1"/>
    <col min="4624" max="4861" width="9.140625" style="118" customWidth="1"/>
    <col min="4862" max="4862" width="3.28515625" style="118" customWidth="1"/>
    <col min="4863" max="4863" width="11.85546875" style="118" customWidth="1"/>
    <col min="4864" max="4864" width="26.28515625" style="118"/>
    <col min="4865" max="4865" width="4.28515625" style="118" customWidth="1"/>
    <col min="4866" max="4866" width="15.42578125" style="118" bestFit="1" customWidth="1"/>
    <col min="4867" max="4867" width="36" style="118" bestFit="1" customWidth="1"/>
    <col min="4868" max="4868" width="12.140625" style="118" customWidth="1"/>
    <col min="4869" max="4869" width="10.7109375" style="118" customWidth="1"/>
    <col min="4870" max="4870" width="11.5703125" style="118" customWidth="1"/>
    <col min="4871" max="4871" width="10.7109375" style="118" customWidth="1"/>
    <col min="4872" max="4872" width="11.7109375" style="118" customWidth="1"/>
    <col min="4873" max="4873" width="10.7109375" style="118" customWidth="1"/>
    <col min="4874" max="4874" width="12.5703125" style="118" customWidth="1"/>
    <col min="4875" max="4875" width="2.28515625" style="118" customWidth="1"/>
    <col min="4876" max="4876" width="10.7109375" style="118" customWidth="1"/>
    <col min="4877" max="4877" width="14" style="118" customWidth="1"/>
    <col min="4878" max="4878" width="10.7109375" style="118" customWidth="1"/>
    <col min="4879" max="4879" width="8.85546875" style="118" customWidth="1"/>
    <col min="4880" max="5117" width="9.140625" style="118" customWidth="1"/>
    <col min="5118" max="5118" width="3.28515625" style="118" customWidth="1"/>
    <col min="5119" max="5119" width="11.85546875" style="118" customWidth="1"/>
    <col min="5120" max="5120" width="26.28515625" style="118"/>
    <col min="5121" max="5121" width="4.28515625" style="118" customWidth="1"/>
    <col min="5122" max="5122" width="15.42578125" style="118" bestFit="1" customWidth="1"/>
    <col min="5123" max="5123" width="36" style="118" bestFit="1" customWidth="1"/>
    <col min="5124" max="5124" width="12.140625" style="118" customWidth="1"/>
    <col min="5125" max="5125" width="10.7109375" style="118" customWidth="1"/>
    <col min="5126" max="5126" width="11.5703125" style="118" customWidth="1"/>
    <col min="5127" max="5127" width="10.7109375" style="118" customWidth="1"/>
    <col min="5128" max="5128" width="11.7109375" style="118" customWidth="1"/>
    <col min="5129" max="5129" width="10.7109375" style="118" customWidth="1"/>
    <col min="5130" max="5130" width="12.5703125" style="118" customWidth="1"/>
    <col min="5131" max="5131" width="2.28515625" style="118" customWidth="1"/>
    <col min="5132" max="5132" width="10.7109375" style="118" customWidth="1"/>
    <col min="5133" max="5133" width="14" style="118" customWidth="1"/>
    <col min="5134" max="5134" width="10.7109375" style="118" customWidth="1"/>
    <col min="5135" max="5135" width="8.85546875" style="118" customWidth="1"/>
    <col min="5136" max="5373" width="9.140625" style="118" customWidth="1"/>
    <col min="5374" max="5374" width="3.28515625" style="118" customWidth="1"/>
    <col min="5375" max="5375" width="11.85546875" style="118" customWidth="1"/>
    <col min="5376" max="5376" width="26.28515625" style="118"/>
    <col min="5377" max="5377" width="4.28515625" style="118" customWidth="1"/>
    <col min="5378" max="5378" width="15.42578125" style="118" bestFit="1" customWidth="1"/>
    <col min="5379" max="5379" width="36" style="118" bestFit="1" customWidth="1"/>
    <col min="5380" max="5380" width="12.140625" style="118" customWidth="1"/>
    <col min="5381" max="5381" width="10.7109375" style="118" customWidth="1"/>
    <col min="5382" max="5382" width="11.5703125" style="118" customWidth="1"/>
    <col min="5383" max="5383" width="10.7109375" style="118" customWidth="1"/>
    <col min="5384" max="5384" width="11.7109375" style="118" customWidth="1"/>
    <col min="5385" max="5385" width="10.7109375" style="118" customWidth="1"/>
    <col min="5386" max="5386" width="12.5703125" style="118" customWidth="1"/>
    <col min="5387" max="5387" width="2.28515625" style="118" customWidth="1"/>
    <col min="5388" max="5388" width="10.7109375" style="118" customWidth="1"/>
    <col min="5389" max="5389" width="14" style="118" customWidth="1"/>
    <col min="5390" max="5390" width="10.7109375" style="118" customWidth="1"/>
    <col min="5391" max="5391" width="8.85546875" style="118" customWidth="1"/>
    <col min="5392" max="5629" width="9.140625" style="118" customWidth="1"/>
    <col min="5630" max="5630" width="3.28515625" style="118" customWidth="1"/>
    <col min="5631" max="5631" width="11.85546875" style="118" customWidth="1"/>
    <col min="5632" max="5632" width="26.28515625" style="118"/>
    <col min="5633" max="5633" width="4.28515625" style="118" customWidth="1"/>
    <col min="5634" max="5634" width="15.42578125" style="118" bestFit="1" customWidth="1"/>
    <col min="5635" max="5635" width="36" style="118" bestFit="1" customWidth="1"/>
    <col min="5636" max="5636" width="12.140625" style="118" customWidth="1"/>
    <col min="5637" max="5637" width="10.7109375" style="118" customWidth="1"/>
    <col min="5638" max="5638" width="11.5703125" style="118" customWidth="1"/>
    <col min="5639" max="5639" width="10.7109375" style="118" customWidth="1"/>
    <col min="5640" max="5640" width="11.7109375" style="118" customWidth="1"/>
    <col min="5641" max="5641" width="10.7109375" style="118" customWidth="1"/>
    <col min="5642" max="5642" width="12.5703125" style="118" customWidth="1"/>
    <col min="5643" max="5643" width="2.28515625" style="118" customWidth="1"/>
    <col min="5644" max="5644" width="10.7109375" style="118" customWidth="1"/>
    <col min="5645" max="5645" width="14" style="118" customWidth="1"/>
    <col min="5646" max="5646" width="10.7109375" style="118" customWidth="1"/>
    <col min="5647" max="5647" width="8.85546875" style="118" customWidth="1"/>
    <col min="5648" max="5885" width="9.140625" style="118" customWidth="1"/>
    <col min="5886" max="5886" width="3.28515625" style="118" customWidth="1"/>
    <col min="5887" max="5887" width="11.85546875" style="118" customWidth="1"/>
    <col min="5888" max="5888" width="26.28515625" style="118"/>
    <col min="5889" max="5889" width="4.28515625" style="118" customWidth="1"/>
    <col min="5890" max="5890" width="15.42578125" style="118" bestFit="1" customWidth="1"/>
    <col min="5891" max="5891" width="36" style="118" bestFit="1" customWidth="1"/>
    <col min="5892" max="5892" width="12.140625" style="118" customWidth="1"/>
    <col min="5893" max="5893" width="10.7109375" style="118" customWidth="1"/>
    <col min="5894" max="5894" width="11.5703125" style="118" customWidth="1"/>
    <col min="5895" max="5895" width="10.7109375" style="118" customWidth="1"/>
    <col min="5896" max="5896" width="11.7109375" style="118" customWidth="1"/>
    <col min="5897" max="5897" width="10.7109375" style="118" customWidth="1"/>
    <col min="5898" max="5898" width="12.5703125" style="118" customWidth="1"/>
    <col min="5899" max="5899" width="2.28515625" style="118" customWidth="1"/>
    <col min="5900" max="5900" width="10.7109375" style="118" customWidth="1"/>
    <col min="5901" max="5901" width="14" style="118" customWidth="1"/>
    <col min="5902" max="5902" width="10.7109375" style="118" customWidth="1"/>
    <col min="5903" max="5903" width="8.85546875" style="118" customWidth="1"/>
    <col min="5904" max="6141" width="9.140625" style="118" customWidth="1"/>
    <col min="6142" max="6142" width="3.28515625" style="118" customWidth="1"/>
    <col min="6143" max="6143" width="11.85546875" style="118" customWidth="1"/>
    <col min="6144" max="6144" width="26.28515625" style="118"/>
    <col min="6145" max="6145" width="4.28515625" style="118" customWidth="1"/>
    <col min="6146" max="6146" width="15.42578125" style="118" bestFit="1" customWidth="1"/>
    <col min="6147" max="6147" width="36" style="118" bestFit="1" customWidth="1"/>
    <col min="6148" max="6148" width="12.140625" style="118" customWidth="1"/>
    <col min="6149" max="6149" width="10.7109375" style="118" customWidth="1"/>
    <col min="6150" max="6150" width="11.5703125" style="118" customWidth="1"/>
    <col min="6151" max="6151" width="10.7109375" style="118" customWidth="1"/>
    <col min="6152" max="6152" width="11.7109375" style="118" customWidth="1"/>
    <col min="6153" max="6153" width="10.7109375" style="118" customWidth="1"/>
    <col min="6154" max="6154" width="12.5703125" style="118" customWidth="1"/>
    <col min="6155" max="6155" width="2.28515625" style="118" customWidth="1"/>
    <col min="6156" max="6156" width="10.7109375" style="118" customWidth="1"/>
    <col min="6157" max="6157" width="14" style="118" customWidth="1"/>
    <col min="6158" max="6158" width="10.7109375" style="118" customWidth="1"/>
    <col min="6159" max="6159" width="8.85546875" style="118" customWidth="1"/>
    <col min="6160" max="6397" width="9.140625" style="118" customWidth="1"/>
    <col min="6398" max="6398" width="3.28515625" style="118" customWidth="1"/>
    <col min="6399" max="6399" width="11.85546875" style="118" customWidth="1"/>
    <col min="6400" max="6400" width="26.28515625" style="118"/>
    <col min="6401" max="6401" width="4.28515625" style="118" customWidth="1"/>
    <col min="6402" max="6402" width="15.42578125" style="118" bestFit="1" customWidth="1"/>
    <col min="6403" max="6403" width="36" style="118" bestFit="1" customWidth="1"/>
    <col min="6404" max="6404" width="12.140625" style="118" customWidth="1"/>
    <col min="6405" max="6405" width="10.7109375" style="118" customWidth="1"/>
    <col min="6406" max="6406" width="11.5703125" style="118" customWidth="1"/>
    <col min="6407" max="6407" width="10.7109375" style="118" customWidth="1"/>
    <col min="6408" max="6408" width="11.7109375" style="118" customWidth="1"/>
    <col min="6409" max="6409" width="10.7109375" style="118" customWidth="1"/>
    <col min="6410" max="6410" width="12.5703125" style="118" customWidth="1"/>
    <col min="6411" max="6411" width="2.28515625" style="118" customWidth="1"/>
    <col min="6412" max="6412" width="10.7109375" style="118" customWidth="1"/>
    <col min="6413" max="6413" width="14" style="118" customWidth="1"/>
    <col min="6414" max="6414" width="10.7109375" style="118" customWidth="1"/>
    <col min="6415" max="6415" width="8.85546875" style="118" customWidth="1"/>
    <col min="6416" max="6653" width="9.140625" style="118" customWidth="1"/>
    <col min="6654" max="6654" width="3.28515625" style="118" customWidth="1"/>
    <col min="6655" max="6655" width="11.85546875" style="118" customWidth="1"/>
    <col min="6656" max="6656" width="26.28515625" style="118"/>
    <col min="6657" max="6657" width="4.28515625" style="118" customWidth="1"/>
    <col min="6658" max="6658" width="15.42578125" style="118" bestFit="1" customWidth="1"/>
    <col min="6659" max="6659" width="36" style="118" bestFit="1" customWidth="1"/>
    <col min="6660" max="6660" width="12.140625" style="118" customWidth="1"/>
    <col min="6661" max="6661" width="10.7109375" style="118" customWidth="1"/>
    <col min="6662" max="6662" width="11.5703125" style="118" customWidth="1"/>
    <col min="6663" max="6663" width="10.7109375" style="118" customWidth="1"/>
    <col min="6664" max="6664" width="11.7109375" style="118" customWidth="1"/>
    <col min="6665" max="6665" width="10.7109375" style="118" customWidth="1"/>
    <col min="6666" max="6666" width="12.5703125" style="118" customWidth="1"/>
    <col min="6667" max="6667" width="2.28515625" style="118" customWidth="1"/>
    <col min="6668" max="6668" width="10.7109375" style="118" customWidth="1"/>
    <col min="6669" max="6669" width="14" style="118" customWidth="1"/>
    <col min="6670" max="6670" width="10.7109375" style="118" customWidth="1"/>
    <col min="6671" max="6671" width="8.85546875" style="118" customWidth="1"/>
    <col min="6672" max="6909" width="9.140625" style="118" customWidth="1"/>
    <col min="6910" max="6910" width="3.28515625" style="118" customWidth="1"/>
    <col min="6911" max="6911" width="11.85546875" style="118" customWidth="1"/>
    <col min="6912" max="6912" width="26.28515625" style="118"/>
    <col min="6913" max="6913" width="4.28515625" style="118" customWidth="1"/>
    <col min="6914" max="6914" width="15.42578125" style="118" bestFit="1" customWidth="1"/>
    <col min="6915" max="6915" width="36" style="118" bestFit="1" customWidth="1"/>
    <col min="6916" max="6916" width="12.140625" style="118" customWidth="1"/>
    <col min="6917" max="6917" width="10.7109375" style="118" customWidth="1"/>
    <col min="6918" max="6918" width="11.5703125" style="118" customWidth="1"/>
    <col min="6919" max="6919" width="10.7109375" style="118" customWidth="1"/>
    <col min="6920" max="6920" width="11.7109375" style="118" customWidth="1"/>
    <col min="6921" max="6921" width="10.7109375" style="118" customWidth="1"/>
    <col min="6922" max="6922" width="12.5703125" style="118" customWidth="1"/>
    <col min="6923" max="6923" width="2.28515625" style="118" customWidth="1"/>
    <col min="6924" max="6924" width="10.7109375" style="118" customWidth="1"/>
    <col min="6925" max="6925" width="14" style="118" customWidth="1"/>
    <col min="6926" max="6926" width="10.7109375" style="118" customWidth="1"/>
    <col min="6927" max="6927" width="8.85546875" style="118" customWidth="1"/>
    <col min="6928" max="7165" width="9.140625" style="118" customWidth="1"/>
    <col min="7166" max="7166" width="3.28515625" style="118" customWidth="1"/>
    <col min="7167" max="7167" width="11.85546875" style="118" customWidth="1"/>
    <col min="7168" max="7168" width="26.28515625" style="118"/>
    <col min="7169" max="7169" width="4.28515625" style="118" customWidth="1"/>
    <col min="7170" max="7170" width="15.42578125" style="118" bestFit="1" customWidth="1"/>
    <col min="7171" max="7171" width="36" style="118" bestFit="1" customWidth="1"/>
    <col min="7172" max="7172" width="12.140625" style="118" customWidth="1"/>
    <col min="7173" max="7173" width="10.7109375" style="118" customWidth="1"/>
    <col min="7174" max="7174" width="11.5703125" style="118" customWidth="1"/>
    <col min="7175" max="7175" width="10.7109375" style="118" customWidth="1"/>
    <col min="7176" max="7176" width="11.7109375" style="118" customWidth="1"/>
    <col min="7177" max="7177" width="10.7109375" style="118" customWidth="1"/>
    <col min="7178" max="7178" width="12.5703125" style="118" customWidth="1"/>
    <col min="7179" max="7179" width="2.28515625" style="118" customWidth="1"/>
    <col min="7180" max="7180" width="10.7109375" style="118" customWidth="1"/>
    <col min="7181" max="7181" width="14" style="118" customWidth="1"/>
    <col min="7182" max="7182" width="10.7109375" style="118" customWidth="1"/>
    <col min="7183" max="7183" width="8.85546875" style="118" customWidth="1"/>
    <col min="7184" max="7421" width="9.140625" style="118" customWidth="1"/>
    <col min="7422" max="7422" width="3.28515625" style="118" customWidth="1"/>
    <col min="7423" max="7423" width="11.85546875" style="118" customWidth="1"/>
    <col min="7424" max="7424" width="26.28515625" style="118"/>
    <col min="7425" max="7425" width="4.28515625" style="118" customWidth="1"/>
    <col min="7426" max="7426" width="15.42578125" style="118" bestFit="1" customWidth="1"/>
    <col min="7427" max="7427" width="36" style="118" bestFit="1" customWidth="1"/>
    <col min="7428" max="7428" width="12.140625" style="118" customWidth="1"/>
    <col min="7429" max="7429" width="10.7109375" style="118" customWidth="1"/>
    <col min="7430" max="7430" width="11.5703125" style="118" customWidth="1"/>
    <col min="7431" max="7431" width="10.7109375" style="118" customWidth="1"/>
    <col min="7432" max="7432" width="11.7109375" style="118" customWidth="1"/>
    <col min="7433" max="7433" width="10.7109375" style="118" customWidth="1"/>
    <col min="7434" max="7434" width="12.5703125" style="118" customWidth="1"/>
    <col min="7435" max="7435" width="2.28515625" style="118" customWidth="1"/>
    <col min="7436" max="7436" width="10.7109375" style="118" customWidth="1"/>
    <col min="7437" max="7437" width="14" style="118" customWidth="1"/>
    <col min="7438" max="7438" width="10.7109375" style="118" customWidth="1"/>
    <col min="7439" max="7439" width="8.85546875" style="118" customWidth="1"/>
    <col min="7440" max="7677" width="9.140625" style="118" customWidth="1"/>
    <col min="7678" max="7678" width="3.28515625" style="118" customWidth="1"/>
    <col min="7679" max="7679" width="11.85546875" style="118" customWidth="1"/>
    <col min="7680" max="7680" width="26.28515625" style="118"/>
    <col min="7681" max="7681" width="4.28515625" style="118" customWidth="1"/>
    <col min="7682" max="7682" width="15.42578125" style="118" bestFit="1" customWidth="1"/>
    <col min="7683" max="7683" width="36" style="118" bestFit="1" customWidth="1"/>
    <col min="7684" max="7684" width="12.140625" style="118" customWidth="1"/>
    <col min="7685" max="7685" width="10.7109375" style="118" customWidth="1"/>
    <col min="7686" max="7686" width="11.5703125" style="118" customWidth="1"/>
    <col min="7687" max="7687" width="10.7109375" style="118" customWidth="1"/>
    <col min="7688" max="7688" width="11.7109375" style="118" customWidth="1"/>
    <col min="7689" max="7689" width="10.7109375" style="118" customWidth="1"/>
    <col min="7690" max="7690" width="12.5703125" style="118" customWidth="1"/>
    <col min="7691" max="7691" width="2.28515625" style="118" customWidth="1"/>
    <col min="7692" max="7692" width="10.7109375" style="118" customWidth="1"/>
    <col min="7693" max="7693" width="14" style="118" customWidth="1"/>
    <col min="7694" max="7694" width="10.7109375" style="118" customWidth="1"/>
    <col min="7695" max="7695" width="8.85546875" style="118" customWidth="1"/>
    <col min="7696" max="7933" width="9.140625" style="118" customWidth="1"/>
    <col min="7934" max="7934" width="3.28515625" style="118" customWidth="1"/>
    <col min="7935" max="7935" width="11.85546875" style="118" customWidth="1"/>
    <col min="7936" max="7936" width="26.28515625" style="118"/>
    <col min="7937" max="7937" width="4.28515625" style="118" customWidth="1"/>
    <col min="7938" max="7938" width="15.42578125" style="118" bestFit="1" customWidth="1"/>
    <col min="7939" max="7939" width="36" style="118" bestFit="1" customWidth="1"/>
    <col min="7940" max="7940" width="12.140625" style="118" customWidth="1"/>
    <col min="7941" max="7941" width="10.7109375" style="118" customWidth="1"/>
    <col min="7942" max="7942" width="11.5703125" style="118" customWidth="1"/>
    <col min="7943" max="7943" width="10.7109375" style="118" customWidth="1"/>
    <col min="7944" max="7944" width="11.7109375" style="118" customWidth="1"/>
    <col min="7945" max="7945" width="10.7109375" style="118" customWidth="1"/>
    <col min="7946" max="7946" width="12.5703125" style="118" customWidth="1"/>
    <col min="7947" max="7947" width="2.28515625" style="118" customWidth="1"/>
    <col min="7948" max="7948" width="10.7109375" style="118" customWidth="1"/>
    <col min="7949" max="7949" width="14" style="118" customWidth="1"/>
    <col min="7950" max="7950" width="10.7109375" style="118" customWidth="1"/>
    <col min="7951" max="7951" width="8.85546875" style="118" customWidth="1"/>
    <col min="7952" max="8189" width="9.140625" style="118" customWidth="1"/>
    <col min="8190" max="8190" width="3.28515625" style="118" customWidth="1"/>
    <col min="8191" max="8191" width="11.85546875" style="118" customWidth="1"/>
    <col min="8192" max="8192" width="26.28515625" style="118"/>
    <col min="8193" max="8193" width="4.28515625" style="118" customWidth="1"/>
    <col min="8194" max="8194" width="15.42578125" style="118" bestFit="1" customWidth="1"/>
    <col min="8195" max="8195" width="36" style="118" bestFit="1" customWidth="1"/>
    <col min="8196" max="8196" width="12.140625" style="118" customWidth="1"/>
    <col min="8197" max="8197" width="10.7109375" style="118" customWidth="1"/>
    <col min="8198" max="8198" width="11.5703125" style="118" customWidth="1"/>
    <col min="8199" max="8199" width="10.7109375" style="118" customWidth="1"/>
    <col min="8200" max="8200" width="11.7109375" style="118" customWidth="1"/>
    <col min="8201" max="8201" width="10.7109375" style="118" customWidth="1"/>
    <col min="8202" max="8202" width="12.5703125" style="118" customWidth="1"/>
    <col min="8203" max="8203" width="2.28515625" style="118" customWidth="1"/>
    <col min="8204" max="8204" width="10.7109375" style="118" customWidth="1"/>
    <col min="8205" max="8205" width="14" style="118" customWidth="1"/>
    <col min="8206" max="8206" width="10.7109375" style="118" customWidth="1"/>
    <col min="8207" max="8207" width="8.85546875" style="118" customWidth="1"/>
    <col min="8208" max="8445" width="9.140625" style="118" customWidth="1"/>
    <col min="8446" max="8446" width="3.28515625" style="118" customWidth="1"/>
    <col min="8447" max="8447" width="11.85546875" style="118" customWidth="1"/>
    <col min="8448" max="8448" width="26.28515625" style="118"/>
    <col min="8449" max="8449" width="4.28515625" style="118" customWidth="1"/>
    <col min="8450" max="8450" width="15.42578125" style="118" bestFit="1" customWidth="1"/>
    <col min="8451" max="8451" width="36" style="118" bestFit="1" customWidth="1"/>
    <col min="8452" max="8452" width="12.140625" style="118" customWidth="1"/>
    <col min="8453" max="8453" width="10.7109375" style="118" customWidth="1"/>
    <col min="8454" max="8454" width="11.5703125" style="118" customWidth="1"/>
    <col min="8455" max="8455" width="10.7109375" style="118" customWidth="1"/>
    <col min="8456" max="8456" width="11.7109375" style="118" customWidth="1"/>
    <col min="8457" max="8457" width="10.7109375" style="118" customWidth="1"/>
    <col min="8458" max="8458" width="12.5703125" style="118" customWidth="1"/>
    <col min="8459" max="8459" width="2.28515625" style="118" customWidth="1"/>
    <col min="8460" max="8460" width="10.7109375" style="118" customWidth="1"/>
    <col min="8461" max="8461" width="14" style="118" customWidth="1"/>
    <col min="8462" max="8462" width="10.7109375" style="118" customWidth="1"/>
    <col min="8463" max="8463" width="8.85546875" style="118" customWidth="1"/>
    <col min="8464" max="8701" width="9.140625" style="118" customWidth="1"/>
    <col min="8702" max="8702" width="3.28515625" style="118" customWidth="1"/>
    <col min="8703" max="8703" width="11.85546875" style="118" customWidth="1"/>
    <col min="8704" max="8704" width="26.28515625" style="118"/>
    <col min="8705" max="8705" width="4.28515625" style="118" customWidth="1"/>
    <col min="8706" max="8706" width="15.42578125" style="118" bestFit="1" customWidth="1"/>
    <col min="8707" max="8707" width="36" style="118" bestFit="1" customWidth="1"/>
    <col min="8708" max="8708" width="12.140625" style="118" customWidth="1"/>
    <col min="8709" max="8709" width="10.7109375" style="118" customWidth="1"/>
    <col min="8710" max="8710" width="11.5703125" style="118" customWidth="1"/>
    <col min="8711" max="8711" width="10.7109375" style="118" customWidth="1"/>
    <col min="8712" max="8712" width="11.7109375" style="118" customWidth="1"/>
    <col min="8713" max="8713" width="10.7109375" style="118" customWidth="1"/>
    <col min="8714" max="8714" width="12.5703125" style="118" customWidth="1"/>
    <col min="8715" max="8715" width="2.28515625" style="118" customWidth="1"/>
    <col min="8716" max="8716" width="10.7109375" style="118" customWidth="1"/>
    <col min="8717" max="8717" width="14" style="118" customWidth="1"/>
    <col min="8718" max="8718" width="10.7109375" style="118" customWidth="1"/>
    <col min="8719" max="8719" width="8.85546875" style="118" customWidth="1"/>
    <col min="8720" max="8957" width="9.140625" style="118" customWidth="1"/>
    <col min="8958" max="8958" width="3.28515625" style="118" customWidth="1"/>
    <col min="8959" max="8959" width="11.85546875" style="118" customWidth="1"/>
    <col min="8960" max="8960" width="26.28515625" style="118"/>
    <col min="8961" max="8961" width="4.28515625" style="118" customWidth="1"/>
    <col min="8962" max="8962" width="15.42578125" style="118" bestFit="1" customWidth="1"/>
    <col min="8963" max="8963" width="36" style="118" bestFit="1" customWidth="1"/>
    <col min="8964" max="8964" width="12.140625" style="118" customWidth="1"/>
    <col min="8965" max="8965" width="10.7109375" style="118" customWidth="1"/>
    <col min="8966" max="8966" width="11.5703125" style="118" customWidth="1"/>
    <col min="8967" max="8967" width="10.7109375" style="118" customWidth="1"/>
    <col min="8968" max="8968" width="11.7109375" style="118" customWidth="1"/>
    <col min="8969" max="8969" width="10.7109375" style="118" customWidth="1"/>
    <col min="8970" max="8970" width="12.5703125" style="118" customWidth="1"/>
    <col min="8971" max="8971" width="2.28515625" style="118" customWidth="1"/>
    <col min="8972" max="8972" width="10.7109375" style="118" customWidth="1"/>
    <col min="8973" max="8973" width="14" style="118" customWidth="1"/>
    <col min="8974" max="8974" width="10.7109375" style="118" customWidth="1"/>
    <col min="8975" max="8975" width="8.85546875" style="118" customWidth="1"/>
    <col min="8976" max="9213" width="9.140625" style="118" customWidth="1"/>
    <col min="9214" max="9214" width="3.28515625" style="118" customWidth="1"/>
    <col min="9215" max="9215" width="11.85546875" style="118" customWidth="1"/>
    <col min="9216" max="9216" width="26.28515625" style="118"/>
    <col min="9217" max="9217" width="4.28515625" style="118" customWidth="1"/>
    <col min="9218" max="9218" width="15.42578125" style="118" bestFit="1" customWidth="1"/>
    <col min="9219" max="9219" width="36" style="118" bestFit="1" customWidth="1"/>
    <col min="9220" max="9220" width="12.140625" style="118" customWidth="1"/>
    <col min="9221" max="9221" width="10.7109375" style="118" customWidth="1"/>
    <col min="9222" max="9222" width="11.5703125" style="118" customWidth="1"/>
    <col min="9223" max="9223" width="10.7109375" style="118" customWidth="1"/>
    <col min="9224" max="9224" width="11.7109375" style="118" customWidth="1"/>
    <col min="9225" max="9225" width="10.7109375" style="118" customWidth="1"/>
    <col min="9226" max="9226" width="12.5703125" style="118" customWidth="1"/>
    <col min="9227" max="9227" width="2.28515625" style="118" customWidth="1"/>
    <col min="9228" max="9228" width="10.7109375" style="118" customWidth="1"/>
    <col min="9229" max="9229" width="14" style="118" customWidth="1"/>
    <col min="9230" max="9230" width="10.7109375" style="118" customWidth="1"/>
    <col min="9231" max="9231" width="8.85546875" style="118" customWidth="1"/>
    <col min="9232" max="9469" width="9.140625" style="118" customWidth="1"/>
    <col min="9470" max="9470" width="3.28515625" style="118" customWidth="1"/>
    <col min="9471" max="9471" width="11.85546875" style="118" customWidth="1"/>
    <col min="9472" max="9472" width="26.28515625" style="118"/>
    <col min="9473" max="9473" width="4.28515625" style="118" customWidth="1"/>
    <col min="9474" max="9474" width="15.42578125" style="118" bestFit="1" customWidth="1"/>
    <col min="9475" max="9475" width="36" style="118" bestFit="1" customWidth="1"/>
    <col min="9476" max="9476" width="12.140625" style="118" customWidth="1"/>
    <col min="9477" max="9477" width="10.7109375" style="118" customWidth="1"/>
    <col min="9478" max="9478" width="11.5703125" style="118" customWidth="1"/>
    <col min="9479" max="9479" width="10.7109375" style="118" customWidth="1"/>
    <col min="9480" max="9480" width="11.7109375" style="118" customWidth="1"/>
    <col min="9481" max="9481" width="10.7109375" style="118" customWidth="1"/>
    <col min="9482" max="9482" width="12.5703125" style="118" customWidth="1"/>
    <col min="9483" max="9483" width="2.28515625" style="118" customWidth="1"/>
    <col min="9484" max="9484" width="10.7109375" style="118" customWidth="1"/>
    <col min="9485" max="9485" width="14" style="118" customWidth="1"/>
    <col min="9486" max="9486" width="10.7109375" style="118" customWidth="1"/>
    <col min="9487" max="9487" width="8.85546875" style="118" customWidth="1"/>
    <col min="9488" max="9725" width="9.140625" style="118" customWidth="1"/>
    <col min="9726" max="9726" width="3.28515625" style="118" customWidth="1"/>
    <col min="9727" max="9727" width="11.85546875" style="118" customWidth="1"/>
    <col min="9728" max="9728" width="26.28515625" style="118"/>
    <col min="9729" max="9729" width="4.28515625" style="118" customWidth="1"/>
    <col min="9730" max="9730" width="15.42578125" style="118" bestFit="1" customWidth="1"/>
    <col min="9731" max="9731" width="36" style="118" bestFit="1" customWidth="1"/>
    <col min="9732" max="9732" width="12.140625" style="118" customWidth="1"/>
    <col min="9733" max="9733" width="10.7109375" style="118" customWidth="1"/>
    <col min="9734" max="9734" width="11.5703125" style="118" customWidth="1"/>
    <col min="9735" max="9735" width="10.7109375" style="118" customWidth="1"/>
    <col min="9736" max="9736" width="11.7109375" style="118" customWidth="1"/>
    <col min="9737" max="9737" width="10.7109375" style="118" customWidth="1"/>
    <col min="9738" max="9738" width="12.5703125" style="118" customWidth="1"/>
    <col min="9739" max="9739" width="2.28515625" style="118" customWidth="1"/>
    <col min="9740" max="9740" width="10.7109375" style="118" customWidth="1"/>
    <col min="9741" max="9741" width="14" style="118" customWidth="1"/>
    <col min="9742" max="9742" width="10.7109375" style="118" customWidth="1"/>
    <col min="9743" max="9743" width="8.85546875" style="118" customWidth="1"/>
    <col min="9744" max="9981" width="9.140625" style="118" customWidth="1"/>
    <col min="9982" max="9982" width="3.28515625" style="118" customWidth="1"/>
    <col min="9983" max="9983" width="11.85546875" style="118" customWidth="1"/>
    <col min="9984" max="9984" width="26.28515625" style="118"/>
    <col min="9985" max="9985" width="4.28515625" style="118" customWidth="1"/>
    <col min="9986" max="9986" width="15.42578125" style="118" bestFit="1" customWidth="1"/>
    <col min="9987" max="9987" width="36" style="118" bestFit="1" customWidth="1"/>
    <col min="9988" max="9988" width="12.140625" style="118" customWidth="1"/>
    <col min="9989" max="9989" width="10.7109375" style="118" customWidth="1"/>
    <col min="9990" max="9990" width="11.5703125" style="118" customWidth="1"/>
    <col min="9991" max="9991" width="10.7109375" style="118" customWidth="1"/>
    <col min="9992" max="9992" width="11.7109375" style="118" customWidth="1"/>
    <col min="9993" max="9993" width="10.7109375" style="118" customWidth="1"/>
    <col min="9994" max="9994" width="12.5703125" style="118" customWidth="1"/>
    <col min="9995" max="9995" width="2.28515625" style="118" customWidth="1"/>
    <col min="9996" max="9996" width="10.7109375" style="118" customWidth="1"/>
    <col min="9997" max="9997" width="14" style="118" customWidth="1"/>
    <col min="9998" max="9998" width="10.7109375" style="118" customWidth="1"/>
    <col min="9999" max="9999" width="8.85546875" style="118" customWidth="1"/>
    <col min="10000" max="10237" width="9.140625" style="118" customWidth="1"/>
    <col min="10238" max="10238" width="3.28515625" style="118" customWidth="1"/>
    <col min="10239" max="10239" width="11.85546875" style="118" customWidth="1"/>
    <col min="10240" max="10240" width="26.28515625" style="118"/>
    <col min="10241" max="10241" width="4.28515625" style="118" customWidth="1"/>
    <col min="10242" max="10242" width="15.42578125" style="118" bestFit="1" customWidth="1"/>
    <col min="10243" max="10243" width="36" style="118" bestFit="1" customWidth="1"/>
    <col min="10244" max="10244" width="12.140625" style="118" customWidth="1"/>
    <col min="10245" max="10245" width="10.7109375" style="118" customWidth="1"/>
    <col min="10246" max="10246" width="11.5703125" style="118" customWidth="1"/>
    <col min="10247" max="10247" width="10.7109375" style="118" customWidth="1"/>
    <col min="10248" max="10248" width="11.7109375" style="118" customWidth="1"/>
    <col min="10249" max="10249" width="10.7109375" style="118" customWidth="1"/>
    <col min="10250" max="10250" width="12.5703125" style="118" customWidth="1"/>
    <col min="10251" max="10251" width="2.28515625" style="118" customWidth="1"/>
    <col min="10252" max="10252" width="10.7109375" style="118" customWidth="1"/>
    <col min="10253" max="10253" width="14" style="118" customWidth="1"/>
    <col min="10254" max="10254" width="10.7109375" style="118" customWidth="1"/>
    <col min="10255" max="10255" width="8.85546875" style="118" customWidth="1"/>
    <col min="10256" max="10493" width="9.140625" style="118" customWidth="1"/>
    <col min="10494" max="10494" width="3.28515625" style="118" customWidth="1"/>
    <col min="10495" max="10495" width="11.85546875" style="118" customWidth="1"/>
    <col min="10496" max="10496" width="26.28515625" style="118"/>
    <col min="10497" max="10497" width="4.28515625" style="118" customWidth="1"/>
    <col min="10498" max="10498" width="15.42578125" style="118" bestFit="1" customWidth="1"/>
    <col min="10499" max="10499" width="36" style="118" bestFit="1" customWidth="1"/>
    <col min="10500" max="10500" width="12.140625" style="118" customWidth="1"/>
    <col min="10501" max="10501" width="10.7109375" style="118" customWidth="1"/>
    <col min="10502" max="10502" width="11.5703125" style="118" customWidth="1"/>
    <col min="10503" max="10503" width="10.7109375" style="118" customWidth="1"/>
    <col min="10504" max="10504" width="11.7109375" style="118" customWidth="1"/>
    <col min="10505" max="10505" width="10.7109375" style="118" customWidth="1"/>
    <col min="10506" max="10506" width="12.5703125" style="118" customWidth="1"/>
    <col min="10507" max="10507" width="2.28515625" style="118" customWidth="1"/>
    <col min="10508" max="10508" width="10.7109375" style="118" customWidth="1"/>
    <col min="10509" max="10509" width="14" style="118" customWidth="1"/>
    <col min="10510" max="10510" width="10.7109375" style="118" customWidth="1"/>
    <col min="10511" max="10511" width="8.85546875" style="118" customWidth="1"/>
    <col min="10512" max="10749" width="9.140625" style="118" customWidth="1"/>
    <col min="10750" max="10750" width="3.28515625" style="118" customWidth="1"/>
    <col min="10751" max="10751" width="11.85546875" style="118" customWidth="1"/>
    <col min="10752" max="10752" width="26.28515625" style="118"/>
    <col min="10753" max="10753" width="4.28515625" style="118" customWidth="1"/>
    <col min="10754" max="10754" width="15.42578125" style="118" bestFit="1" customWidth="1"/>
    <col min="10755" max="10755" width="36" style="118" bestFit="1" customWidth="1"/>
    <col min="10756" max="10756" width="12.140625" style="118" customWidth="1"/>
    <col min="10757" max="10757" width="10.7109375" style="118" customWidth="1"/>
    <col min="10758" max="10758" width="11.5703125" style="118" customWidth="1"/>
    <col min="10759" max="10759" width="10.7109375" style="118" customWidth="1"/>
    <col min="10760" max="10760" width="11.7109375" style="118" customWidth="1"/>
    <col min="10761" max="10761" width="10.7109375" style="118" customWidth="1"/>
    <col min="10762" max="10762" width="12.5703125" style="118" customWidth="1"/>
    <col min="10763" max="10763" width="2.28515625" style="118" customWidth="1"/>
    <col min="10764" max="10764" width="10.7109375" style="118" customWidth="1"/>
    <col min="10765" max="10765" width="14" style="118" customWidth="1"/>
    <col min="10766" max="10766" width="10.7109375" style="118" customWidth="1"/>
    <col min="10767" max="10767" width="8.85546875" style="118" customWidth="1"/>
    <col min="10768" max="11005" width="9.140625" style="118" customWidth="1"/>
    <col min="11006" max="11006" width="3.28515625" style="118" customWidth="1"/>
    <col min="11007" max="11007" width="11.85546875" style="118" customWidth="1"/>
    <col min="11008" max="11008" width="26.28515625" style="118"/>
    <col min="11009" max="11009" width="4.28515625" style="118" customWidth="1"/>
    <col min="11010" max="11010" width="15.42578125" style="118" bestFit="1" customWidth="1"/>
    <col min="11011" max="11011" width="36" style="118" bestFit="1" customWidth="1"/>
    <col min="11012" max="11012" width="12.140625" style="118" customWidth="1"/>
    <col min="11013" max="11013" width="10.7109375" style="118" customWidth="1"/>
    <col min="11014" max="11014" width="11.5703125" style="118" customWidth="1"/>
    <col min="11015" max="11015" width="10.7109375" style="118" customWidth="1"/>
    <col min="11016" max="11016" width="11.7109375" style="118" customWidth="1"/>
    <col min="11017" max="11017" width="10.7109375" style="118" customWidth="1"/>
    <col min="11018" max="11018" width="12.5703125" style="118" customWidth="1"/>
    <col min="11019" max="11019" width="2.28515625" style="118" customWidth="1"/>
    <col min="11020" max="11020" width="10.7109375" style="118" customWidth="1"/>
    <col min="11021" max="11021" width="14" style="118" customWidth="1"/>
    <col min="11022" max="11022" width="10.7109375" style="118" customWidth="1"/>
    <col min="11023" max="11023" width="8.85546875" style="118" customWidth="1"/>
    <col min="11024" max="11261" width="9.140625" style="118" customWidth="1"/>
    <col min="11262" max="11262" width="3.28515625" style="118" customWidth="1"/>
    <col min="11263" max="11263" width="11.85546875" style="118" customWidth="1"/>
    <col min="11264" max="11264" width="26.28515625" style="118"/>
    <col min="11265" max="11265" width="4.28515625" style="118" customWidth="1"/>
    <col min="11266" max="11266" width="15.42578125" style="118" bestFit="1" customWidth="1"/>
    <col min="11267" max="11267" width="36" style="118" bestFit="1" customWidth="1"/>
    <col min="11268" max="11268" width="12.140625" style="118" customWidth="1"/>
    <col min="11269" max="11269" width="10.7109375" style="118" customWidth="1"/>
    <col min="11270" max="11270" width="11.5703125" style="118" customWidth="1"/>
    <col min="11271" max="11271" width="10.7109375" style="118" customWidth="1"/>
    <col min="11272" max="11272" width="11.7109375" style="118" customWidth="1"/>
    <col min="11273" max="11273" width="10.7109375" style="118" customWidth="1"/>
    <col min="11274" max="11274" width="12.5703125" style="118" customWidth="1"/>
    <col min="11275" max="11275" width="2.28515625" style="118" customWidth="1"/>
    <col min="11276" max="11276" width="10.7109375" style="118" customWidth="1"/>
    <col min="11277" max="11277" width="14" style="118" customWidth="1"/>
    <col min="11278" max="11278" width="10.7109375" style="118" customWidth="1"/>
    <col min="11279" max="11279" width="8.85546875" style="118" customWidth="1"/>
    <col min="11280" max="11517" width="9.140625" style="118" customWidth="1"/>
    <col min="11518" max="11518" width="3.28515625" style="118" customWidth="1"/>
    <col min="11519" max="11519" width="11.85546875" style="118" customWidth="1"/>
    <col min="11520" max="11520" width="26.28515625" style="118"/>
    <col min="11521" max="11521" width="4.28515625" style="118" customWidth="1"/>
    <col min="11522" max="11522" width="15.42578125" style="118" bestFit="1" customWidth="1"/>
    <col min="11523" max="11523" width="36" style="118" bestFit="1" customWidth="1"/>
    <col min="11524" max="11524" width="12.140625" style="118" customWidth="1"/>
    <col min="11525" max="11525" width="10.7109375" style="118" customWidth="1"/>
    <col min="11526" max="11526" width="11.5703125" style="118" customWidth="1"/>
    <col min="11527" max="11527" width="10.7109375" style="118" customWidth="1"/>
    <col min="11528" max="11528" width="11.7109375" style="118" customWidth="1"/>
    <col min="11529" max="11529" width="10.7109375" style="118" customWidth="1"/>
    <col min="11530" max="11530" width="12.5703125" style="118" customWidth="1"/>
    <col min="11531" max="11531" width="2.28515625" style="118" customWidth="1"/>
    <col min="11532" max="11532" width="10.7109375" style="118" customWidth="1"/>
    <col min="11533" max="11533" width="14" style="118" customWidth="1"/>
    <col min="11534" max="11534" width="10.7109375" style="118" customWidth="1"/>
    <col min="11535" max="11535" width="8.85546875" style="118" customWidth="1"/>
    <col min="11536" max="11773" width="9.140625" style="118" customWidth="1"/>
    <col min="11774" max="11774" width="3.28515625" style="118" customWidth="1"/>
    <col min="11775" max="11775" width="11.85546875" style="118" customWidth="1"/>
    <col min="11776" max="11776" width="26.28515625" style="118"/>
    <col min="11777" max="11777" width="4.28515625" style="118" customWidth="1"/>
    <col min="11778" max="11778" width="15.42578125" style="118" bestFit="1" customWidth="1"/>
    <col min="11779" max="11779" width="36" style="118" bestFit="1" customWidth="1"/>
    <col min="11780" max="11780" width="12.140625" style="118" customWidth="1"/>
    <col min="11781" max="11781" width="10.7109375" style="118" customWidth="1"/>
    <col min="11782" max="11782" width="11.5703125" style="118" customWidth="1"/>
    <col min="11783" max="11783" width="10.7109375" style="118" customWidth="1"/>
    <col min="11784" max="11784" width="11.7109375" style="118" customWidth="1"/>
    <col min="11785" max="11785" width="10.7109375" style="118" customWidth="1"/>
    <col min="11786" max="11786" width="12.5703125" style="118" customWidth="1"/>
    <col min="11787" max="11787" width="2.28515625" style="118" customWidth="1"/>
    <col min="11788" max="11788" width="10.7109375" style="118" customWidth="1"/>
    <col min="11789" max="11789" width="14" style="118" customWidth="1"/>
    <col min="11790" max="11790" width="10.7109375" style="118" customWidth="1"/>
    <col min="11791" max="11791" width="8.85546875" style="118" customWidth="1"/>
    <col min="11792" max="12029" width="9.140625" style="118" customWidth="1"/>
    <col min="12030" max="12030" width="3.28515625" style="118" customWidth="1"/>
    <col min="12031" max="12031" width="11.85546875" style="118" customWidth="1"/>
    <col min="12032" max="12032" width="26.28515625" style="118"/>
    <col min="12033" max="12033" width="4.28515625" style="118" customWidth="1"/>
    <col min="12034" max="12034" width="15.42578125" style="118" bestFit="1" customWidth="1"/>
    <col min="12035" max="12035" width="36" style="118" bestFit="1" customWidth="1"/>
    <col min="12036" max="12036" width="12.140625" style="118" customWidth="1"/>
    <col min="12037" max="12037" width="10.7109375" style="118" customWidth="1"/>
    <col min="12038" max="12038" width="11.5703125" style="118" customWidth="1"/>
    <col min="12039" max="12039" width="10.7109375" style="118" customWidth="1"/>
    <col min="12040" max="12040" width="11.7109375" style="118" customWidth="1"/>
    <col min="12041" max="12041" width="10.7109375" style="118" customWidth="1"/>
    <col min="12042" max="12042" width="12.5703125" style="118" customWidth="1"/>
    <col min="12043" max="12043" width="2.28515625" style="118" customWidth="1"/>
    <col min="12044" max="12044" width="10.7109375" style="118" customWidth="1"/>
    <col min="12045" max="12045" width="14" style="118" customWidth="1"/>
    <col min="12046" max="12046" width="10.7109375" style="118" customWidth="1"/>
    <col min="12047" max="12047" width="8.85546875" style="118" customWidth="1"/>
    <col min="12048" max="12285" width="9.140625" style="118" customWidth="1"/>
    <col min="12286" max="12286" width="3.28515625" style="118" customWidth="1"/>
    <col min="12287" max="12287" width="11.85546875" style="118" customWidth="1"/>
    <col min="12288" max="12288" width="26.28515625" style="118"/>
    <col min="12289" max="12289" width="4.28515625" style="118" customWidth="1"/>
    <col min="12290" max="12290" width="15.42578125" style="118" bestFit="1" customWidth="1"/>
    <col min="12291" max="12291" width="36" style="118" bestFit="1" customWidth="1"/>
    <col min="12292" max="12292" width="12.140625" style="118" customWidth="1"/>
    <col min="12293" max="12293" width="10.7109375" style="118" customWidth="1"/>
    <col min="12294" max="12294" width="11.5703125" style="118" customWidth="1"/>
    <col min="12295" max="12295" width="10.7109375" style="118" customWidth="1"/>
    <col min="12296" max="12296" width="11.7109375" style="118" customWidth="1"/>
    <col min="12297" max="12297" width="10.7109375" style="118" customWidth="1"/>
    <col min="12298" max="12298" width="12.5703125" style="118" customWidth="1"/>
    <col min="12299" max="12299" width="2.28515625" style="118" customWidth="1"/>
    <col min="12300" max="12300" width="10.7109375" style="118" customWidth="1"/>
    <col min="12301" max="12301" width="14" style="118" customWidth="1"/>
    <col min="12302" max="12302" width="10.7109375" style="118" customWidth="1"/>
    <col min="12303" max="12303" width="8.85546875" style="118" customWidth="1"/>
    <col min="12304" max="12541" width="9.140625" style="118" customWidth="1"/>
    <col min="12542" max="12542" width="3.28515625" style="118" customWidth="1"/>
    <col min="12543" max="12543" width="11.85546875" style="118" customWidth="1"/>
    <col min="12544" max="12544" width="26.28515625" style="118"/>
    <col min="12545" max="12545" width="4.28515625" style="118" customWidth="1"/>
    <col min="12546" max="12546" width="15.42578125" style="118" bestFit="1" customWidth="1"/>
    <col min="12547" max="12547" width="36" style="118" bestFit="1" customWidth="1"/>
    <col min="12548" max="12548" width="12.140625" style="118" customWidth="1"/>
    <col min="12549" max="12549" width="10.7109375" style="118" customWidth="1"/>
    <col min="12550" max="12550" width="11.5703125" style="118" customWidth="1"/>
    <col min="12551" max="12551" width="10.7109375" style="118" customWidth="1"/>
    <col min="12552" max="12552" width="11.7109375" style="118" customWidth="1"/>
    <col min="12553" max="12553" width="10.7109375" style="118" customWidth="1"/>
    <col min="12554" max="12554" width="12.5703125" style="118" customWidth="1"/>
    <col min="12555" max="12555" width="2.28515625" style="118" customWidth="1"/>
    <col min="12556" max="12556" width="10.7109375" style="118" customWidth="1"/>
    <col min="12557" max="12557" width="14" style="118" customWidth="1"/>
    <col min="12558" max="12558" width="10.7109375" style="118" customWidth="1"/>
    <col min="12559" max="12559" width="8.85546875" style="118" customWidth="1"/>
    <col min="12560" max="12797" width="9.140625" style="118" customWidth="1"/>
    <col min="12798" max="12798" width="3.28515625" style="118" customWidth="1"/>
    <col min="12799" max="12799" width="11.85546875" style="118" customWidth="1"/>
    <col min="12800" max="12800" width="26.28515625" style="118"/>
    <col min="12801" max="12801" width="4.28515625" style="118" customWidth="1"/>
    <col min="12802" max="12802" width="15.42578125" style="118" bestFit="1" customWidth="1"/>
    <col min="12803" max="12803" width="36" style="118" bestFit="1" customWidth="1"/>
    <col min="12804" max="12804" width="12.140625" style="118" customWidth="1"/>
    <col min="12805" max="12805" width="10.7109375" style="118" customWidth="1"/>
    <col min="12806" max="12806" width="11.5703125" style="118" customWidth="1"/>
    <col min="12807" max="12807" width="10.7109375" style="118" customWidth="1"/>
    <col min="12808" max="12808" width="11.7109375" style="118" customWidth="1"/>
    <col min="12809" max="12809" width="10.7109375" style="118" customWidth="1"/>
    <col min="12810" max="12810" width="12.5703125" style="118" customWidth="1"/>
    <col min="12811" max="12811" width="2.28515625" style="118" customWidth="1"/>
    <col min="12812" max="12812" width="10.7109375" style="118" customWidth="1"/>
    <col min="12813" max="12813" width="14" style="118" customWidth="1"/>
    <col min="12814" max="12814" width="10.7109375" style="118" customWidth="1"/>
    <col min="12815" max="12815" width="8.85546875" style="118" customWidth="1"/>
    <col min="12816" max="13053" width="9.140625" style="118" customWidth="1"/>
    <col min="13054" max="13054" width="3.28515625" style="118" customWidth="1"/>
    <col min="13055" max="13055" width="11.85546875" style="118" customWidth="1"/>
    <col min="13056" max="13056" width="26.28515625" style="118"/>
    <col min="13057" max="13057" width="4.28515625" style="118" customWidth="1"/>
    <col min="13058" max="13058" width="15.42578125" style="118" bestFit="1" customWidth="1"/>
    <col min="13059" max="13059" width="36" style="118" bestFit="1" customWidth="1"/>
    <col min="13060" max="13060" width="12.140625" style="118" customWidth="1"/>
    <col min="13061" max="13061" width="10.7109375" style="118" customWidth="1"/>
    <col min="13062" max="13062" width="11.5703125" style="118" customWidth="1"/>
    <col min="13063" max="13063" width="10.7109375" style="118" customWidth="1"/>
    <col min="13064" max="13064" width="11.7109375" style="118" customWidth="1"/>
    <col min="13065" max="13065" width="10.7109375" style="118" customWidth="1"/>
    <col min="13066" max="13066" width="12.5703125" style="118" customWidth="1"/>
    <col min="13067" max="13067" width="2.28515625" style="118" customWidth="1"/>
    <col min="13068" max="13068" width="10.7109375" style="118" customWidth="1"/>
    <col min="13069" max="13069" width="14" style="118" customWidth="1"/>
    <col min="13070" max="13070" width="10.7109375" style="118" customWidth="1"/>
    <col min="13071" max="13071" width="8.85546875" style="118" customWidth="1"/>
    <col min="13072" max="13309" width="9.140625" style="118" customWidth="1"/>
    <col min="13310" max="13310" width="3.28515625" style="118" customWidth="1"/>
    <col min="13311" max="13311" width="11.85546875" style="118" customWidth="1"/>
    <col min="13312" max="13312" width="26.28515625" style="118"/>
    <col min="13313" max="13313" width="4.28515625" style="118" customWidth="1"/>
    <col min="13314" max="13314" width="15.42578125" style="118" bestFit="1" customWidth="1"/>
    <col min="13315" max="13315" width="36" style="118" bestFit="1" customWidth="1"/>
    <col min="13316" max="13316" width="12.140625" style="118" customWidth="1"/>
    <col min="13317" max="13317" width="10.7109375" style="118" customWidth="1"/>
    <col min="13318" max="13318" width="11.5703125" style="118" customWidth="1"/>
    <col min="13319" max="13319" width="10.7109375" style="118" customWidth="1"/>
    <col min="13320" max="13320" width="11.7109375" style="118" customWidth="1"/>
    <col min="13321" max="13321" width="10.7109375" style="118" customWidth="1"/>
    <col min="13322" max="13322" width="12.5703125" style="118" customWidth="1"/>
    <col min="13323" max="13323" width="2.28515625" style="118" customWidth="1"/>
    <col min="13324" max="13324" width="10.7109375" style="118" customWidth="1"/>
    <col min="13325" max="13325" width="14" style="118" customWidth="1"/>
    <col min="13326" max="13326" width="10.7109375" style="118" customWidth="1"/>
    <col min="13327" max="13327" width="8.85546875" style="118" customWidth="1"/>
    <col min="13328" max="13565" width="9.140625" style="118" customWidth="1"/>
    <col min="13566" max="13566" width="3.28515625" style="118" customWidth="1"/>
    <col min="13567" max="13567" width="11.85546875" style="118" customWidth="1"/>
    <col min="13568" max="13568" width="26.28515625" style="118"/>
    <col min="13569" max="13569" width="4.28515625" style="118" customWidth="1"/>
    <col min="13570" max="13570" width="15.42578125" style="118" bestFit="1" customWidth="1"/>
    <col min="13571" max="13571" width="36" style="118" bestFit="1" customWidth="1"/>
    <col min="13572" max="13572" width="12.140625" style="118" customWidth="1"/>
    <col min="13573" max="13573" width="10.7109375" style="118" customWidth="1"/>
    <col min="13574" max="13574" width="11.5703125" style="118" customWidth="1"/>
    <col min="13575" max="13575" width="10.7109375" style="118" customWidth="1"/>
    <col min="13576" max="13576" width="11.7109375" style="118" customWidth="1"/>
    <col min="13577" max="13577" width="10.7109375" style="118" customWidth="1"/>
    <col min="13578" max="13578" width="12.5703125" style="118" customWidth="1"/>
    <col min="13579" max="13579" width="2.28515625" style="118" customWidth="1"/>
    <col min="13580" max="13580" width="10.7109375" style="118" customWidth="1"/>
    <col min="13581" max="13581" width="14" style="118" customWidth="1"/>
    <col min="13582" max="13582" width="10.7109375" style="118" customWidth="1"/>
    <col min="13583" max="13583" width="8.85546875" style="118" customWidth="1"/>
    <col min="13584" max="13821" width="9.140625" style="118" customWidth="1"/>
    <col min="13822" max="13822" width="3.28515625" style="118" customWidth="1"/>
    <col min="13823" max="13823" width="11.85546875" style="118" customWidth="1"/>
    <col min="13824" max="13824" width="26.28515625" style="118"/>
    <col min="13825" max="13825" width="4.28515625" style="118" customWidth="1"/>
    <col min="13826" max="13826" width="15.42578125" style="118" bestFit="1" customWidth="1"/>
    <col min="13827" max="13827" width="36" style="118" bestFit="1" customWidth="1"/>
    <col min="13828" max="13828" width="12.140625" style="118" customWidth="1"/>
    <col min="13829" max="13829" width="10.7109375" style="118" customWidth="1"/>
    <col min="13830" max="13830" width="11.5703125" style="118" customWidth="1"/>
    <col min="13831" max="13831" width="10.7109375" style="118" customWidth="1"/>
    <col min="13832" max="13832" width="11.7109375" style="118" customWidth="1"/>
    <col min="13833" max="13833" width="10.7109375" style="118" customWidth="1"/>
    <col min="13834" max="13834" width="12.5703125" style="118" customWidth="1"/>
    <col min="13835" max="13835" width="2.28515625" style="118" customWidth="1"/>
    <col min="13836" max="13836" width="10.7109375" style="118" customWidth="1"/>
    <col min="13837" max="13837" width="14" style="118" customWidth="1"/>
    <col min="13838" max="13838" width="10.7109375" style="118" customWidth="1"/>
    <col min="13839" max="13839" width="8.85546875" style="118" customWidth="1"/>
    <col min="13840" max="14077" width="9.140625" style="118" customWidth="1"/>
    <col min="14078" max="14078" width="3.28515625" style="118" customWidth="1"/>
    <col min="14079" max="14079" width="11.85546875" style="118" customWidth="1"/>
    <col min="14080" max="14080" width="26.28515625" style="118"/>
    <col min="14081" max="14081" width="4.28515625" style="118" customWidth="1"/>
    <col min="14082" max="14082" width="15.42578125" style="118" bestFit="1" customWidth="1"/>
    <col min="14083" max="14083" width="36" style="118" bestFit="1" customWidth="1"/>
    <col min="14084" max="14084" width="12.140625" style="118" customWidth="1"/>
    <col min="14085" max="14085" width="10.7109375" style="118" customWidth="1"/>
    <col min="14086" max="14086" width="11.5703125" style="118" customWidth="1"/>
    <col min="14087" max="14087" width="10.7109375" style="118" customWidth="1"/>
    <col min="14088" max="14088" width="11.7109375" style="118" customWidth="1"/>
    <col min="14089" max="14089" width="10.7109375" style="118" customWidth="1"/>
    <col min="14090" max="14090" width="12.5703125" style="118" customWidth="1"/>
    <col min="14091" max="14091" width="2.28515625" style="118" customWidth="1"/>
    <col min="14092" max="14092" width="10.7109375" style="118" customWidth="1"/>
    <col min="14093" max="14093" width="14" style="118" customWidth="1"/>
    <col min="14094" max="14094" width="10.7109375" style="118" customWidth="1"/>
    <col min="14095" max="14095" width="8.85546875" style="118" customWidth="1"/>
    <col min="14096" max="14333" width="9.140625" style="118" customWidth="1"/>
    <col min="14334" max="14334" width="3.28515625" style="118" customWidth="1"/>
    <col min="14335" max="14335" width="11.85546875" style="118" customWidth="1"/>
    <col min="14336" max="14336" width="26.28515625" style="118"/>
    <col min="14337" max="14337" width="4.28515625" style="118" customWidth="1"/>
    <col min="14338" max="14338" width="15.42578125" style="118" bestFit="1" customWidth="1"/>
    <col min="14339" max="14339" width="36" style="118" bestFit="1" customWidth="1"/>
    <col min="14340" max="14340" width="12.140625" style="118" customWidth="1"/>
    <col min="14341" max="14341" width="10.7109375" style="118" customWidth="1"/>
    <col min="14342" max="14342" width="11.5703125" style="118" customWidth="1"/>
    <col min="14343" max="14343" width="10.7109375" style="118" customWidth="1"/>
    <col min="14344" max="14344" width="11.7109375" style="118" customWidth="1"/>
    <col min="14345" max="14345" width="10.7109375" style="118" customWidth="1"/>
    <col min="14346" max="14346" width="12.5703125" style="118" customWidth="1"/>
    <col min="14347" max="14347" width="2.28515625" style="118" customWidth="1"/>
    <col min="14348" max="14348" width="10.7109375" style="118" customWidth="1"/>
    <col min="14349" max="14349" width="14" style="118" customWidth="1"/>
    <col min="14350" max="14350" width="10.7109375" style="118" customWidth="1"/>
    <col min="14351" max="14351" width="8.85546875" style="118" customWidth="1"/>
    <col min="14352" max="14589" width="9.140625" style="118" customWidth="1"/>
    <col min="14590" max="14590" width="3.28515625" style="118" customWidth="1"/>
    <col min="14591" max="14591" width="11.85546875" style="118" customWidth="1"/>
    <col min="14592" max="14592" width="26.28515625" style="118"/>
    <col min="14593" max="14593" width="4.28515625" style="118" customWidth="1"/>
    <col min="14594" max="14594" width="15.42578125" style="118" bestFit="1" customWidth="1"/>
    <col min="14595" max="14595" width="36" style="118" bestFit="1" customWidth="1"/>
    <col min="14596" max="14596" width="12.140625" style="118" customWidth="1"/>
    <col min="14597" max="14597" width="10.7109375" style="118" customWidth="1"/>
    <col min="14598" max="14598" width="11.5703125" style="118" customWidth="1"/>
    <col min="14599" max="14599" width="10.7109375" style="118" customWidth="1"/>
    <col min="14600" max="14600" width="11.7109375" style="118" customWidth="1"/>
    <col min="14601" max="14601" width="10.7109375" style="118" customWidth="1"/>
    <col min="14602" max="14602" width="12.5703125" style="118" customWidth="1"/>
    <col min="14603" max="14603" width="2.28515625" style="118" customWidth="1"/>
    <col min="14604" max="14604" width="10.7109375" style="118" customWidth="1"/>
    <col min="14605" max="14605" width="14" style="118" customWidth="1"/>
    <col min="14606" max="14606" width="10.7109375" style="118" customWidth="1"/>
    <col min="14607" max="14607" width="8.85546875" style="118" customWidth="1"/>
    <col min="14608" max="14845" width="9.140625" style="118" customWidth="1"/>
    <col min="14846" max="14846" width="3.28515625" style="118" customWidth="1"/>
    <col min="14847" max="14847" width="11.85546875" style="118" customWidth="1"/>
    <col min="14848" max="14848" width="26.28515625" style="118"/>
    <col min="14849" max="14849" width="4.28515625" style="118" customWidth="1"/>
    <col min="14850" max="14850" width="15.42578125" style="118" bestFit="1" customWidth="1"/>
    <col min="14851" max="14851" width="36" style="118" bestFit="1" customWidth="1"/>
    <col min="14852" max="14852" width="12.140625" style="118" customWidth="1"/>
    <col min="14853" max="14853" width="10.7109375" style="118" customWidth="1"/>
    <col min="14854" max="14854" width="11.5703125" style="118" customWidth="1"/>
    <col min="14855" max="14855" width="10.7109375" style="118" customWidth="1"/>
    <col min="14856" max="14856" width="11.7109375" style="118" customWidth="1"/>
    <col min="14857" max="14857" width="10.7109375" style="118" customWidth="1"/>
    <col min="14858" max="14858" width="12.5703125" style="118" customWidth="1"/>
    <col min="14859" max="14859" width="2.28515625" style="118" customWidth="1"/>
    <col min="14860" max="14860" width="10.7109375" style="118" customWidth="1"/>
    <col min="14861" max="14861" width="14" style="118" customWidth="1"/>
    <col min="14862" max="14862" width="10.7109375" style="118" customWidth="1"/>
    <col min="14863" max="14863" width="8.85546875" style="118" customWidth="1"/>
    <col min="14864" max="15101" width="9.140625" style="118" customWidth="1"/>
    <col min="15102" max="15102" width="3.28515625" style="118" customWidth="1"/>
    <col min="15103" max="15103" width="11.85546875" style="118" customWidth="1"/>
    <col min="15104" max="15104" width="26.28515625" style="118"/>
    <col min="15105" max="15105" width="4.28515625" style="118" customWidth="1"/>
    <col min="15106" max="15106" width="15.42578125" style="118" bestFit="1" customWidth="1"/>
    <col min="15107" max="15107" width="36" style="118" bestFit="1" customWidth="1"/>
    <col min="15108" max="15108" width="12.140625" style="118" customWidth="1"/>
    <col min="15109" max="15109" width="10.7109375" style="118" customWidth="1"/>
    <col min="15110" max="15110" width="11.5703125" style="118" customWidth="1"/>
    <col min="15111" max="15111" width="10.7109375" style="118" customWidth="1"/>
    <col min="15112" max="15112" width="11.7109375" style="118" customWidth="1"/>
    <col min="15113" max="15113" width="10.7109375" style="118" customWidth="1"/>
    <col min="15114" max="15114" width="12.5703125" style="118" customWidth="1"/>
    <col min="15115" max="15115" width="2.28515625" style="118" customWidth="1"/>
    <col min="15116" max="15116" width="10.7109375" style="118" customWidth="1"/>
    <col min="15117" max="15117" width="14" style="118" customWidth="1"/>
    <col min="15118" max="15118" width="10.7109375" style="118" customWidth="1"/>
    <col min="15119" max="15119" width="8.85546875" style="118" customWidth="1"/>
    <col min="15120" max="15357" width="9.140625" style="118" customWidth="1"/>
    <col min="15358" max="15358" width="3.28515625" style="118" customWidth="1"/>
    <col min="15359" max="15359" width="11.85546875" style="118" customWidth="1"/>
    <col min="15360" max="15360" width="26.28515625" style="118"/>
    <col min="15361" max="15361" width="4.28515625" style="118" customWidth="1"/>
    <col min="15362" max="15362" width="15.42578125" style="118" bestFit="1" customWidth="1"/>
    <col min="15363" max="15363" width="36" style="118" bestFit="1" customWidth="1"/>
    <col min="15364" max="15364" width="12.140625" style="118" customWidth="1"/>
    <col min="15365" max="15365" width="10.7109375" style="118" customWidth="1"/>
    <col min="15366" max="15366" width="11.5703125" style="118" customWidth="1"/>
    <col min="15367" max="15367" width="10.7109375" style="118" customWidth="1"/>
    <col min="15368" max="15368" width="11.7109375" style="118" customWidth="1"/>
    <col min="15369" max="15369" width="10.7109375" style="118" customWidth="1"/>
    <col min="15370" max="15370" width="12.5703125" style="118" customWidth="1"/>
    <col min="15371" max="15371" width="2.28515625" style="118" customWidth="1"/>
    <col min="15372" max="15372" width="10.7109375" style="118" customWidth="1"/>
    <col min="15373" max="15373" width="14" style="118" customWidth="1"/>
    <col min="15374" max="15374" width="10.7109375" style="118" customWidth="1"/>
    <col min="15375" max="15375" width="8.85546875" style="118" customWidth="1"/>
    <col min="15376" max="15613" width="9.140625" style="118" customWidth="1"/>
    <col min="15614" max="15614" width="3.28515625" style="118" customWidth="1"/>
    <col min="15615" max="15615" width="11.85546875" style="118" customWidth="1"/>
    <col min="15616" max="15616" width="26.28515625" style="118"/>
    <col min="15617" max="15617" width="4.28515625" style="118" customWidth="1"/>
    <col min="15618" max="15618" width="15.42578125" style="118" bestFit="1" customWidth="1"/>
    <col min="15619" max="15619" width="36" style="118" bestFit="1" customWidth="1"/>
    <col min="15620" max="15620" width="12.140625" style="118" customWidth="1"/>
    <col min="15621" max="15621" width="10.7109375" style="118" customWidth="1"/>
    <col min="15622" max="15622" width="11.5703125" style="118" customWidth="1"/>
    <col min="15623" max="15623" width="10.7109375" style="118" customWidth="1"/>
    <col min="15624" max="15624" width="11.7109375" style="118" customWidth="1"/>
    <col min="15625" max="15625" width="10.7109375" style="118" customWidth="1"/>
    <col min="15626" max="15626" width="12.5703125" style="118" customWidth="1"/>
    <col min="15627" max="15627" width="2.28515625" style="118" customWidth="1"/>
    <col min="15628" max="15628" width="10.7109375" style="118" customWidth="1"/>
    <col min="15629" max="15629" width="14" style="118" customWidth="1"/>
    <col min="15630" max="15630" width="10.7109375" style="118" customWidth="1"/>
    <col min="15631" max="15631" width="8.85546875" style="118" customWidth="1"/>
    <col min="15632" max="15869" width="9.140625" style="118" customWidth="1"/>
    <col min="15870" max="15870" width="3.28515625" style="118" customWidth="1"/>
    <col min="15871" max="15871" width="11.85546875" style="118" customWidth="1"/>
    <col min="15872" max="15872" width="26.28515625" style="118"/>
    <col min="15873" max="15873" width="4.28515625" style="118" customWidth="1"/>
    <col min="15874" max="15874" width="15.42578125" style="118" bestFit="1" customWidth="1"/>
    <col min="15875" max="15875" width="36" style="118" bestFit="1" customWidth="1"/>
    <col min="15876" max="15876" width="12.140625" style="118" customWidth="1"/>
    <col min="15877" max="15877" width="10.7109375" style="118" customWidth="1"/>
    <col min="15878" max="15878" width="11.5703125" style="118" customWidth="1"/>
    <col min="15879" max="15879" width="10.7109375" style="118" customWidth="1"/>
    <col min="15880" max="15880" width="11.7109375" style="118" customWidth="1"/>
    <col min="15881" max="15881" width="10.7109375" style="118" customWidth="1"/>
    <col min="15882" max="15882" width="12.5703125" style="118" customWidth="1"/>
    <col min="15883" max="15883" width="2.28515625" style="118" customWidth="1"/>
    <col min="15884" max="15884" width="10.7109375" style="118" customWidth="1"/>
    <col min="15885" max="15885" width="14" style="118" customWidth="1"/>
    <col min="15886" max="15886" width="10.7109375" style="118" customWidth="1"/>
    <col min="15887" max="15887" width="8.85546875" style="118" customWidth="1"/>
    <col min="15888" max="16125" width="9.140625" style="118" customWidth="1"/>
    <col min="16126" max="16126" width="3.28515625" style="118" customWidth="1"/>
    <col min="16127" max="16127" width="11.85546875" style="118" customWidth="1"/>
    <col min="16128" max="16128" width="26.28515625" style="118"/>
    <col min="16129" max="16129" width="4.28515625" style="118" customWidth="1"/>
    <col min="16130" max="16130" width="15.42578125" style="118" bestFit="1" customWidth="1"/>
    <col min="16131" max="16131" width="36" style="118" bestFit="1" customWidth="1"/>
    <col min="16132" max="16132" width="12.140625" style="118" customWidth="1"/>
    <col min="16133" max="16133" width="10.7109375" style="118" customWidth="1"/>
    <col min="16134" max="16134" width="11.5703125" style="118" customWidth="1"/>
    <col min="16135" max="16135" width="10.7109375" style="118" customWidth="1"/>
    <col min="16136" max="16136" width="11.7109375" style="118" customWidth="1"/>
    <col min="16137" max="16137" width="10.7109375" style="118" customWidth="1"/>
    <col min="16138" max="16138" width="12.5703125" style="118" customWidth="1"/>
    <col min="16139" max="16139" width="2.28515625" style="118" customWidth="1"/>
    <col min="16140" max="16140" width="10.7109375" style="118" customWidth="1"/>
    <col min="16141" max="16141" width="14" style="118" customWidth="1"/>
    <col min="16142" max="16142" width="10.7109375" style="118" customWidth="1"/>
    <col min="16143" max="16143" width="8.85546875" style="118" customWidth="1"/>
    <col min="16144" max="16381" width="9.140625" style="118" customWidth="1"/>
    <col min="16382" max="16382" width="3.28515625" style="118" customWidth="1"/>
    <col min="16383" max="16383" width="11.85546875" style="118" customWidth="1"/>
    <col min="16384" max="16384" width="26.28515625" style="118"/>
  </cols>
  <sheetData>
    <row r="1" spans="1:19" s="114" customFormat="1" ht="15.75" x14ac:dyDescent="0.25">
      <c r="A1" s="113" t="s">
        <v>711</v>
      </c>
      <c r="C1" s="115"/>
      <c r="D1" s="115"/>
      <c r="E1" s="115"/>
      <c r="F1" s="115"/>
      <c r="G1" s="115"/>
      <c r="H1" s="116"/>
      <c r="I1" s="115"/>
      <c r="J1" s="115"/>
      <c r="K1" s="117"/>
      <c r="L1" s="115"/>
      <c r="M1" s="115"/>
      <c r="N1" s="115"/>
      <c r="P1" s="115"/>
      <c r="Q1" s="115"/>
      <c r="R1" s="115"/>
      <c r="S1" s="115"/>
    </row>
    <row r="2" spans="1:19" ht="13.5" thickBot="1" x14ac:dyDescent="0.3">
      <c r="B2" s="119"/>
      <c r="C2" s="119"/>
      <c r="D2" s="120"/>
      <c r="E2" s="120"/>
      <c r="F2" s="119"/>
      <c r="G2" s="119"/>
      <c r="H2" s="119"/>
      <c r="I2" s="119"/>
      <c r="K2" s="117"/>
      <c r="L2" s="119"/>
      <c r="M2" s="119"/>
      <c r="N2" s="121" t="s">
        <v>533</v>
      </c>
      <c r="O2" s="119"/>
      <c r="P2" s="119"/>
      <c r="Q2" s="119"/>
      <c r="R2" s="119"/>
      <c r="S2" s="119"/>
    </row>
    <row r="3" spans="1:19" ht="27" customHeight="1" x14ac:dyDescent="0.25">
      <c r="A3" s="1232" t="s">
        <v>535</v>
      </c>
      <c r="B3" s="1235" t="s">
        <v>712</v>
      </c>
      <c r="C3" s="1238" t="s">
        <v>713</v>
      </c>
      <c r="D3" s="1241" t="s">
        <v>714</v>
      </c>
      <c r="E3" s="1242"/>
      <c r="F3" s="1242" t="s">
        <v>715</v>
      </c>
      <c r="G3" s="1242"/>
      <c r="H3" s="1242" t="s">
        <v>716</v>
      </c>
      <c r="I3" s="1242"/>
      <c r="J3" s="1224" t="s">
        <v>717</v>
      </c>
      <c r="K3" s="117"/>
      <c r="L3" s="1226" t="s">
        <v>718</v>
      </c>
      <c r="M3" s="1228" t="s">
        <v>719</v>
      </c>
      <c r="N3" s="1230" t="s">
        <v>720</v>
      </c>
    </row>
    <row r="4" spans="1:19" ht="15" customHeight="1" x14ac:dyDescent="0.25">
      <c r="A4" s="1233"/>
      <c r="B4" s="1236"/>
      <c r="C4" s="1239"/>
      <c r="D4" s="122" t="s">
        <v>721</v>
      </c>
      <c r="E4" s="123" t="s">
        <v>722</v>
      </c>
      <c r="F4" s="122" t="s">
        <v>723</v>
      </c>
      <c r="G4" s="123" t="s">
        <v>722</v>
      </c>
      <c r="H4" s="122" t="s">
        <v>724</v>
      </c>
      <c r="I4" s="123" t="s">
        <v>722</v>
      </c>
      <c r="J4" s="1225"/>
      <c r="K4" s="117"/>
      <c r="L4" s="1227"/>
      <c r="M4" s="1229"/>
      <c r="N4" s="1231"/>
    </row>
    <row r="5" spans="1:19" ht="12.75" customHeight="1" thickBot="1" x14ac:dyDescent="0.3">
      <c r="A5" s="1234"/>
      <c r="B5" s="1237"/>
      <c r="C5" s="1240"/>
      <c r="D5" s="124" t="s">
        <v>725</v>
      </c>
      <c r="E5" s="125" t="s">
        <v>726</v>
      </c>
      <c r="F5" s="125" t="s">
        <v>727</v>
      </c>
      <c r="G5" s="125" t="s">
        <v>728</v>
      </c>
      <c r="H5" s="125" t="s">
        <v>729</v>
      </c>
      <c r="I5" s="125" t="s">
        <v>730</v>
      </c>
      <c r="J5" s="126" t="s">
        <v>731</v>
      </c>
      <c r="K5" s="117"/>
      <c r="L5" s="127" t="s">
        <v>732</v>
      </c>
      <c r="M5" s="128" t="s">
        <v>733</v>
      </c>
      <c r="N5" s="126" t="s">
        <v>734</v>
      </c>
    </row>
    <row r="6" spans="1:19" s="117" customFormat="1" ht="12.75" customHeight="1" x14ac:dyDescent="0.25">
      <c r="A6" s="129">
        <v>1</v>
      </c>
      <c r="B6" s="130" t="s">
        <v>735</v>
      </c>
      <c r="C6" s="131" t="s">
        <v>736</v>
      </c>
      <c r="D6" s="132">
        <v>2851</v>
      </c>
      <c r="E6" s="133">
        <v>2851</v>
      </c>
      <c r="F6" s="133">
        <v>238666</v>
      </c>
      <c r="G6" s="133">
        <v>238666</v>
      </c>
      <c r="H6" s="134">
        <f>+D6+F6</f>
        <v>241517</v>
      </c>
      <c r="I6" s="134">
        <f>+E6+G6</f>
        <v>241517</v>
      </c>
      <c r="J6" s="135">
        <f>+H6-I6</f>
        <v>0</v>
      </c>
      <c r="K6" s="136"/>
      <c r="L6" s="137">
        <v>5981</v>
      </c>
      <c r="M6" s="138"/>
      <c r="N6" s="135">
        <f t="shared" ref="N6:N13" si="0">+I6+L6+M6</f>
        <v>247498</v>
      </c>
    </row>
    <row r="7" spans="1:19" ht="12.75" customHeight="1" x14ac:dyDescent="0.25">
      <c r="A7" s="139">
        <f t="shared" ref="A7:A12" si="1">+A6+1</f>
        <v>2</v>
      </c>
      <c r="B7" s="140"/>
      <c r="C7" s="141"/>
      <c r="D7" s="142"/>
      <c r="E7" s="143"/>
      <c r="F7" s="143"/>
      <c r="G7" s="143"/>
      <c r="H7" s="144">
        <f t="shared" ref="H7:I13" si="2">+D7+F7</f>
        <v>0</v>
      </c>
      <c r="I7" s="144">
        <f t="shared" si="2"/>
        <v>0</v>
      </c>
      <c r="J7" s="145">
        <f t="shared" ref="J7:J13" si="3">+H7-I7</f>
        <v>0</v>
      </c>
      <c r="K7" s="146"/>
      <c r="L7" s="142"/>
      <c r="M7" s="143"/>
      <c r="N7" s="145">
        <f t="shared" si="0"/>
        <v>0</v>
      </c>
    </row>
    <row r="8" spans="1:19" ht="12.75" customHeight="1" x14ac:dyDescent="0.25">
      <c r="A8" s="139">
        <f t="shared" si="1"/>
        <v>3</v>
      </c>
      <c r="B8" s="147"/>
      <c r="C8" s="148"/>
      <c r="D8" s="142"/>
      <c r="E8" s="143"/>
      <c r="F8" s="143"/>
      <c r="G8" s="143"/>
      <c r="H8" s="144">
        <f t="shared" si="2"/>
        <v>0</v>
      </c>
      <c r="I8" s="144">
        <f t="shared" si="2"/>
        <v>0</v>
      </c>
      <c r="J8" s="145">
        <f t="shared" si="3"/>
        <v>0</v>
      </c>
      <c r="K8" s="146"/>
      <c r="L8" s="142"/>
      <c r="M8" s="143"/>
      <c r="N8" s="145">
        <f t="shared" si="0"/>
        <v>0</v>
      </c>
    </row>
    <row r="9" spans="1:19" ht="12.75" customHeight="1" x14ac:dyDescent="0.25">
      <c r="A9" s="139">
        <f t="shared" si="1"/>
        <v>4</v>
      </c>
      <c r="B9" s="147"/>
      <c r="C9" s="148"/>
      <c r="D9" s="142"/>
      <c r="E9" s="143"/>
      <c r="F9" s="143"/>
      <c r="G9" s="143"/>
      <c r="H9" s="144">
        <f t="shared" si="2"/>
        <v>0</v>
      </c>
      <c r="I9" s="144">
        <f t="shared" si="2"/>
        <v>0</v>
      </c>
      <c r="J9" s="145">
        <f t="shared" si="3"/>
        <v>0</v>
      </c>
      <c r="K9" s="146"/>
      <c r="L9" s="142"/>
      <c r="M9" s="143"/>
      <c r="N9" s="145">
        <f t="shared" si="0"/>
        <v>0</v>
      </c>
    </row>
    <row r="10" spans="1:19" ht="12.75" customHeight="1" x14ac:dyDescent="0.25">
      <c r="A10" s="139">
        <f t="shared" si="1"/>
        <v>5</v>
      </c>
      <c r="B10" s="140"/>
      <c r="C10" s="141"/>
      <c r="D10" s="142"/>
      <c r="E10" s="143"/>
      <c r="F10" s="143"/>
      <c r="G10" s="143"/>
      <c r="H10" s="144">
        <f t="shared" si="2"/>
        <v>0</v>
      </c>
      <c r="I10" s="144">
        <f t="shared" si="2"/>
        <v>0</v>
      </c>
      <c r="J10" s="145">
        <f t="shared" si="3"/>
        <v>0</v>
      </c>
      <c r="K10" s="146"/>
      <c r="L10" s="142"/>
      <c r="M10" s="143"/>
      <c r="N10" s="145">
        <f t="shared" si="0"/>
        <v>0</v>
      </c>
    </row>
    <row r="11" spans="1:19" ht="12.75" customHeight="1" x14ac:dyDescent="0.25">
      <c r="A11" s="139">
        <f t="shared" si="1"/>
        <v>6</v>
      </c>
      <c r="B11" s="147"/>
      <c r="C11" s="148"/>
      <c r="D11" s="142"/>
      <c r="E11" s="143"/>
      <c r="F11" s="143"/>
      <c r="G11" s="143"/>
      <c r="H11" s="144">
        <f t="shared" si="2"/>
        <v>0</v>
      </c>
      <c r="I11" s="144">
        <f t="shared" si="2"/>
        <v>0</v>
      </c>
      <c r="J11" s="145">
        <f t="shared" si="3"/>
        <v>0</v>
      </c>
      <c r="K11" s="146"/>
      <c r="L11" s="142"/>
      <c r="M11" s="143"/>
      <c r="N11" s="145">
        <f t="shared" si="0"/>
        <v>0</v>
      </c>
    </row>
    <row r="12" spans="1:19" ht="12.75" customHeight="1" x14ac:dyDescent="0.25">
      <c r="A12" s="139">
        <f t="shared" si="1"/>
        <v>7</v>
      </c>
      <c r="B12" s="147"/>
      <c r="C12" s="148"/>
      <c r="D12" s="142"/>
      <c r="E12" s="143"/>
      <c r="F12" s="143"/>
      <c r="G12" s="143"/>
      <c r="H12" s="144">
        <f t="shared" si="2"/>
        <v>0</v>
      </c>
      <c r="I12" s="144">
        <f t="shared" si="2"/>
        <v>0</v>
      </c>
      <c r="J12" s="145">
        <f t="shared" si="3"/>
        <v>0</v>
      </c>
      <c r="K12" s="146"/>
      <c r="L12" s="142"/>
      <c r="M12" s="143"/>
      <c r="N12" s="145">
        <f t="shared" si="0"/>
        <v>0</v>
      </c>
    </row>
    <row r="13" spans="1:19" ht="12.75" customHeight="1" thickBot="1" x14ac:dyDescent="0.3">
      <c r="A13" s="149">
        <f>+A12+1</f>
        <v>8</v>
      </c>
      <c r="B13" s="150"/>
      <c r="C13" s="151"/>
      <c r="D13" s="152"/>
      <c r="E13" s="153"/>
      <c r="F13" s="153"/>
      <c r="G13" s="153"/>
      <c r="H13" s="154">
        <f t="shared" si="2"/>
        <v>0</v>
      </c>
      <c r="I13" s="154">
        <f t="shared" si="2"/>
        <v>0</v>
      </c>
      <c r="J13" s="155">
        <f t="shared" si="3"/>
        <v>0</v>
      </c>
      <c r="K13" s="146"/>
      <c r="L13" s="156"/>
      <c r="M13" s="157"/>
      <c r="N13" s="155">
        <f t="shared" si="0"/>
        <v>0</v>
      </c>
    </row>
    <row r="14" spans="1:19" s="165" customFormat="1" ht="12.75" customHeight="1" thickBot="1" x14ac:dyDescent="0.3">
      <c r="A14" s="158">
        <f>+A13+1</f>
        <v>9</v>
      </c>
      <c r="B14" s="159" t="s">
        <v>737</v>
      </c>
      <c r="C14" s="160"/>
      <c r="D14" s="161">
        <f>SUM(D6:D13)</f>
        <v>2851</v>
      </c>
      <c r="E14" s="162">
        <f t="shared" ref="E14:J14" si="4">SUM(E6:E13)</f>
        <v>2851</v>
      </c>
      <c r="F14" s="162">
        <f t="shared" si="4"/>
        <v>238666</v>
      </c>
      <c r="G14" s="162">
        <f t="shared" si="4"/>
        <v>238666</v>
      </c>
      <c r="H14" s="162">
        <f t="shared" si="4"/>
        <v>241517</v>
      </c>
      <c r="I14" s="162">
        <f t="shared" si="4"/>
        <v>241517</v>
      </c>
      <c r="J14" s="163">
        <f t="shared" si="4"/>
        <v>0</v>
      </c>
      <c r="K14" s="164"/>
      <c r="L14" s="161">
        <f>SUM(L6:L13)</f>
        <v>5981</v>
      </c>
      <c r="M14" s="162">
        <f>SUM(M6:M13)</f>
        <v>0</v>
      </c>
      <c r="N14" s="163">
        <f>SUM(N6:N13)</f>
        <v>247498</v>
      </c>
    </row>
    <row r="15" spans="1:19" s="170" customFormat="1" ht="15" x14ac:dyDescent="0.25">
      <c r="A15" s="166"/>
      <c r="B15" s="167"/>
      <c r="C15" s="167"/>
      <c r="D15" s="168"/>
      <c r="E15" s="168"/>
      <c r="F15" s="168"/>
      <c r="G15" s="168"/>
      <c r="H15" s="168"/>
      <c r="I15" s="168"/>
      <c r="J15" s="168"/>
      <c r="K15" s="169"/>
      <c r="L15" s="168"/>
      <c r="M15" s="168"/>
      <c r="N15" s="168"/>
    </row>
    <row r="16" spans="1:19" ht="18" customHeight="1" x14ac:dyDescent="0.25">
      <c r="A16" s="171" t="s">
        <v>738</v>
      </c>
    </row>
    <row r="17" spans="1:14" ht="30" customHeight="1" x14ac:dyDescent="0.25">
      <c r="A17" s="1223" t="s">
        <v>739</v>
      </c>
      <c r="B17" s="1223"/>
      <c r="C17" s="1223"/>
      <c r="D17" s="1223"/>
      <c r="E17" s="1223"/>
      <c r="F17" s="1223"/>
      <c r="G17" s="1223"/>
      <c r="H17" s="1223"/>
      <c r="I17" s="1223"/>
      <c r="J17" s="1223"/>
      <c r="K17" s="1223"/>
      <c r="L17" s="1223"/>
      <c r="M17" s="1223"/>
      <c r="N17" s="1223"/>
    </row>
    <row r="18" spans="1:14" ht="14.25" customHeight="1" x14ac:dyDescent="0.25">
      <c r="A18" s="1223" t="s">
        <v>740</v>
      </c>
      <c r="B18" s="1223"/>
      <c r="C18" s="1223"/>
      <c r="D18" s="1223"/>
      <c r="E18" s="1223"/>
      <c r="F18" s="1223"/>
      <c r="G18" s="1223"/>
      <c r="H18" s="1223"/>
      <c r="I18" s="1223"/>
      <c r="J18" s="1223"/>
      <c r="K18" s="1223"/>
      <c r="L18" s="1223"/>
      <c r="M18" s="1223"/>
      <c r="N18" s="1223"/>
    </row>
    <row r="19" spans="1:14" ht="28.5" customHeight="1" x14ac:dyDescent="0.25">
      <c r="A19" s="1223" t="s">
        <v>741</v>
      </c>
      <c r="B19" s="1223"/>
      <c r="C19" s="1223"/>
      <c r="D19" s="1223"/>
      <c r="E19" s="1223"/>
      <c r="F19" s="1223"/>
      <c r="G19" s="1223"/>
      <c r="H19" s="1223"/>
      <c r="I19" s="1223"/>
      <c r="J19" s="1223"/>
      <c r="K19" s="1223"/>
      <c r="L19" s="1223"/>
      <c r="M19" s="1223"/>
      <c r="N19" s="1223"/>
    </row>
    <row r="20" spans="1:14" x14ac:dyDescent="0.25">
      <c r="A20" s="1223" t="s">
        <v>742</v>
      </c>
      <c r="B20" s="1223"/>
      <c r="C20" s="1223"/>
      <c r="D20" s="1223"/>
      <c r="E20" s="1223"/>
      <c r="F20" s="1223"/>
      <c r="G20" s="1223"/>
      <c r="H20" s="1223"/>
      <c r="I20" s="1223"/>
      <c r="J20" s="1223"/>
      <c r="K20" s="1223"/>
      <c r="L20" s="1223"/>
      <c r="M20" s="1223"/>
      <c r="N20" s="1223"/>
    </row>
    <row r="21" spans="1:14" x14ac:dyDescent="0.25">
      <c r="A21" s="1223" t="s">
        <v>743</v>
      </c>
      <c r="B21" s="1223"/>
      <c r="C21" s="1223"/>
      <c r="D21" s="1223"/>
      <c r="E21" s="1223"/>
      <c r="F21" s="1223"/>
      <c r="G21" s="1223"/>
      <c r="H21" s="1223"/>
      <c r="I21" s="1223"/>
      <c r="J21" s="1223"/>
      <c r="K21" s="1223"/>
      <c r="L21" s="1223"/>
      <c r="M21" s="1223"/>
      <c r="N21" s="1223"/>
    </row>
    <row r="23" spans="1:14" x14ac:dyDescent="0.25">
      <c r="A23" s="118" t="s">
        <v>744</v>
      </c>
    </row>
  </sheetData>
  <sheetProtection insertRows="0" deleteRows="0"/>
  <mergeCells count="15">
    <mergeCell ref="A19:N19"/>
    <mergeCell ref="A20:N20"/>
    <mergeCell ref="A21:N21"/>
    <mergeCell ref="J3:J4"/>
    <mergeCell ref="L3:L4"/>
    <mergeCell ref="M3:M4"/>
    <mergeCell ref="N3:N4"/>
    <mergeCell ref="A17:N17"/>
    <mergeCell ref="A18:N18"/>
    <mergeCell ref="A3:A5"/>
    <mergeCell ref="B3:B5"/>
    <mergeCell ref="C3:C5"/>
    <mergeCell ref="D3:E3"/>
    <mergeCell ref="F3:G3"/>
    <mergeCell ref="H3:I3"/>
  </mergeCells>
  <printOptions horizontalCentered="1"/>
  <pageMargins left="0.19685039370078741" right="0.19685039370078741" top="0.98425196850393704" bottom="0.98425196850393704" header="0.51181102362204722" footer="0.51181102362204722"/>
  <pageSetup paperSize="9" scale="89" orientation="landscape"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07F52"/>
    <pageSetUpPr fitToPage="1"/>
  </sheetPr>
  <dimension ref="A1:S49"/>
  <sheetViews>
    <sheetView zoomScale="89" zoomScaleNormal="89" workbookViewId="0">
      <selection activeCell="G7" sqref="G7"/>
    </sheetView>
  </sheetViews>
  <sheetFormatPr defaultColWidth="9.42578125" defaultRowHeight="15" x14ac:dyDescent="0.25"/>
  <cols>
    <col min="1" max="1" width="4" style="1052" customWidth="1"/>
    <col min="2" max="2" width="2.28515625" style="1052" customWidth="1"/>
    <col min="3" max="3" width="4.7109375" style="1052" customWidth="1"/>
    <col min="4" max="4" width="7.7109375" style="1052" customWidth="1"/>
    <col min="5" max="5" width="41.5703125" style="1052" customWidth="1"/>
    <col min="6" max="6" width="5.42578125" style="1052" customWidth="1"/>
    <col min="7" max="7" width="12.42578125" style="1052" customWidth="1"/>
    <col min="8" max="8" width="10.140625" style="1052" customWidth="1"/>
    <col min="9" max="9" width="11" style="1052" customWidth="1"/>
    <col min="10" max="10" width="9.7109375" style="1052" customWidth="1"/>
    <col min="11" max="11" width="11.28515625" style="1052" customWidth="1"/>
    <col min="12" max="12" width="9.42578125" style="1052" customWidth="1"/>
    <col min="13" max="13" width="10.85546875" style="1052" customWidth="1"/>
    <col min="14" max="14" width="10.7109375" style="1052" customWidth="1"/>
    <col min="15" max="15" width="10.42578125" style="1052" customWidth="1"/>
    <col min="16" max="16" width="10.85546875" style="1052" customWidth="1"/>
    <col min="17" max="17" width="2.140625" style="1052" customWidth="1"/>
    <col min="18" max="19" width="10.140625" style="1052" customWidth="1"/>
    <col min="20" max="248" width="9.140625" style="1052" customWidth="1"/>
    <col min="249" max="249" width="5.28515625" style="1052" customWidth="1"/>
    <col min="250" max="250" width="5.42578125" style="1052" customWidth="1"/>
    <col min="251" max="251" width="7.7109375" style="1052" customWidth="1"/>
    <col min="252" max="252" width="39.42578125" style="1052" customWidth="1"/>
    <col min="253" max="253" width="11.28515625" style="1052" customWidth="1"/>
    <col min="254" max="256" width="9.42578125" style="1052"/>
    <col min="257" max="257" width="4" style="1052" customWidth="1"/>
    <col min="258" max="258" width="2.28515625" style="1052" customWidth="1"/>
    <col min="259" max="259" width="4.7109375" style="1052" customWidth="1"/>
    <col min="260" max="260" width="7.7109375" style="1052" customWidth="1"/>
    <col min="261" max="261" width="41.5703125" style="1052" customWidth="1"/>
    <col min="262" max="262" width="5.42578125" style="1052" customWidth="1"/>
    <col min="263" max="263" width="12.42578125" style="1052" customWidth="1"/>
    <col min="264" max="264" width="10.140625" style="1052" customWidth="1"/>
    <col min="265" max="265" width="11" style="1052" customWidth="1"/>
    <col min="266" max="266" width="9.7109375" style="1052" customWidth="1"/>
    <col min="267" max="267" width="11.28515625" style="1052" customWidth="1"/>
    <col min="268" max="268" width="9.42578125" style="1052" customWidth="1"/>
    <col min="269" max="269" width="10.85546875" style="1052" customWidth="1"/>
    <col min="270" max="270" width="10.7109375" style="1052" customWidth="1"/>
    <col min="271" max="271" width="10.42578125" style="1052" customWidth="1"/>
    <col min="272" max="272" width="10.85546875" style="1052" customWidth="1"/>
    <col min="273" max="273" width="2.140625" style="1052" customWidth="1"/>
    <col min="274" max="275" width="10.140625" style="1052" customWidth="1"/>
    <col min="276" max="504" width="9.140625" style="1052" customWidth="1"/>
    <col min="505" max="505" width="5.28515625" style="1052" customWidth="1"/>
    <col min="506" max="506" width="5.42578125" style="1052" customWidth="1"/>
    <col min="507" max="507" width="7.7109375" style="1052" customWidth="1"/>
    <col min="508" max="508" width="39.42578125" style="1052" customWidth="1"/>
    <col min="509" max="509" width="11.28515625" style="1052" customWidth="1"/>
    <col min="510" max="512" width="9.42578125" style="1052"/>
    <col min="513" max="513" width="4" style="1052" customWidth="1"/>
    <col min="514" max="514" width="2.28515625" style="1052" customWidth="1"/>
    <col min="515" max="515" width="4.7109375" style="1052" customWidth="1"/>
    <col min="516" max="516" width="7.7109375" style="1052" customWidth="1"/>
    <col min="517" max="517" width="41.5703125" style="1052" customWidth="1"/>
    <col min="518" max="518" width="5.42578125" style="1052" customWidth="1"/>
    <col min="519" max="519" width="12.42578125" style="1052" customWidth="1"/>
    <col min="520" max="520" width="10.140625" style="1052" customWidth="1"/>
    <col min="521" max="521" width="11" style="1052" customWidth="1"/>
    <col min="522" max="522" width="9.7109375" style="1052" customWidth="1"/>
    <col min="523" max="523" width="11.28515625" style="1052" customWidth="1"/>
    <col min="524" max="524" width="9.42578125" style="1052" customWidth="1"/>
    <col min="525" max="525" width="10.85546875" style="1052" customWidth="1"/>
    <col min="526" max="526" width="10.7109375" style="1052" customWidth="1"/>
    <col min="527" max="527" width="10.42578125" style="1052" customWidth="1"/>
    <col min="528" max="528" width="10.85546875" style="1052" customWidth="1"/>
    <col min="529" max="529" width="2.140625" style="1052" customWidth="1"/>
    <col min="530" max="531" width="10.140625" style="1052" customWidth="1"/>
    <col min="532" max="760" width="9.140625" style="1052" customWidth="1"/>
    <col min="761" max="761" width="5.28515625" style="1052" customWidth="1"/>
    <col min="762" max="762" width="5.42578125" style="1052" customWidth="1"/>
    <col min="763" max="763" width="7.7109375" style="1052" customWidth="1"/>
    <col min="764" max="764" width="39.42578125" style="1052" customWidth="1"/>
    <col min="765" max="765" width="11.28515625" style="1052" customWidth="1"/>
    <col min="766" max="768" width="9.42578125" style="1052"/>
    <col min="769" max="769" width="4" style="1052" customWidth="1"/>
    <col min="770" max="770" width="2.28515625" style="1052" customWidth="1"/>
    <col min="771" max="771" width="4.7109375" style="1052" customWidth="1"/>
    <col min="772" max="772" width="7.7109375" style="1052" customWidth="1"/>
    <col min="773" max="773" width="41.5703125" style="1052" customWidth="1"/>
    <col min="774" max="774" width="5.42578125" style="1052" customWidth="1"/>
    <col min="775" max="775" width="12.42578125" style="1052" customWidth="1"/>
    <col min="776" max="776" width="10.140625" style="1052" customWidth="1"/>
    <col min="777" max="777" width="11" style="1052" customWidth="1"/>
    <col min="778" max="778" width="9.7109375" style="1052" customWidth="1"/>
    <col min="779" max="779" width="11.28515625" style="1052" customWidth="1"/>
    <col min="780" max="780" width="9.42578125" style="1052" customWidth="1"/>
    <col min="781" max="781" width="10.85546875" style="1052" customWidth="1"/>
    <col min="782" max="782" width="10.7109375" style="1052" customWidth="1"/>
    <col min="783" max="783" width="10.42578125" style="1052" customWidth="1"/>
    <col min="784" max="784" width="10.85546875" style="1052" customWidth="1"/>
    <col min="785" max="785" width="2.140625" style="1052" customWidth="1"/>
    <col min="786" max="787" width="10.140625" style="1052" customWidth="1"/>
    <col min="788" max="1016" width="9.140625" style="1052" customWidth="1"/>
    <col min="1017" max="1017" width="5.28515625" style="1052" customWidth="1"/>
    <col min="1018" max="1018" width="5.42578125" style="1052" customWidth="1"/>
    <col min="1019" max="1019" width="7.7109375" style="1052" customWidth="1"/>
    <col min="1020" max="1020" width="39.42578125" style="1052" customWidth="1"/>
    <col min="1021" max="1021" width="11.28515625" style="1052" customWidth="1"/>
    <col min="1022" max="1024" width="9.42578125" style="1052"/>
    <col min="1025" max="1025" width="4" style="1052" customWidth="1"/>
    <col min="1026" max="1026" width="2.28515625" style="1052" customWidth="1"/>
    <col min="1027" max="1027" width="4.7109375" style="1052" customWidth="1"/>
    <col min="1028" max="1028" width="7.7109375" style="1052" customWidth="1"/>
    <col min="1029" max="1029" width="41.5703125" style="1052" customWidth="1"/>
    <col min="1030" max="1030" width="5.42578125" style="1052" customWidth="1"/>
    <col min="1031" max="1031" width="12.42578125" style="1052" customWidth="1"/>
    <col min="1032" max="1032" width="10.140625" style="1052" customWidth="1"/>
    <col min="1033" max="1033" width="11" style="1052" customWidth="1"/>
    <col min="1034" max="1034" width="9.7109375" style="1052" customWidth="1"/>
    <col min="1035" max="1035" width="11.28515625" style="1052" customWidth="1"/>
    <col min="1036" max="1036" width="9.42578125" style="1052" customWidth="1"/>
    <col min="1037" max="1037" width="10.85546875" style="1052" customWidth="1"/>
    <col min="1038" max="1038" width="10.7109375" style="1052" customWidth="1"/>
    <col min="1039" max="1039" width="10.42578125" style="1052" customWidth="1"/>
    <col min="1040" max="1040" width="10.85546875" style="1052" customWidth="1"/>
    <col min="1041" max="1041" width="2.140625" style="1052" customWidth="1"/>
    <col min="1042" max="1043" width="10.140625" style="1052" customWidth="1"/>
    <col min="1044" max="1272" width="9.140625" style="1052" customWidth="1"/>
    <col min="1273" max="1273" width="5.28515625" style="1052" customWidth="1"/>
    <col min="1274" max="1274" width="5.42578125" style="1052" customWidth="1"/>
    <col min="1275" max="1275" width="7.7109375" style="1052" customWidth="1"/>
    <col min="1276" max="1276" width="39.42578125" style="1052" customWidth="1"/>
    <col min="1277" max="1277" width="11.28515625" style="1052" customWidth="1"/>
    <col min="1278" max="1280" width="9.42578125" style="1052"/>
    <col min="1281" max="1281" width="4" style="1052" customWidth="1"/>
    <col min="1282" max="1282" width="2.28515625" style="1052" customWidth="1"/>
    <col min="1283" max="1283" width="4.7109375" style="1052" customWidth="1"/>
    <col min="1284" max="1284" width="7.7109375" style="1052" customWidth="1"/>
    <col min="1285" max="1285" width="41.5703125" style="1052" customWidth="1"/>
    <col min="1286" max="1286" width="5.42578125" style="1052" customWidth="1"/>
    <col min="1287" max="1287" width="12.42578125" style="1052" customWidth="1"/>
    <col min="1288" max="1288" width="10.140625" style="1052" customWidth="1"/>
    <col min="1289" max="1289" width="11" style="1052" customWidth="1"/>
    <col min="1290" max="1290" width="9.7109375" style="1052" customWidth="1"/>
    <col min="1291" max="1291" width="11.28515625" style="1052" customWidth="1"/>
    <col min="1292" max="1292" width="9.42578125" style="1052" customWidth="1"/>
    <col min="1293" max="1293" width="10.85546875" style="1052" customWidth="1"/>
    <col min="1294" max="1294" width="10.7109375" style="1052" customWidth="1"/>
    <col min="1295" max="1295" width="10.42578125" style="1052" customWidth="1"/>
    <col min="1296" max="1296" width="10.85546875" style="1052" customWidth="1"/>
    <col min="1297" max="1297" width="2.140625" style="1052" customWidth="1"/>
    <col min="1298" max="1299" width="10.140625" style="1052" customWidth="1"/>
    <col min="1300" max="1528" width="9.140625" style="1052" customWidth="1"/>
    <col min="1529" max="1529" width="5.28515625" style="1052" customWidth="1"/>
    <col min="1530" max="1530" width="5.42578125" style="1052" customWidth="1"/>
    <col min="1531" max="1531" width="7.7109375" style="1052" customWidth="1"/>
    <col min="1532" max="1532" width="39.42578125" style="1052" customWidth="1"/>
    <col min="1533" max="1533" width="11.28515625" style="1052" customWidth="1"/>
    <col min="1534" max="1536" width="9.42578125" style="1052"/>
    <col min="1537" max="1537" width="4" style="1052" customWidth="1"/>
    <col min="1538" max="1538" width="2.28515625" style="1052" customWidth="1"/>
    <col min="1539" max="1539" width="4.7109375" style="1052" customWidth="1"/>
    <col min="1540" max="1540" width="7.7109375" style="1052" customWidth="1"/>
    <col min="1541" max="1541" width="41.5703125" style="1052" customWidth="1"/>
    <col min="1542" max="1542" width="5.42578125" style="1052" customWidth="1"/>
    <col min="1543" max="1543" width="12.42578125" style="1052" customWidth="1"/>
    <col min="1544" max="1544" width="10.140625" style="1052" customWidth="1"/>
    <col min="1545" max="1545" width="11" style="1052" customWidth="1"/>
    <col min="1546" max="1546" width="9.7109375" style="1052" customWidth="1"/>
    <col min="1547" max="1547" width="11.28515625" style="1052" customWidth="1"/>
    <col min="1548" max="1548" width="9.42578125" style="1052" customWidth="1"/>
    <col min="1549" max="1549" width="10.85546875" style="1052" customWidth="1"/>
    <col min="1550" max="1550" width="10.7109375" style="1052" customWidth="1"/>
    <col min="1551" max="1551" width="10.42578125" style="1052" customWidth="1"/>
    <col min="1552" max="1552" width="10.85546875" style="1052" customWidth="1"/>
    <col min="1553" max="1553" width="2.140625" style="1052" customWidth="1"/>
    <col min="1554" max="1555" width="10.140625" style="1052" customWidth="1"/>
    <col min="1556" max="1784" width="9.140625" style="1052" customWidth="1"/>
    <col min="1785" max="1785" width="5.28515625" style="1052" customWidth="1"/>
    <col min="1786" max="1786" width="5.42578125" style="1052" customWidth="1"/>
    <col min="1787" max="1787" width="7.7109375" style="1052" customWidth="1"/>
    <col min="1788" max="1788" width="39.42578125" style="1052" customWidth="1"/>
    <col min="1789" max="1789" width="11.28515625" style="1052" customWidth="1"/>
    <col min="1790" max="1792" width="9.42578125" style="1052"/>
    <col min="1793" max="1793" width="4" style="1052" customWidth="1"/>
    <col min="1794" max="1794" width="2.28515625" style="1052" customWidth="1"/>
    <col min="1795" max="1795" width="4.7109375" style="1052" customWidth="1"/>
    <col min="1796" max="1796" width="7.7109375" style="1052" customWidth="1"/>
    <col min="1797" max="1797" width="41.5703125" style="1052" customWidth="1"/>
    <col min="1798" max="1798" width="5.42578125" style="1052" customWidth="1"/>
    <col min="1799" max="1799" width="12.42578125" style="1052" customWidth="1"/>
    <col min="1800" max="1800" width="10.140625" style="1052" customWidth="1"/>
    <col min="1801" max="1801" width="11" style="1052" customWidth="1"/>
    <col min="1802" max="1802" width="9.7109375" style="1052" customWidth="1"/>
    <col min="1803" max="1803" width="11.28515625" style="1052" customWidth="1"/>
    <col min="1804" max="1804" width="9.42578125" style="1052" customWidth="1"/>
    <col min="1805" max="1805" width="10.85546875" style="1052" customWidth="1"/>
    <col min="1806" max="1806" width="10.7109375" style="1052" customWidth="1"/>
    <col min="1807" max="1807" width="10.42578125" style="1052" customWidth="1"/>
    <col min="1808" max="1808" width="10.85546875" style="1052" customWidth="1"/>
    <col min="1809" max="1809" width="2.140625" style="1052" customWidth="1"/>
    <col min="1810" max="1811" width="10.140625" style="1052" customWidth="1"/>
    <col min="1812" max="2040" width="9.140625" style="1052" customWidth="1"/>
    <col min="2041" max="2041" width="5.28515625" style="1052" customWidth="1"/>
    <col min="2042" max="2042" width="5.42578125" style="1052" customWidth="1"/>
    <col min="2043" max="2043" width="7.7109375" style="1052" customWidth="1"/>
    <col min="2044" max="2044" width="39.42578125" style="1052" customWidth="1"/>
    <col min="2045" max="2045" width="11.28515625" style="1052" customWidth="1"/>
    <col min="2046" max="2048" width="9.42578125" style="1052"/>
    <col min="2049" max="2049" width="4" style="1052" customWidth="1"/>
    <col min="2050" max="2050" width="2.28515625" style="1052" customWidth="1"/>
    <col min="2051" max="2051" width="4.7109375" style="1052" customWidth="1"/>
    <col min="2052" max="2052" width="7.7109375" style="1052" customWidth="1"/>
    <col min="2053" max="2053" width="41.5703125" style="1052" customWidth="1"/>
    <col min="2054" max="2054" width="5.42578125" style="1052" customWidth="1"/>
    <col min="2055" max="2055" width="12.42578125" style="1052" customWidth="1"/>
    <col min="2056" max="2056" width="10.140625" style="1052" customWidth="1"/>
    <col min="2057" max="2057" width="11" style="1052" customWidth="1"/>
    <col min="2058" max="2058" width="9.7109375" style="1052" customWidth="1"/>
    <col min="2059" max="2059" width="11.28515625" style="1052" customWidth="1"/>
    <col min="2060" max="2060" width="9.42578125" style="1052" customWidth="1"/>
    <col min="2061" max="2061" width="10.85546875" style="1052" customWidth="1"/>
    <col min="2062" max="2062" width="10.7109375" style="1052" customWidth="1"/>
    <col min="2063" max="2063" width="10.42578125" style="1052" customWidth="1"/>
    <col min="2064" max="2064" width="10.85546875" style="1052" customWidth="1"/>
    <col min="2065" max="2065" width="2.140625" style="1052" customWidth="1"/>
    <col min="2066" max="2067" width="10.140625" style="1052" customWidth="1"/>
    <col min="2068" max="2296" width="9.140625" style="1052" customWidth="1"/>
    <col min="2297" max="2297" width="5.28515625" style="1052" customWidth="1"/>
    <col min="2298" max="2298" width="5.42578125" style="1052" customWidth="1"/>
    <col min="2299" max="2299" width="7.7109375" style="1052" customWidth="1"/>
    <col min="2300" max="2300" width="39.42578125" style="1052" customWidth="1"/>
    <col min="2301" max="2301" width="11.28515625" style="1052" customWidth="1"/>
    <col min="2302" max="2304" width="9.42578125" style="1052"/>
    <col min="2305" max="2305" width="4" style="1052" customWidth="1"/>
    <col min="2306" max="2306" width="2.28515625" style="1052" customWidth="1"/>
    <col min="2307" max="2307" width="4.7109375" style="1052" customWidth="1"/>
    <col min="2308" max="2308" width="7.7109375" style="1052" customWidth="1"/>
    <col min="2309" max="2309" width="41.5703125" style="1052" customWidth="1"/>
    <col min="2310" max="2310" width="5.42578125" style="1052" customWidth="1"/>
    <col min="2311" max="2311" width="12.42578125" style="1052" customWidth="1"/>
    <col min="2312" max="2312" width="10.140625" style="1052" customWidth="1"/>
    <col min="2313" max="2313" width="11" style="1052" customWidth="1"/>
    <col min="2314" max="2314" width="9.7109375" style="1052" customWidth="1"/>
    <col min="2315" max="2315" width="11.28515625" style="1052" customWidth="1"/>
    <col min="2316" max="2316" width="9.42578125" style="1052" customWidth="1"/>
    <col min="2317" max="2317" width="10.85546875" style="1052" customWidth="1"/>
    <col min="2318" max="2318" width="10.7109375" style="1052" customWidth="1"/>
    <col min="2319" max="2319" width="10.42578125" style="1052" customWidth="1"/>
    <col min="2320" max="2320" width="10.85546875" style="1052" customWidth="1"/>
    <col min="2321" max="2321" width="2.140625" style="1052" customWidth="1"/>
    <col min="2322" max="2323" width="10.140625" style="1052" customWidth="1"/>
    <col min="2324" max="2552" width="9.140625" style="1052" customWidth="1"/>
    <col min="2553" max="2553" width="5.28515625" style="1052" customWidth="1"/>
    <col min="2554" max="2554" width="5.42578125" style="1052" customWidth="1"/>
    <col min="2555" max="2555" width="7.7109375" style="1052" customWidth="1"/>
    <col min="2556" max="2556" width="39.42578125" style="1052" customWidth="1"/>
    <col min="2557" max="2557" width="11.28515625" style="1052" customWidth="1"/>
    <col min="2558" max="2560" width="9.42578125" style="1052"/>
    <col min="2561" max="2561" width="4" style="1052" customWidth="1"/>
    <col min="2562" max="2562" width="2.28515625" style="1052" customWidth="1"/>
    <col min="2563" max="2563" width="4.7109375" style="1052" customWidth="1"/>
    <col min="2564" max="2564" width="7.7109375" style="1052" customWidth="1"/>
    <col min="2565" max="2565" width="41.5703125" style="1052" customWidth="1"/>
    <col min="2566" max="2566" width="5.42578125" style="1052" customWidth="1"/>
    <col min="2567" max="2567" width="12.42578125" style="1052" customWidth="1"/>
    <col min="2568" max="2568" width="10.140625" style="1052" customWidth="1"/>
    <col min="2569" max="2569" width="11" style="1052" customWidth="1"/>
    <col min="2570" max="2570" width="9.7109375" style="1052" customWidth="1"/>
    <col min="2571" max="2571" width="11.28515625" style="1052" customWidth="1"/>
    <col min="2572" max="2572" width="9.42578125" style="1052" customWidth="1"/>
    <col min="2573" max="2573" width="10.85546875" style="1052" customWidth="1"/>
    <col min="2574" max="2574" width="10.7109375" style="1052" customWidth="1"/>
    <col min="2575" max="2575" width="10.42578125" style="1052" customWidth="1"/>
    <col min="2576" max="2576" width="10.85546875" style="1052" customWidth="1"/>
    <col min="2577" max="2577" width="2.140625" style="1052" customWidth="1"/>
    <col min="2578" max="2579" width="10.140625" style="1052" customWidth="1"/>
    <col min="2580" max="2808" width="9.140625" style="1052" customWidth="1"/>
    <col min="2809" max="2809" width="5.28515625" style="1052" customWidth="1"/>
    <col min="2810" max="2810" width="5.42578125" style="1052" customWidth="1"/>
    <col min="2811" max="2811" width="7.7109375" style="1052" customWidth="1"/>
    <col min="2812" max="2812" width="39.42578125" style="1052" customWidth="1"/>
    <col min="2813" max="2813" width="11.28515625" style="1052" customWidth="1"/>
    <col min="2814" max="2816" width="9.42578125" style="1052"/>
    <col min="2817" max="2817" width="4" style="1052" customWidth="1"/>
    <col min="2818" max="2818" width="2.28515625" style="1052" customWidth="1"/>
    <col min="2819" max="2819" width="4.7109375" style="1052" customWidth="1"/>
    <col min="2820" max="2820" width="7.7109375" style="1052" customWidth="1"/>
    <col min="2821" max="2821" width="41.5703125" style="1052" customWidth="1"/>
    <col min="2822" max="2822" width="5.42578125" style="1052" customWidth="1"/>
    <col min="2823" max="2823" width="12.42578125" style="1052" customWidth="1"/>
    <col min="2824" max="2824" width="10.140625" style="1052" customWidth="1"/>
    <col min="2825" max="2825" width="11" style="1052" customWidth="1"/>
    <col min="2826" max="2826" width="9.7109375" style="1052" customWidth="1"/>
    <col min="2827" max="2827" width="11.28515625" style="1052" customWidth="1"/>
    <col min="2828" max="2828" width="9.42578125" style="1052" customWidth="1"/>
    <col min="2829" max="2829" width="10.85546875" style="1052" customWidth="1"/>
    <col min="2830" max="2830" width="10.7109375" style="1052" customWidth="1"/>
    <col min="2831" max="2831" width="10.42578125" style="1052" customWidth="1"/>
    <col min="2832" max="2832" width="10.85546875" style="1052" customWidth="1"/>
    <col min="2833" max="2833" width="2.140625" style="1052" customWidth="1"/>
    <col min="2834" max="2835" width="10.140625" style="1052" customWidth="1"/>
    <col min="2836" max="3064" width="9.140625" style="1052" customWidth="1"/>
    <col min="3065" max="3065" width="5.28515625" style="1052" customWidth="1"/>
    <col min="3066" max="3066" width="5.42578125" style="1052" customWidth="1"/>
    <col min="3067" max="3067" width="7.7109375" style="1052" customWidth="1"/>
    <col min="3068" max="3068" width="39.42578125" style="1052" customWidth="1"/>
    <col min="3069" max="3069" width="11.28515625" style="1052" customWidth="1"/>
    <col min="3070" max="3072" width="9.42578125" style="1052"/>
    <col min="3073" max="3073" width="4" style="1052" customWidth="1"/>
    <col min="3074" max="3074" width="2.28515625" style="1052" customWidth="1"/>
    <col min="3075" max="3075" width="4.7109375" style="1052" customWidth="1"/>
    <col min="3076" max="3076" width="7.7109375" style="1052" customWidth="1"/>
    <col min="3077" max="3077" width="41.5703125" style="1052" customWidth="1"/>
    <col min="3078" max="3078" width="5.42578125" style="1052" customWidth="1"/>
    <col min="3079" max="3079" width="12.42578125" style="1052" customWidth="1"/>
    <col min="3080" max="3080" width="10.140625" style="1052" customWidth="1"/>
    <col min="3081" max="3081" width="11" style="1052" customWidth="1"/>
    <col min="3082" max="3082" width="9.7109375" style="1052" customWidth="1"/>
    <col min="3083" max="3083" width="11.28515625" style="1052" customWidth="1"/>
    <col min="3084" max="3084" width="9.42578125" style="1052" customWidth="1"/>
    <col min="3085" max="3085" width="10.85546875" style="1052" customWidth="1"/>
    <col min="3086" max="3086" width="10.7109375" style="1052" customWidth="1"/>
    <col min="3087" max="3087" width="10.42578125" style="1052" customWidth="1"/>
    <col min="3088" max="3088" width="10.85546875" style="1052" customWidth="1"/>
    <col min="3089" max="3089" width="2.140625" style="1052" customWidth="1"/>
    <col min="3090" max="3091" width="10.140625" style="1052" customWidth="1"/>
    <col min="3092" max="3320" width="9.140625" style="1052" customWidth="1"/>
    <col min="3321" max="3321" width="5.28515625" style="1052" customWidth="1"/>
    <col min="3322" max="3322" width="5.42578125" style="1052" customWidth="1"/>
    <col min="3323" max="3323" width="7.7109375" style="1052" customWidth="1"/>
    <col min="3324" max="3324" width="39.42578125" style="1052" customWidth="1"/>
    <col min="3325" max="3325" width="11.28515625" style="1052" customWidth="1"/>
    <col min="3326" max="3328" width="9.42578125" style="1052"/>
    <col min="3329" max="3329" width="4" style="1052" customWidth="1"/>
    <col min="3330" max="3330" width="2.28515625" style="1052" customWidth="1"/>
    <col min="3331" max="3331" width="4.7109375" style="1052" customWidth="1"/>
    <col min="3332" max="3332" width="7.7109375" style="1052" customWidth="1"/>
    <col min="3333" max="3333" width="41.5703125" style="1052" customWidth="1"/>
    <col min="3334" max="3334" width="5.42578125" style="1052" customWidth="1"/>
    <col min="3335" max="3335" width="12.42578125" style="1052" customWidth="1"/>
    <col min="3336" max="3336" width="10.140625" style="1052" customWidth="1"/>
    <col min="3337" max="3337" width="11" style="1052" customWidth="1"/>
    <col min="3338" max="3338" width="9.7109375" style="1052" customWidth="1"/>
    <col min="3339" max="3339" width="11.28515625" style="1052" customWidth="1"/>
    <col min="3340" max="3340" width="9.42578125" style="1052" customWidth="1"/>
    <col min="3341" max="3341" width="10.85546875" style="1052" customWidth="1"/>
    <col min="3342" max="3342" width="10.7109375" style="1052" customWidth="1"/>
    <col min="3343" max="3343" width="10.42578125" style="1052" customWidth="1"/>
    <col min="3344" max="3344" width="10.85546875" style="1052" customWidth="1"/>
    <col min="3345" max="3345" width="2.140625" style="1052" customWidth="1"/>
    <col min="3346" max="3347" width="10.140625" style="1052" customWidth="1"/>
    <col min="3348" max="3576" width="9.140625" style="1052" customWidth="1"/>
    <col min="3577" max="3577" width="5.28515625" style="1052" customWidth="1"/>
    <col min="3578" max="3578" width="5.42578125" style="1052" customWidth="1"/>
    <col min="3579" max="3579" width="7.7109375" style="1052" customWidth="1"/>
    <col min="3580" max="3580" width="39.42578125" style="1052" customWidth="1"/>
    <col min="3581" max="3581" width="11.28515625" style="1052" customWidth="1"/>
    <col min="3582" max="3584" width="9.42578125" style="1052"/>
    <col min="3585" max="3585" width="4" style="1052" customWidth="1"/>
    <col min="3586" max="3586" width="2.28515625" style="1052" customWidth="1"/>
    <col min="3587" max="3587" width="4.7109375" style="1052" customWidth="1"/>
    <col min="3588" max="3588" width="7.7109375" style="1052" customWidth="1"/>
    <col min="3589" max="3589" width="41.5703125" style="1052" customWidth="1"/>
    <col min="3590" max="3590" width="5.42578125" style="1052" customWidth="1"/>
    <col min="3591" max="3591" width="12.42578125" style="1052" customWidth="1"/>
    <col min="3592" max="3592" width="10.140625" style="1052" customWidth="1"/>
    <col min="3593" max="3593" width="11" style="1052" customWidth="1"/>
    <col min="3594" max="3594" width="9.7109375" style="1052" customWidth="1"/>
    <col min="3595" max="3595" width="11.28515625" style="1052" customWidth="1"/>
    <col min="3596" max="3596" width="9.42578125" style="1052" customWidth="1"/>
    <col min="3597" max="3597" width="10.85546875" style="1052" customWidth="1"/>
    <col min="3598" max="3598" width="10.7109375" style="1052" customWidth="1"/>
    <col min="3599" max="3599" width="10.42578125" style="1052" customWidth="1"/>
    <col min="3600" max="3600" width="10.85546875" style="1052" customWidth="1"/>
    <col min="3601" max="3601" width="2.140625" style="1052" customWidth="1"/>
    <col min="3602" max="3603" width="10.140625" style="1052" customWidth="1"/>
    <col min="3604" max="3832" width="9.140625" style="1052" customWidth="1"/>
    <col min="3833" max="3833" width="5.28515625" style="1052" customWidth="1"/>
    <col min="3834" max="3834" width="5.42578125" style="1052" customWidth="1"/>
    <col min="3835" max="3835" width="7.7109375" style="1052" customWidth="1"/>
    <col min="3836" max="3836" width="39.42578125" style="1052" customWidth="1"/>
    <col min="3837" max="3837" width="11.28515625" style="1052" customWidth="1"/>
    <col min="3838" max="3840" width="9.42578125" style="1052"/>
    <col min="3841" max="3841" width="4" style="1052" customWidth="1"/>
    <col min="3842" max="3842" width="2.28515625" style="1052" customWidth="1"/>
    <col min="3843" max="3843" width="4.7109375" style="1052" customWidth="1"/>
    <col min="3844" max="3844" width="7.7109375" style="1052" customWidth="1"/>
    <col min="3845" max="3845" width="41.5703125" style="1052" customWidth="1"/>
    <col min="3846" max="3846" width="5.42578125" style="1052" customWidth="1"/>
    <col min="3847" max="3847" width="12.42578125" style="1052" customWidth="1"/>
    <col min="3848" max="3848" width="10.140625" style="1052" customWidth="1"/>
    <col min="3849" max="3849" width="11" style="1052" customWidth="1"/>
    <col min="3850" max="3850" width="9.7109375" style="1052" customWidth="1"/>
    <col min="3851" max="3851" width="11.28515625" style="1052" customWidth="1"/>
    <col min="3852" max="3852" width="9.42578125" style="1052" customWidth="1"/>
    <col min="3853" max="3853" width="10.85546875" style="1052" customWidth="1"/>
    <col min="3854" max="3854" width="10.7109375" style="1052" customWidth="1"/>
    <col min="3855" max="3855" width="10.42578125" style="1052" customWidth="1"/>
    <col min="3856" max="3856" width="10.85546875" style="1052" customWidth="1"/>
    <col min="3857" max="3857" width="2.140625" style="1052" customWidth="1"/>
    <col min="3858" max="3859" width="10.140625" style="1052" customWidth="1"/>
    <col min="3860" max="4088" width="9.140625" style="1052" customWidth="1"/>
    <col min="4089" max="4089" width="5.28515625" style="1052" customWidth="1"/>
    <col min="4090" max="4090" width="5.42578125" style="1052" customWidth="1"/>
    <col min="4091" max="4091" width="7.7109375" style="1052" customWidth="1"/>
    <col min="4092" max="4092" width="39.42578125" style="1052" customWidth="1"/>
    <col min="4093" max="4093" width="11.28515625" style="1052" customWidth="1"/>
    <col min="4094" max="4096" width="9.42578125" style="1052"/>
    <col min="4097" max="4097" width="4" style="1052" customWidth="1"/>
    <col min="4098" max="4098" width="2.28515625" style="1052" customWidth="1"/>
    <col min="4099" max="4099" width="4.7109375" style="1052" customWidth="1"/>
    <col min="4100" max="4100" width="7.7109375" style="1052" customWidth="1"/>
    <col min="4101" max="4101" width="41.5703125" style="1052" customWidth="1"/>
    <col min="4102" max="4102" width="5.42578125" style="1052" customWidth="1"/>
    <col min="4103" max="4103" width="12.42578125" style="1052" customWidth="1"/>
    <col min="4104" max="4104" width="10.140625" style="1052" customWidth="1"/>
    <col min="4105" max="4105" width="11" style="1052" customWidth="1"/>
    <col min="4106" max="4106" width="9.7109375" style="1052" customWidth="1"/>
    <col min="4107" max="4107" width="11.28515625" style="1052" customWidth="1"/>
    <col min="4108" max="4108" width="9.42578125" style="1052" customWidth="1"/>
    <col min="4109" max="4109" width="10.85546875" style="1052" customWidth="1"/>
    <col min="4110" max="4110" width="10.7109375" style="1052" customWidth="1"/>
    <col min="4111" max="4111" width="10.42578125" style="1052" customWidth="1"/>
    <col min="4112" max="4112" width="10.85546875" style="1052" customWidth="1"/>
    <col min="4113" max="4113" width="2.140625" style="1052" customWidth="1"/>
    <col min="4114" max="4115" width="10.140625" style="1052" customWidth="1"/>
    <col min="4116" max="4344" width="9.140625" style="1052" customWidth="1"/>
    <col min="4345" max="4345" width="5.28515625" style="1052" customWidth="1"/>
    <col min="4346" max="4346" width="5.42578125" style="1052" customWidth="1"/>
    <col min="4347" max="4347" width="7.7109375" style="1052" customWidth="1"/>
    <col min="4348" max="4348" width="39.42578125" style="1052" customWidth="1"/>
    <col min="4349" max="4349" width="11.28515625" style="1052" customWidth="1"/>
    <col min="4350" max="4352" width="9.42578125" style="1052"/>
    <col min="4353" max="4353" width="4" style="1052" customWidth="1"/>
    <col min="4354" max="4354" width="2.28515625" style="1052" customWidth="1"/>
    <col min="4355" max="4355" width="4.7109375" style="1052" customWidth="1"/>
    <col min="4356" max="4356" width="7.7109375" style="1052" customWidth="1"/>
    <col min="4357" max="4357" width="41.5703125" style="1052" customWidth="1"/>
    <col min="4358" max="4358" width="5.42578125" style="1052" customWidth="1"/>
    <col min="4359" max="4359" width="12.42578125" style="1052" customWidth="1"/>
    <col min="4360" max="4360" width="10.140625" style="1052" customWidth="1"/>
    <col min="4361" max="4361" width="11" style="1052" customWidth="1"/>
    <col min="4362" max="4362" width="9.7109375" style="1052" customWidth="1"/>
    <col min="4363" max="4363" width="11.28515625" style="1052" customWidth="1"/>
    <col min="4364" max="4364" width="9.42578125" style="1052" customWidth="1"/>
    <col min="4365" max="4365" width="10.85546875" style="1052" customWidth="1"/>
    <col min="4366" max="4366" width="10.7109375" style="1052" customWidth="1"/>
    <col min="4367" max="4367" width="10.42578125" style="1052" customWidth="1"/>
    <col min="4368" max="4368" width="10.85546875" style="1052" customWidth="1"/>
    <col min="4369" max="4369" width="2.140625" style="1052" customWidth="1"/>
    <col min="4370" max="4371" width="10.140625" style="1052" customWidth="1"/>
    <col min="4372" max="4600" width="9.140625" style="1052" customWidth="1"/>
    <col min="4601" max="4601" width="5.28515625" style="1052" customWidth="1"/>
    <col min="4602" max="4602" width="5.42578125" style="1052" customWidth="1"/>
    <col min="4603" max="4603" width="7.7109375" style="1052" customWidth="1"/>
    <col min="4604" max="4604" width="39.42578125" style="1052" customWidth="1"/>
    <col min="4605" max="4605" width="11.28515625" style="1052" customWidth="1"/>
    <col min="4606" max="4608" width="9.42578125" style="1052"/>
    <col min="4609" max="4609" width="4" style="1052" customWidth="1"/>
    <col min="4610" max="4610" width="2.28515625" style="1052" customWidth="1"/>
    <col min="4611" max="4611" width="4.7109375" style="1052" customWidth="1"/>
    <col min="4612" max="4612" width="7.7109375" style="1052" customWidth="1"/>
    <col min="4613" max="4613" width="41.5703125" style="1052" customWidth="1"/>
    <col min="4614" max="4614" width="5.42578125" style="1052" customWidth="1"/>
    <col min="4615" max="4615" width="12.42578125" style="1052" customWidth="1"/>
    <col min="4616" max="4616" width="10.140625" style="1052" customWidth="1"/>
    <col min="4617" max="4617" width="11" style="1052" customWidth="1"/>
    <col min="4618" max="4618" width="9.7109375" style="1052" customWidth="1"/>
    <col min="4619" max="4619" width="11.28515625" style="1052" customWidth="1"/>
    <col min="4620" max="4620" width="9.42578125" style="1052" customWidth="1"/>
    <col min="4621" max="4621" width="10.85546875" style="1052" customWidth="1"/>
    <col min="4622" max="4622" width="10.7109375" style="1052" customWidth="1"/>
    <col min="4623" max="4623" width="10.42578125" style="1052" customWidth="1"/>
    <col min="4624" max="4624" width="10.85546875" style="1052" customWidth="1"/>
    <col min="4625" max="4625" width="2.140625" style="1052" customWidth="1"/>
    <col min="4626" max="4627" width="10.140625" style="1052" customWidth="1"/>
    <col min="4628" max="4856" width="9.140625" style="1052" customWidth="1"/>
    <col min="4857" max="4857" width="5.28515625" style="1052" customWidth="1"/>
    <col min="4858" max="4858" width="5.42578125" style="1052" customWidth="1"/>
    <col min="4859" max="4859" width="7.7109375" style="1052" customWidth="1"/>
    <col min="4860" max="4860" width="39.42578125" style="1052" customWidth="1"/>
    <col min="4861" max="4861" width="11.28515625" style="1052" customWidth="1"/>
    <col min="4862" max="4864" width="9.42578125" style="1052"/>
    <col min="4865" max="4865" width="4" style="1052" customWidth="1"/>
    <col min="4866" max="4866" width="2.28515625" style="1052" customWidth="1"/>
    <col min="4867" max="4867" width="4.7109375" style="1052" customWidth="1"/>
    <col min="4868" max="4868" width="7.7109375" style="1052" customWidth="1"/>
    <col min="4869" max="4869" width="41.5703125" style="1052" customWidth="1"/>
    <col min="4870" max="4870" width="5.42578125" style="1052" customWidth="1"/>
    <col min="4871" max="4871" width="12.42578125" style="1052" customWidth="1"/>
    <col min="4872" max="4872" width="10.140625" style="1052" customWidth="1"/>
    <col min="4873" max="4873" width="11" style="1052" customWidth="1"/>
    <col min="4874" max="4874" width="9.7109375" style="1052" customWidth="1"/>
    <col min="4875" max="4875" width="11.28515625" style="1052" customWidth="1"/>
    <col min="4876" max="4876" width="9.42578125" style="1052" customWidth="1"/>
    <col min="4877" max="4877" width="10.85546875" style="1052" customWidth="1"/>
    <col min="4878" max="4878" width="10.7109375" style="1052" customWidth="1"/>
    <col min="4879" max="4879" width="10.42578125" style="1052" customWidth="1"/>
    <col min="4880" max="4880" width="10.85546875" style="1052" customWidth="1"/>
    <col min="4881" max="4881" width="2.140625" style="1052" customWidth="1"/>
    <col min="4882" max="4883" width="10.140625" style="1052" customWidth="1"/>
    <col min="4884" max="5112" width="9.140625" style="1052" customWidth="1"/>
    <col min="5113" max="5113" width="5.28515625" style="1052" customWidth="1"/>
    <col min="5114" max="5114" width="5.42578125" style="1052" customWidth="1"/>
    <col min="5115" max="5115" width="7.7109375" style="1052" customWidth="1"/>
    <col min="5116" max="5116" width="39.42578125" style="1052" customWidth="1"/>
    <col min="5117" max="5117" width="11.28515625" style="1052" customWidth="1"/>
    <col min="5118" max="5120" width="9.42578125" style="1052"/>
    <col min="5121" max="5121" width="4" style="1052" customWidth="1"/>
    <col min="5122" max="5122" width="2.28515625" style="1052" customWidth="1"/>
    <col min="5123" max="5123" width="4.7109375" style="1052" customWidth="1"/>
    <col min="5124" max="5124" width="7.7109375" style="1052" customWidth="1"/>
    <col min="5125" max="5125" width="41.5703125" style="1052" customWidth="1"/>
    <col min="5126" max="5126" width="5.42578125" style="1052" customWidth="1"/>
    <col min="5127" max="5127" width="12.42578125" style="1052" customWidth="1"/>
    <col min="5128" max="5128" width="10.140625" style="1052" customWidth="1"/>
    <col min="5129" max="5129" width="11" style="1052" customWidth="1"/>
    <col min="5130" max="5130" width="9.7109375" style="1052" customWidth="1"/>
    <col min="5131" max="5131" width="11.28515625" style="1052" customWidth="1"/>
    <col min="5132" max="5132" width="9.42578125" style="1052" customWidth="1"/>
    <col min="5133" max="5133" width="10.85546875" style="1052" customWidth="1"/>
    <col min="5134" max="5134" width="10.7109375" style="1052" customWidth="1"/>
    <col min="5135" max="5135" width="10.42578125" style="1052" customWidth="1"/>
    <col min="5136" max="5136" width="10.85546875" style="1052" customWidth="1"/>
    <col min="5137" max="5137" width="2.140625" style="1052" customWidth="1"/>
    <col min="5138" max="5139" width="10.140625" style="1052" customWidth="1"/>
    <col min="5140" max="5368" width="9.140625" style="1052" customWidth="1"/>
    <col min="5369" max="5369" width="5.28515625" style="1052" customWidth="1"/>
    <col min="5370" max="5370" width="5.42578125" style="1052" customWidth="1"/>
    <col min="5371" max="5371" width="7.7109375" style="1052" customWidth="1"/>
    <col min="5372" max="5372" width="39.42578125" style="1052" customWidth="1"/>
    <col min="5373" max="5373" width="11.28515625" style="1052" customWidth="1"/>
    <col min="5374" max="5376" width="9.42578125" style="1052"/>
    <col min="5377" max="5377" width="4" style="1052" customWidth="1"/>
    <col min="5378" max="5378" width="2.28515625" style="1052" customWidth="1"/>
    <col min="5379" max="5379" width="4.7109375" style="1052" customWidth="1"/>
    <col min="5380" max="5380" width="7.7109375" style="1052" customWidth="1"/>
    <col min="5381" max="5381" width="41.5703125" style="1052" customWidth="1"/>
    <col min="5382" max="5382" width="5.42578125" style="1052" customWidth="1"/>
    <col min="5383" max="5383" width="12.42578125" style="1052" customWidth="1"/>
    <col min="5384" max="5384" width="10.140625" style="1052" customWidth="1"/>
    <col min="5385" max="5385" width="11" style="1052" customWidth="1"/>
    <col min="5386" max="5386" width="9.7109375" style="1052" customWidth="1"/>
    <col min="5387" max="5387" width="11.28515625" style="1052" customWidth="1"/>
    <col min="5388" max="5388" width="9.42578125" style="1052" customWidth="1"/>
    <col min="5389" max="5389" width="10.85546875" style="1052" customWidth="1"/>
    <col min="5390" max="5390" width="10.7109375" style="1052" customWidth="1"/>
    <col min="5391" max="5391" width="10.42578125" style="1052" customWidth="1"/>
    <col min="5392" max="5392" width="10.85546875" style="1052" customWidth="1"/>
    <col min="5393" max="5393" width="2.140625" style="1052" customWidth="1"/>
    <col min="5394" max="5395" width="10.140625" style="1052" customWidth="1"/>
    <col min="5396" max="5624" width="9.140625" style="1052" customWidth="1"/>
    <col min="5625" max="5625" width="5.28515625" style="1052" customWidth="1"/>
    <col min="5626" max="5626" width="5.42578125" style="1052" customWidth="1"/>
    <col min="5627" max="5627" width="7.7109375" style="1052" customWidth="1"/>
    <col min="5628" max="5628" width="39.42578125" style="1052" customWidth="1"/>
    <col min="5629" max="5629" width="11.28515625" style="1052" customWidth="1"/>
    <col min="5630" max="5632" width="9.42578125" style="1052"/>
    <col min="5633" max="5633" width="4" style="1052" customWidth="1"/>
    <col min="5634" max="5634" width="2.28515625" style="1052" customWidth="1"/>
    <col min="5635" max="5635" width="4.7109375" style="1052" customWidth="1"/>
    <col min="5636" max="5636" width="7.7109375" style="1052" customWidth="1"/>
    <col min="5637" max="5637" width="41.5703125" style="1052" customWidth="1"/>
    <col min="5638" max="5638" width="5.42578125" style="1052" customWidth="1"/>
    <col min="5639" max="5639" width="12.42578125" style="1052" customWidth="1"/>
    <col min="5640" max="5640" width="10.140625" style="1052" customWidth="1"/>
    <col min="5641" max="5641" width="11" style="1052" customWidth="1"/>
    <col min="5642" max="5642" width="9.7109375" style="1052" customWidth="1"/>
    <col min="5643" max="5643" width="11.28515625" style="1052" customWidth="1"/>
    <col min="5644" max="5644" width="9.42578125" style="1052" customWidth="1"/>
    <col min="5645" max="5645" width="10.85546875" style="1052" customWidth="1"/>
    <col min="5646" max="5646" width="10.7109375" style="1052" customWidth="1"/>
    <col min="5647" max="5647" width="10.42578125" style="1052" customWidth="1"/>
    <col min="5648" max="5648" width="10.85546875" style="1052" customWidth="1"/>
    <col min="5649" max="5649" width="2.140625" style="1052" customWidth="1"/>
    <col min="5650" max="5651" width="10.140625" style="1052" customWidth="1"/>
    <col min="5652" max="5880" width="9.140625" style="1052" customWidth="1"/>
    <col min="5881" max="5881" width="5.28515625" style="1052" customWidth="1"/>
    <col min="5882" max="5882" width="5.42578125" style="1052" customWidth="1"/>
    <col min="5883" max="5883" width="7.7109375" style="1052" customWidth="1"/>
    <col min="5884" max="5884" width="39.42578125" style="1052" customWidth="1"/>
    <col min="5885" max="5885" width="11.28515625" style="1052" customWidth="1"/>
    <col min="5886" max="5888" width="9.42578125" style="1052"/>
    <col min="5889" max="5889" width="4" style="1052" customWidth="1"/>
    <col min="5890" max="5890" width="2.28515625" style="1052" customWidth="1"/>
    <col min="5891" max="5891" width="4.7109375" style="1052" customWidth="1"/>
    <col min="5892" max="5892" width="7.7109375" style="1052" customWidth="1"/>
    <col min="5893" max="5893" width="41.5703125" style="1052" customWidth="1"/>
    <col min="5894" max="5894" width="5.42578125" style="1052" customWidth="1"/>
    <col min="5895" max="5895" width="12.42578125" style="1052" customWidth="1"/>
    <col min="5896" max="5896" width="10.140625" style="1052" customWidth="1"/>
    <col min="5897" max="5897" width="11" style="1052" customWidth="1"/>
    <col min="5898" max="5898" width="9.7109375" style="1052" customWidth="1"/>
    <col min="5899" max="5899" width="11.28515625" style="1052" customWidth="1"/>
    <col min="5900" max="5900" width="9.42578125" style="1052" customWidth="1"/>
    <col min="5901" max="5901" width="10.85546875" style="1052" customWidth="1"/>
    <col min="5902" max="5902" width="10.7109375" style="1052" customWidth="1"/>
    <col min="5903" max="5903" width="10.42578125" style="1052" customWidth="1"/>
    <col min="5904" max="5904" width="10.85546875" style="1052" customWidth="1"/>
    <col min="5905" max="5905" width="2.140625" style="1052" customWidth="1"/>
    <col min="5906" max="5907" width="10.140625" style="1052" customWidth="1"/>
    <col min="5908" max="6136" width="9.140625" style="1052" customWidth="1"/>
    <col min="6137" max="6137" width="5.28515625" style="1052" customWidth="1"/>
    <col min="6138" max="6138" width="5.42578125" style="1052" customWidth="1"/>
    <col min="6139" max="6139" width="7.7109375" style="1052" customWidth="1"/>
    <col min="6140" max="6140" width="39.42578125" style="1052" customWidth="1"/>
    <col min="6141" max="6141" width="11.28515625" style="1052" customWidth="1"/>
    <col min="6142" max="6144" width="9.42578125" style="1052"/>
    <col min="6145" max="6145" width="4" style="1052" customWidth="1"/>
    <col min="6146" max="6146" width="2.28515625" style="1052" customWidth="1"/>
    <col min="6147" max="6147" width="4.7109375" style="1052" customWidth="1"/>
    <col min="6148" max="6148" width="7.7109375" style="1052" customWidth="1"/>
    <col min="6149" max="6149" width="41.5703125" style="1052" customWidth="1"/>
    <col min="6150" max="6150" width="5.42578125" style="1052" customWidth="1"/>
    <col min="6151" max="6151" width="12.42578125" style="1052" customWidth="1"/>
    <col min="6152" max="6152" width="10.140625" style="1052" customWidth="1"/>
    <col min="6153" max="6153" width="11" style="1052" customWidth="1"/>
    <col min="6154" max="6154" width="9.7109375" style="1052" customWidth="1"/>
    <col min="6155" max="6155" width="11.28515625" style="1052" customWidth="1"/>
    <col min="6156" max="6156" width="9.42578125" style="1052" customWidth="1"/>
    <col min="6157" max="6157" width="10.85546875" style="1052" customWidth="1"/>
    <col min="6158" max="6158" width="10.7109375" style="1052" customWidth="1"/>
    <col min="6159" max="6159" width="10.42578125" style="1052" customWidth="1"/>
    <col min="6160" max="6160" width="10.85546875" style="1052" customWidth="1"/>
    <col min="6161" max="6161" width="2.140625" style="1052" customWidth="1"/>
    <col min="6162" max="6163" width="10.140625" style="1052" customWidth="1"/>
    <col min="6164" max="6392" width="9.140625" style="1052" customWidth="1"/>
    <col min="6393" max="6393" width="5.28515625" style="1052" customWidth="1"/>
    <col min="6394" max="6394" width="5.42578125" style="1052" customWidth="1"/>
    <col min="6395" max="6395" width="7.7109375" style="1052" customWidth="1"/>
    <col min="6396" max="6396" width="39.42578125" style="1052" customWidth="1"/>
    <col min="6397" max="6397" width="11.28515625" style="1052" customWidth="1"/>
    <col min="6398" max="6400" width="9.42578125" style="1052"/>
    <col min="6401" max="6401" width="4" style="1052" customWidth="1"/>
    <col min="6402" max="6402" width="2.28515625" style="1052" customWidth="1"/>
    <col min="6403" max="6403" width="4.7109375" style="1052" customWidth="1"/>
    <col min="6404" max="6404" width="7.7109375" style="1052" customWidth="1"/>
    <col min="6405" max="6405" width="41.5703125" style="1052" customWidth="1"/>
    <col min="6406" max="6406" width="5.42578125" style="1052" customWidth="1"/>
    <col min="6407" max="6407" width="12.42578125" style="1052" customWidth="1"/>
    <col min="6408" max="6408" width="10.140625" style="1052" customWidth="1"/>
    <col min="6409" max="6409" width="11" style="1052" customWidth="1"/>
    <col min="6410" max="6410" width="9.7109375" style="1052" customWidth="1"/>
    <col min="6411" max="6411" width="11.28515625" style="1052" customWidth="1"/>
    <col min="6412" max="6412" width="9.42578125" style="1052" customWidth="1"/>
    <col min="6413" max="6413" width="10.85546875" style="1052" customWidth="1"/>
    <col min="6414" max="6414" width="10.7109375" style="1052" customWidth="1"/>
    <col min="6415" max="6415" width="10.42578125" style="1052" customWidth="1"/>
    <col min="6416" max="6416" width="10.85546875" style="1052" customWidth="1"/>
    <col min="6417" max="6417" width="2.140625" style="1052" customWidth="1"/>
    <col min="6418" max="6419" width="10.140625" style="1052" customWidth="1"/>
    <col min="6420" max="6648" width="9.140625" style="1052" customWidth="1"/>
    <col min="6649" max="6649" width="5.28515625" style="1052" customWidth="1"/>
    <col min="6650" max="6650" width="5.42578125" style="1052" customWidth="1"/>
    <col min="6651" max="6651" width="7.7109375" style="1052" customWidth="1"/>
    <col min="6652" max="6652" width="39.42578125" style="1052" customWidth="1"/>
    <col min="6653" max="6653" width="11.28515625" style="1052" customWidth="1"/>
    <col min="6654" max="6656" width="9.42578125" style="1052"/>
    <col min="6657" max="6657" width="4" style="1052" customWidth="1"/>
    <col min="6658" max="6658" width="2.28515625" style="1052" customWidth="1"/>
    <col min="6659" max="6659" width="4.7109375" style="1052" customWidth="1"/>
    <col min="6660" max="6660" width="7.7109375" style="1052" customWidth="1"/>
    <col min="6661" max="6661" width="41.5703125" style="1052" customWidth="1"/>
    <col min="6662" max="6662" width="5.42578125" style="1052" customWidth="1"/>
    <col min="6663" max="6663" width="12.42578125" style="1052" customWidth="1"/>
    <col min="6664" max="6664" width="10.140625" style="1052" customWidth="1"/>
    <col min="6665" max="6665" width="11" style="1052" customWidth="1"/>
    <col min="6666" max="6666" width="9.7109375" style="1052" customWidth="1"/>
    <col min="6667" max="6667" width="11.28515625" style="1052" customWidth="1"/>
    <col min="6668" max="6668" width="9.42578125" style="1052" customWidth="1"/>
    <col min="6669" max="6669" width="10.85546875" style="1052" customWidth="1"/>
    <col min="6670" max="6670" width="10.7109375" style="1052" customWidth="1"/>
    <col min="6671" max="6671" width="10.42578125" style="1052" customWidth="1"/>
    <col min="6672" max="6672" width="10.85546875" style="1052" customWidth="1"/>
    <col min="6673" max="6673" width="2.140625" style="1052" customWidth="1"/>
    <col min="6674" max="6675" width="10.140625" style="1052" customWidth="1"/>
    <col min="6676" max="6904" width="9.140625" style="1052" customWidth="1"/>
    <col min="6905" max="6905" width="5.28515625" style="1052" customWidth="1"/>
    <col min="6906" max="6906" width="5.42578125" style="1052" customWidth="1"/>
    <col min="6907" max="6907" width="7.7109375" style="1052" customWidth="1"/>
    <col min="6908" max="6908" width="39.42578125" style="1052" customWidth="1"/>
    <col min="6909" max="6909" width="11.28515625" style="1052" customWidth="1"/>
    <col min="6910" max="6912" width="9.42578125" style="1052"/>
    <col min="6913" max="6913" width="4" style="1052" customWidth="1"/>
    <col min="6914" max="6914" width="2.28515625" style="1052" customWidth="1"/>
    <col min="6915" max="6915" width="4.7109375" style="1052" customWidth="1"/>
    <col min="6916" max="6916" width="7.7109375" style="1052" customWidth="1"/>
    <col min="6917" max="6917" width="41.5703125" style="1052" customWidth="1"/>
    <col min="6918" max="6918" width="5.42578125" style="1052" customWidth="1"/>
    <col min="6919" max="6919" width="12.42578125" style="1052" customWidth="1"/>
    <col min="6920" max="6920" width="10.140625" style="1052" customWidth="1"/>
    <col min="6921" max="6921" width="11" style="1052" customWidth="1"/>
    <col min="6922" max="6922" width="9.7109375" style="1052" customWidth="1"/>
    <col min="6923" max="6923" width="11.28515625" style="1052" customWidth="1"/>
    <col min="6924" max="6924" width="9.42578125" style="1052" customWidth="1"/>
    <col min="6925" max="6925" width="10.85546875" style="1052" customWidth="1"/>
    <col min="6926" max="6926" width="10.7109375" style="1052" customWidth="1"/>
    <col min="6927" max="6927" width="10.42578125" style="1052" customWidth="1"/>
    <col min="6928" max="6928" width="10.85546875" style="1052" customWidth="1"/>
    <col min="6929" max="6929" width="2.140625" style="1052" customWidth="1"/>
    <col min="6930" max="6931" width="10.140625" style="1052" customWidth="1"/>
    <col min="6932" max="7160" width="9.140625" style="1052" customWidth="1"/>
    <col min="7161" max="7161" width="5.28515625" style="1052" customWidth="1"/>
    <col min="7162" max="7162" width="5.42578125" style="1052" customWidth="1"/>
    <col min="7163" max="7163" width="7.7109375" style="1052" customWidth="1"/>
    <col min="7164" max="7164" width="39.42578125" style="1052" customWidth="1"/>
    <col min="7165" max="7165" width="11.28515625" style="1052" customWidth="1"/>
    <col min="7166" max="7168" width="9.42578125" style="1052"/>
    <col min="7169" max="7169" width="4" style="1052" customWidth="1"/>
    <col min="7170" max="7170" width="2.28515625" style="1052" customWidth="1"/>
    <col min="7171" max="7171" width="4.7109375" style="1052" customWidth="1"/>
    <col min="7172" max="7172" width="7.7109375" style="1052" customWidth="1"/>
    <col min="7173" max="7173" width="41.5703125" style="1052" customWidth="1"/>
    <col min="7174" max="7174" width="5.42578125" style="1052" customWidth="1"/>
    <col min="7175" max="7175" width="12.42578125" style="1052" customWidth="1"/>
    <col min="7176" max="7176" width="10.140625" style="1052" customWidth="1"/>
    <col min="7177" max="7177" width="11" style="1052" customWidth="1"/>
    <col min="7178" max="7178" width="9.7109375" style="1052" customWidth="1"/>
    <col min="7179" max="7179" width="11.28515625" style="1052" customWidth="1"/>
    <col min="7180" max="7180" width="9.42578125" style="1052" customWidth="1"/>
    <col min="7181" max="7181" width="10.85546875" style="1052" customWidth="1"/>
    <col min="7182" max="7182" width="10.7109375" style="1052" customWidth="1"/>
    <col min="7183" max="7183" width="10.42578125" style="1052" customWidth="1"/>
    <col min="7184" max="7184" width="10.85546875" style="1052" customWidth="1"/>
    <col min="7185" max="7185" width="2.140625" style="1052" customWidth="1"/>
    <col min="7186" max="7187" width="10.140625" style="1052" customWidth="1"/>
    <col min="7188" max="7416" width="9.140625" style="1052" customWidth="1"/>
    <col min="7417" max="7417" width="5.28515625" style="1052" customWidth="1"/>
    <col min="7418" max="7418" width="5.42578125" style="1052" customWidth="1"/>
    <col min="7419" max="7419" width="7.7109375" style="1052" customWidth="1"/>
    <col min="7420" max="7420" width="39.42578125" style="1052" customWidth="1"/>
    <col min="7421" max="7421" width="11.28515625" style="1052" customWidth="1"/>
    <col min="7422" max="7424" width="9.42578125" style="1052"/>
    <col min="7425" max="7425" width="4" style="1052" customWidth="1"/>
    <col min="7426" max="7426" width="2.28515625" style="1052" customWidth="1"/>
    <col min="7427" max="7427" width="4.7109375" style="1052" customWidth="1"/>
    <col min="7428" max="7428" width="7.7109375" style="1052" customWidth="1"/>
    <col min="7429" max="7429" width="41.5703125" style="1052" customWidth="1"/>
    <col min="7430" max="7430" width="5.42578125" style="1052" customWidth="1"/>
    <col min="7431" max="7431" width="12.42578125" style="1052" customWidth="1"/>
    <col min="7432" max="7432" width="10.140625" style="1052" customWidth="1"/>
    <col min="7433" max="7433" width="11" style="1052" customWidth="1"/>
    <col min="7434" max="7434" width="9.7109375" style="1052" customWidth="1"/>
    <col min="7435" max="7435" width="11.28515625" style="1052" customWidth="1"/>
    <col min="7436" max="7436" width="9.42578125" style="1052" customWidth="1"/>
    <col min="7437" max="7437" width="10.85546875" style="1052" customWidth="1"/>
    <col min="7438" max="7438" width="10.7109375" style="1052" customWidth="1"/>
    <col min="7439" max="7439" width="10.42578125" style="1052" customWidth="1"/>
    <col min="7440" max="7440" width="10.85546875" style="1052" customWidth="1"/>
    <col min="7441" max="7441" width="2.140625" style="1052" customWidth="1"/>
    <col min="7442" max="7443" width="10.140625" style="1052" customWidth="1"/>
    <col min="7444" max="7672" width="9.140625" style="1052" customWidth="1"/>
    <col min="7673" max="7673" width="5.28515625" style="1052" customWidth="1"/>
    <col min="7674" max="7674" width="5.42578125" style="1052" customWidth="1"/>
    <col min="7675" max="7675" width="7.7109375" style="1052" customWidth="1"/>
    <col min="7676" max="7676" width="39.42578125" style="1052" customWidth="1"/>
    <col min="7677" max="7677" width="11.28515625" style="1052" customWidth="1"/>
    <col min="7678" max="7680" width="9.42578125" style="1052"/>
    <col min="7681" max="7681" width="4" style="1052" customWidth="1"/>
    <col min="7682" max="7682" width="2.28515625" style="1052" customWidth="1"/>
    <col min="7683" max="7683" width="4.7109375" style="1052" customWidth="1"/>
    <col min="7684" max="7684" width="7.7109375" style="1052" customWidth="1"/>
    <col min="7685" max="7685" width="41.5703125" style="1052" customWidth="1"/>
    <col min="7686" max="7686" width="5.42578125" style="1052" customWidth="1"/>
    <col min="7687" max="7687" width="12.42578125" style="1052" customWidth="1"/>
    <col min="7688" max="7688" width="10.140625" style="1052" customWidth="1"/>
    <col min="7689" max="7689" width="11" style="1052" customWidth="1"/>
    <col min="7690" max="7690" width="9.7109375" style="1052" customWidth="1"/>
    <col min="7691" max="7691" width="11.28515625" style="1052" customWidth="1"/>
    <col min="7692" max="7692" width="9.42578125" style="1052" customWidth="1"/>
    <col min="7693" max="7693" width="10.85546875" style="1052" customWidth="1"/>
    <col min="7694" max="7694" width="10.7109375" style="1052" customWidth="1"/>
    <col min="7695" max="7695" width="10.42578125" style="1052" customWidth="1"/>
    <col min="7696" max="7696" width="10.85546875" style="1052" customWidth="1"/>
    <col min="7697" max="7697" width="2.140625" style="1052" customWidth="1"/>
    <col min="7698" max="7699" width="10.140625" style="1052" customWidth="1"/>
    <col min="7700" max="7928" width="9.140625" style="1052" customWidth="1"/>
    <col min="7929" max="7929" width="5.28515625" style="1052" customWidth="1"/>
    <col min="7930" max="7930" width="5.42578125" style="1052" customWidth="1"/>
    <col min="7931" max="7931" width="7.7109375" style="1052" customWidth="1"/>
    <col min="7932" max="7932" width="39.42578125" style="1052" customWidth="1"/>
    <col min="7933" max="7933" width="11.28515625" style="1052" customWidth="1"/>
    <col min="7934" max="7936" width="9.42578125" style="1052"/>
    <col min="7937" max="7937" width="4" style="1052" customWidth="1"/>
    <col min="7938" max="7938" width="2.28515625" style="1052" customWidth="1"/>
    <col min="7939" max="7939" width="4.7109375" style="1052" customWidth="1"/>
    <col min="7940" max="7940" width="7.7109375" style="1052" customWidth="1"/>
    <col min="7941" max="7941" width="41.5703125" style="1052" customWidth="1"/>
    <col min="7942" max="7942" width="5.42578125" style="1052" customWidth="1"/>
    <col min="7943" max="7943" width="12.42578125" style="1052" customWidth="1"/>
    <col min="7944" max="7944" width="10.140625" style="1052" customWidth="1"/>
    <col min="7945" max="7945" width="11" style="1052" customWidth="1"/>
    <col min="7946" max="7946" width="9.7109375" style="1052" customWidth="1"/>
    <col min="7947" max="7947" width="11.28515625" style="1052" customWidth="1"/>
    <col min="7948" max="7948" width="9.42578125" style="1052" customWidth="1"/>
    <col min="7949" max="7949" width="10.85546875" style="1052" customWidth="1"/>
    <col min="7950" max="7950" width="10.7109375" style="1052" customWidth="1"/>
    <col min="7951" max="7951" width="10.42578125" style="1052" customWidth="1"/>
    <col min="7952" max="7952" width="10.85546875" style="1052" customWidth="1"/>
    <col min="7953" max="7953" width="2.140625" style="1052" customWidth="1"/>
    <col min="7954" max="7955" width="10.140625" style="1052" customWidth="1"/>
    <col min="7956" max="8184" width="9.140625" style="1052" customWidth="1"/>
    <col min="8185" max="8185" width="5.28515625" style="1052" customWidth="1"/>
    <col min="8186" max="8186" width="5.42578125" style="1052" customWidth="1"/>
    <col min="8187" max="8187" width="7.7109375" style="1052" customWidth="1"/>
    <col min="8188" max="8188" width="39.42578125" style="1052" customWidth="1"/>
    <col min="8189" max="8189" width="11.28515625" style="1052" customWidth="1"/>
    <col min="8190" max="8192" width="9.42578125" style="1052"/>
    <col min="8193" max="8193" width="4" style="1052" customWidth="1"/>
    <col min="8194" max="8194" width="2.28515625" style="1052" customWidth="1"/>
    <col min="8195" max="8195" width="4.7109375" style="1052" customWidth="1"/>
    <col min="8196" max="8196" width="7.7109375" style="1052" customWidth="1"/>
    <col min="8197" max="8197" width="41.5703125" style="1052" customWidth="1"/>
    <col min="8198" max="8198" width="5.42578125" style="1052" customWidth="1"/>
    <col min="8199" max="8199" width="12.42578125" style="1052" customWidth="1"/>
    <col min="8200" max="8200" width="10.140625" style="1052" customWidth="1"/>
    <col min="8201" max="8201" width="11" style="1052" customWidth="1"/>
    <col min="8202" max="8202" width="9.7109375" style="1052" customWidth="1"/>
    <col min="8203" max="8203" width="11.28515625" style="1052" customWidth="1"/>
    <col min="8204" max="8204" width="9.42578125" style="1052" customWidth="1"/>
    <col min="8205" max="8205" width="10.85546875" style="1052" customWidth="1"/>
    <col min="8206" max="8206" width="10.7109375" style="1052" customWidth="1"/>
    <col min="8207" max="8207" width="10.42578125" style="1052" customWidth="1"/>
    <col min="8208" max="8208" width="10.85546875" style="1052" customWidth="1"/>
    <col min="8209" max="8209" width="2.140625" style="1052" customWidth="1"/>
    <col min="8210" max="8211" width="10.140625" style="1052" customWidth="1"/>
    <col min="8212" max="8440" width="9.140625" style="1052" customWidth="1"/>
    <col min="8441" max="8441" width="5.28515625" style="1052" customWidth="1"/>
    <col min="8442" max="8442" width="5.42578125" style="1052" customWidth="1"/>
    <col min="8443" max="8443" width="7.7109375" style="1052" customWidth="1"/>
    <col min="8444" max="8444" width="39.42578125" style="1052" customWidth="1"/>
    <col min="8445" max="8445" width="11.28515625" style="1052" customWidth="1"/>
    <col min="8446" max="8448" width="9.42578125" style="1052"/>
    <col min="8449" max="8449" width="4" style="1052" customWidth="1"/>
    <col min="8450" max="8450" width="2.28515625" style="1052" customWidth="1"/>
    <col min="8451" max="8451" width="4.7109375" style="1052" customWidth="1"/>
    <col min="8452" max="8452" width="7.7109375" style="1052" customWidth="1"/>
    <col min="8453" max="8453" width="41.5703125" style="1052" customWidth="1"/>
    <col min="8454" max="8454" width="5.42578125" style="1052" customWidth="1"/>
    <col min="8455" max="8455" width="12.42578125" style="1052" customWidth="1"/>
    <col min="8456" max="8456" width="10.140625" style="1052" customWidth="1"/>
    <col min="8457" max="8457" width="11" style="1052" customWidth="1"/>
    <col min="8458" max="8458" width="9.7109375" style="1052" customWidth="1"/>
    <col min="8459" max="8459" width="11.28515625" style="1052" customWidth="1"/>
    <col min="8460" max="8460" width="9.42578125" style="1052" customWidth="1"/>
    <col min="8461" max="8461" width="10.85546875" style="1052" customWidth="1"/>
    <col min="8462" max="8462" width="10.7109375" style="1052" customWidth="1"/>
    <col min="8463" max="8463" width="10.42578125" style="1052" customWidth="1"/>
    <col min="8464" max="8464" width="10.85546875" style="1052" customWidth="1"/>
    <col min="8465" max="8465" width="2.140625" style="1052" customWidth="1"/>
    <col min="8466" max="8467" width="10.140625" style="1052" customWidth="1"/>
    <col min="8468" max="8696" width="9.140625" style="1052" customWidth="1"/>
    <col min="8697" max="8697" width="5.28515625" style="1052" customWidth="1"/>
    <col min="8698" max="8698" width="5.42578125" style="1052" customWidth="1"/>
    <col min="8699" max="8699" width="7.7109375" style="1052" customWidth="1"/>
    <col min="8700" max="8700" width="39.42578125" style="1052" customWidth="1"/>
    <col min="8701" max="8701" width="11.28515625" style="1052" customWidth="1"/>
    <col min="8702" max="8704" width="9.42578125" style="1052"/>
    <col min="8705" max="8705" width="4" style="1052" customWidth="1"/>
    <col min="8706" max="8706" width="2.28515625" style="1052" customWidth="1"/>
    <col min="8707" max="8707" width="4.7109375" style="1052" customWidth="1"/>
    <col min="8708" max="8708" width="7.7109375" style="1052" customWidth="1"/>
    <col min="8709" max="8709" width="41.5703125" style="1052" customWidth="1"/>
    <col min="8710" max="8710" width="5.42578125" style="1052" customWidth="1"/>
    <col min="8711" max="8711" width="12.42578125" style="1052" customWidth="1"/>
    <col min="8712" max="8712" width="10.140625" style="1052" customWidth="1"/>
    <col min="8713" max="8713" width="11" style="1052" customWidth="1"/>
    <col min="8714" max="8714" width="9.7109375" style="1052" customWidth="1"/>
    <col min="8715" max="8715" width="11.28515625" style="1052" customWidth="1"/>
    <col min="8716" max="8716" width="9.42578125" style="1052" customWidth="1"/>
    <col min="8717" max="8717" width="10.85546875" style="1052" customWidth="1"/>
    <col min="8718" max="8718" width="10.7109375" style="1052" customWidth="1"/>
    <col min="8719" max="8719" width="10.42578125" style="1052" customWidth="1"/>
    <col min="8720" max="8720" width="10.85546875" style="1052" customWidth="1"/>
    <col min="8721" max="8721" width="2.140625" style="1052" customWidth="1"/>
    <col min="8722" max="8723" width="10.140625" style="1052" customWidth="1"/>
    <col min="8724" max="8952" width="9.140625" style="1052" customWidth="1"/>
    <col min="8953" max="8953" width="5.28515625" style="1052" customWidth="1"/>
    <col min="8954" max="8954" width="5.42578125" style="1052" customWidth="1"/>
    <col min="8955" max="8955" width="7.7109375" style="1052" customWidth="1"/>
    <col min="8956" max="8956" width="39.42578125" style="1052" customWidth="1"/>
    <col min="8957" max="8957" width="11.28515625" style="1052" customWidth="1"/>
    <col min="8958" max="8960" width="9.42578125" style="1052"/>
    <col min="8961" max="8961" width="4" style="1052" customWidth="1"/>
    <col min="8962" max="8962" width="2.28515625" style="1052" customWidth="1"/>
    <col min="8963" max="8963" width="4.7109375" style="1052" customWidth="1"/>
    <col min="8964" max="8964" width="7.7109375" style="1052" customWidth="1"/>
    <col min="8965" max="8965" width="41.5703125" style="1052" customWidth="1"/>
    <col min="8966" max="8966" width="5.42578125" style="1052" customWidth="1"/>
    <col min="8967" max="8967" width="12.42578125" style="1052" customWidth="1"/>
    <col min="8968" max="8968" width="10.140625" style="1052" customWidth="1"/>
    <col min="8969" max="8969" width="11" style="1052" customWidth="1"/>
    <col min="8970" max="8970" width="9.7109375" style="1052" customWidth="1"/>
    <col min="8971" max="8971" width="11.28515625" style="1052" customWidth="1"/>
    <col min="8972" max="8972" width="9.42578125" style="1052" customWidth="1"/>
    <col min="8973" max="8973" width="10.85546875" style="1052" customWidth="1"/>
    <col min="8974" max="8974" width="10.7109375" style="1052" customWidth="1"/>
    <col min="8975" max="8975" width="10.42578125" style="1052" customWidth="1"/>
    <col min="8976" max="8976" width="10.85546875" style="1052" customWidth="1"/>
    <col min="8977" max="8977" width="2.140625" style="1052" customWidth="1"/>
    <col min="8978" max="8979" width="10.140625" style="1052" customWidth="1"/>
    <col min="8980" max="9208" width="9.140625" style="1052" customWidth="1"/>
    <col min="9209" max="9209" width="5.28515625" style="1052" customWidth="1"/>
    <col min="9210" max="9210" width="5.42578125" style="1052" customWidth="1"/>
    <col min="9211" max="9211" width="7.7109375" style="1052" customWidth="1"/>
    <col min="9212" max="9212" width="39.42578125" style="1052" customWidth="1"/>
    <col min="9213" max="9213" width="11.28515625" style="1052" customWidth="1"/>
    <col min="9214" max="9216" width="9.42578125" style="1052"/>
    <col min="9217" max="9217" width="4" style="1052" customWidth="1"/>
    <col min="9218" max="9218" width="2.28515625" style="1052" customWidth="1"/>
    <col min="9219" max="9219" width="4.7109375" style="1052" customWidth="1"/>
    <col min="9220" max="9220" width="7.7109375" style="1052" customWidth="1"/>
    <col min="9221" max="9221" width="41.5703125" style="1052" customWidth="1"/>
    <col min="9222" max="9222" width="5.42578125" style="1052" customWidth="1"/>
    <col min="9223" max="9223" width="12.42578125" style="1052" customWidth="1"/>
    <col min="9224" max="9224" width="10.140625" style="1052" customWidth="1"/>
    <col min="9225" max="9225" width="11" style="1052" customWidth="1"/>
    <col min="9226" max="9226" width="9.7109375" style="1052" customWidth="1"/>
    <col min="9227" max="9227" width="11.28515625" style="1052" customWidth="1"/>
    <col min="9228" max="9228" width="9.42578125" style="1052" customWidth="1"/>
    <col min="9229" max="9229" width="10.85546875" style="1052" customWidth="1"/>
    <col min="9230" max="9230" width="10.7109375" style="1052" customWidth="1"/>
    <col min="9231" max="9231" width="10.42578125" style="1052" customWidth="1"/>
    <col min="9232" max="9232" width="10.85546875" style="1052" customWidth="1"/>
    <col min="9233" max="9233" width="2.140625" style="1052" customWidth="1"/>
    <col min="9234" max="9235" width="10.140625" style="1052" customWidth="1"/>
    <col min="9236" max="9464" width="9.140625" style="1052" customWidth="1"/>
    <col min="9465" max="9465" width="5.28515625" style="1052" customWidth="1"/>
    <col min="9466" max="9466" width="5.42578125" style="1052" customWidth="1"/>
    <col min="9467" max="9467" width="7.7109375" style="1052" customWidth="1"/>
    <col min="9468" max="9468" width="39.42578125" style="1052" customWidth="1"/>
    <col min="9469" max="9469" width="11.28515625" style="1052" customWidth="1"/>
    <col min="9470" max="9472" width="9.42578125" style="1052"/>
    <col min="9473" max="9473" width="4" style="1052" customWidth="1"/>
    <col min="9474" max="9474" width="2.28515625" style="1052" customWidth="1"/>
    <col min="9475" max="9475" width="4.7109375" style="1052" customWidth="1"/>
    <col min="9476" max="9476" width="7.7109375" style="1052" customWidth="1"/>
    <col min="9477" max="9477" width="41.5703125" style="1052" customWidth="1"/>
    <col min="9478" max="9478" width="5.42578125" style="1052" customWidth="1"/>
    <col min="9479" max="9479" width="12.42578125" style="1052" customWidth="1"/>
    <col min="9480" max="9480" width="10.140625" style="1052" customWidth="1"/>
    <col min="9481" max="9481" width="11" style="1052" customWidth="1"/>
    <col min="9482" max="9482" width="9.7109375" style="1052" customWidth="1"/>
    <col min="9483" max="9483" width="11.28515625" style="1052" customWidth="1"/>
    <col min="9484" max="9484" width="9.42578125" style="1052" customWidth="1"/>
    <col min="9485" max="9485" width="10.85546875" style="1052" customWidth="1"/>
    <col min="9486" max="9486" width="10.7109375" style="1052" customWidth="1"/>
    <col min="9487" max="9487" width="10.42578125" style="1052" customWidth="1"/>
    <col min="9488" max="9488" width="10.85546875" style="1052" customWidth="1"/>
    <col min="9489" max="9489" width="2.140625" style="1052" customWidth="1"/>
    <col min="9490" max="9491" width="10.140625" style="1052" customWidth="1"/>
    <col min="9492" max="9720" width="9.140625" style="1052" customWidth="1"/>
    <col min="9721" max="9721" width="5.28515625" style="1052" customWidth="1"/>
    <col min="9722" max="9722" width="5.42578125" style="1052" customWidth="1"/>
    <col min="9723" max="9723" width="7.7109375" style="1052" customWidth="1"/>
    <col min="9724" max="9724" width="39.42578125" style="1052" customWidth="1"/>
    <col min="9725" max="9725" width="11.28515625" style="1052" customWidth="1"/>
    <col min="9726" max="9728" width="9.42578125" style="1052"/>
    <col min="9729" max="9729" width="4" style="1052" customWidth="1"/>
    <col min="9730" max="9730" width="2.28515625" style="1052" customWidth="1"/>
    <col min="9731" max="9731" width="4.7109375" style="1052" customWidth="1"/>
    <col min="9732" max="9732" width="7.7109375" style="1052" customWidth="1"/>
    <col min="9733" max="9733" width="41.5703125" style="1052" customWidth="1"/>
    <col min="9734" max="9734" width="5.42578125" style="1052" customWidth="1"/>
    <col min="9735" max="9735" width="12.42578125" style="1052" customWidth="1"/>
    <col min="9736" max="9736" width="10.140625" style="1052" customWidth="1"/>
    <col min="9737" max="9737" width="11" style="1052" customWidth="1"/>
    <col min="9738" max="9738" width="9.7109375" style="1052" customWidth="1"/>
    <col min="9739" max="9739" width="11.28515625" style="1052" customWidth="1"/>
    <col min="9740" max="9740" width="9.42578125" style="1052" customWidth="1"/>
    <col min="9741" max="9741" width="10.85546875" style="1052" customWidth="1"/>
    <col min="9742" max="9742" width="10.7109375" style="1052" customWidth="1"/>
    <col min="9743" max="9743" width="10.42578125" style="1052" customWidth="1"/>
    <col min="9744" max="9744" width="10.85546875" style="1052" customWidth="1"/>
    <col min="9745" max="9745" width="2.140625" style="1052" customWidth="1"/>
    <col min="9746" max="9747" width="10.140625" style="1052" customWidth="1"/>
    <col min="9748" max="9976" width="9.140625" style="1052" customWidth="1"/>
    <col min="9977" max="9977" width="5.28515625" style="1052" customWidth="1"/>
    <col min="9978" max="9978" width="5.42578125" style="1052" customWidth="1"/>
    <col min="9979" max="9979" width="7.7109375" style="1052" customWidth="1"/>
    <col min="9980" max="9980" width="39.42578125" style="1052" customWidth="1"/>
    <col min="9981" max="9981" width="11.28515625" style="1052" customWidth="1"/>
    <col min="9982" max="9984" width="9.42578125" style="1052"/>
    <col min="9985" max="9985" width="4" style="1052" customWidth="1"/>
    <col min="9986" max="9986" width="2.28515625" style="1052" customWidth="1"/>
    <col min="9987" max="9987" width="4.7109375" style="1052" customWidth="1"/>
    <col min="9988" max="9988" width="7.7109375" style="1052" customWidth="1"/>
    <col min="9989" max="9989" width="41.5703125" style="1052" customWidth="1"/>
    <col min="9990" max="9990" width="5.42578125" style="1052" customWidth="1"/>
    <col min="9991" max="9991" width="12.42578125" style="1052" customWidth="1"/>
    <col min="9992" max="9992" width="10.140625" style="1052" customWidth="1"/>
    <col min="9993" max="9993" width="11" style="1052" customWidth="1"/>
    <col min="9994" max="9994" width="9.7109375" style="1052" customWidth="1"/>
    <col min="9995" max="9995" width="11.28515625" style="1052" customWidth="1"/>
    <col min="9996" max="9996" width="9.42578125" style="1052" customWidth="1"/>
    <col min="9997" max="9997" width="10.85546875" style="1052" customWidth="1"/>
    <col min="9998" max="9998" width="10.7109375" style="1052" customWidth="1"/>
    <col min="9999" max="9999" width="10.42578125" style="1052" customWidth="1"/>
    <col min="10000" max="10000" width="10.85546875" style="1052" customWidth="1"/>
    <col min="10001" max="10001" width="2.140625" style="1052" customWidth="1"/>
    <col min="10002" max="10003" width="10.140625" style="1052" customWidth="1"/>
    <col min="10004" max="10232" width="9.140625" style="1052" customWidth="1"/>
    <col min="10233" max="10233" width="5.28515625" style="1052" customWidth="1"/>
    <col min="10234" max="10234" width="5.42578125" style="1052" customWidth="1"/>
    <col min="10235" max="10235" width="7.7109375" style="1052" customWidth="1"/>
    <col min="10236" max="10236" width="39.42578125" style="1052" customWidth="1"/>
    <col min="10237" max="10237" width="11.28515625" style="1052" customWidth="1"/>
    <col min="10238" max="10240" width="9.42578125" style="1052"/>
    <col min="10241" max="10241" width="4" style="1052" customWidth="1"/>
    <col min="10242" max="10242" width="2.28515625" style="1052" customWidth="1"/>
    <col min="10243" max="10243" width="4.7109375" style="1052" customWidth="1"/>
    <col min="10244" max="10244" width="7.7109375" style="1052" customWidth="1"/>
    <col min="10245" max="10245" width="41.5703125" style="1052" customWidth="1"/>
    <col min="10246" max="10246" width="5.42578125" style="1052" customWidth="1"/>
    <col min="10247" max="10247" width="12.42578125" style="1052" customWidth="1"/>
    <col min="10248" max="10248" width="10.140625" style="1052" customWidth="1"/>
    <col min="10249" max="10249" width="11" style="1052" customWidth="1"/>
    <col min="10250" max="10250" width="9.7109375" style="1052" customWidth="1"/>
    <col min="10251" max="10251" width="11.28515625" style="1052" customWidth="1"/>
    <col min="10252" max="10252" width="9.42578125" style="1052" customWidth="1"/>
    <col min="10253" max="10253" width="10.85546875" style="1052" customWidth="1"/>
    <col min="10254" max="10254" width="10.7109375" style="1052" customWidth="1"/>
    <col min="10255" max="10255" width="10.42578125" style="1052" customWidth="1"/>
    <col min="10256" max="10256" width="10.85546875" style="1052" customWidth="1"/>
    <col min="10257" max="10257" width="2.140625" style="1052" customWidth="1"/>
    <col min="10258" max="10259" width="10.140625" style="1052" customWidth="1"/>
    <col min="10260" max="10488" width="9.140625" style="1052" customWidth="1"/>
    <col min="10489" max="10489" width="5.28515625" style="1052" customWidth="1"/>
    <col min="10490" max="10490" width="5.42578125" style="1052" customWidth="1"/>
    <col min="10491" max="10491" width="7.7109375" style="1052" customWidth="1"/>
    <col min="10492" max="10492" width="39.42578125" style="1052" customWidth="1"/>
    <col min="10493" max="10493" width="11.28515625" style="1052" customWidth="1"/>
    <col min="10494" max="10496" width="9.42578125" style="1052"/>
    <col min="10497" max="10497" width="4" style="1052" customWidth="1"/>
    <col min="10498" max="10498" width="2.28515625" style="1052" customWidth="1"/>
    <col min="10499" max="10499" width="4.7109375" style="1052" customWidth="1"/>
    <col min="10500" max="10500" width="7.7109375" style="1052" customWidth="1"/>
    <col min="10501" max="10501" width="41.5703125" style="1052" customWidth="1"/>
    <col min="10502" max="10502" width="5.42578125" style="1052" customWidth="1"/>
    <col min="10503" max="10503" width="12.42578125" style="1052" customWidth="1"/>
    <col min="10504" max="10504" width="10.140625" style="1052" customWidth="1"/>
    <col min="10505" max="10505" width="11" style="1052" customWidth="1"/>
    <col min="10506" max="10506" width="9.7109375" style="1052" customWidth="1"/>
    <col min="10507" max="10507" width="11.28515625" style="1052" customWidth="1"/>
    <col min="10508" max="10508" width="9.42578125" style="1052" customWidth="1"/>
    <col min="10509" max="10509" width="10.85546875" style="1052" customWidth="1"/>
    <col min="10510" max="10510" width="10.7109375" style="1052" customWidth="1"/>
    <col min="10511" max="10511" width="10.42578125" style="1052" customWidth="1"/>
    <col min="10512" max="10512" width="10.85546875" style="1052" customWidth="1"/>
    <col min="10513" max="10513" width="2.140625" style="1052" customWidth="1"/>
    <col min="10514" max="10515" width="10.140625" style="1052" customWidth="1"/>
    <col min="10516" max="10744" width="9.140625" style="1052" customWidth="1"/>
    <col min="10745" max="10745" width="5.28515625" style="1052" customWidth="1"/>
    <col min="10746" max="10746" width="5.42578125" style="1052" customWidth="1"/>
    <col min="10747" max="10747" width="7.7109375" style="1052" customWidth="1"/>
    <col min="10748" max="10748" width="39.42578125" style="1052" customWidth="1"/>
    <col min="10749" max="10749" width="11.28515625" style="1052" customWidth="1"/>
    <col min="10750" max="10752" width="9.42578125" style="1052"/>
    <col min="10753" max="10753" width="4" style="1052" customWidth="1"/>
    <col min="10754" max="10754" width="2.28515625" style="1052" customWidth="1"/>
    <col min="10755" max="10755" width="4.7109375" style="1052" customWidth="1"/>
    <col min="10756" max="10756" width="7.7109375" style="1052" customWidth="1"/>
    <col min="10757" max="10757" width="41.5703125" style="1052" customWidth="1"/>
    <col min="10758" max="10758" width="5.42578125" style="1052" customWidth="1"/>
    <col min="10759" max="10759" width="12.42578125" style="1052" customWidth="1"/>
    <col min="10760" max="10760" width="10.140625" style="1052" customWidth="1"/>
    <col min="10761" max="10761" width="11" style="1052" customWidth="1"/>
    <col min="10762" max="10762" width="9.7109375" style="1052" customWidth="1"/>
    <col min="10763" max="10763" width="11.28515625" style="1052" customWidth="1"/>
    <col min="10764" max="10764" width="9.42578125" style="1052" customWidth="1"/>
    <col min="10765" max="10765" width="10.85546875" style="1052" customWidth="1"/>
    <col min="10766" max="10766" width="10.7109375" style="1052" customWidth="1"/>
    <col min="10767" max="10767" width="10.42578125" style="1052" customWidth="1"/>
    <col min="10768" max="10768" width="10.85546875" style="1052" customWidth="1"/>
    <col min="10769" max="10769" width="2.140625" style="1052" customWidth="1"/>
    <col min="10770" max="10771" width="10.140625" style="1052" customWidth="1"/>
    <col min="10772" max="11000" width="9.140625" style="1052" customWidth="1"/>
    <col min="11001" max="11001" width="5.28515625" style="1052" customWidth="1"/>
    <col min="11002" max="11002" width="5.42578125" style="1052" customWidth="1"/>
    <col min="11003" max="11003" width="7.7109375" style="1052" customWidth="1"/>
    <col min="11004" max="11004" width="39.42578125" style="1052" customWidth="1"/>
    <col min="11005" max="11005" width="11.28515625" style="1052" customWidth="1"/>
    <col min="11006" max="11008" width="9.42578125" style="1052"/>
    <col min="11009" max="11009" width="4" style="1052" customWidth="1"/>
    <col min="11010" max="11010" width="2.28515625" style="1052" customWidth="1"/>
    <col min="11011" max="11011" width="4.7109375" style="1052" customWidth="1"/>
    <col min="11012" max="11012" width="7.7109375" style="1052" customWidth="1"/>
    <col min="11013" max="11013" width="41.5703125" style="1052" customWidth="1"/>
    <col min="11014" max="11014" width="5.42578125" style="1052" customWidth="1"/>
    <col min="11015" max="11015" width="12.42578125" style="1052" customWidth="1"/>
    <col min="11016" max="11016" width="10.140625" style="1052" customWidth="1"/>
    <col min="11017" max="11017" width="11" style="1052" customWidth="1"/>
    <col min="11018" max="11018" width="9.7109375" style="1052" customWidth="1"/>
    <col min="11019" max="11019" width="11.28515625" style="1052" customWidth="1"/>
    <col min="11020" max="11020" width="9.42578125" style="1052" customWidth="1"/>
    <col min="11021" max="11021" width="10.85546875" style="1052" customWidth="1"/>
    <col min="11022" max="11022" width="10.7109375" style="1052" customWidth="1"/>
    <col min="11023" max="11023" width="10.42578125" style="1052" customWidth="1"/>
    <col min="11024" max="11024" width="10.85546875" style="1052" customWidth="1"/>
    <col min="11025" max="11025" width="2.140625" style="1052" customWidth="1"/>
    <col min="11026" max="11027" width="10.140625" style="1052" customWidth="1"/>
    <col min="11028" max="11256" width="9.140625" style="1052" customWidth="1"/>
    <col min="11257" max="11257" width="5.28515625" style="1052" customWidth="1"/>
    <col min="11258" max="11258" width="5.42578125" style="1052" customWidth="1"/>
    <col min="11259" max="11259" width="7.7109375" style="1052" customWidth="1"/>
    <col min="11260" max="11260" width="39.42578125" style="1052" customWidth="1"/>
    <col min="11261" max="11261" width="11.28515625" style="1052" customWidth="1"/>
    <col min="11262" max="11264" width="9.42578125" style="1052"/>
    <col min="11265" max="11265" width="4" style="1052" customWidth="1"/>
    <col min="11266" max="11266" width="2.28515625" style="1052" customWidth="1"/>
    <col min="11267" max="11267" width="4.7109375" style="1052" customWidth="1"/>
    <col min="11268" max="11268" width="7.7109375" style="1052" customWidth="1"/>
    <col min="11269" max="11269" width="41.5703125" style="1052" customWidth="1"/>
    <col min="11270" max="11270" width="5.42578125" style="1052" customWidth="1"/>
    <col min="11271" max="11271" width="12.42578125" style="1052" customWidth="1"/>
    <col min="11272" max="11272" width="10.140625" style="1052" customWidth="1"/>
    <col min="11273" max="11273" width="11" style="1052" customWidth="1"/>
    <col min="11274" max="11274" width="9.7109375" style="1052" customWidth="1"/>
    <col min="11275" max="11275" width="11.28515625" style="1052" customWidth="1"/>
    <col min="11276" max="11276" width="9.42578125" style="1052" customWidth="1"/>
    <col min="11277" max="11277" width="10.85546875" style="1052" customWidth="1"/>
    <col min="11278" max="11278" width="10.7109375" style="1052" customWidth="1"/>
    <col min="11279" max="11279" width="10.42578125" style="1052" customWidth="1"/>
    <col min="11280" max="11280" width="10.85546875" style="1052" customWidth="1"/>
    <col min="11281" max="11281" width="2.140625" style="1052" customWidth="1"/>
    <col min="11282" max="11283" width="10.140625" style="1052" customWidth="1"/>
    <col min="11284" max="11512" width="9.140625" style="1052" customWidth="1"/>
    <col min="11513" max="11513" width="5.28515625" style="1052" customWidth="1"/>
    <col min="11514" max="11514" width="5.42578125" style="1052" customWidth="1"/>
    <col min="11515" max="11515" width="7.7109375" style="1052" customWidth="1"/>
    <col min="11516" max="11516" width="39.42578125" style="1052" customWidth="1"/>
    <col min="11517" max="11517" width="11.28515625" style="1052" customWidth="1"/>
    <col min="11518" max="11520" width="9.42578125" style="1052"/>
    <col min="11521" max="11521" width="4" style="1052" customWidth="1"/>
    <col min="11522" max="11522" width="2.28515625" style="1052" customWidth="1"/>
    <col min="11523" max="11523" width="4.7109375" style="1052" customWidth="1"/>
    <col min="11524" max="11524" width="7.7109375" style="1052" customWidth="1"/>
    <col min="11525" max="11525" width="41.5703125" style="1052" customWidth="1"/>
    <col min="11526" max="11526" width="5.42578125" style="1052" customWidth="1"/>
    <col min="11527" max="11527" width="12.42578125" style="1052" customWidth="1"/>
    <col min="11528" max="11528" width="10.140625" style="1052" customWidth="1"/>
    <col min="11529" max="11529" width="11" style="1052" customWidth="1"/>
    <col min="11530" max="11530" width="9.7109375" style="1052" customWidth="1"/>
    <col min="11531" max="11531" width="11.28515625" style="1052" customWidth="1"/>
    <col min="11532" max="11532" width="9.42578125" style="1052" customWidth="1"/>
    <col min="11533" max="11533" width="10.85546875" style="1052" customWidth="1"/>
    <col min="11534" max="11534" width="10.7109375" style="1052" customWidth="1"/>
    <col min="11535" max="11535" width="10.42578125" style="1052" customWidth="1"/>
    <col min="11536" max="11536" width="10.85546875" style="1052" customWidth="1"/>
    <col min="11537" max="11537" width="2.140625" style="1052" customWidth="1"/>
    <col min="11538" max="11539" width="10.140625" style="1052" customWidth="1"/>
    <col min="11540" max="11768" width="9.140625" style="1052" customWidth="1"/>
    <col min="11769" max="11769" width="5.28515625" style="1052" customWidth="1"/>
    <col min="11770" max="11770" width="5.42578125" style="1052" customWidth="1"/>
    <col min="11771" max="11771" width="7.7109375" style="1052" customWidth="1"/>
    <col min="11772" max="11772" width="39.42578125" style="1052" customWidth="1"/>
    <col min="11773" max="11773" width="11.28515625" style="1052" customWidth="1"/>
    <col min="11774" max="11776" width="9.42578125" style="1052"/>
    <col min="11777" max="11777" width="4" style="1052" customWidth="1"/>
    <col min="11778" max="11778" width="2.28515625" style="1052" customWidth="1"/>
    <col min="11779" max="11779" width="4.7109375" style="1052" customWidth="1"/>
    <col min="11780" max="11780" width="7.7109375" style="1052" customWidth="1"/>
    <col min="11781" max="11781" width="41.5703125" style="1052" customWidth="1"/>
    <col min="11782" max="11782" width="5.42578125" style="1052" customWidth="1"/>
    <col min="11783" max="11783" width="12.42578125" style="1052" customWidth="1"/>
    <col min="11784" max="11784" width="10.140625" style="1052" customWidth="1"/>
    <col min="11785" max="11785" width="11" style="1052" customWidth="1"/>
    <col min="11786" max="11786" width="9.7109375" style="1052" customWidth="1"/>
    <col min="11787" max="11787" width="11.28515625" style="1052" customWidth="1"/>
    <col min="11788" max="11788" width="9.42578125" style="1052" customWidth="1"/>
    <col min="11789" max="11789" width="10.85546875" style="1052" customWidth="1"/>
    <col min="11790" max="11790" width="10.7109375" style="1052" customWidth="1"/>
    <col min="11791" max="11791" width="10.42578125" style="1052" customWidth="1"/>
    <col min="11792" max="11792" width="10.85546875" style="1052" customWidth="1"/>
    <col min="11793" max="11793" width="2.140625" style="1052" customWidth="1"/>
    <col min="11794" max="11795" width="10.140625" style="1052" customWidth="1"/>
    <col min="11796" max="12024" width="9.140625" style="1052" customWidth="1"/>
    <col min="12025" max="12025" width="5.28515625" style="1052" customWidth="1"/>
    <col min="12026" max="12026" width="5.42578125" style="1052" customWidth="1"/>
    <col min="12027" max="12027" width="7.7109375" style="1052" customWidth="1"/>
    <col min="12028" max="12028" width="39.42578125" style="1052" customWidth="1"/>
    <col min="12029" max="12029" width="11.28515625" style="1052" customWidth="1"/>
    <col min="12030" max="12032" width="9.42578125" style="1052"/>
    <col min="12033" max="12033" width="4" style="1052" customWidth="1"/>
    <col min="12034" max="12034" width="2.28515625" style="1052" customWidth="1"/>
    <col min="12035" max="12035" width="4.7109375" style="1052" customWidth="1"/>
    <col min="12036" max="12036" width="7.7109375" style="1052" customWidth="1"/>
    <col min="12037" max="12037" width="41.5703125" style="1052" customWidth="1"/>
    <col min="12038" max="12038" width="5.42578125" style="1052" customWidth="1"/>
    <col min="12039" max="12039" width="12.42578125" style="1052" customWidth="1"/>
    <col min="12040" max="12040" width="10.140625" style="1052" customWidth="1"/>
    <col min="12041" max="12041" width="11" style="1052" customWidth="1"/>
    <col min="12042" max="12042" width="9.7109375" style="1052" customWidth="1"/>
    <col min="12043" max="12043" width="11.28515625" style="1052" customWidth="1"/>
    <col min="12044" max="12044" width="9.42578125" style="1052" customWidth="1"/>
    <col min="12045" max="12045" width="10.85546875" style="1052" customWidth="1"/>
    <col min="12046" max="12046" width="10.7109375" style="1052" customWidth="1"/>
    <col min="12047" max="12047" width="10.42578125" style="1052" customWidth="1"/>
    <col min="12048" max="12048" width="10.85546875" style="1052" customWidth="1"/>
    <col min="12049" max="12049" width="2.140625" style="1052" customWidth="1"/>
    <col min="12050" max="12051" width="10.140625" style="1052" customWidth="1"/>
    <col min="12052" max="12280" width="9.140625" style="1052" customWidth="1"/>
    <col min="12281" max="12281" width="5.28515625" style="1052" customWidth="1"/>
    <col min="12282" max="12282" width="5.42578125" style="1052" customWidth="1"/>
    <col min="12283" max="12283" width="7.7109375" style="1052" customWidth="1"/>
    <col min="12284" max="12284" width="39.42578125" style="1052" customWidth="1"/>
    <col min="12285" max="12285" width="11.28515625" style="1052" customWidth="1"/>
    <col min="12286" max="12288" width="9.42578125" style="1052"/>
    <col min="12289" max="12289" width="4" style="1052" customWidth="1"/>
    <col min="12290" max="12290" width="2.28515625" style="1052" customWidth="1"/>
    <col min="12291" max="12291" width="4.7109375" style="1052" customWidth="1"/>
    <col min="12292" max="12292" width="7.7109375" style="1052" customWidth="1"/>
    <col min="12293" max="12293" width="41.5703125" style="1052" customWidth="1"/>
    <col min="12294" max="12294" width="5.42578125" style="1052" customWidth="1"/>
    <col min="12295" max="12295" width="12.42578125" style="1052" customWidth="1"/>
    <col min="12296" max="12296" width="10.140625" style="1052" customWidth="1"/>
    <col min="12297" max="12297" width="11" style="1052" customWidth="1"/>
    <col min="12298" max="12298" width="9.7109375" style="1052" customWidth="1"/>
    <col min="12299" max="12299" width="11.28515625" style="1052" customWidth="1"/>
    <col min="12300" max="12300" width="9.42578125" style="1052" customWidth="1"/>
    <col min="12301" max="12301" width="10.85546875" style="1052" customWidth="1"/>
    <col min="12302" max="12302" width="10.7109375" style="1052" customWidth="1"/>
    <col min="12303" max="12303" width="10.42578125" style="1052" customWidth="1"/>
    <col min="12304" max="12304" width="10.85546875" style="1052" customWidth="1"/>
    <col min="12305" max="12305" width="2.140625" style="1052" customWidth="1"/>
    <col min="12306" max="12307" width="10.140625" style="1052" customWidth="1"/>
    <col min="12308" max="12536" width="9.140625" style="1052" customWidth="1"/>
    <col min="12537" max="12537" width="5.28515625" style="1052" customWidth="1"/>
    <col min="12538" max="12538" width="5.42578125" style="1052" customWidth="1"/>
    <col min="12539" max="12539" width="7.7109375" style="1052" customWidth="1"/>
    <col min="12540" max="12540" width="39.42578125" style="1052" customWidth="1"/>
    <col min="12541" max="12541" width="11.28515625" style="1052" customWidth="1"/>
    <col min="12542" max="12544" width="9.42578125" style="1052"/>
    <col min="12545" max="12545" width="4" style="1052" customWidth="1"/>
    <col min="12546" max="12546" width="2.28515625" style="1052" customWidth="1"/>
    <col min="12547" max="12547" width="4.7109375" style="1052" customWidth="1"/>
    <col min="12548" max="12548" width="7.7109375" style="1052" customWidth="1"/>
    <col min="12549" max="12549" width="41.5703125" style="1052" customWidth="1"/>
    <col min="12550" max="12550" width="5.42578125" style="1052" customWidth="1"/>
    <col min="12551" max="12551" width="12.42578125" style="1052" customWidth="1"/>
    <col min="12552" max="12552" width="10.140625" style="1052" customWidth="1"/>
    <col min="12553" max="12553" width="11" style="1052" customWidth="1"/>
    <col min="12554" max="12554" width="9.7109375" style="1052" customWidth="1"/>
    <col min="12555" max="12555" width="11.28515625" style="1052" customWidth="1"/>
    <col min="12556" max="12556" width="9.42578125" style="1052" customWidth="1"/>
    <col min="12557" max="12557" width="10.85546875" style="1052" customWidth="1"/>
    <col min="12558" max="12558" width="10.7109375" style="1052" customWidth="1"/>
    <col min="12559" max="12559" width="10.42578125" style="1052" customWidth="1"/>
    <col min="12560" max="12560" width="10.85546875" style="1052" customWidth="1"/>
    <col min="12561" max="12561" width="2.140625" style="1052" customWidth="1"/>
    <col min="12562" max="12563" width="10.140625" style="1052" customWidth="1"/>
    <col min="12564" max="12792" width="9.140625" style="1052" customWidth="1"/>
    <col min="12793" max="12793" width="5.28515625" style="1052" customWidth="1"/>
    <col min="12794" max="12794" width="5.42578125" style="1052" customWidth="1"/>
    <col min="12795" max="12795" width="7.7109375" style="1052" customWidth="1"/>
    <col min="12796" max="12796" width="39.42578125" style="1052" customWidth="1"/>
    <col min="12797" max="12797" width="11.28515625" style="1052" customWidth="1"/>
    <col min="12798" max="12800" width="9.42578125" style="1052"/>
    <col min="12801" max="12801" width="4" style="1052" customWidth="1"/>
    <col min="12802" max="12802" width="2.28515625" style="1052" customWidth="1"/>
    <col min="12803" max="12803" width="4.7109375" style="1052" customWidth="1"/>
    <col min="12804" max="12804" width="7.7109375" style="1052" customWidth="1"/>
    <col min="12805" max="12805" width="41.5703125" style="1052" customWidth="1"/>
    <col min="12806" max="12806" width="5.42578125" style="1052" customWidth="1"/>
    <col min="12807" max="12807" width="12.42578125" style="1052" customWidth="1"/>
    <col min="12808" max="12808" width="10.140625" style="1052" customWidth="1"/>
    <col min="12809" max="12809" width="11" style="1052" customWidth="1"/>
    <col min="12810" max="12810" width="9.7109375" style="1052" customWidth="1"/>
    <col min="12811" max="12811" width="11.28515625" style="1052" customWidth="1"/>
    <col min="12812" max="12812" width="9.42578125" style="1052" customWidth="1"/>
    <col min="12813" max="12813" width="10.85546875" style="1052" customWidth="1"/>
    <col min="12814" max="12814" width="10.7109375" style="1052" customWidth="1"/>
    <col min="12815" max="12815" width="10.42578125" style="1052" customWidth="1"/>
    <col min="12816" max="12816" width="10.85546875" style="1052" customWidth="1"/>
    <col min="12817" max="12817" width="2.140625" style="1052" customWidth="1"/>
    <col min="12818" max="12819" width="10.140625" style="1052" customWidth="1"/>
    <col min="12820" max="13048" width="9.140625" style="1052" customWidth="1"/>
    <col min="13049" max="13049" width="5.28515625" style="1052" customWidth="1"/>
    <col min="13050" max="13050" width="5.42578125" style="1052" customWidth="1"/>
    <col min="13051" max="13051" width="7.7109375" style="1052" customWidth="1"/>
    <col min="13052" max="13052" width="39.42578125" style="1052" customWidth="1"/>
    <col min="13053" max="13053" width="11.28515625" style="1052" customWidth="1"/>
    <col min="13054" max="13056" width="9.42578125" style="1052"/>
    <col min="13057" max="13057" width="4" style="1052" customWidth="1"/>
    <col min="13058" max="13058" width="2.28515625" style="1052" customWidth="1"/>
    <col min="13059" max="13059" width="4.7109375" style="1052" customWidth="1"/>
    <col min="13060" max="13060" width="7.7109375" style="1052" customWidth="1"/>
    <col min="13061" max="13061" width="41.5703125" style="1052" customWidth="1"/>
    <col min="13062" max="13062" width="5.42578125" style="1052" customWidth="1"/>
    <col min="13063" max="13063" width="12.42578125" style="1052" customWidth="1"/>
    <col min="13064" max="13064" width="10.140625" style="1052" customWidth="1"/>
    <col min="13065" max="13065" width="11" style="1052" customWidth="1"/>
    <col min="13066" max="13066" width="9.7109375" style="1052" customWidth="1"/>
    <col min="13067" max="13067" width="11.28515625" style="1052" customWidth="1"/>
    <col min="13068" max="13068" width="9.42578125" style="1052" customWidth="1"/>
    <col min="13069" max="13069" width="10.85546875" style="1052" customWidth="1"/>
    <col min="13070" max="13070" width="10.7109375" style="1052" customWidth="1"/>
    <col min="13071" max="13071" width="10.42578125" style="1052" customWidth="1"/>
    <col min="13072" max="13072" width="10.85546875" style="1052" customWidth="1"/>
    <col min="13073" max="13073" width="2.140625" style="1052" customWidth="1"/>
    <col min="13074" max="13075" width="10.140625" style="1052" customWidth="1"/>
    <col min="13076" max="13304" width="9.140625" style="1052" customWidth="1"/>
    <col min="13305" max="13305" width="5.28515625" style="1052" customWidth="1"/>
    <col min="13306" max="13306" width="5.42578125" style="1052" customWidth="1"/>
    <col min="13307" max="13307" width="7.7109375" style="1052" customWidth="1"/>
    <col min="13308" max="13308" width="39.42578125" style="1052" customWidth="1"/>
    <col min="13309" max="13309" width="11.28515625" style="1052" customWidth="1"/>
    <col min="13310" max="13312" width="9.42578125" style="1052"/>
    <col min="13313" max="13313" width="4" style="1052" customWidth="1"/>
    <col min="13314" max="13314" width="2.28515625" style="1052" customWidth="1"/>
    <col min="13315" max="13315" width="4.7109375" style="1052" customWidth="1"/>
    <col min="13316" max="13316" width="7.7109375" style="1052" customWidth="1"/>
    <col min="13317" max="13317" width="41.5703125" style="1052" customWidth="1"/>
    <col min="13318" max="13318" width="5.42578125" style="1052" customWidth="1"/>
    <col min="13319" max="13319" width="12.42578125" style="1052" customWidth="1"/>
    <col min="13320" max="13320" width="10.140625" style="1052" customWidth="1"/>
    <col min="13321" max="13321" width="11" style="1052" customWidth="1"/>
    <col min="13322" max="13322" width="9.7109375" style="1052" customWidth="1"/>
    <col min="13323" max="13323" width="11.28515625" style="1052" customWidth="1"/>
    <col min="13324" max="13324" width="9.42578125" style="1052" customWidth="1"/>
    <col min="13325" max="13325" width="10.85546875" style="1052" customWidth="1"/>
    <col min="13326" max="13326" width="10.7109375" style="1052" customWidth="1"/>
    <col min="13327" max="13327" width="10.42578125" style="1052" customWidth="1"/>
    <col min="13328" max="13328" width="10.85546875" style="1052" customWidth="1"/>
    <col min="13329" max="13329" width="2.140625" style="1052" customWidth="1"/>
    <col min="13330" max="13331" width="10.140625" style="1052" customWidth="1"/>
    <col min="13332" max="13560" width="9.140625" style="1052" customWidth="1"/>
    <col min="13561" max="13561" width="5.28515625" style="1052" customWidth="1"/>
    <col min="13562" max="13562" width="5.42578125" style="1052" customWidth="1"/>
    <col min="13563" max="13563" width="7.7109375" style="1052" customWidth="1"/>
    <col min="13564" max="13564" width="39.42578125" style="1052" customWidth="1"/>
    <col min="13565" max="13565" width="11.28515625" style="1052" customWidth="1"/>
    <col min="13566" max="13568" width="9.42578125" style="1052"/>
    <col min="13569" max="13569" width="4" style="1052" customWidth="1"/>
    <col min="13570" max="13570" width="2.28515625" style="1052" customWidth="1"/>
    <col min="13571" max="13571" width="4.7109375" style="1052" customWidth="1"/>
    <col min="13572" max="13572" width="7.7109375" style="1052" customWidth="1"/>
    <col min="13573" max="13573" width="41.5703125" style="1052" customWidth="1"/>
    <col min="13574" max="13574" width="5.42578125" style="1052" customWidth="1"/>
    <col min="13575" max="13575" width="12.42578125" style="1052" customWidth="1"/>
    <col min="13576" max="13576" width="10.140625" style="1052" customWidth="1"/>
    <col min="13577" max="13577" width="11" style="1052" customWidth="1"/>
    <col min="13578" max="13578" width="9.7109375" style="1052" customWidth="1"/>
    <col min="13579" max="13579" width="11.28515625" style="1052" customWidth="1"/>
    <col min="13580" max="13580" width="9.42578125" style="1052" customWidth="1"/>
    <col min="13581" max="13581" width="10.85546875" style="1052" customWidth="1"/>
    <col min="13582" max="13582" width="10.7109375" style="1052" customWidth="1"/>
    <col min="13583" max="13583" width="10.42578125" style="1052" customWidth="1"/>
    <col min="13584" max="13584" width="10.85546875" style="1052" customWidth="1"/>
    <col min="13585" max="13585" width="2.140625" style="1052" customWidth="1"/>
    <col min="13586" max="13587" width="10.140625" style="1052" customWidth="1"/>
    <col min="13588" max="13816" width="9.140625" style="1052" customWidth="1"/>
    <col min="13817" max="13817" width="5.28515625" style="1052" customWidth="1"/>
    <col min="13818" max="13818" width="5.42578125" style="1052" customWidth="1"/>
    <col min="13819" max="13819" width="7.7109375" style="1052" customWidth="1"/>
    <col min="13820" max="13820" width="39.42578125" style="1052" customWidth="1"/>
    <col min="13821" max="13821" width="11.28515625" style="1052" customWidth="1"/>
    <col min="13822" max="13824" width="9.42578125" style="1052"/>
    <col min="13825" max="13825" width="4" style="1052" customWidth="1"/>
    <col min="13826" max="13826" width="2.28515625" style="1052" customWidth="1"/>
    <col min="13827" max="13827" width="4.7109375" style="1052" customWidth="1"/>
    <col min="13828" max="13828" width="7.7109375" style="1052" customWidth="1"/>
    <col min="13829" max="13829" width="41.5703125" style="1052" customWidth="1"/>
    <col min="13830" max="13830" width="5.42578125" style="1052" customWidth="1"/>
    <col min="13831" max="13831" width="12.42578125" style="1052" customWidth="1"/>
    <col min="13832" max="13832" width="10.140625" style="1052" customWidth="1"/>
    <col min="13833" max="13833" width="11" style="1052" customWidth="1"/>
    <col min="13834" max="13834" width="9.7109375" style="1052" customWidth="1"/>
    <col min="13835" max="13835" width="11.28515625" style="1052" customWidth="1"/>
    <col min="13836" max="13836" width="9.42578125" style="1052" customWidth="1"/>
    <col min="13837" max="13837" width="10.85546875" style="1052" customWidth="1"/>
    <col min="13838" max="13838" width="10.7109375" style="1052" customWidth="1"/>
    <col min="13839" max="13839" width="10.42578125" style="1052" customWidth="1"/>
    <col min="13840" max="13840" width="10.85546875" style="1052" customWidth="1"/>
    <col min="13841" max="13841" width="2.140625" style="1052" customWidth="1"/>
    <col min="13842" max="13843" width="10.140625" style="1052" customWidth="1"/>
    <col min="13844" max="14072" width="9.140625" style="1052" customWidth="1"/>
    <col min="14073" max="14073" width="5.28515625" style="1052" customWidth="1"/>
    <col min="14074" max="14074" width="5.42578125" style="1052" customWidth="1"/>
    <col min="14075" max="14075" width="7.7109375" style="1052" customWidth="1"/>
    <col min="14076" max="14076" width="39.42578125" style="1052" customWidth="1"/>
    <col min="14077" max="14077" width="11.28515625" style="1052" customWidth="1"/>
    <col min="14078" max="14080" width="9.42578125" style="1052"/>
    <col min="14081" max="14081" width="4" style="1052" customWidth="1"/>
    <col min="14082" max="14082" width="2.28515625" style="1052" customWidth="1"/>
    <col min="14083" max="14083" width="4.7109375" style="1052" customWidth="1"/>
    <col min="14084" max="14084" width="7.7109375" style="1052" customWidth="1"/>
    <col min="14085" max="14085" width="41.5703125" style="1052" customWidth="1"/>
    <col min="14086" max="14086" width="5.42578125" style="1052" customWidth="1"/>
    <col min="14087" max="14087" width="12.42578125" style="1052" customWidth="1"/>
    <col min="14088" max="14088" width="10.140625" style="1052" customWidth="1"/>
    <col min="14089" max="14089" width="11" style="1052" customWidth="1"/>
    <col min="14090" max="14090" width="9.7109375" style="1052" customWidth="1"/>
    <col min="14091" max="14091" width="11.28515625" style="1052" customWidth="1"/>
    <col min="14092" max="14092" width="9.42578125" style="1052" customWidth="1"/>
    <col min="14093" max="14093" width="10.85546875" style="1052" customWidth="1"/>
    <col min="14094" max="14094" width="10.7109375" style="1052" customWidth="1"/>
    <col min="14095" max="14095" width="10.42578125" style="1052" customWidth="1"/>
    <col min="14096" max="14096" width="10.85546875" style="1052" customWidth="1"/>
    <col min="14097" max="14097" width="2.140625" style="1052" customWidth="1"/>
    <col min="14098" max="14099" width="10.140625" style="1052" customWidth="1"/>
    <col min="14100" max="14328" width="9.140625" style="1052" customWidth="1"/>
    <col min="14329" max="14329" width="5.28515625" style="1052" customWidth="1"/>
    <col min="14330" max="14330" width="5.42578125" style="1052" customWidth="1"/>
    <col min="14331" max="14331" width="7.7109375" style="1052" customWidth="1"/>
    <col min="14332" max="14332" width="39.42578125" style="1052" customWidth="1"/>
    <col min="14333" max="14333" width="11.28515625" style="1052" customWidth="1"/>
    <col min="14334" max="14336" width="9.42578125" style="1052"/>
    <col min="14337" max="14337" width="4" style="1052" customWidth="1"/>
    <col min="14338" max="14338" width="2.28515625" style="1052" customWidth="1"/>
    <col min="14339" max="14339" width="4.7109375" style="1052" customWidth="1"/>
    <col min="14340" max="14340" width="7.7109375" style="1052" customWidth="1"/>
    <col min="14341" max="14341" width="41.5703125" style="1052" customWidth="1"/>
    <col min="14342" max="14342" width="5.42578125" style="1052" customWidth="1"/>
    <col min="14343" max="14343" width="12.42578125" style="1052" customWidth="1"/>
    <col min="14344" max="14344" width="10.140625" style="1052" customWidth="1"/>
    <col min="14345" max="14345" width="11" style="1052" customWidth="1"/>
    <col min="14346" max="14346" width="9.7109375" style="1052" customWidth="1"/>
    <col min="14347" max="14347" width="11.28515625" style="1052" customWidth="1"/>
    <col min="14348" max="14348" width="9.42578125" style="1052" customWidth="1"/>
    <col min="14349" max="14349" width="10.85546875" style="1052" customWidth="1"/>
    <col min="14350" max="14350" width="10.7109375" style="1052" customWidth="1"/>
    <col min="14351" max="14351" width="10.42578125" style="1052" customWidth="1"/>
    <col min="14352" max="14352" width="10.85546875" style="1052" customWidth="1"/>
    <col min="14353" max="14353" width="2.140625" style="1052" customWidth="1"/>
    <col min="14354" max="14355" width="10.140625" style="1052" customWidth="1"/>
    <col min="14356" max="14584" width="9.140625" style="1052" customWidth="1"/>
    <col min="14585" max="14585" width="5.28515625" style="1052" customWidth="1"/>
    <col min="14586" max="14586" width="5.42578125" style="1052" customWidth="1"/>
    <col min="14587" max="14587" width="7.7109375" style="1052" customWidth="1"/>
    <col min="14588" max="14588" width="39.42578125" style="1052" customWidth="1"/>
    <col min="14589" max="14589" width="11.28515625" style="1052" customWidth="1"/>
    <col min="14590" max="14592" width="9.42578125" style="1052"/>
    <col min="14593" max="14593" width="4" style="1052" customWidth="1"/>
    <col min="14594" max="14594" width="2.28515625" style="1052" customWidth="1"/>
    <col min="14595" max="14595" width="4.7109375" style="1052" customWidth="1"/>
    <col min="14596" max="14596" width="7.7109375" style="1052" customWidth="1"/>
    <col min="14597" max="14597" width="41.5703125" style="1052" customWidth="1"/>
    <col min="14598" max="14598" width="5.42578125" style="1052" customWidth="1"/>
    <col min="14599" max="14599" width="12.42578125" style="1052" customWidth="1"/>
    <col min="14600" max="14600" width="10.140625" style="1052" customWidth="1"/>
    <col min="14601" max="14601" width="11" style="1052" customWidth="1"/>
    <col min="14602" max="14602" width="9.7109375" style="1052" customWidth="1"/>
    <col min="14603" max="14603" width="11.28515625" style="1052" customWidth="1"/>
    <col min="14604" max="14604" width="9.42578125" style="1052" customWidth="1"/>
    <col min="14605" max="14605" width="10.85546875" style="1052" customWidth="1"/>
    <col min="14606" max="14606" width="10.7109375" style="1052" customWidth="1"/>
    <col min="14607" max="14607" width="10.42578125" style="1052" customWidth="1"/>
    <col min="14608" max="14608" width="10.85546875" style="1052" customWidth="1"/>
    <col min="14609" max="14609" width="2.140625" style="1052" customWidth="1"/>
    <col min="14610" max="14611" width="10.140625" style="1052" customWidth="1"/>
    <col min="14612" max="14840" width="9.140625" style="1052" customWidth="1"/>
    <col min="14841" max="14841" width="5.28515625" style="1052" customWidth="1"/>
    <col min="14842" max="14842" width="5.42578125" style="1052" customWidth="1"/>
    <col min="14843" max="14843" width="7.7109375" style="1052" customWidth="1"/>
    <col min="14844" max="14844" width="39.42578125" style="1052" customWidth="1"/>
    <col min="14845" max="14845" width="11.28515625" style="1052" customWidth="1"/>
    <col min="14846" max="14848" width="9.42578125" style="1052"/>
    <col min="14849" max="14849" width="4" style="1052" customWidth="1"/>
    <col min="14850" max="14850" width="2.28515625" style="1052" customWidth="1"/>
    <col min="14851" max="14851" width="4.7109375" style="1052" customWidth="1"/>
    <col min="14852" max="14852" width="7.7109375" style="1052" customWidth="1"/>
    <col min="14853" max="14853" width="41.5703125" style="1052" customWidth="1"/>
    <col min="14854" max="14854" width="5.42578125" style="1052" customWidth="1"/>
    <col min="14855" max="14855" width="12.42578125" style="1052" customWidth="1"/>
    <col min="14856" max="14856" width="10.140625" style="1052" customWidth="1"/>
    <col min="14857" max="14857" width="11" style="1052" customWidth="1"/>
    <col min="14858" max="14858" width="9.7109375" style="1052" customWidth="1"/>
    <col min="14859" max="14859" width="11.28515625" style="1052" customWidth="1"/>
    <col min="14860" max="14860" width="9.42578125" style="1052" customWidth="1"/>
    <col min="14861" max="14861" width="10.85546875" style="1052" customWidth="1"/>
    <col min="14862" max="14862" width="10.7109375" style="1052" customWidth="1"/>
    <col min="14863" max="14863" width="10.42578125" style="1052" customWidth="1"/>
    <col min="14864" max="14864" width="10.85546875" style="1052" customWidth="1"/>
    <col min="14865" max="14865" width="2.140625" style="1052" customWidth="1"/>
    <col min="14866" max="14867" width="10.140625" style="1052" customWidth="1"/>
    <col min="14868" max="15096" width="9.140625" style="1052" customWidth="1"/>
    <col min="15097" max="15097" width="5.28515625" style="1052" customWidth="1"/>
    <col min="15098" max="15098" width="5.42578125" style="1052" customWidth="1"/>
    <col min="15099" max="15099" width="7.7109375" style="1052" customWidth="1"/>
    <col min="15100" max="15100" width="39.42578125" style="1052" customWidth="1"/>
    <col min="15101" max="15101" width="11.28515625" style="1052" customWidth="1"/>
    <col min="15102" max="15104" width="9.42578125" style="1052"/>
    <col min="15105" max="15105" width="4" style="1052" customWidth="1"/>
    <col min="15106" max="15106" width="2.28515625" style="1052" customWidth="1"/>
    <col min="15107" max="15107" width="4.7109375" style="1052" customWidth="1"/>
    <col min="15108" max="15108" width="7.7109375" style="1052" customWidth="1"/>
    <col min="15109" max="15109" width="41.5703125" style="1052" customWidth="1"/>
    <col min="15110" max="15110" width="5.42578125" style="1052" customWidth="1"/>
    <col min="15111" max="15111" width="12.42578125" style="1052" customWidth="1"/>
    <col min="15112" max="15112" width="10.140625" style="1052" customWidth="1"/>
    <col min="15113" max="15113" width="11" style="1052" customWidth="1"/>
    <col min="15114" max="15114" width="9.7109375" style="1052" customWidth="1"/>
    <col min="15115" max="15115" width="11.28515625" style="1052" customWidth="1"/>
    <col min="15116" max="15116" width="9.42578125" style="1052" customWidth="1"/>
    <col min="15117" max="15117" width="10.85546875" style="1052" customWidth="1"/>
    <col min="15118" max="15118" width="10.7109375" style="1052" customWidth="1"/>
    <col min="15119" max="15119" width="10.42578125" style="1052" customWidth="1"/>
    <col min="15120" max="15120" width="10.85546875" style="1052" customWidth="1"/>
    <col min="15121" max="15121" width="2.140625" style="1052" customWidth="1"/>
    <col min="15122" max="15123" width="10.140625" style="1052" customWidth="1"/>
    <col min="15124" max="15352" width="9.140625" style="1052" customWidth="1"/>
    <col min="15353" max="15353" width="5.28515625" style="1052" customWidth="1"/>
    <col min="15354" max="15354" width="5.42578125" style="1052" customWidth="1"/>
    <col min="15355" max="15355" width="7.7109375" style="1052" customWidth="1"/>
    <col min="15356" max="15356" width="39.42578125" style="1052" customWidth="1"/>
    <col min="15357" max="15357" width="11.28515625" style="1052" customWidth="1"/>
    <col min="15358" max="15360" width="9.42578125" style="1052"/>
    <col min="15361" max="15361" width="4" style="1052" customWidth="1"/>
    <col min="15362" max="15362" width="2.28515625" style="1052" customWidth="1"/>
    <col min="15363" max="15363" width="4.7109375" style="1052" customWidth="1"/>
    <col min="15364" max="15364" width="7.7109375" style="1052" customWidth="1"/>
    <col min="15365" max="15365" width="41.5703125" style="1052" customWidth="1"/>
    <col min="15366" max="15366" width="5.42578125" style="1052" customWidth="1"/>
    <col min="15367" max="15367" width="12.42578125" style="1052" customWidth="1"/>
    <col min="15368" max="15368" width="10.140625" style="1052" customWidth="1"/>
    <col min="15369" max="15369" width="11" style="1052" customWidth="1"/>
    <col min="15370" max="15370" width="9.7109375" style="1052" customWidth="1"/>
    <col min="15371" max="15371" width="11.28515625" style="1052" customWidth="1"/>
    <col min="15372" max="15372" width="9.42578125" style="1052" customWidth="1"/>
    <col min="15373" max="15373" width="10.85546875" style="1052" customWidth="1"/>
    <col min="15374" max="15374" width="10.7109375" style="1052" customWidth="1"/>
    <col min="15375" max="15375" width="10.42578125" style="1052" customWidth="1"/>
    <col min="15376" max="15376" width="10.85546875" style="1052" customWidth="1"/>
    <col min="15377" max="15377" width="2.140625" style="1052" customWidth="1"/>
    <col min="15378" max="15379" width="10.140625" style="1052" customWidth="1"/>
    <col min="15380" max="15608" width="9.140625" style="1052" customWidth="1"/>
    <col min="15609" max="15609" width="5.28515625" style="1052" customWidth="1"/>
    <col min="15610" max="15610" width="5.42578125" style="1052" customWidth="1"/>
    <col min="15611" max="15611" width="7.7109375" style="1052" customWidth="1"/>
    <col min="15612" max="15612" width="39.42578125" style="1052" customWidth="1"/>
    <col min="15613" max="15613" width="11.28515625" style="1052" customWidth="1"/>
    <col min="15614" max="15616" width="9.42578125" style="1052"/>
    <col min="15617" max="15617" width="4" style="1052" customWidth="1"/>
    <col min="15618" max="15618" width="2.28515625" style="1052" customWidth="1"/>
    <col min="15619" max="15619" width="4.7109375" style="1052" customWidth="1"/>
    <col min="15620" max="15620" width="7.7109375" style="1052" customWidth="1"/>
    <col min="15621" max="15621" width="41.5703125" style="1052" customWidth="1"/>
    <col min="15622" max="15622" width="5.42578125" style="1052" customWidth="1"/>
    <col min="15623" max="15623" width="12.42578125" style="1052" customWidth="1"/>
    <col min="15624" max="15624" width="10.140625" style="1052" customWidth="1"/>
    <col min="15625" max="15625" width="11" style="1052" customWidth="1"/>
    <col min="15626" max="15626" width="9.7109375" style="1052" customWidth="1"/>
    <col min="15627" max="15627" width="11.28515625" style="1052" customWidth="1"/>
    <col min="15628" max="15628" width="9.42578125" style="1052" customWidth="1"/>
    <col min="15629" max="15629" width="10.85546875" style="1052" customWidth="1"/>
    <col min="15630" max="15630" width="10.7109375" style="1052" customWidth="1"/>
    <col min="15631" max="15631" width="10.42578125" style="1052" customWidth="1"/>
    <col min="15632" max="15632" width="10.85546875" style="1052" customWidth="1"/>
    <col min="15633" max="15633" width="2.140625" style="1052" customWidth="1"/>
    <col min="15634" max="15635" width="10.140625" style="1052" customWidth="1"/>
    <col min="15636" max="15864" width="9.140625" style="1052" customWidth="1"/>
    <col min="15865" max="15865" width="5.28515625" style="1052" customWidth="1"/>
    <col min="15866" max="15866" width="5.42578125" style="1052" customWidth="1"/>
    <col min="15867" max="15867" width="7.7109375" style="1052" customWidth="1"/>
    <col min="15868" max="15868" width="39.42578125" style="1052" customWidth="1"/>
    <col min="15869" max="15869" width="11.28515625" style="1052" customWidth="1"/>
    <col min="15870" max="15872" width="9.42578125" style="1052"/>
    <col min="15873" max="15873" width="4" style="1052" customWidth="1"/>
    <col min="15874" max="15874" width="2.28515625" style="1052" customWidth="1"/>
    <col min="15875" max="15875" width="4.7109375" style="1052" customWidth="1"/>
    <col min="15876" max="15876" width="7.7109375" style="1052" customWidth="1"/>
    <col min="15877" max="15877" width="41.5703125" style="1052" customWidth="1"/>
    <col min="15878" max="15878" width="5.42578125" style="1052" customWidth="1"/>
    <col min="15879" max="15879" width="12.42578125" style="1052" customWidth="1"/>
    <col min="15880" max="15880" width="10.140625" style="1052" customWidth="1"/>
    <col min="15881" max="15881" width="11" style="1052" customWidth="1"/>
    <col min="15882" max="15882" width="9.7109375" style="1052" customWidth="1"/>
    <col min="15883" max="15883" width="11.28515625" style="1052" customWidth="1"/>
    <col min="15884" max="15884" width="9.42578125" style="1052" customWidth="1"/>
    <col min="15885" max="15885" width="10.85546875" style="1052" customWidth="1"/>
    <col min="15886" max="15886" width="10.7109375" style="1052" customWidth="1"/>
    <col min="15887" max="15887" width="10.42578125" style="1052" customWidth="1"/>
    <col min="15888" max="15888" width="10.85546875" style="1052" customWidth="1"/>
    <col min="15889" max="15889" width="2.140625" style="1052" customWidth="1"/>
    <col min="15890" max="15891" width="10.140625" style="1052" customWidth="1"/>
    <col min="15892" max="16120" width="9.140625" style="1052" customWidth="1"/>
    <col min="16121" max="16121" width="5.28515625" style="1052" customWidth="1"/>
    <col min="16122" max="16122" width="5.42578125" style="1052" customWidth="1"/>
    <col min="16123" max="16123" width="7.7109375" style="1052" customWidth="1"/>
    <col min="16124" max="16124" width="39.42578125" style="1052" customWidth="1"/>
    <col min="16125" max="16125" width="11.28515625" style="1052" customWidth="1"/>
    <col min="16126" max="16128" width="9.42578125" style="1052"/>
    <col min="16129" max="16129" width="4" style="1052" customWidth="1"/>
    <col min="16130" max="16130" width="2.28515625" style="1052" customWidth="1"/>
    <col min="16131" max="16131" width="4.7109375" style="1052" customWidth="1"/>
    <col min="16132" max="16132" width="7.7109375" style="1052" customWidth="1"/>
    <col min="16133" max="16133" width="41.5703125" style="1052" customWidth="1"/>
    <col min="16134" max="16134" width="5.42578125" style="1052" customWidth="1"/>
    <col min="16135" max="16135" width="12.42578125" style="1052" customWidth="1"/>
    <col min="16136" max="16136" width="10.140625" style="1052" customWidth="1"/>
    <col min="16137" max="16137" width="11" style="1052" customWidth="1"/>
    <col min="16138" max="16138" width="9.7109375" style="1052" customWidth="1"/>
    <col min="16139" max="16139" width="11.28515625" style="1052" customWidth="1"/>
    <col min="16140" max="16140" width="9.42578125" style="1052" customWidth="1"/>
    <col min="16141" max="16141" width="10.85546875" style="1052" customWidth="1"/>
    <col min="16142" max="16142" width="10.7109375" style="1052" customWidth="1"/>
    <col min="16143" max="16143" width="10.42578125" style="1052" customWidth="1"/>
    <col min="16144" max="16144" width="10.85546875" style="1052" customWidth="1"/>
    <col min="16145" max="16145" width="2.140625" style="1052" customWidth="1"/>
    <col min="16146" max="16147" width="10.140625" style="1052" customWidth="1"/>
    <col min="16148" max="16376" width="9.140625" style="1052" customWidth="1"/>
    <col min="16377" max="16377" width="5.28515625" style="1052" customWidth="1"/>
    <col min="16378" max="16378" width="5.42578125" style="1052" customWidth="1"/>
    <col min="16379" max="16379" width="7.7109375" style="1052" customWidth="1"/>
    <col min="16380" max="16380" width="39.42578125" style="1052" customWidth="1"/>
    <col min="16381" max="16381" width="11.28515625" style="1052" customWidth="1"/>
    <col min="16382" max="16384" width="9.42578125" style="1052"/>
  </cols>
  <sheetData>
    <row r="1" spans="1:19" ht="15.75" x14ac:dyDescent="0.25">
      <c r="A1" s="1051" t="s">
        <v>1251</v>
      </c>
      <c r="C1" s="1053"/>
      <c r="D1" s="1053"/>
      <c r="E1" s="1053"/>
      <c r="F1" s="1053"/>
    </row>
    <row r="2" spans="1:19" ht="16.5" thickBot="1" x14ac:dyDescent="0.3">
      <c r="B2" s="1053"/>
      <c r="C2" s="1053"/>
      <c r="D2" s="1053"/>
      <c r="S2" s="1054" t="s">
        <v>776</v>
      </c>
    </row>
    <row r="3" spans="1:19" s="1055" customFormat="1" ht="50.25" customHeight="1" x14ac:dyDescent="0.25">
      <c r="A3" s="1245" t="s">
        <v>535</v>
      </c>
      <c r="B3" s="1248" t="s">
        <v>1252</v>
      </c>
      <c r="C3" s="1248"/>
      <c r="D3" s="1248"/>
      <c r="E3" s="1248"/>
      <c r="F3" s="1251" t="s">
        <v>1253</v>
      </c>
      <c r="G3" s="1254" t="s">
        <v>1066</v>
      </c>
      <c r="H3" s="1255"/>
      <c r="I3" s="1255" t="s">
        <v>715</v>
      </c>
      <c r="J3" s="1255"/>
      <c r="K3" s="1255" t="s">
        <v>1067</v>
      </c>
      <c r="L3" s="1256"/>
      <c r="M3" s="1257" t="s">
        <v>1254</v>
      </c>
      <c r="N3" s="1259" t="s">
        <v>1255</v>
      </c>
      <c r="O3" s="1261" t="s">
        <v>1256</v>
      </c>
      <c r="P3" s="1263" t="s">
        <v>1257</v>
      </c>
      <c r="R3" s="1261" t="s">
        <v>1258</v>
      </c>
      <c r="S3" s="1243" t="s">
        <v>720</v>
      </c>
    </row>
    <row r="4" spans="1:19" s="1055" customFormat="1" ht="15" customHeight="1" x14ac:dyDescent="0.25">
      <c r="A4" s="1246"/>
      <c r="B4" s="1249"/>
      <c r="C4" s="1249"/>
      <c r="D4" s="1249"/>
      <c r="E4" s="1249"/>
      <c r="F4" s="1252"/>
      <c r="G4" s="1056" t="s">
        <v>1259</v>
      </c>
      <c r="H4" s="1057" t="s">
        <v>1260</v>
      </c>
      <c r="I4" s="1057" t="s">
        <v>1071</v>
      </c>
      <c r="J4" s="1057" t="s">
        <v>722</v>
      </c>
      <c r="K4" s="1057" t="s">
        <v>1071</v>
      </c>
      <c r="L4" s="1058" t="s">
        <v>722</v>
      </c>
      <c r="M4" s="1258"/>
      <c r="N4" s="1260"/>
      <c r="O4" s="1262"/>
      <c r="P4" s="1264"/>
      <c r="R4" s="1262"/>
      <c r="S4" s="1244"/>
    </row>
    <row r="5" spans="1:19" s="1055" customFormat="1" ht="17.25" customHeight="1" thickBot="1" x14ac:dyDescent="0.3">
      <c r="A5" s="1247"/>
      <c r="B5" s="1250"/>
      <c r="C5" s="1250"/>
      <c r="D5" s="1250"/>
      <c r="E5" s="1250"/>
      <c r="F5" s="1253"/>
      <c r="G5" s="1059" t="s">
        <v>725</v>
      </c>
      <c r="H5" s="1060" t="s">
        <v>726</v>
      </c>
      <c r="I5" s="1060" t="s">
        <v>727</v>
      </c>
      <c r="J5" s="1060" t="s">
        <v>728</v>
      </c>
      <c r="K5" s="1060" t="s">
        <v>729</v>
      </c>
      <c r="L5" s="1061" t="s">
        <v>730</v>
      </c>
      <c r="M5" s="1062" t="s">
        <v>1119</v>
      </c>
      <c r="N5" s="1063" t="s">
        <v>1120</v>
      </c>
      <c r="O5" s="1064" t="s">
        <v>731</v>
      </c>
      <c r="P5" s="1065" t="s">
        <v>732</v>
      </c>
      <c r="R5" s="1064" t="s">
        <v>733</v>
      </c>
      <c r="S5" s="1066" t="s">
        <v>1261</v>
      </c>
    </row>
    <row r="6" spans="1:19" s="1070" customFormat="1" ht="16.5" customHeight="1" x14ac:dyDescent="0.25">
      <c r="A6" s="1067">
        <v>1</v>
      </c>
      <c r="B6" s="1266" t="s">
        <v>1077</v>
      </c>
      <c r="C6" s="1266"/>
      <c r="D6" s="1266"/>
      <c r="E6" s="1266"/>
      <c r="F6" s="1068"/>
      <c r="G6" s="1019">
        <f>+G7+G15</f>
        <v>119968</v>
      </c>
      <c r="H6" s="1020">
        <f t="shared" ref="H6:R6" si="0">+H7+H15</f>
        <v>280856</v>
      </c>
      <c r="I6" s="1020">
        <f t="shared" si="0"/>
        <v>111166</v>
      </c>
      <c r="J6" s="1020">
        <f t="shared" si="0"/>
        <v>119376</v>
      </c>
      <c r="K6" s="1020">
        <f t="shared" si="0"/>
        <v>231134</v>
      </c>
      <c r="L6" s="1021">
        <f t="shared" si="0"/>
        <v>400232</v>
      </c>
      <c r="M6" s="1022">
        <f t="shared" si="0"/>
        <v>0</v>
      </c>
      <c r="N6" s="1022">
        <f>+N7+N15</f>
        <v>13869</v>
      </c>
      <c r="O6" s="1020">
        <f t="shared" si="0"/>
        <v>-169098</v>
      </c>
      <c r="P6" s="1023">
        <f t="shared" si="0"/>
        <v>84988</v>
      </c>
      <c r="Q6" s="1069"/>
      <c r="R6" s="1020">
        <f t="shared" si="0"/>
        <v>61156</v>
      </c>
      <c r="S6" s="1023">
        <f>+S7+R15</f>
        <v>323525</v>
      </c>
    </row>
    <row r="7" spans="1:19" s="1070" customFormat="1" ht="12.75" x14ac:dyDescent="0.25">
      <c r="A7" s="1071">
        <f>A6+1</f>
        <v>2</v>
      </c>
      <c r="B7" s="1267" t="s">
        <v>1262</v>
      </c>
      <c r="C7" s="1267"/>
      <c r="D7" s="1267"/>
      <c r="E7" s="1267"/>
      <c r="F7" s="1072"/>
      <c r="G7" s="1024">
        <v>100287</v>
      </c>
      <c r="H7" s="775">
        <f>H8+H12</f>
        <v>258882</v>
      </c>
      <c r="I7" s="775">
        <f>I8+I12</f>
        <v>1616</v>
      </c>
      <c r="J7" s="775">
        <f>J8+J12</f>
        <v>3487</v>
      </c>
      <c r="K7" s="775">
        <f>K8+K12</f>
        <v>101903</v>
      </c>
      <c r="L7" s="1025">
        <f>L8+L12</f>
        <v>262369</v>
      </c>
      <c r="M7" s="1026"/>
      <c r="N7" s="775">
        <f>N8+N12</f>
        <v>13869</v>
      </c>
      <c r="O7" s="778">
        <f>O8+O12</f>
        <v>-160466</v>
      </c>
      <c r="P7" s="1027">
        <f>P8+P12</f>
        <v>27094</v>
      </c>
      <c r="Q7" s="1069"/>
      <c r="R7" s="775">
        <f>R8+R12</f>
        <v>59</v>
      </c>
      <c r="S7" s="779">
        <f>S8+S12</f>
        <v>262428</v>
      </c>
    </row>
    <row r="8" spans="1:19" s="1055" customFormat="1" ht="12.75" x14ac:dyDescent="0.25">
      <c r="A8" s="1073">
        <f>+A7+1</f>
        <v>3</v>
      </c>
      <c r="B8" s="1074"/>
      <c r="C8" s="1268" t="s">
        <v>1263</v>
      </c>
      <c r="D8" s="1269"/>
      <c r="E8" s="1270"/>
      <c r="F8" s="1075"/>
      <c r="G8" s="1028">
        <v>98063</v>
      </c>
      <c r="H8" s="144">
        <f>H9+H10+H11</f>
        <v>255568</v>
      </c>
      <c r="I8" s="144">
        <f>I9+I10+I11</f>
        <v>1616</v>
      </c>
      <c r="J8" s="144">
        <f>J9+J10+J11</f>
        <v>3487</v>
      </c>
      <c r="K8" s="144">
        <f t="shared" ref="K8:L14" si="1">+G8+I8</f>
        <v>99679</v>
      </c>
      <c r="L8" s="1029">
        <f t="shared" si="1"/>
        <v>259055</v>
      </c>
      <c r="M8" s="1030"/>
      <c r="N8" s="144">
        <f>N9+N10+N11</f>
        <v>12158</v>
      </c>
      <c r="O8" s="144">
        <f t="shared" ref="O8:O14" si="2">+K8-L8</f>
        <v>-159376</v>
      </c>
      <c r="P8" s="145">
        <f>P9+P10+P11</f>
        <v>27076</v>
      </c>
      <c r="Q8" s="1076"/>
      <c r="R8" s="144">
        <f>R9+R10+R11</f>
        <v>59</v>
      </c>
      <c r="S8" s="145">
        <f>+L8+R8</f>
        <v>259114</v>
      </c>
    </row>
    <row r="9" spans="1:19" s="1055" customFormat="1" ht="12.75" x14ac:dyDescent="0.25">
      <c r="A9" s="1073">
        <f t="shared" ref="A9:A36" si="3">+A8+1</f>
        <v>4</v>
      </c>
      <c r="B9" s="1077"/>
      <c r="C9" s="1077"/>
      <c r="D9" s="1271" t="s">
        <v>1264</v>
      </c>
      <c r="E9" s="1271"/>
      <c r="F9" s="1078"/>
      <c r="G9" s="726">
        <v>38576</v>
      </c>
      <c r="H9" s="144">
        <v>100143</v>
      </c>
      <c r="I9" s="144">
        <v>1616</v>
      </c>
      <c r="J9" s="144">
        <v>2096</v>
      </c>
      <c r="K9" s="144">
        <f t="shared" si="1"/>
        <v>40192</v>
      </c>
      <c r="L9" s="1031">
        <f t="shared" si="1"/>
        <v>102239</v>
      </c>
      <c r="M9" s="785">
        <v>85</v>
      </c>
      <c r="N9" s="785">
        <v>3075</v>
      </c>
      <c r="O9" s="144">
        <f t="shared" si="2"/>
        <v>-62047</v>
      </c>
      <c r="P9" s="145">
        <v>2274</v>
      </c>
      <c r="Q9" s="1076"/>
      <c r="R9" s="144">
        <v>59</v>
      </c>
      <c r="S9" s="145">
        <f t="shared" ref="S9:S24" si="4">+L9+R9</f>
        <v>102298</v>
      </c>
    </row>
    <row r="10" spans="1:19" s="1055" customFormat="1" ht="12.75" x14ac:dyDescent="0.25">
      <c r="A10" s="1073">
        <f t="shared" si="3"/>
        <v>5</v>
      </c>
      <c r="B10" s="1077"/>
      <c r="C10" s="1077"/>
      <c r="D10" s="1271" t="s">
        <v>1265</v>
      </c>
      <c r="E10" s="1271"/>
      <c r="F10" s="1078" t="s">
        <v>787</v>
      </c>
      <c r="G10" s="726">
        <v>58938</v>
      </c>
      <c r="H10" s="144">
        <v>145309</v>
      </c>
      <c r="I10" s="144">
        <v>0</v>
      </c>
      <c r="J10" s="144">
        <v>1391</v>
      </c>
      <c r="K10" s="144">
        <f t="shared" si="1"/>
        <v>58938</v>
      </c>
      <c r="L10" s="1031">
        <f t="shared" si="1"/>
        <v>146700</v>
      </c>
      <c r="M10" s="785">
        <v>85</v>
      </c>
      <c r="N10" s="785">
        <v>6479</v>
      </c>
      <c r="O10" s="144">
        <f t="shared" si="2"/>
        <v>-87762</v>
      </c>
      <c r="P10" s="145">
        <v>24802</v>
      </c>
      <c r="Q10" s="1076"/>
      <c r="R10" s="144">
        <v>0</v>
      </c>
      <c r="S10" s="145">
        <f t="shared" si="4"/>
        <v>146700</v>
      </c>
    </row>
    <row r="11" spans="1:19" s="1055" customFormat="1" ht="12.75" x14ac:dyDescent="0.25">
      <c r="A11" s="1073">
        <f t="shared" si="3"/>
        <v>6</v>
      </c>
      <c r="B11" s="1079"/>
      <c r="C11" s="1079"/>
      <c r="D11" s="1272" t="s">
        <v>1266</v>
      </c>
      <c r="E11" s="1272"/>
      <c r="F11" s="1080"/>
      <c r="G11" s="726">
        <v>549</v>
      </c>
      <c r="H11" s="144">
        <v>10116</v>
      </c>
      <c r="I11" s="144">
        <v>0</v>
      </c>
      <c r="J11" s="144">
        <v>0</v>
      </c>
      <c r="K11" s="144">
        <f t="shared" si="1"/>
        <v>549</v>
      </c>
      <c r="L11" s="1031">
        <f t="shared" si="1"/>
        <v>10116</v>
      </c>
      <c r="M11" s="785">
        <v>85</v>
      </c>
      <c r="N11" s="785">
        <v>2604</v>
      </c>
      <c r="O11" s="144">
        <f t="shared" si="2"/>
        <v>-9567</v>
      </c>
      <c r="P11" s="145">
        <v>0</v>
      </c>
      <c r="Q11" s="1076"/>
      <c r="R11" s="144">
        <v>0</v>
      </c>
      <c r="S11" s="145">
        <f t="shared" si="4"/>
        <v>10116</v>
      </c>
    </row>
    <row r="12" spans="1:19" s="1055" customFormat="1" ht="12.75" x14ac:dyDescent="0.25">
      <c r="A12" s="1081">
        <v>7</v>
      </c>
      <c r="B12" s="1082"/>
      <c r="C12" s="1273" t="s">
        <v>1267</v>
      </c>
      <c r="D12" s="1274"/>
      <c r="E12" s="1275"/>
      <c r="F12" s="1083"/>
      <c r="G12" s="726">
        <f>G13</f>
        <v>2224</v>
      </c>
      <c r="H12" s="144">
        <f>H13</f>
        <v>3314</v>
      </c>
      <c r="I12" s="144">
        <f>I13</f>
        <v>0</v>
      </c>
      <c r="J12" s="144">
        <f>J13</f>
        <v>0</v>
      </c>
      <c r="K12" s="144">
        <f t="shared" si="1"/>
        <v>2224</v>
      </c>
      <c r="L12" s="1031">
        <f t="shared" si="1"/>
        <v>3314</v>
      </c>
      <c r="M12" s="785"/>
      <c r="N12" s="785">
        <f>N13</f>
        <v>1711</v>
      </c>
      <c r="O12" s="144">
        <f t="shared" si="2"/>
        <v>-1090</v>
      </c>
      <c r="P12" s="145">
        <f>P13</f>
        <v>18</v>
      </c>
      <c r="Q12" s="1084"/>
      <c r="R12" s="144">
        <f>R13</f>
        <v>0</v>
      </c>
      <c r="S12" s="145">
        <f t="shared" si="4"/>
        <v>3314</v>
      </c>
    </row>
    <row r="13" spans="1:19" s="1055" customFormat="1" ht="12.75" x14ac:dyDescent="0.25">
      <c r="A13" s="1073">
        <v>8</v>
      </c>
      <c r="B13" s="1079"/>
      <c r="C13" s="1079"/>
      <c r="D13" s="1085" t="s">
        <v>1268</v>
      </c>
      <c r="E13" s="1086"/>
      <c r="F13" s="1080"/>
      <c r="G13" s="726">
        <v>2224</v>
      </c>
      <c r="H13" s="144">
        <v>3314</v>
      </c>
      <c r="I13" s="144">
        <v>0</v>
      </c>
      <c r="J13" s="144">
        <v>0</v>
      </c>
      <c r="K13" s="144">
        <f t="shared" si="1"/>
        <v>2224</v>
      </c>
      <c r="L13" s="1031">
        <f t="shared" si="1"/>
        <v>3314</v>
      </c>
      <c r="M13" s="785">
        <v>85</v>
      </c>
      <c r="N13" s="785">
        <v>1711</v>
      </c>
      <c r="O13" s="144">
        <f t="shared" si="2"/>
        <v>-1090</v>
      </c>
      <c r="P13" s="145">
        <v>18</v>
      </c>
      <c r="Q13" s="1076"/>
      <c r="R13" s="144">
        <v>0</v>
      </c>
      <c r="S13" s="145">
        <f t="shared" si="4"/>
        <v>3314</v>
      </c>
    </row>
    <row r="14" spans="1:19" s="1055" customFormat="1" ht="12.75" x14ac:dyDescent="0.25">
      <c r="A14" s="1073">
        <v>9</v>
      </c>
      <c r="B14" s="1079"/>
      <c r="C14" s="1079"/>
      <c r="D14" s="1265" t="s">
        <v>1269</v>
      </c>
      <c r="E14" s="1265" t="s">
        <v>1269</v>
      </c>
      <c r="F14" s="1087"/>
      <c r="G14" s="726"/>
      <c r="H14" s="144"/>
      <c r="I14" s="144"/>
      <c r="J14" s="144"/>
      <c r="K14" s="144">
        <f t="shared" si="1"/>
        <v>0</v>
      </c>
      <c r="L14" s="1031">
        <f t="shared" si="1"/>
        <v>0</v>
      </c>
      <c r="M14" s="785"/>
      <c r="N14" s="785"/>
      <c r="O14" s="144">
        <f t="shared" si="2"/>
        <v>0</v>
      </c>
      <c r="P14" s="145"/>
      <c r="Q14" s="1076"/>
      <c r="R14" s="144"/>
      <c r="S14" s="145">
        <f t="shared" si="4"/>
        <v>0</v>
      </c>
    </row>
    <row r="15" spans="1:19" s="1070" customFormat="1" ht="12.75" x14ac:dyDescent="0.25">
      <c r="A15" s="1088">
        <f t="shared" si="3"/>
        <v>10</v>
      </c>
      <c r="B15" s="1276" t="s">
        <v>1270</v>
      </c>
      <c r="C15" s="1276"/>
      <c r="D15" s="1276"/>
      <c r="E15" s="1276"/>
      <c r="F15" s="1072"/>
      <c r="G15" s="781">
        <f t="shared" ref="G15:L15" si="5">G18+G20+G22</f>
        <v>19681</v>
      </c>
      <c r="H15" s="775">
        <f t="shared" si="5"/>
        <v>21974</v>
      </c>
      <c r="I15" s="775">
        <f t="shared" si="5"/>
        <v>109550</v>
      </c>
      <c r="J15" s="775">
        <f t="shared" si="5"/>
        <v>115889</v>
      </c>
      <c r="K15" s="775">
        <f t="shared" si="5"/>
        <v>129231</v>
      </c>
      <c r="L15" s="1025">
        <f t="shared" si="5"/>
        <v>137863</v>
      </c>
      <c r="M15" s="1026"/>
      <c r="N15" s="778">
        <f>N18+N20+N22</f>
        <v>0</v>
      </c>
      <c r="O15" s="778">
        <f>O18+O20+O22</f>
        <v>-8632</v>
      </c>
      <c r="P15" s="779">
        <f>P18+P20+P22</f>
        <v>57894</v>
      </c>
      <c r="Q15" s="1069"/>
      <c r="R15" s="775">
        <f>R18+R20+R22</f>
        <v>61097</v>
      </c>
      <c r="S15" s="779">
        <f>S18+S20+S22</f>
        <v>198960</v>
      </c>
    </row>
    <row r="16" spans="1:19" s="1055" customFormat="1" ht="12.75" x14ac:dyDescent="0.25">
      <c r="A16" s="1073">
        <f t="shared" si="3"/>
        <v>11</v>
      </c>
      <c r="B16" s="1077"/>
      <c r="C16" s="1271" t="s">
        <v>1271</v>
      </c>
      <c r="D16" s="1271"/>
      <c r="E16" s="1271"/>
      <c r="F16" s="1078"/>
      <c r="G16" s="726">
        <f>G17</f>
        <v>0</v>
      </c>
      <c r="H16" s="144">
        <f>H17</f>
        <v>0</v>
      </c>
      <c r="I16" s="144">
        <f>I17</f>
        <v>0</v>
      </c>
      <c r="J16" s="144">
        <f>J17</f>
        <v>0</v>
      </c>
      <c r="K16" s="144">
        <f t="shared" ref="K16:L24" si="6">+G16+I16</f>
        <v>0</v>
      </c>
      <c r="L16" s="1031">
        <f t="shared" si="6"/>
        <v>0</v>
      </c>
      <c r="M16" s="785">
        <f>M17</f>
        <v>0</v>
      </c>
      <c r="N16" s="785">
        <f>N17</f>
        <v>0</v>
      </c>
      <c r="O16" s="144">
        <f>+K16-L16</f>
        <v>0</v>
      </c>
      <c r="P16" s="145">
        <f>P17</f>
        <v>0</v>
      </c>
      <c r="Q16" s="1076"/>
      <c r="R16" s="144"/>
      <c r="S16" s="145">
        <f t="shared" si="4"/>
        <v>0</v>
      </c>
    </row>
    <row r="17" spans="1:19" s="1055" customFormat="1" ht="12.75" x14ac:dyDescent="0.25">
      <c r="A17" s="1073">
        <f t="shared" si="3"/>
        <v>12</v>
      </c>
      <c r="B17" s="1077"/>
      <c r="C17" s="1089"/>
      <c r="D17" s="1089" t="s">
        <v>1272</v>
      </c>
      <c r="E17" s="1089"/>
      <c r="F17" s="1078"/>
      <c r="G17" s="726">
        <v>0</v>
      </c>
      <c r="H17" s="144">
        <v>0</v>
      </c>
      <c r="I17" s="144">
        <v>0</v>
      </c>
      <c r="J17" s="144">
        <v>0</v>
      </c>
      <c r="K17" s="144">
        <f t="shared" si="6"/>
        <v>0</v>
      </c>
      <c r="L17" s="1031">
        <f t="shared" si="6"/>
        <v>0</v>
      </c>
      <c r="M17" s="785">
        <v>0</v>
      </c>
      <c r="N17" s="785">
        <v>0</v>
      </c>
      <c r="O17" s="144">
        <f t="shared" ref="O17:O24" si="7">+K17-L17</f>
        <v>0</v>
      </c>
      <c r="P17" s="145">
        <v>0</v>
      </c>
      <c r="Q17" s="1076"/>
      <c r="R17" s="144"/>
      <c r="S17" s="145">
        <f t="shared" si="4"/>
        <v>0</v>
      </c>
    </row>
    <row r="18" spans="1:19" s="1055" customFormat="1" ht="12.75" x14ac:dyDescent="0.25">
      <c r="A18" s="1073">
        <f t="shared" si="3"/>
        <v>13</v>
      </c>
      <c r="B18" s="1077"/>
      <c r="C18" s="1271" t="s">
        <v>1273</v>
      </c>
      <c r="D18" s="1271"/>
      <c r="E18" s="1271"/>
      <c r="F18" s="1078"/>
      <c r="G18" s="726">
        <f>G19</f>
        <v>0</v>
      </c>
      <c r="H18" s="144">
        <f>H19</f>
        <v>-534</v>
      </c>
      <c r="I18" s="144">
        <f>I19</f>
        <v>94704</v>
      </c>
      <c r="J18" s="144">
        <f>J19</f>
        <v>63048</v>
      </c>
      <c r="K18" s="144">
        <f t="shared" si="6"/>
        <v>94704</v>
      </c>
      <c r="L18" s="1031">
        <f t="shared" si="6"/>
        <v>62514</v>
      </c>
      <c r="M18" s="785"/>
      <c r="N18" s="785">
        <f>N19</f>
        <v>0</v>
      </c>
      <c r="O18" s="144">
        <f t="shared" si="7"/>
        <v>32190</v>
      </c>
      <c r="P18" s="145">
        <f>P19</f>
        <v>51577</v>
      </c>
      <c r="Q18" s="1076"/>
      <c r="R18" s="144">
        <f>R19</f>
        <v>132</v>
      </c>
      <c r="S18" s="145">
        <f t="shared" si="4"/>
        <v>62646</v>
      </c>
    </row>
    <row r="19" spans="1:19" s="1055" customFormat="1" ht="12.75" x14ac:dyDescent="0.25">
      <c r="A19" s="1073">
        <f t="shared" si="3"/>
        <v>14</v>
      </c>
      <c r="B19" s="1090"/>
      <c r="C19" s="1091"/>
      <c r="D19" s="1092" t="s">
        <v>1274</v>
      </c>
      <c r="E19" s="1089"/>
      <c r="F19" s="1078" t="s">
        <v>787</v>
      </c>
      <c r="G19" s="726">
        <v>0</v>
      </c>
      <c r="H19" s="144">
        <v>-534</v>
      </c>
      <c r="I19" s="144">
        <v>94704</v>
      </c>
      <c r="J19" s="144">
        <v>63048</v>
      </c>
      <c r="K19" s="144">
        <f t="shared" si="6"/>
        <v>94704</v>
      </c>
      <c r="L19" s="1031">
        <f t="shared" si="6"/>
        <v>62514</v>
      </c>
      <c r="M19" s="785">
        <v>85</v>
      </c>
      <c r="N19" s="785">
        <v>0</v>
      </c>
      <c r="O19" s="144">
        <f t="shared" si="7"/>
        <v>32190</v>
      </c>
      <c r="P19" s="145">
        <v>51577</v>
      </c>
      <c r="Q19" s="1076"/>
      <c r="R19" s="144">
        <v>132</v>
      </c>
      <c r="S19" s="145">
        <f t="shared" si="4"/>
        <v>62646</v>
      </c>
    </row>
    <row r="20" spans="1:19" s="1055" customFormat="1" ht="12.75" x14ac:dyDescent="0.25">
      <c r="A20" s="1073">
        <f t="shared" si="3"/>
        <v>15</v>
      </c>
      <c r="B20" s="1090"/>
      <c r="C20" s="1089" t="s">
        <v>1275</v>
      </c>
      <c r="D20" s="1090"/>
      <c r="E20" s="1089"/>
      <c r="F20" s="1078"/>
      <c r="G20" s="726">
        <f>G21</f>
        <v>16246</v>
      </c>
      <c r="H20" s="144">
        <f>H21</f>
        <v>19294</v>
      </c>
      <c r="I20" s="144">
        <f>I21</f>
        <v>0</v>
      </c>
      <c r="J20" s="144">
        <f>J21</f>
        <v>450</v>
      </c>
      <c r="K20" s="144">
        <f t="shared" si="6"/>
        <v>16246</v>
      </c>
      <c r="L20" s="1031">
        <f t="shared" si="6"/>
        <v>19744</v>
      </c>
      <c r="M20" s="785"/>
      <c r="N20" s="785">
        <f>N21</f>
        <v>0</v>
      </c>
      <c r="O20" s="144">
        <f t="shared" si="7"/>
        <v>-3498</v>
      </c>
      <c r="P20" s="145">
        <f>P21</f>
        <v>3850</v>
      </c>
      <c r="Q20" s="1076"/>
      <c r="R20" s="144">
        <f>R21</f>
        <v>54</v>
      </c>
      <c r="S20" s="145">
        <f t="shared" si="4"/>
        <v>19798</v>
      </c>
    </row>
    <row r="21" spans="1:19" s="1055" customFormat="1" ht="12.75" x14ac:dyDescent="0.25">
      <c r="A21" s="1073">
        <f t="shared" si="3"/>
        <v>16</v>
      </c>
      <c r="B21" s="1090"/>
      <c r="C21" s="1090"/>
      <c r="D21" s="1092" t="s">
        <v>1276</v>
      </c>
      <c r="E21" s="1089"/>
      <c r="F21" s="1078" t="s">
        <v>787</v>
      </c>
      <c r="G21" s="726">
        <v>16246</v>
      </c>
      <c r="H21" s="144">
        <v>19294</v>
      </c>
      <c r="I21" s="144">
        <v>0</v>
      </c>
      <c r="J21" s="144">
        <v>450</v>
      </c>
      <c r="K21" s="144">
        <f t="shared" si="6"/>
        <v>16246</v>
      </c>
      <c r="L21" s="1031">
        <f t="shared" si="6"/>
        <v>19744</v>
      </c>
      <c r="M21" s="785">
        <v>85</v>
      </c>
      <c r="N21" s="785">
        <v>0</v>
      </c>
      <c r="O21" s="144">
        <f t="shared" si="7"/>
        <v>-3498</v>
      </c>
      <c r="P21" s="145">
        <v>3850</v>
      </c>
      <c r="Q21" s="1076"/>
      <c r="R21" s="144">
        <v>54</v>
      </c>
      <c r="S21" s="145">
        <f t="shared" si="4"/>
        <v>19798</v>
      </c>
    </row>
    <row r="22" spans="1:19" s="1055" customFormat="1" ht="12.75" x14ac:dyDescent="0.25">
      <c r="A22" s="1073">
        <f>+A21+1</f>
        <v>17</v>
      </c>
      <c r="B22" s="1090"/>
      <c r="C22" s="1089" t="s">
        <v>1277</v>
      </c>
      <c r="D22" s="1090"/>
      <c r="E22" s="1089"/>
      <c r="F22" s="1078"/>
      <c r="G22" s="726">
        <f>G23</f>
        <v>3435</v>
      </c>
      <c r="H22" s="144">
        <f>H23</f>
        <v>3214</v>
      </c>
      <c r="I22" s="144">
        <f>I23</f>
        <v>14846</v>
      </c>
      <c r="J22" s="144">
        <f>J23</f>
        <v>52391</v>
      </c>
      <c r="K22" s="144">
        <f t="shared" si="6"/>
        <v>18281</v>
      </c>
      <c r="L22" s="1031">
        <f t="shared" si="6"/>
        <v>55605</v>
      </c>
      <c r="M22" s="785"/>
      <c r="N22" s="785">
        <f>N23</f>
        <v>0</v>
      </c>
      <c r="O22" s="144">
        <f t="shared" si="7"/>
        <v>-37324</v>
      </c>
      <c r="P22" s="145">
        <f>P23</f>
        <v>2467</v>
      </c>
      <c r="Q22" s="1076"/>
      <c r="R22" s="144">
        <f>R23</f>
        <v>60911</v>
      </c>
      <c r="S22" s="145">
        <f t="shared" si="4"/>
        <v>116516</v>
      </c>
    </row>
    <row r="23" spans="1:19" s="1055" customFormat="1" ht="12.75" x14ac:dyDescent="0.25">
      <c r="A23" s="1073">
        <f t="shared" si="3"/>
        <v>18</v>
      </c>
      <c r="B23" s="1079"/>
      <c r="C23" s="1086"/>
      <c r="D23" s="1092" t="s">
        <v>1278</v>
      </c>
      <c r="E23" s="1089"/>
      <c r="F23" s="1078" t="s">
        <v>787</v>
      </c>
      <c r="G23" s="726">
        <v>3435</v>
      </c>
      <c r="H23" s="144">
        <v>3214</v>
      </c>
      <c r="I23" s="144">
        <v>14846</v>
      </c>
      <c r="J23" s="144">
        <v>52391</v>
      </c>
      <c r="K23" s="144">
        <f t="shared" si="6"/>
        <v>18281</v>
      </c>
      <c r="L23" s="1031">
        <f t="shared" si="6"/>
        <v>55605</v>
      </c>
      <c r="M23" s="785">
        <v>85</v>
      </c>
      <c r="N23" s="785">
        <v>0</v>
      </c>
      <c r="O23" s="144">
        <f t="shared" si="7"/>
        <v>-37324</v>
      </c>
      <c r="P23" s="145">
        <v>2467</v>
      </c>
      <c r="Q23" s="1076"/>
      <c r="R23" s="144">
        <v>60911</v>
      </c>
      <c r="S23" s="145">
        <f t="shared" si="4"/>
        <v>116516</v>
      </c>
    </row>
    <row r="24" spans="1:19" s="1055" customFormat="1" ht="12.75" x14ac:dyDescent="0.25">
      <c r="A24" s="1073">
        <f t="shared" si="3"/>
        <v>19</v>
      </c>
      <c r="B24" s="1090"/>
      <c r="C24" s="1090"/>
      <c r="D24" s="1265" t="s">
        <v>1269</v>
      </c>
      <c r="E24" s="1265" t="s">
        <v>1269</v>
      </c>
      <c r="F24" s="1087"/>
      <c r="G24" s="828"/>
      <c r="H24" s="154"/>
      <c r="I24" s="154"/>
      <c r="J24" s="154"/>
      <c r="K24" s="154">
        <f t="shared" si="6"/>
        <v>0</v>
      </c>
      <c r="L24" s="1032">
        <f t="shared" si="6"/>
        <v>0</v>
      </c>
      <c r="M24" s="825"/>
      <c r="N24" s="825"/>
      <c r="O24" s="154">
        <f t="shared" si="7"/>
        <v>0</v>
      </c>
      <c r="P24" s="155"/>
      <c r="Q24" s="1076"/>
      <c r="R24" s="154"/>
      <c r="S24" s="155">
        <f t="shared" si="4"/>
        <v>0</v>
      </c>
    </row>
    <row r="25" spans="1:19" s="1070" customFormat="1" ht="15.75" customHeight="1" x14ac:dyDescent="0.25">
      <c r="A25" s="1093">
        <f t="shared" si="3"/>
        <v>20</v>
      </c>
      <c r="B25" s="1279" t="s">
        <v>1098</v>
      </c>
      <c r="C25" s="1280"/>
      <c r="D25" s="1280"/>
      <c r="E25" s="1281"/>
      <c r="F25" s="1094"/>
      <c r="G25" s="1033">
        <f t="shared" ref="G25:L26" si="8">G26</f>
        <v>0</v>
      </c>
      <c r="H25" s="1034">
        <f t="shared" si="8"/>
        <v>0</v>
      </c>
      <c r="I25" s="1034">
        <f t="shared" si="8"/>
        <v>0</v>
      </c>
      <c r="J25" s="1035">
        <f t="shared" si="8"/>
        <v>0</v>
      </c>
      <c r="K25" s="1034">
        <f t="shared" si="8"/>
        <v>0</v>
      </c>
      <c r="L25" s="1034">
        <f t="shared" si="8"/>
        <v>0</v>
      </c>
      <c r="M25" s="1036"/>
      <c r="N25" s="1035">
        <f t="shared" ref="N25:P26" si="9">N26</f>
        <v>0</v>
      </c>
      <c r="O25" s="1035">
        <f t="shared" si="9"/>
        <v>0</v>
      </c>
      <c r="P25" s="1037">
        <f t="shared" si="9"/>
        <v>0</v>
      </c>
      <c r="Q25" s="1069"/>
      <c r="R25" s="1035">
        <f>R26</f>
        <v>0</v>
      </c>
      <c r="S25" s="1035">
        <f>S26</f>
        <v>0</v>
      </c>
    </row>
    <row r="26" spans="1:19" s="1070" customFormat="1" ht="12.75" x14ac:dyDescent="0.25">
      <c r="A26" s="1088">
        <f t="shared" si="3"/>
        <v>21</v>
      </c>
      <c r="B26" s="1282" t="s">
        <v>1151</v>
      </c>
      <c r="C26" s="1283"/>
      <c r="D26" s="1283"/>
      <c r="E26" s="1284"/>
      <c r="F26" s="1095"/>
      <c r="G26" s="1024">
        <f t="shared" si="8"/>
        <v>0</v>
      </c>
      <c r="H26" s="1025">
        <f t="shared" si="8"/>
        <v>0</v>
      </c>
      <c r="I26" s="1025">
        <f t="shared" si="8"/>
        <v>0</v>
      </c>
      <c r="J26" s="775">
        <f t="shared" si="8"/>
        <v>0</v>
      </c>
      <c r="K26" s="1025">
        <f t="shared" si="8"/>
        <v>0</v>
      </c>
      <c r="L26" s="1025">
        <f t="shared" si="8"/>
        <v>0</v>
      </c>
      <c r="M26" s="1026"/>
      <c r="N26" s="775">
        <f t="shared" si="9"/>
        <v>0</v>
      </c>
      <c r="O26" s="775">
        <f t="shared" si="9"/>
        <v>0</v>
      </c>
      <c r="P26" s="779">
        <f t="shared" si="9"/>
        <v>0</v>
      </c>
      <c r="Q26" s="1069"/>
      <c r="R26" s="775">
        <f>R27</f>
        <v>0</v>
      </c>
      <c r="S26" s="775">
        <f>S27</f>
        <v>0</v>
      </c>
    </row>
    <row r="27" spans="1:19" s="1055" customFormat="1" ht="14.25" customHeight="1" x14ac:dyDescent="0.25">
      <c r="A27" s="1073">
        <f t="shared" si="3"/>
        <v>22</v>
      </c>
      <c r="B27" s="1090"/>
      <c r="C27" s="1090"/>
      <c r="D27" s="1265" t="s">
        <v>1279</v>
      </c>
      <c r="E27" s="1265"/>
      <c r="F27" s="1087"/>
      <c r="G27" s="828">
        <v>0</v>
      </c>
      <c r="H27" s="154">
        <v>0</v>
      </c>
      <c r="I27" s="154">
        <v>0</v>
      </c>
      <c r="J27" s="154">
        <v>0</v>
      </c>
      <c r="K27" s="154">
        <f>+G27+I27</f>
        <v>0</v>
      </c>
      <c r="L27" s="1032">
        <f>+H27+J27</f>
        <v>0</v>
      </c>
      <c r="M27" s="825"/>
      <c r="N27" s="825">
        <v>0</v>
      </c>
      <c r="O27" s="154">
        <f>+K27-L27</f>
        <v>0</v>
      </c>
      <c r="P27" s="155"/>
      <c r="Q27" s="1076"/>
      <c r="R27" s="154">
        <v>0</v>
      </c>
      <c r="S27" s="155">
        <f>+L27+R27</f>
        <v>0</v>
      </c>
    </row>
    <row r="28" spans="1:19" s="1070" customFormat="1" ht="15.75" customHeight="1" x14ac:dyDescent="0.25">
      <c r="A28" s="1093">
        <f t="shared" si="3"/>
        <v>23</v>
      </c>
      <c r="B28" s="1279" t="s">
        <v>1100</v>
      </c>
      <c r="C28" s="1280"/>
      <c r="D28" s="1280"/>
      <c r="E28" s="1281"/>
      <c r="F28" s="1094"/>
      <c r="G28" s="1038">
        <f t="shared" ref="G28:L28" si="10">G29+G34</f>
        <v>1579</v>
      </c>
      <c r="H28" s="1035">
        <f t="shared" si="10"/>
        <v>1790</v>
      </c>
      <c r="I28" s="1035">
        <f t="shared" si="10"/>
        <v>0</v>
      </c>
      <c r="J28" s="1035">
        <f t="shared" si="10"/>
        <v>0</v>
      </c>
      <c r="K28" s="1035">
        <f t="shared" si="10"/>
        <v>1579</v>
      </c>
      <c r="L28" s="1034">
        <f t="shared" si="10"/>
        <v>1790</v>
      </c>
      <c r="M28" s="1036"/>
      <c r="N28" s="1039">
        <f>N29+N34</f>
        <v>277</v>
      </c>
      <c r="O28" s="1039">
        <f>O29+O34</f>
        <v>-211</v>
      </c>
      <c r="P28" s="1037">
        <f>P29+P34</f>
        <v>420</v>
      </c>
      <c r="Q28" s="1069"/>
      <c r="R28" s="1035">
        <f>R29+R34</f>
        <v>0</v>
      </c>
      <c r="S28" s="1037">
        <f>S29+S34</f>
        <v>1790</v>
      </c>
    </row>
    <row r="29" spans="1:19" s="1070" customFormat="1" ht="12.75" x14ac:dyDescent="0.25">
      <c r="A29" s="1093">
        <f>A28+1</f>
        <v>24</v>
      </c>
      <c r="B29" s="1285" t="s">
        <v>1262</v>
      </c>
      <c r="C29" s="1285"/>
      <c r="D29" s="1285"/>
      <c r="E29" s="1285"/>
      <c r="F29" s="1094"/>
      <c r="G29" s="1038">
        <f t="shared" ref="G29:L29" si="11">G30+G32</f>
        <v>1579</v>
      </c>
      <c r="H29" s="1035">
        <f t="shared" si="11"/>
        <v>1823</v>
      </c>
      <c r="I29" s="1035">
        <f t="shared" si="11"/>
        <v>0</v>
      </c>
      <c r="J29" s="1035">
        <f t="shared" si="11"/>
        <v>0</v>
      </c>
      <c r="K29" s="1035">
        <f t="shared" si="11"/>
        <v>1579</v>
      </c>
      <c r="L29" s="1040">
        <f t="shared" si="11"/>
        <v>1823</v>
      </c>
      <c r="M29" s="1039"/>
      <c r="N29" s="1039">
        <f>N30+N32</f>
        <v>277</v>
      </c>
      <c r="O29" s="1035">
        <f>O30+O32</f>
        <v>-244</v>
      </c>
      <c r="P29" s="1037">
        <f>P30+P32</f>
        <v>420</v>
      </c>
      <c r="Q29" s="1096"/>
      <c r="R29" s="1035">
        <f>R30+R32</f>
        <v>0</v>
      </c>
      <c r="S29" s="1037">
        <f>S30+S32</f>
        <v>1823</v>
      </c>
    </row>
    <row r="30" spans="1:19" s="1070" customFormat="1" ht="12.75" x14ac:dyDescent="0.25">
      <c r="A30" s="1097">
        <v>28</v>
      </c>
      <c r="B30" s="1098"/>
      <c r="C30" s="1286" t="s">
        <v>1280</v>
      </c>
      <c r="D30" s="1287"/>
      <c r="E30" s="1288"/>
      <c r="F30" s="1094"/>
      <c r="G30" s="1038">
        <f t="shared" ref="G30:L30" si="12">G31</f>
        <v>520</v>
      </c>
      <c r="H30" s="1035">
        <f t="shared" si="12"/>
        <v>733</v>
      </c>
      <c r="I30" s="1035">
        <f t="shared" si="12"/>
        <v>0</v>
      </c>
      <c r="J30" s="1035">
        <f t="shared" si="12"/>
        <v>0</v>
      </c>
      <c r="K30" s="1035">
        <f t="shared" si="12"/>
        <v>520</v>
      </c>
      <c r="L30" s="1040">
        <f t="shared" si="12"/>
        <v>733</v>
      </c>
      <c r="M30" s="1039"/>
      <c r="N30" s="1039">
        <f>N31</f>
        <v>277</v>
      </c>
      <c r="O30" s="1035">
        <f>O31</f>
        <v>-213</v>
      </c>
      <c r="P30" s="1037">
        <f>P31</f>
        <v>420</v>
      </c>
      <c r="Q30" s="1096"/>
      <c r="R30" s="1035">
        <f>R31</f>
        <v>0</v>
      </c>
      <c r="S30" s="1037">
        <f>S31</f>
        <v>733</v>
      </c>
    </row>
    <row r="31" spans="1:19" s="1070" customFormat="1" ht="12.75" x14ac:dyDescent="0.25">
      <c r="A31" s="1099">
        <v>29</v>
      </c>
      <c r="B31" s="1090"/>
      <c r="C31" s="1090"/>
      <c r="D31" s="1271" t="s">
        <v>1281</v>
      </c>
      <c r="E31" s="1271"/>
      <c r="F31" s="1095"/>
      <c r="G31" s="781">
        <v>520</v>
      </c>
      <c r="H31" s="775">
        <v>733</v>
      </c>
      <c r="I31" s="775">
        <v>0</v>
      </c>
      <c r="J31" s="775">
        <v>0</v>
      </c>
      <c r="K31" s="775">
        <f>G31+I31</f>
        <v>520</v>
      </c>
      <c r="L31" s="1041">
        <f>H31+J31</f>
        <v>733</v>
      </c>
      <c r="M31" s="778">
        <v>85</v>
      </c>
      <c r="N31" s="778">
        <v>277</v>
      </c>
      <c r="O31" s="775">
        <f>K31-L31</f>
        <v>-213</v>
      </c>
      <c r="P31" s="779">
        <v>420</v>
      </c>
      <c r="Q31" s="1096"/>
      <c r="R31" s="775">
        <v>0</v>
      </c>
      <c r="S31" s="779">
        <f>L31+R31</f>
        <v>733</v>
      </c>
    </row>
    <row r="32" spans="1:19" s="1070" customFormat="1" ht="12.75" x14ac:dyDescent="0.25">
      <c r="A32" s="1097">
        <v>30</v>
      </c>
      <c r="B32" s="1098"/>
      <c r="C32" s="1286" t="s">
        <v>1267</v>
      </c>
      <c r="D32" s="1287"/>
      <c r="E32" s="1288"/>
      <c r="F32" s="1094"/>
      <c r="G32" s="1038">
        <f t="shared" ref="G32:L32" si="13">G33</f>
        <v>1059</v>
      </c>
      <c r="H32" s="1035">
        <f t="shared" si="13"/>
        <v>1090</v>
      </c>
      <c r="I32" s="1035">
        <f t="shared" si="13"/>
        <v>0</v>
      </c>
      <c r="J32" s="1035">
        <f t="shared" si="13"/>
        <v>0</v>
      </c>
      <c r="K32" s="1035">
        <f t="shared" si="13"/>
        <v>1059</v>
      </c>
      <c r="L32" s="1040">
        <f t="shared" si="13"/>
        <v>1090</v>
      </c>
      <c r="M32" s="1039"/>
      <c r="N32" s="1039">
        <f>N33</f>
        <v>0</v>
      </c>
      <c r="O32" s="1035">
        <f>O33</f>
        <v>-31</v>
      </c>
      <c r="P32" s="1037">
        <f>P33</f>
        <v>0</v>
      </c>
      <c r="Q32" s="1096"/>
      <c r="R32" s="1035">
        <f>R33</f>
        <v>0</v>
      </c>
      <c r="S32" s="1037">
        <f>S33</f>
        <v>1090</v>
      </c>
    </row>
    <row r="33" spans="1:19" s="1070" customFormat="1" ht="12.75" x14ac:dyDescent="0.25">
      <c r="A33" s="1099">
        <v>31</v>
      </c>
      <c r="B33" s="1090"/>
      <c r="C33" s="1090"/>
      <c r="D33" s="1089" t="s">
        <v>1282</v>
      </c>
      <c r="E33" s="1089"/>
      <c r="F33" s="1095"/>
      <c r="G33" s="781">
        <v>1059</v>
      </c>
      <c r="H33" s="775">
        <v>1090</v>
      </c>
      <c r="I33" s="775">
        <v>0</v>
      </c>
      <c r="J33" s="775">
        <v>0</v>
      </c>
      <c r="K33" s="775">
        <f>G33+I33</f>
        <v>1059</v>
      </c>
      <c r="L33" s="1041">
        <f>H33+J33</f>
        <v>1090</v>
      </c>
      <c r="M33" s="778">
        <v>85</v>
      </c>
      <c r="N33" s="778">
        <v>0</v>
      </c>
      <c r="O33" s="775">
        <f>K33-L33</f>
        <v>-31</v>
      </c>
      <c r="P33" s="779">
        <v>0</v>
      </c>
      <c r="Q33" s="1096"/>
      <c r="R33" s="775">
        <v>0</v>
      </c>
      <c r="S33" s="779">
        <f>L33+R33</f>
        <v>1090</v>
      </c>
    </row>
    <row r="34" spans="1:19" s="1055" customFormat="1" ht="12.75" x14ac:dyDescent="0.25">
      <c r="A34" s="1097">
        <v>32</v>
      </c>
      <c r="B34" s="1285" t="s">
        <v>1283</v>
      </c>
      <c r="C34" s="1285"/>
      <c r="D34" s="1285"/>
      <c r="E34" s="1285"/>
      <c r="F34" s="1100"/>
      <c r="G34" s="1038">
        <f>G35</f>
        <v>0</v>
      </c>
      <c r="H34" s="1035">
        <f>H35</f>
        <v>-33</v>
      </c>
      <c r="I34" s="1035">
        <f>I35</f>
        <v>0</v>
      </c>
      <c r="J34" s="1035">
        <f>J35</f>
        <v>0</v>
      </c>
      <c r="K34" s="1035">
        <f>+G34+I34</f>
        <v>0</v>
      </c>
      <c r="L34" s="1040">
        <f>+H34+J34</f>
        <v>-33</v>
      </c>
      <c r="M34" s="1039"/>
      <c r="N34" s="1039">
        <f>N35</f>
        <v>0</v>
      </c>
      <c r="O34" s="1035">
        <f>+K34-L34</f>
        <v>33</v>
      </c>
      <c r="P34" s="1037">
        <f>P35</f>
        <v>0</v>
      </c>
      <c r="Q34" s="1084"/>
      <c r="R34" s="1035">
        <f>R35</f>
        <v>0</v>
      </c>
      <c r="S34" s="1037">
        <f>+L34+R34</f>
        <v>-33</v>
      </c>
    </row>
    <row r="35" spans="1:19" s="1055" customFormat="1" ht="13.5" thickBot="1" x14ac:dyDescent="0.3">
      <c r="A35" s="1101">
        <f>+A34+1</f>
        <v>33</v>
      </c>
      <c r="B35" s="1102"/>
      <c r="C35" s="1268" t="s">
        <v>1284</v>
      </c>
      <c r="D35" s="1269"/>
      <c r="E35" s="1270"/>
      <c r="F35" s="1103"/>
      <c r="G35" s="726">
        <v>0</v>
      </c>
      <c r="H35" s="144">
        <v>-33</v>
      </c>
      <c r="I35" s="144">
        <v>0</v>
      </c>
      <c r="J35" s="144">
        <v>0</v>
      </c>
      <c r="K35" s="144">
        <f>+G35+I35</f>
        <v>0</v>
      </c>
      <c r="L35" s="1031">
        <f>+H35+J35</f>
        <v>-33</v>
      </c>
      <c r="M35" s="785"/>
      <c r="N35" s="785">
        <v>0</v>
      </c>
      <c r="O35" s="144">
        <f>+K35-L35</f>
        <v>33</v>
      </c>
      <c r="P35" s="145">
        <v>0</v>
      </c>
      <c r="Q35" s="1084"/>
      <c r="R35" s="144">
        <v>0</v>
      </c>
      <c r="S35" s="145">
        <f>+L35+R35</f>
        <v>-33</v>
      </c>
    </row>
    <row r="36" spans="1:19" s="1055" customFormat="1" ht="18.75" customHeight="1" thickBot="1" x14ac:dyDescent="0.3">
      <c r="A36" s="1104">
        <f t="shared" si="3"/>
        <v>34</v>
      </c>
      <c r="B36" s="1105" t="s">
        <v>1104</v>
      </c>
      <c r="C36" s="1105"/>
      <c r="D36" s="1105"/>
      <c r="E36" s="1105"/>
      <c r="F36" s="1106"/>
      <c r="G36" s="161">
        <f>+G6+G25+G28</f>
        <v>121547</v>
      </c>
      <c r="H36" s="162">
        <f t="shared" ref="H36:P36" si="14">+H6+H25+H28</f>
        <v>282646</v>
      </c>
      <c r="I36" s="162">
        <f t="shared" si="14"/>
        <v>111166</v>
      </c>
      <c r="J36" s="162">
        <f t="shared" si="14"/>
        <v>119376</v>
      </c>
      <c r="K36" s="162">
        <f t="shared" si="14"/>
        <v>232713</v>
      </c>
      <c r="L36" s="1042">
        <f t="shared" si="14"/>
        <v>402022</v>
      </c>
      <c r="M36" s="1043">
        <f t="shared" si="14"/>
        <v>0</v>
      </c>
      <c r="N36" s="1043">
        <f t="shared" si="14"/>
        <v>14146</v>
      </c>
      <c r="O36" s="162">
        <f t="shared" si="14"/>
        <v>-169309</v>
      </c>
      <c r="P36" s="163">
        <f t="shared" si="14"/>
        <v>85408</v>
      </c>
      <c r="Q36" s="1069"/>
      <c r="R36" s="162">
        <f>+R6+R25+R28</f>
        <v>61156</v>
      </c>
      <c r="S36" s="163">
        <f>+S6+S25+S28</f>
        <v>325315</v>
      </c>
    </row>
    <row r="37" spans="1:19" s="1109" customFormat="1" ht="18.75" customHeight="1" x14ac:dyDescent="0.25">
      <c r="A37" s="1107"/>
      <c r="B37" s="1108"/>
      <c r="C37" s="1108"/>
      <c r="D37" s="1108"/>
      <c r="E37" s="1108"/>
      <c r="F37" s="1108"/>
      <c r="G37" s="1108"/>
      <c r="H37" s="1108"/>
      <c r="I37" s="1108"/>
      <c r="J37" s="1108"/>
      <c r="K37" s="1108"/>
      <c r="L37" s="1108"/>
      <c r="M37" s="1108"/>
      <c r="N37" s="1108"/>
      <c r="O37" s="1108"/>
      <c r="P37" s="1108"/>
      <c r="R37" s="1108"/>
      <c r="S37" s="1108"/>
    </row>
    <row r="38" spans="1:19" ht="20.25" customHeight="1" x14ac:dyDescent="0.25">
      <c r="A38" s="1055" t="s">
        <v>400</v>
      </c>
    </row>
    <row r="39" spans="1:19" ht="55.5" customHeight="1" x14ac:dyDescent="0.25">
      <c r="A39" s="1277" t="s">
        <v>1285</v>
      </c>
      <c r="B39" s="1278"/>
      <c r="C39" s="1278"/>
      <c r="D39" s="1278"/>
      <c r="E39" s="1278"/>
      <c r="F39" s="1278"/>
      <c r="G39" s="1278"/>
      <c r="H39" s="1278"/>
      <c r="I39" s="1278"/>
      <c r="J39" s="1278"/>
      <c r="K39" s="1278"/>
      <c r="L39" s="1278"/>
      <c r="M39" s="1278"/>
      <c r="N39" s="1278"/>
      <c r="O39" s="1278"/>
      <c r="P39" s="1278"/>
      <c r="Q39" s="1278"/>
      <c r="R39" s="1278"/>
      <c r="S39" s="1278"/>
    </row>
    <row r="40" spans="1:19" ht="17.25" customHeight="1" x14ac:dyDescent="0.25">
      <c r="A40" s="1277" t="s">
        <v>1286</v>
      </c>
      <c r="B40" s="1278"/>
      <c r="C40" s="1278"/>
      <c r="D40" s="1278"/>
      <c r="E40" s="1278"/>
      <c r="F40" s="1278"/>
      <c r="G40" s="1278"/>
      <c r="H40" s="1278"/>
      <c r="I40" s="1278"/>
      <c r="J40" s="1278"/>
      <c r="K40" s="1278"/>
      <c r="L40" s="1278"/>
      <c r="M40" s="1278"/>
      <c r="N40" s="1278"/>
      <c r="O40" s="1278"/>
      <c r="P40" s="1278"/>
      <c r="Q40" s="1278"/>
      <c r="R40" s="1278"/>
      <c r="S40" s="1278"/>
    </row>
    <row r="41" spans="1:19" ht="15" customHeight="1" x14ac:dyDescent="0.25">
      <c r="A41" s="1277" t="s">
        <v>1287</v>
      </c>
      <c r="B41" s="1278"/>
      <c r="C41" s="1278"/>
      <c r="D41" s="1278"/>
      <c r="E41" s="1278"/>
      <c r="F41" s="1278"/>
      <c r="G41" s="1278"/>
      <c r="H41" s="1278"/>
      <c r="I41" s="1278"/>
      <c r="J41" s="1278"/>
      <c r="K41" s="1278"/>
      <c r="L41" s="1278"/>
      <c r="M41" s="1278"/>
      <c r="N41" s="1278"/>
      <c r="O41" s="1278"/>
      <c r="P41" s="1278"/>
      <c r="Q41" s="1278"/>
      <c r="R41" s="1278"/>
      <c r="S41" s="1278"/>
    </row>
    <row r="42" spans="1:19" ht="15" customHeight="1" x14ac:dyDescent="0.25">
      <c r="A42" s="1277" t="s">
        <v>1288</v>
      </c>
      <c r="B42" s="1278"/>
      <c r="C42" s="1278"/>
      <c r="D42" s="1278"/>
      <c r="E42" s="1278"/>
      <c r="F42" s="1278"/>
      <c r="G42" s="1278"/>
      <c r="H42" s="1278"/>
      <c r="I42" s="1278"/>
      <c r="J42" s="1278"/>
      <c r="K42" s="1278"/>
      <c r="L42" s="1278"/>
      <c r="M42" s="1278"/>
      <c r="N42" s="1278"/>
      <c r="O42" s="1278"/>
      <c r="P42" s="1278"/>
      <c r="Q42" s="1278"/>
      <c r="R42" s="1278"/>
      <c r="S42" s="1278"/>
    </row>
    <row r="43" spans="1:19" ht="15" customHeight="1" x14ac:dyDescent="0.25">
      <c r="A43" s="1277" t="s">
        <v>1289</v>
      </c>
      <c r="B43" s="1278"/>
      <c r="C43" s="1278"/>
      <c r="D43" s="1278"/>
      <c r="E43" s="1278"/>
      <c r="F43" s="1278"/>
      <c r="G43" s="1278"/>
      <c r="H43" s="1278"/>
      <c r="I43" s="1278"/>
      <c r="J43" s="1278"/>
      <c r="K43" s="1278"/>
      <c r="L43" s="1278"/>
      <c r="M43" s="1278"/>
      <c r="N43" s="1278"/>
      <c r="O43" s="1278"/>
      <c r="P43" s="1278"/>
      <c r="Q43" s="1278"/>
      <c r="R43" s="1278"/>
      <c r="S43" s="1278"/>
    </row>
    <row r="44" spans="1:19" ht="15" customHeight="1" x14ac:dyDescent="0.25">
      <c r="A44" s="1277" t="s">
        <v>1290</v>
      </c>
      <c r="B44" s="1278"/>
      <c r="C44" s="1278"/>
      <c r="D44" s="1278"/>
      <c r="E44" s="1278"/>
      <c r="F44" s="1278"/>
      <c r="G44" s="1278"/>
      <c r="H44" s="1278"/>
      <c r="I44" s="1278"/>
      <c r="J44" s="1278"/>
      <c r="K44" s="1278"/>
      <c r="L44" s="1278"/>
      <c r="M44" s="1278"/>
      <c r="N44" s="1278"/>
      <c r="O44" s="1278"/>
      <c r="P44" s="1278"/>
      <c r="Q44" s="1278"/>
      <c r="R44" s="1278"/>
      <c r="S44" s="1278"/>
    </row>
    <row r="45" spans="1:19" ht="15" customHeight="1" x14ac:dyDescent="0.25">
      <c r="A45" s="1277" t="s">
        <v>1291</v>
      </c>
      <c r="B45" s="1278"/>
      <c r="C45" s="1278"/>
      <c r="D45" s="1278"/>
      <c r="E45" s="1278"/>
      <c r="F45" s="1278"/>
      <c r="G45" s="1278"/>
      <c r="H45" s="1278"/>
      <c r="I45" s="1278"/>
      <c r="J45" s="1278"/>
      <c r="K45" s="1278"/>
      <c r="L45" s="1278"/>
      <c r="M45" s="1278"/>
      <c r="N45" s="1278"/>
      <c r="O45" s="1278"/>
      <c r="P45" s="1278"/>
      <c r="Q45" s="1278"/>
      <c r="R45" s="1278"/>
      <c r="S45" s="1278"/>
    </row>
    <row r="46" spans="1:19" ht="15" customHeight="1" x14ac:dyDescent="0.25">
      <c r="A46" s="1289" t="s">
        <v>1292</v>
      </c>
      <c r="B46" s="1290"/>
      <c r="C46" s="1290"/>
      <c r="D46" s="1290"/>
      <c r="E46" s="1290"/>
      <c r="F46" s="1290"/>
      <c r="G46" s="1290"/>
      <c r="H46" s="1290"/>
      <c r="I46" s="1290"/>
      <c r="J46" s="1290"/>
      <c r="K46" s="1290"/>
      <c r="L46" s="1290"/>
      <c r="M46" s="1290"/>
      <c r="N46" s="1290"/>
      <c r="O46" s="1290"/>
      <c r="P46" s="1290"/>
      <c r="Q46" s="1290"/>
      <c r="R46" s="1290"/>
      <c r="S46" s="1290"/>
    </row>
    <row r="47" spans="1:19" ht="30.75" customHeight="1" x14ac:dyDescent="0.25">
      <c r="A47" s="1277" t="s">
        <v>1293</v>
      </c>
      <c r="B47" s="1278"/>
      <c r="C47" s="1278"/>
      <c r="D47" s="1278"/>
      <c r="E47" s="1278"/>
      <c r="F47" s="1278"/>
      <c r="G47" s="1278"/>
      <c r="H47" s="1278"/>
      <c r="I47" s="1278"/>
      <c r="J47" s="1278"/>
      <c r="K47" s="1278"/>
      <c r="L47" s="1278"/>
      <c r="M47" s="1278"/>
      <c r="N47" s="1278"/>
      <c r="O47" s="1278"/>
      <c r="P47" s="1278"/>
      <c r="Q47" s="1278"/>
      <c r="R47" s="1278"/>
      <c r="S47" s="1278"/>
    </row>
    <row r="48" spans="1:19" ht="14.25" customHeight="1" x14ac:dyDescent="0.25">
      <c r="C48" s="1110"/>
      <c r="D48" s="1110"/>
      <c r="E48" s="1110"/>
      <c r="F48" s="1110"/>
    </row>
    <row r="49" spans="1:1" x14ac:dyDescent="0.25">
      <c r="A49" s="1055" t="s">
        <v>744</v>
      </c>
    </row>
  </sheetData>
  <mergeCells count="43">
    <mergeCell ref="A47:S47"/>
    <mergeCell ref="A41:S41"/>
    <mergeCell ref="A42:S42"/>
    <mergeCell ref="A43:S43"/>
    <mergeCell ref="A44:S44"/>
    <mergeCell ref="A45:S45"/>
    <mergeCell ref="A46:S46"/>
    <mergeCell ref="A40:S40"/>
    <mergeCell ref="B25:E25"/>
    <mergeCell ref="B26:E26"/>
    <mergeCell ref="D27:E27"/>
    <mergeCell ref="B28:E28"/>
    <mergeCell ref="B29:E29"/>
    <mergeCell ref="C30:E30"/>
    <mergeCell ref="D31:E31"/>
    <mergeCell ref="C32:E32"/>
    <mergeCell ref="B34:E34"/>
    <mergeCell ref="C35:E35"/>
    <mergeCell ref="A39:S39"/>
    <mergeCell ref="D24:E24"/>
    <mergeCell ref="B6:E6"/>
    <mergeCell ref="B7:E7"/>
    <mergeCell ref="C8:E8"/>
    <mergeCell ref="D9:E9"/>
    <mergeCell ref="D10:E10"/>
    <mergeCell ref="D11:E11"/>
    <mergeCell ref="C12:E12"/>
    <mergeCell ref="D14:E14"/>
    <mergeCell ref="B15:E15"/>
    <mergeCell ref="C16:E16"/>
    <mergeCell ref="C18:E18"/>
    <mergeCell ref="S3:S4"/>
    <mergeCell ref="A3:A5"/>
    <mergeCell ref="B3:E5"/>
    <mergeCell ref="F3:F5"/>
    <mergeCell ref="G3:H3"/>
    <mergeCell ref="I3:J3"/>
    <mergeCell ref="K3:L3"/>
    <mergeCell ref="M3:M4"/>
    <mergeCell ref="N3:N4"/>
    <mergeCell ref="O3:O4"/>
    <mergeCell ref="P3:P4"/>
    <mergeCell ref="R3:R4"/>
  </mergeCells>
  <pageMargins left="0.51181102362204722" right="0.51181102362204722" top="0.78740157480314965" bottom="0.78740157480314965" header="0.31496062992125984" footer="0.31496062992125984"/>
  <pageSetup paperSize="9" scale="6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tabSelected="1" topLeftCell="A4" zoomScaleNormal="100" workbookViewId="0">
      <selection activeCell="A3" sqref="A1:XFD1048576"/>
    </sheetView>
  </sheetViews>
  <sheetFormatPr defaultRowHeight="12.75" x14ac:dyDescent="0.25"/>
  <cols>
    <col min="1" max="1" width="3.28515625" style="420" customWidth="1"/>
    <col min="2" max="2" width="7.85546875" style="420" customWidth="1"/>
    <col min="3" max="3" width="56.7109375" style="420" customWidth="1"/>
    <col min="4" max="4" width="18.140625" style="420" customWidth="1"/>
    <col min="5" max="5" width="16.5703125" style="420" customWidth="1"/>
    <col min="6" max="6" width="11.42578125" style="420" customWidth="1"/>
    <col min="7" max="7" width="2.42578125" style="420" customWidth="1"/>
    <col min="8" max="8" width="29.85546875" style="420" customWidth="1"/>
    <col min="9" max="256" width="9.140625" style="420"/>
    <col min="257" max="257" width="3.28515625" style="420" customWidth="1"/>
    <col min="258" max="258" width="7.85546875" style="420" customWidth="1"/>
    <col min="259" max="259" width="56.7109375" style="420" customWidth="1"/>
    <col min="260" max="260" width="18.140625" style="420" customWidth="1"/>
    <col min="261" max="261" width="16.5703125" style="420" customWidth="1"/>
    <col min="262" max="262" width="11.42578125" style="420" customWidth="1"/>
    <col min="263" max="263" width="2.42578125" style="420" customWidth="1"/>
    <col min="264" max="264" width="29.85546875" style="420" customWidth="1"/>
    <col min="265" max="512" width="9.140625" style="420"/>
    <col min="513" max="513" width="3.28515625" style="420" customWidth="1"/>
    <col min="514" max="514" width="7.85546875" style="420" customWidth="1"/>
    <col min="515" max="515" width="56.7109375" style="420" customWidth="1"/>
    <col min="516" max="516" width="18.140625" style="420" customWidth="1"/>
    <col min="517" max="517" width="16.5703125" style="420" customWidth="1"/>
    <col min="518" max="518" width="11.42578125" style="420" customWidth="1"/>
    <col min="519" max="519" width="2.42578125" style="420" customWidth="1"/>
    <col min="520" max="520" width="29.85546875" style="420" customWidth="1"/>
    <col min="521" max="768" width="9.140625" style="420"/>
    <col min="769" max="769" width="3.28515625" style="420" customWidth="1"/>
    <col min="770" max="770" width="7.85546875" style="420" customWidth="1"/>
    <col min="771" max="771" width="56.7109375" style="420" customWidth="1"/>
    <col min="772" max="772" width="18.140625" style="420" customWidth="1"/>
    <col min="773" max="773" width="16.5703125" style="420" customWidth="1"/>
    <col min="774" max="774" width="11.42578125" style="420" customWidth="1"/>
    <col min="775" max="775" width="2.42578125" style="420" customWidth="1"/>
    <col min="776" max="776" width="29.85546875" style="420" customWidth="1"/>
    <col min="777" max="1024" width="9.140625" style="420"/>
    <col min="1025" max="1025" width="3.28515625" style="420" customWidth="1"/>
    <col min="1026" max="1026" width="7.85546875" style="420" customWidth="1"/>
    <col min="1027" max="1027" width="56.7109375" style="420" customWidth="1"/>
    <col min="1028" max="1028" width="18.140625" style="420" customWidth="1"/>
    <col min="1029" max="1029" width="16.5703125" style="420" customWidth="1"/>
    <col min="1030" max="1030" width="11.42578125" style="420" customWidth="1"/>
    <col min="1031" max="1031" width="2.42578125" style="420" customWidth="1"/>
    <col min="1032" max="1032" width="29.85546875" style="420" customWidth="1"/>
    <col min="1033" max="1280" width="9.140625" style="420"/>
    <col min="1281" max="1281" width="3.28515625" style="420" customWidth="1"/>
    <col min="1282" max="1282" width="7.85546875" style="420" customWidth="1"/>
    <col min="1283" max="1283" width="56.7109375" style="420" customWidth="1"/>
    <col min="1284" max="1284" width="18.140625" style="420" customWidth="1"/>
    <col min="1285" max="1285" width="16.5703125" style="420" customWidth="1"/>
    <col min="1286" max="1286" width="11.42578125" style="420" customWidth="1"/>
    <col min="1287" max="1287" width="2.42578125" style="420" customWidth="1"/>
    <col min="1288" max="1288" width="29.85546875" style="420" customWidth="1"/>
    <col min="1289" max="1536" width="9.140625" style="420"/>
    <col min="1537" max="1537" width="3.28515625" style="420" customWidth="1"/>
    <col min="1538" max="1538" width="7.85546875" style="420" customWidth="1"/>
    <col min="1539" max="1539" width="56.7109375" style="420" customWidth="1"/>
    <col min="1540" max="1540" width="18.140625" style="420" customWidth="1"/>
    <col min="1541" max="1541" width="16.5703125" style="420" customWidth="1"/>
    <col min="1542" max="1542" width="11.42578125" style="420" customWidth="1"/>
    <col min="1543" max="1543" width="2.42578125" style="420" customWidth="1"/>
    <col min="1544" max="1544" width="29.85546875" style="420" customWidth="1"/>
    <col min="1545" max="1792" width="9.140625" style="420"/>
    <col min="1793" max="1793" width="3.28515625" style="420" customWidth="1"/>
    <col min="1794" max="1794" width="7.85546875" style="420" customWidth="1"/>
    <col min="1795" max="1795" width="56.7109375" style="420" customWidth="1"/>
    <col min="1796" max="1796" width="18.140625" style="420" customWidth="1"/>
    <col min="1797" max="1797" width="16.5703125" style="420" customWidth="1"/>
    <col min="1798" max="1798" width="11.42578125" style="420" customWidth="1"/>
    <col min="1799" max="1799" width="2.42578125" style="420" customWidth="1"/>
    <col min="1800" max="1800" width="29.85546875" style="420" customWidth="1"/>
    <col min="1801" max="2048" width="9.140625" style="420"/>
    <col min="2049" max="2049" width="3.28515625" style="420" customWidth="1"/>
    <col min="2050" max="2050" width="7.85546875" style="420" customWidth="1"/>
    <col min="2051" max="2051" width="56.7109375" style="420" customWidth="1"/>
    <col min="2052" max="2052" width="18.140625" style="420" customWidth="1"/>
    <col min="2053" max="2053" width="16.5703125" style="420" customWidth="1"/>
    <col min="2054" max="2054" width="11.42578125" style="420" customWidth="1"/>
    <col min="2055" max="2055" width="2.42578125" style="420" customWidth="1"/>
    <col min="2056" max="2056" width="29.85546875" style="420" customWidth="1"/>
    <col min="2057" max="2304" width="9.140625" style="420"/>
    <col min="2305" max="2305" width="3.28515625" style="420" customWidth="1"/>
    <col min="2306" max="2306" width="7.85546875" style="420" customWidth="1"/>
    <col min="2307" max="2307" width="56.7109375" style="420" customWidth="1"/>
    <col min="2308" max="2308" width="18.140625" style="420" customWidth="1"/>
    <col min="2309" max="2309" width="16.5703125" style="420" customWidth="1"/>
    <col min="2310" max="2310" width="11.42578125" style="420" customWidth="1"/>
    <col min="2311" max="2311" width="2.42578125" style="420" customWidth="1"/>
    <col min="2312" max="2312" width="29.85546875" style="420" customWidth="1"/>
    <col min="2313" max="2560" width="9.140625" style="420"/>
    <col min="2561" max="2561" width="3.28515625" style="420" customWidth="1"/>
    <col min="2562" max="2562" width="7.85546875" style="420" customWidth="1"/>
    <col min="2563" max="2563" width="56.7109375" style="420" customWidth="1"/>
    <col min="2564" max="2564" width="18.140625" style="420" customWidth="1"/>
    <col min="2565" max="2565" width="16.5703125" style="420" customWidth="1"/>
    <col min="2566" max="2566" width="11.42578125" style="420" customWidth="1"/>
    <col min="2567" max="2567" width="2.42578125" style="420" customWidth="1"/>
    <col min="2568" max="2568" width="29.85546875" style="420" customWidth="1"/>
    <col min="2569" max="2816" width="9.140625" style="420"/>
    <col min="2817" max="2817" width="3.28515625" style="420" customWidth="1"/>
    <col min="2818" max="2818" width="7.85546875" style="420" customWidth="1"/>
    <col min="2819" max="2819" width="56.7109375" style="420" customWidth="1"/>
    <col min="2820" max="2820" width="18.140625" style="420" customWidth="1"/>
    <col min="2821" max="2821" width="16.5703125" style="420" customWidth="1"/>
    <col min="2822" max="2822" width="11.42578125" style="420" customWidth="1"/>
    <col min="2823" max="2823" width="2.42578125" style="420" customWidth="1"/>
    <col min="2824" max="2824" width="29.85546875" style="420" customWidth="1"/>
    <col min="2825" max="3072" width="9.140625" style="420"/>
    <col min="3073" max="3073" width="3.28515625" style="420" customWidth="1"/>
    <col min="3074" max="3074" width="7.85546875" style="420" customWidth="1"/>
    <col min="3075" max="3075" width="56.7109375" style="420" customWidth="1"/>
    <col min="3076" max="3076" width="18.140625" style="420" customWidth="1"/>
    <col min="3077" max="3077" width="16.5703125" style="420" customWidth="1"/>
    <col min="3078" max="3078" width="11.42578125" style="420" customWidth="1"/>
    <col min="3079" max="3079" width="2.42578125" style="420" customWidth="1"/>
    <col min="3080" max="3080" width="29.85546875" style="420" customWidth="1"/>
    <col min="3081" max="3328" width="9.140625" style="420"/>
    <col min="3329" max="3329" width="3.28515625" style="420" customWidth="1"/>
    <col min="3330" max="3330" width="7.85546875" style="420" customWidth="1"/>
    <col min="3331" max="3331" width="56.7109375" style="420" customWidth="1"/>
    <col min="3332" max="3332" width="18.140625" style="420" customWidth="1"/>
    <col min="3333" max="3333" width="16.5703125" style="420" customWidth="1"/>
    <col min="3334" max="3334" width="11.42578125" style="420" customWidth="1"/>
    <col min="3335" max="3335" width="2.42578125" style="420" customWidth="1"/>
    <col min="3336" max="3336" width="29.85546875" style="420" customWidth="1"/>
    <col min="3337" max="3584" width="9.140625" style="420"/>
    <col min="3585" max="3585" width="3.28515625" style="420" customWidth="1"/>
    <col min="3586" max="3586" width="7.85546875" style="420" customWidth="1"/>
    <col min="3587" max="3587" width="56.7109375" style="420" customWidth="1"/>
    <col min="3588" max="3588" width="18.140625" style="420" customWidth="1"/>
    <col min="3589" max="3589" width="16.5703125" style="420" customWidth="1"/>
    <col min="3590" max="3590" width="11.42578125" style="420" customWidth="1"/>
    <col min="3591" max="3591" width="2.42578125" style="420" customWidth="1"/>
    <col min="3592" max="3592" width="29.85546875" style="420" customWidth="1"/>
    <col min="3593" max="3840" width="9.140625" style="420"/>
    <col min="3841" max="3841" width="3.28515625" style="420" customWidth="1"/>
    <col min="3842" max="3842" width="7.85546875" style="420" customWidth="1"/>
    <col min="3843" max="3843" width="56.7109375" style="420" customWidth="1"/>
    <col min="3844" max="3844" width="18.140625" style="420" customWidth="1"/>
    <col min="3845" max="3845" width="16.5703125" style="420" customWidth="1"/>
    <col min="3846" max="3846" width="11.42578125" style="420" customWidth="1"/>
    <col min="3847" max="3847" width="2.42578125" style="420" customWidth="1"/>
    <col min="3848" max="3848" width="29.85546875" style="420" customWidth="1"/>
    <col min="3849" max="4096" width="9.140625" style="420"/>
    <col min="4097" max="4097" width="3.28515625" style="420" customWidth="1"/>
    <col min="4098" max="4098" width="7.85546875" style="420" customWidth="1"/>
    <col min="4099" max="4099" width="56.7109375" style="420" customWidth="1"/>
    <col min="4100" max="4100" width="18.140625" style="420" customWidth="1"/>
    <col min="4101" max="4101" width="16.5703125" style="420" customWidth="1"/>
    <col min="4102" max="4102" width="11.42578125" style="420" customWidth="1"/>
    <col min="4103" max="4103" width="2.42578125" style="420" customWidth="1"/>
    <col min="4104" max="4104" width="29.85546875" style="420" customWidth="1"/>
    <col min="4105" max="4352" width="9.140625" style="420"/>
    <col min="4353" max="4353" width="3.28515625" style="420" customWidth="1"/>
    <col min="4354" max="4354" width="7.85546875" style="420" customWidth="1"/>
    <col min="4355" max="4355" width="56.7109375" style="420" customWidth="1"/>
    <col min="4356" max="4356" width="18.140625" style="420" customWidth="1"/>
    <col min="4357" max="4357" width="16.5703125" style="420" customWidth="1"/>
    <col min="4358" max="4358" width="11.42578125" style="420" customWidth="1"/>
    <col min="4359" max="4359" width="2.42578125" style="420" customWidth="1"/>
    <col min="4360" max="4360" width="29.85546875" style="420" customWidth="1"/>
    <col min="4361" max="4608" width="9.140625" style="420"/>
    <col min="4609" max="4609" width="3.28515625" style="420" customWidth="1"/>
    <col min="4610" max="4610" width="7.85546875" style="420" customWidth="1"/>
    <col min="4611" max="4611" width="56.7109375" style="420" customWidth="1"/>
    <col min="4612" max="4612" width="18.140625" style="420" customWidth="1"/>
    <col min="4613" max="4613" width="16.5703125" style="420" customWidth="1"/>
    <col min="4614" max="4614" width="11.42578125" style="420" customWidth="1"/>
    <col min="4615" max="4615" width="2.42578125" style="420" customWidth="1"/>
    <col min="4616" max="4616" width="29.85546875" style="420" customWidth="1"/>
    <col min="4617" max="4864" width="9.140625" style="420"/>
    <col min="4865" max="4865" width="3.28515625" style="420" customWidth="1"/>
    <col min="4866" max="4866" width="7.85546875" style="420" customWidth="1"/>
    <col min="4867" max="4867" width="56.7109375" style="420" customWidth="1"/>
    <col min="4868" max="4868" width="18.140625" style="420" customWidth="1"/>
    <col min="4869" max="4869" width="16.5703125" style="420" customWidth="1"/>
    <col min="4870" max="4870" width="11.42578125" style="420" customWidth="1"/>
    <col min="4871" max="4871" width="2.42578125" style="420" customWidth="1"/>
    <col min="4872" max="4872" width="29.85546875" style="420" customWidth="1"/>
    <col min="4873" max="5120" width="9.140625" style="420"/>
    <col min="5121" max="5121" width="3.28515625" style="420" customWidth="1"/>
    <col min="5122" max="5122" width="7.85546875" style="420" customWidth="1"/>
    <col min="5123" max="5123" width="56.7109375" style="420" customWidth="1"/>
    <col min="5124" max="5124" width="18.140625" style="420" customWidth="1"/>
    <col min="5125" max="5125" width="16.5703125" style="420" customWidth="1"/>
    <col min="5126" max="5126" width="11.42578125" style="420" customWidth="1"/>
    <col min="5127" max="5127" width="2.42578125" style="420" customWidth="1"/>
    <col min="5128" max="5128" width="29.85546875" style="420" customWidth="1"/>
    <col min="5129" max="5376" width="9.140625" style="420"/>
    <col min="5377" max="5377" width="3.28515625" style="420" customWidth="1"/>
    <col min="5378" max="5378" width="7.85546875" style="420" customWidth="1"/>
    <col min="5379" max="5379" width="56.7109375" style="420" customWidth="1"/>
    <col min="5380" max="5380" width="18.140625" style="420" customWidth="1"/>
    <col min="5381" max="5381" width="16.5703125" style="420" customWidth="1"/>
    <col min="5382" max="5382" width="11.42578125" style="420" customWidth="1"/>
    <col min="5383" max="5383" width="2.42578125" style="420" customWidth="1"/>
    <col min="5384" max="5384" width="29.85546875" style="420" customWidth="1"/>
    <col min="5385" max="5632" width="9.140625" style="420"/>
    <col min="5633" max="5633" width="3.28515625" style="420" customWidth="1"/>
    <col min="5634" max="5634" width="7.85546875" style="420" customWidth="1"/>
    <col min="5635" max="5635" width="56.7109375" style="420" customWidth="1"/>
    <col min="5636" max="5636" width="18.140625" style="420" customWidth="1"/>
    <col min="5637" max="5637" width="16.5703125" style="420" customWidth="1"/>
    <col min="5638" max="5638" width="11.42578125" style="420" customWidth="1"/>
    <col min="5639" max="5639" width="2.42578125" style="420" customWidth="1"/>
    <col min="5640" max="5640" width="29.85546875" style="420" customWidth="1"/>
    <col min="5641" max="5888" width="9.140625" style="420"/>
    <col min="5889" max="5889" width="3.28515625" style="420" customWidth="1"/>
    <col min="5890" max="5890" width="7.85546875" style="420" customWidth="1"/>
    <col min="5891" max="5891" width="56.7109375" style="420" customWidth="1"/>
    <col min="5892" max="5892" width="18.140625" style="420" customWidth="1"/>
    <col min="5893" max="5893" width="16.5703125" style="420" customWidth="1"/>
    <col min="5894" max="5894" width="11.42578125" style="420" customWidth="1"/>
    <col min="5895" max="5895" width="2.42578125" style="420" customWidth="1"/>
    <col min="5896" max="5896" width="29.85546875" style="420" customWidth="1"/>
    <col min="5897" max="6144" width="9.140625" style="420"/>
    <col min="6145" max="6145" width="3.28515625" style="420" customWidth="1"/>
    <col min="6146" max="6146" width="7.85546875" style="420" customWidth="1"/>
    <col min="6147" max="6147" width="56.7109375" style="420" customWidth="1"/>
    <col min="6148" max="6148" width="18.140625" style="420" customWidth="1"/>
    <col min="6149" max="6149" width="16.5703125" style="420" customWidth="1"/>
    <col min="6150" max="6150" width="11.42578125" style="420" customWidth="1"/>
    <col min="6151" max="6151" width="2.42578125" style="420" customWidth="1"/>
    <col min="6152" max="6152" width="29.85546875" style="420" customWidth="1"/>
    <col min="6153" max="6400" width="9.140625" style="420"/>
    <col min="6401" max="6401" width="3.28515625" style="420" customWidth="1"/>
    <col min="6402" max="6402" width="7.85546875" style="420" customWidth="1"/>
    <col min="6403" max="6403" width="56.7109375" style="420" customWidth="1"/>
    <col min="6404" max="6404" width="18.140625" style="420" customWidth="1"/>
    <col min="6405" max="6405" width="16.5703125" style="420" customWidth="1"/>
    <col min="6406" max="6406" width="11.42578125" style="420" customWidth="1"/>
    <col min="6407" max="6407" width="2.42578125" style="420" customWidth="1"/>
    <col min="6408" max="6408" width="29.85546875" style="420" customWidth="1"/>
    <col min="6409" max="6656" width="9.140625" style="420"/>
    <col min="6657" max="6657" width="3.28515625" style="420" customWidth="1"/>
    <col min="6658" max="6658" width="7.85546875" style="420" customWidth="1"/>
    <col min="6659" max="6659" width="56.7109375" style="420" customWidth="1"/>
    <col min="6660" max="6660" width="18.140625" style="420" customWidth="1"/>
    <col min="6661" max="6661" width="16.5703125" style="420" customWidth="1"/>
    <col min="6662" max="6662" width="11.42578125" style="420" customWidth="1"/>
    <col min="6663" max="6663" width="2.42578125" style="420" customWidth="1"/>
    <col min="6664" max="6664" width="29.85546875" style="420" customWidth="1"/>
    <col min="6665" max="6912" width="9.140625" style="420"/>
    <col min="6913" max="6913" width="3.28515625" style="420" customWidth="1"/>
    <col min="6914" max="6914" width="7.85546875" style="420" customWidth="1"/>
    <col min="6915" max="6915" width="56.7109375" style="420" customWidth="1"/>
    <col min="6916" max="6916" width="18.140625" style="420" customWidth="1"/>
    <col min="6917" max="6917" width="16.5703125" style="420" customWidth="1"/>
    <col min="6918" max="6918" width="11.42578125" style="420" customWidth="1"/>
    <col min="6919" max="6919" width="2.42578125" style="420" customWidth="1"/>
    <col min="6920" max="6920" width="29.85546875" style="420" customWidth="1"/>
    <col min="6921" max="7168" width="9.140625" style="420"/>
    <col min="7169" max="7169" width="3.28515625" style="420" customWidth="1"/>
    <col min="7170" max="7170" width="7.85546875" style="420" customWidth="1"/>
    <col min="7171" max="7171" width="56.7109375" style="420" customWidth="1"/>
    <col min="7172" max="7172" width="18.140625" style="420" customWidth="1"/>
    <col min="7173" max="7173" width="16.5703125" style="420" customWidth="1"/>
    <col min="7174" max="7174" width="11.42578125" style="420" customWidth="1"/>
    <col min="7175" max="7175" width="2.42578125" style="420" customWidth="1"/>
    <col min="7176" max="7176" width="29.85546875" style="420" customWidth="1"/>
    <col min="7177" max="7424" width="9.140625" style="420"/>
    <col min="7425" max="7425" width="3.28515625" style="420" customWidth="1"/>
    <col min="7426" max="7426" width="7.85546875" style="420" customWidth="1"/>
    <col min="7427" max="7427" width="56.7109375" style="420" customWidth="1"/>
    <col min="7428" max="7428" width="18.140625" style="420" customWidth="1"/>
    <col min="7429" max="7429" width="16.5703125" style="420" customWidth="1"/>
    <col min="7430" max="7430" width="11.42578125" style="420" customWidth="1"/>
    <col min="7431" max="7431" width="2.42578125" style="420" customWidth="1"/>
    <col min="7432" max="7432" width="29.85546875" style="420" customWidth="1"/>
    <col min="7433" max="7680" width="9.140625" style="420"/>
    <col min="7681" max="7681" width="3.28515625" style="420" customWidth="1"/>
    <col min="7682" max="7682" width="7.85546875" style="420" customWidth="1"/>
    <col min="7683" max="7683" width="56.7109375" style="420" customWidth="1"/>
    <col min="7684" max="7684" width="18.140625" style="420" customWidth="1"/>
    <col min="7685" max="7685" width="16.5703125" style="420" customWidth="1"/>
    <col min="7686" max="7686" width="11.42578125" style="420" customWidth="1"/>
    <col min="7687" max="7687" width="2.42578125" style="420" customWidth="1"/>
    <col min="7688" max="7688" width="29.85546875" style="420" customWidth="1"/>
    <col min="7689" max="7936" width="9.140625" style="420"/>
    <col min="7937" max="7937" width="3.28515625" style="420" customWidth="1"/>
    <col min="7938" max="7938" width="7.85546875" style="420" customWidth="1"/>
    <col min="7939" max="7939" width="56.7109375" style="420" customWidth="1"/>
    <col min="7940" max="7940" width="18.140625" style="420" customWidth="1"/>
    <col min="7941" max="7941" width="16.5703125" style="420" customWidth="1"/>
    <col min="7942" max="7942" width="11.42578125" style="420" customWidth="1"/>
    <col min="7943" max="7943" width="2.42578125" style="420" customWidth="1"/>
    <col min="7944" max="7944" width="29.85546875" style="420" customWidth="1"/>
    <col min="7945" max="8192" width="9.140625" style="420"/>
    <col min="8193" max="8193" width="3.28515625" style="420" customWidth="1"/>
    <col min="8194" max="8194" width="7.85546875" style="420" customWidth="1"/>
    <col min="8195" max="8195" width="56.7109375" style="420" customWidth="1"/>
    <col min="8196" max="8196" width="18.140625" style="420" customWidth="1"/>
    <col min="8197" max="8197" width="16.5703125" style="420" customWidth="1"/>
    <col min="8198" max="8198" width="11.42578125" style="420" customWidth="1"/>
    <col min="8199" max="8199" width="2.42578125" style="420" customWidth="1"/>
    <col min="8200" max="8200" width="29.85546875" style="420" customWidth="1"/>
    <col min="8201" max="8448" width="9.140625" style="420"/>
    <col min="8449" max="8449" width="3.28515625" style="420" customWidth="1"/>
    <col min="8450" max="8450" width="7.85546875" style="420" customWidth="1"/>
    <col min="8451" max="8451" width="56.7109375" style="420" customWidth="1"/>
    <col min="8452" max="8452" width="18.140625" style="420" customWidth="1"/>
    <col min="8453" max="8453" width="16.5703125" style="420" customWidth="1"/>
    <col min="8454" max="8454" width="11.42578125" style="420" customWidth="1"/>
    <col min="8455" max="8455" width="2.42578125" style="420" customWidth="1"/>
    <col min="8456" max="8456" width="29.85546875" style="420" customWidth="1"/>
    <col min="8457" max="8704" width="9.140625" style="420"/>
    <col min="8705" max="8705" width="3.28515625" style="420" customWidth="1"/>
    <col min="8706" max="8706" width="7.85546875" style="420" customWidth="1"/>
    <col min="8707" max="8707" width="56.7109375" style="420" customWidth="1"/>
    <col min="8708" max="8708" width="18.140625" style="420" customWidth="1"/>
    <col min="8709" max="8709" width="16.5703125" style="420" customWidth="1"/>
    <col min="8710" max="8710" width="11.42578125" style="420" customWidth="1"/>
    <col min="8711" max="8711" width="2.42578125" style="420" customWidth="1"/>
    <col min="8712" max="8712" width="29.85546875" style="420" customWidth="1"/>
    <col min="8713" max="8960" width="9.140625" style="420"/>
    <col min="8961" max="8961" width="3.28515625" style="420" customWidth="1"/>
    <col min="8962" max="8962" width="7.85546875" style="420" customWidth="1"/>
    <col min="8963" max="8963" width="56.7109375" style="420" customWidth="1"/>
    <col min="8964" max="8964" width="18.140625" style="420" customWidth="1"/>
    <col min="8965" max="8965" width="16.5703125" style="420" customWidth="1"/>
    <col min="8966" max="8966" width="11.42578125" style="420" customWidth="1"/>
    <col min="8967" max="8967" width="2.42578125" style="420" customWidth="1"/>
    <col min="8968" max="8968" width="29.85546875" style="420" customWidth="1"/>
    <col min="8969" max="9216" width="9.140625" style="420"/>
    <col min="9217" max="9217" width="3.28515625" style="420" customWidth="1"/>
    <col min="9218" max="9218" width="7.85546875" style="420" customWidth="1"/>
    <col min="9219" max="9219" width="56.7109375" style="420" customWidth="1"/>
    <col min="9220" max="9220" width="18.140625" style="420" customWidth="1"/>
    <col min="9221" max="9221" width="16.5703125" style="420" customWidth="1"/>
    <col min="9222" max="9222" width="11.42578125" style="420" customWidth="1"/>
    <col min="9223" max="9223" width="2.42578125" style="420" customWidth="1"/>
    <col min="9224" max="9224" width="29.85546875" style="420" customWidth="1"/>
    <col min="9225" max="9472" width="9.140625" style="420"/>
    <col min="9473" max="9473" width="3.28515625" style="420" customWidth="1"/>
    <col min="9474" max="9474" width="7.85546875" style="420" customWidth="1"/>
    <col min="9475" max="9475" width="56.7109375" style="420" customWidth="1"/>
    <col min="9476" max="9476" width="18.140625" style="420" customWidth="1"/>
    <col min="9477" max="9477" width="16.5703125" style="420" customWidth="1"/>
    <col min="9478" max="9478" width="11.42578125" style="420" customWidth="1"/>
    <col min="9479" max="9479" width="2.42578125" style="420" customWidth="1"/>
    <col min="9480" max="9480" width="29.85546875" style="420" customWidth="1"/>
    <col min="9481" max="9728" width="9.140625" style="420"/>
    <col min="9729" max="9729" width="3.28515625" style="420" customWidth="1"/>
    <col min="9730" max="9730" width="7.85546875" style="420" customWidth="1"/>
    <col min="9731" max="9731" width="56.7109375" style="420" customWidth="1"/>
    <col min="9732" max="9732" width="18.140625" style="420" customWidth="1"/>
    <col min="9733" max="9733" width="16.5703125" style="420" customWidth="1"/>
    <col min="9734" max="9734" width="11.42578125" style="420" customWidth="1"/>
    <col min="9735" max="9735" width="2.42578125" style="420" customWidth="1"/>
    <col min="9736" max="9736" width="29.85546875" style="420" customWidth="1"/>
    <col min="9737" max="9984" width="9.140625" style="420"/>
    <col min="9985" max="9985" width="3.28515625" style="420" customWidth="1"/>
    <col min="9986" max="9986" width="7.85546875" style="420" customWidth="1"/>
    <col min="9987" max="9987" width="56.7109375" style="420" customWidth="1"/>
    <col min="9988" max="9988" width="18.140625" style="420" customWidth="1"/>
    <col min="9989" max="9989" width="16.5703125" style="420" customWidth="1"/>
    <col min="9990" max="9990" width="11.42578125" style="420" customWidth="1"/>
    <col min="9991" max="9991" width="2.42578125" style="420" customWidth="1"/>
    <col min="9992" max="9992" width="29.85546875" style="420" customWidth="1"/>
    <col min="9993" max="10240" width="9.140625" style="420"/>
    <col min="10241" max="10241" width="3.28515625" style="420" customWidth="1"/>
    <col min="10242" max="10242" width="7.85546875" style="420" customWidth="1"/>
    <col min="10243" max="10243" width="56.7109375" style="420" customWidth="1"/>
    <col min="10244" max="10244" width="18.140625" style="420" customWidth="1"/>
    <col min="10245" max="10245" width="16.5703125" style="420" customWidth="1"/>
    <col min="10246" max="10246" width="11.42578125" style="420" customWidth="1"/>
    <col min="10247" max="10247" width="2.42578125" style="420" customWidth="1"/>
    <col min="10248" max="10248" width="29.85546875" style="420" customWidth="1"/>
    <col min="10249" max="10496" width="9.140625" style="420"/>
    <col min="10497" max="10497" width="3.28515625" style="420" customWidth="1"/>
    <col min="10498" max="10498" width="7.85546875" style="420" customWidth="1"/>
    <col min="10499" max="10499" width="56.7109375" style="420" customWidth="1"/>
    <col min="10500" max="10500" width="18.140625" style="420" customWidth="1"/>
    <col min="10501" max="10501" width="16.5703125" style="420" customWidth="1"/>
    <col min="10502" max="10502" width="11.42578125" style="420" customWidth="1"/>
    <col min="10503" max="10503" width="2.42578125" style="420" customWidth="1"/>
    <col min="10504" max="10504" width="29.85546875" style="420" customWidth="1"/>
    <col min="10505" max="10752" width="9.140625" style="420"/>
    <col min="10753" max="10753" width="3.28515625" style="420" customWidth="1"/>
    <col min="10754" max="10754" width="7.85546875" style="420" customWidth="1"/>
    <col min="10755" max="10755" width="56.7109375" style="420" customWidth="1"/>
    <col min="10756" max="10756" width="18.140625" style="420" customWidth="1"/>
    <col min="10757" max="10757" width="16.5703125" style="420" customWidth="1"/>
    <col min="10758" max="10758" width="11.42578125" style="420" customWidth="1"/>
    <col min="10759" max="10759" width="2.42578125" style="420" customWidth="1"/>
    <col min="10760" max="10760" width="29.85546875" style="420" customWidth="1"/>
    <col min="10761" max="11008" width="9.140625" style="420"/>
    <col min="11009" max="11009" width="3.28515625" style="420" customWidth="1"/>
    <col min="11010" max="11010" width="7.85546875" style="420" customWidth="1"/>
    <col min="11011" max="11011" width="56.7109375" style="420" customWidth="1"/>
    <col min="11012" max="11012" width="18.140625" style="420" customWidth="1"/>
    <col min="11013" max="11013" width="16.5703125" style="420" customWidth="1"/>
    <col min="11014" max="11014" width="11.42578125" style="420" customWidth="1"/>
    <col min="11015" max="11015" width="2.42578125" style="420" customWidth="1"/>
    <col min="11016" max="11016" width="29.85546875" style="420" customWidth="1"/>
    <col min="11017" max="11264" width="9.140625" style="420"/>
    <col min="11265" max="11265" width="3.28515625" style="420" customWidth="1"/>
    <col min="11266" max="11266" width="7.85546875" style="420" customWidth="1"/>
    <col min="11267" max="11267" width="56.7109375" style="420" customWidth="1"/>
    <col min="11268" max="11268" width="18.140625" style="420" customWidth="1"/>
    <col min="11269" max="11269" width="16.5703125" style="420" customWidth="1"/>
    <col min="11270" max="11270" width="11.42578125" style="420" customWidth="1"/>
    <col min="11271" max="11271" width="2.42578125" style="420" customWidth="1"/>
    <col min="11272" max="11272" width="29.85546875" style="420" customWidth="1"/>
    <col min="11273" max="11520" width="9.140625" style="420"/>
    <col min="11521" max="11521" width="3.28515625" style="420" customWidth="1"/>
    <col min="11522" max="11522" width="7.85546875" style="420" customWidth="1"/>
    <col min="11523" max="11523" width="56.7109375" style="420" customWidth="1"/>
    <col min="11524" max="11524" width="18.140625" style="420" customWidth="1"/>
    <col min="11525" max="11525" width="16.5703125" style="420" customWidth="1"/>
    <col min="11526" max="11526" width="11.42578125" style="420" customWidth="1"/>
    <col min="11527" max="11527" width="2.42578125" style="420" customWidth="1"/>
    <col min="11528" max="11528" width="29.85546875" style="420" customWidth="1"/>
    <col min="11529" max="11776" width="9.140625" style="420"/>
    <col min="11777" max="11777" width="3.28515625" style="420" customWidth="1"/>
    <col min="11778" max="11778" width="7.85546875" style="420" customWidth="1"/>
    <col min="11779" max="11779" width="56.7109375" style="420" customWidth="1"/>
    <col min="11780" max="11780" width="18.140625" style="420" customWidth="1"/>
    <col min="11781" max="11781" width="16.5703125" style="420" customWidth="1"/>
    <col min="11782" max="11782" width="11.42578125" style="420" customWidth="1"/>
    <col min="11783" max="11783" width="2.42578125" style="420" customWidth="1"/>
    <col min="11784" max="11784" width="29.85546875" style="420" customWidth="1"/>
    <col min="11785" max="12032" width="9.140625" style="420"/>
    <col min="12033" max="12033" width="3.28515625" style="420" customWidth="1"/>
    <col min="12034" max="12034" width="7.85546875" style="420" customWidth="1"/>
    <col min="12035" max="12035" width="56.7109375" style="420" customWidth="1"/>
    <col min="12036" max="12036" width="18.140625" style="420" customWidth="1"/>
    <col min="12037" max="12037" width="16.5703125" style="420" customWidth="1"/>
    <col min="12038" max="12038" width="11.42578125" style="420" customWidth="1"/>
    <col min="12039" max="12039" width="2.42578125" style="420" customWidth="1"/>
    <col min="12040" max="12040" width="29.85546875" style="420" customWidth="1"/>
    <col min="12041" max="12288" width="9.140625" style="420"/>
    <col min="12289" max="12289" width="3.28515625" style="420" customWidth="1"/>
    <col min="12290" max="12290" width="7.85546875" style="420" customWidth="1"/>
    <col min="12291" max="12291" width="56.7109375" style="420" customWidth="1"/>
    <col min="12292" max="12292" width="18.140625" style="420" customWidth="1"/>
    <col min="12293" max="12293" width="16.5703125" style="420" customWidth="1"/>
    <col min="12294" max="12294" width="11.42578125" style="420" customWidth="1"/>
    <col min="12295" max="12295" width="2.42578125" style="420" customWidth="1"/>
    <col min="12296" max="12296" width="29.85546875" style="420" customWidth="1"/>
    <col min="12297" max="12544" width="9.140625" style="420"/>
    <col min="12545" max="12545" width="3.28515625" style="420" customWidth="1"/>
    <col min="12546" max="12546" width="7.85546875" style="420" customWidth="1"/>
    <col min="12547" max="12547" width="56.7109375" style="420" customWidth="1"/>
    <col min="12548" max="12548" width="18.140625" style="420" customWidth="1"/>
    <col min="12549" max="12549" width="16.5703125" style="420" customWidth="1"/>
    <col min="12550" max="12550" width="11.42578125" style="420" customWidth="1"/>
    <col min="12551" max="12551" width="2.42578125" style="420" customWidth="1"/>
    <col min="12552" max="12552" width="29.85546875" style="420" customWidth="1"/>
    <col min="12553" max="12800" width="9.140625" style="420"/>
    <col min="12801" max="12801" width="3.28515625" style="420" customWidth="1"/>
    <col min="12802" max="12802" width="7.85546875" style="420" customWidth="1"/>
    <col min="12803" max="12803" width="56.7109375" style="420" customWidth="1"/>
    <col min="12804" max="12804" width="18.140625" style="420" customWidth="1"/>
    <col min="12805" max="12805" width="16.5703125" style="420" customWidth="1"/>
    <col min="12806" max="12806" width="11.42578125" style="420" customWidth="1"/>
    <col min="12807" max="12807" width="2.42578125" style="420" customWidth="1"/>
    <col min="12808" max="12808" width="29.85546875" style="420" customWidth="1"/>
    <col min="12809" max="13056" width="9.140625" style="420"/>
    <col min="13057" max="13057" width="3.28515625" style="420" customWidth="1"/>
    <col min="13058" max="13058" width="7.85546875" style="420" customWidth="1"/>
    <col min="13059" max="13059" width="56.7109375" style="420" customWidth="1"/>
    <col min="13060" max="13060" width="18.140625" style="420" customWidth="1"/>
    <col min="13061" max="13061" width="16.5703125" style="420" customWidth="1"/>
    <col min="13062" max="13062" width="11.42578125" style="420" customWidth="1"/>
    <col min="13063" max="13063" width="2.42578125" style="420" customWidth="1"/>
    <col min="13064" max="13064" width="29.85546875" style="420" customWidth="1"/>
    <col min="13065" max="13312" width="9.140625" style="420"/>
    <col min="13313" max="13313" width="3.28515625" style="420" customWidth="1"/>
    <col min="13314" max="13314" width="7.85546875" style="420" customWidth="1"/>
    <col min="13315" max="13315" width="56.7109375" style="420" customWidth="1"/>
    <col min="13316" max="13316" width="18.140625" style="420" customWidth="1"/>
    <col min="13317" max="13317" width="16.5703125" style="420" customWidth="1"/>
    <col min="13318" max="13318" width="11.42578125" style="420" customWidth="1"/>
    <col min="13319" max="13319" width="2.42578125" style="420" customWidth="1"/>
    <col min="13320" max="13320" width="29.85546875" style="420" customWidth="1"/>
    <col min="13321" max="13568" width="9.140625" style="420"/>
    <col min="13569" max="13569" width="3.28515625" style="420" customWidth="1"/>
    <col min="13570" max="13570" width="7.85546875" style="420" customWidth="1"/>
    <col min="13571" max="13571" width="56.7109375" style="420" customWidth="1"/>
    <col min="13572" max="13572" width="18.140625" style="420" customWidth="1"/>
    <col min="13573" max="13573" width="16.5703125" style="420" customWidth="1"/>
    <col min="13574" max="13574" width="11.42578125" style="420" customWidth="1"/>
    <col min="13575" max="13575" width="2.42578125" style="420" customWidth="1"/>
    <col min="13576" max="13576" width="29.85546875" style="420" customWidth="1"/>
    <col min="13577" max="13824" width="9.140625" style="420"/>
    <col min="13825" max="13825" width="3.28515625" style="420" customWidth="1"/>
    <col min="13826" max="13826" width="7.85546875" style="420" customWidth="1"/>
    <col min="13827" max="13827" width="56.7109375" style="420" customWidth="1"/>
    <col min="13828" max="13828" width="18.140625" style="420" customWidth="1"/>
    <col min="13829" max="13829" width="16.5703125" style="420" customWidth="1"/>
    <col min="13830" max="13830" width="11.42578125" style="420" customWidth="1"/>
    <col min="13831" max="13831" width="2.42578125" style="420" customWidth="1"/>
    <col min="13832" max="13832" width="29.85546875" style="420" customWidth="1"/>
    <col min="13833" max="14080" width="9.140625" style="420"/>
    <col min="14081" max="14081" width="3.28515625" style="420" customWidth="1"/>
    <col min="14082" max="14082" width="7.85546875" style="420" customWidth="1"/>
    <col min="14083" max="14083" width="56.7109375" style="420" customWidth="1"/>
    <col min="14084" max="14084" width="18.140625" style="420" customWidth="1"/>
    <col min="14085" max="14085" width="16.5703125" style="420" customWidth="1"/>
    <col min="14086" max="14086" width="11.42578125" style="420" customWidth="1"/>
    <col min="14087" max="14087" width="2.42578125" style="420" customWidth="1"/>
    <col min="14088" max="14088" width="29.85546875" style="420" customWidth="1"/>
    <col min="14089" max="14336" width="9.140625" style="420"/>
    <col min="14337" max="14337" width="3.28515625" style="420" customWidth="1"/>
    <col min="14338" max="14338" width="7.85546875" style="420" customWidth="1"/>
    <col min="14339" max="14339" width="56.7109375" style="420" customWidth="1"/>
    <col min="14340" max="14340" width="18.140625" style="420" customWidth="1"/>
    <col min="14341" max="14341" width="16.5703125" style="420" customWidth="1"/>
    <col min="14342" max="14342" width="11.42578125" style="420" customWidth="1"/>
    <col min="14343" max="14343" width="2.42578125" style="420" customWidth="1"/>
    <col min="14344" max="14344" width="29.85546875" style="420" customWidth="1"/>
    <col min="14345" max="14592" width="9.140625" style="420"/>
    <col min="14593" max="14593" width="3.28515625" style="420" customWidth="1"/>
    <col min="14594" max="14594" width="7.85546875" style="420" customWidth="1"/>
    <col min="14595" max="14595" width="56.7109375" style="420" customWidth="1"/>
    <col min="14596" max="14596" width="18.140625" style="420" customWidth="1"/>
    <col min="14597" max="14597" width="16.5703125" style="420" customWidth="1"/>
    <col min="14598" max="14598" width="11.42578125" style="420" customWidth="1"/>
    <col min="14599" max="14599" width="2.42578125" style="420" customWidth="1"/>
    <col min="14600" max="14600" width="29.85546875" style="420" customWidth="1"/>
    <col min="14601" max="14848" width="9.140625" style="420"/>
    <col min="14849" max="14849" width="3.28515625" style="420" customWidth="1"/>
    <col min="14850" max="14850" width="7.85546875" style="420" customWidth="1"/>
    <col min="14851" max="14851" width="56.7109375" style="420" customWidth="1"/>
    <col min="14852" max="14852" width="18.140625" style="420" customWidth="1"/>
    <col min="14853" max="14853" width="16.5703125" style="420" customWidth="1"/>
    <col min="14854" max="14854" width="11.42578125" style="420" customWidth="1"/>
    <col min="14855" max="14855" width="2.42578125" style="420" customWidth="1"/>
    <col min="14856" max="14856" width="29.85546875" style="420" customWidth="1"/>
    <col min="14857" max="15104" width="9.140625" style="420"/>
    <col min="15105" max="15105" width="3.28515625" style="420" customWidth="1"/>
    <col min="15106" max="15106" width="7.85546875" style="420" customWidth="1"/>
    <col min="15107" max="15107" width="56.7109375" style="420" customWidth="1"/>
    <col min="15108" max="15108" width="18.140625" style="420" customWidth="1"/>
    <col min="15109" max="15109" width="16.5703125" style="420" customWidth="1"/>
    <col min="15110" max="15110" width="11.42578125" style="420" customWidth="1"/>
    <col min="15111" max="15111" width="2.42578125" style="420" customWidth="1"/>
    <col min="15112" max="15112" width="29.85546875" style="420" customWidth="1"/>
    <col min="15113" max="15360" width="9.140625" style="420"/>
    <col min="15361" max="15361" width="3.28515625" style="420" customWidth="1"/>
    <col min="15362" max="15362" width="7.85546875" style="420" customWidth="1"/>
    <col min="15363" max="15363" width="56.7109375" style="420" customWidth="1"/>
    <col min="15364" max="15364" width="18.140625" style="420" customWidth="1"/>
    <col min="15365" max="15365" width="16.5703125" style="420" customWidth="1"/>
    <col min="15366" max="15366" width="11.42578125" style="420" customWidth="1"/>
    <col min="15367" max="15367" width="2.42578125" style="420" customWidth="1"/>
    <col min="15368" max="15368" width="29.85546875" style="420" customWidth="1"/>
    <col min="15369" max="15616" width="9.140625" style="420"/>
    <col min="15617" max="15617" width="3.28515625" style="420" customWidth="1"/>
    <col min="15618" max="15618" width="7.85546875" style="420" customWidth="1"/>
    <col min="15619" max="15619" width="56.7109375" style="420" customWidth="1"/>
    <col min="15620" max="15620" width="18.140625" style="420" customWidth="1"/>
    <col min="15621" max="15621" width="16.5703125" style="420" customWidth="1"/>
    <col min="15622" max="15622" width="11.42578125" style="420" customWidth="1"/>
    <col min="15623" max="15623" width="2.42578125" style="420" customWidth="1"/>
    <col min="15624" max="15624" width="29.85546875" style="420" customWidth="1"/>
    <col min="15625" max="15872" width="9.140625" style="420"/>
    <col min="15873" max="15873" width="3.28515625" style="420" customWidth="1"/>
    <col min="15874" max="15874" width="7.85546875" style="420" customWidth="1"/>
    <col min="15875" max="15875" width="56.7109375" style="420" customWidth="1"/>
    <col min="15876" max="15876" width="18.140625" style="420" customWidth="1"/>
    <col min="15877" max="15877" width="16.5703125" style="420" customWidth="1"/>
    <col min="15878" max="15878" width="11.42578125" style="420" customWidth="1"/>
    <col min="15879" max="15879" width="2.42578125" style="420" customWidth="1"/>
    <col min="15880" max="15880" width="29.85546875" style="420" customWidth="1"/>
    <col min="15881" max="16128" width="9.140625" style="420"/>
    <col min="16129" max="16129" width="3.28515625" style="420" customWidth="1"/>
    <col min="16130" max="16130" width="7.85546875" style="420" customWidth="1"/>
    <col min="16131" max="16131" width="56.7109375" style="420" customWidth="1"/>
    <col min="16132" max="16132" width="18.140625" style="420" customWidth="1"/>
    <col min="16133" max="16133" width="16.5703125" style="420" customWidth="1"/>
    <col min="16134" max="16134" width="11.42578125" style="420" customWidth="1"/>
    <col min="16135" max="16135" width="2.42578125" style="420" customWidth="1"/>
    <col min="16136" max="16136" width="29.85546875" style="420" customWidth="1"/>
    <col min="16137" max="16384" width="9.140625" style="420"/>
  </cols>
  <sheetData>
    <row r="1" spans="1:8" ht="15.75" x14ac:dyDescent="0.25">
      <c r="A1" s="85" t="s">
        <v>968</v>
      </c>
      <c r="B1" s="172"/>
      <c r="C1" s="172"/>
      <c r="D1" s="641"/>
      <c r="E1" s="173"/>
      <c r="F1" s="642"/>
      <c r="G1" s="236"/>
      <c r="H1" s="643"/>
    </row>
    <row r="2" spans="1:8" s="645" customFormat="1" ht="13.5" thickBot="1" x14ac:dyDescent="0.3">
      <c r="A2" s="173"/>
      <c r="B2" s="173"/>
      <c r="C2" s="173"/>
      <c r="D2" s="173"/>
      <c r="E2" s="173"/>
      <c r="F2" s="177" t="s">
        <v>776</v>
      </c>
      <c r="G2" s="173"/>
      <c r="H2" s="644"/>
    </row>
    <row r="3" spans="1:8" s="427" customFormat="1" ht="19.5" customHeight="1" x14ac:dyDescent="0.25">
      <c r="A3" s="1293" t="s">
        <v>535</v>
      </c>
      <c r="B3" s="1295" t="s">
        <v>969</v>
      </c>
      <c r="C3" s="1295"/>
      <c r="D3" s="1297" t="s">
        <v>970</v>
      </c>
      <c r="E3" s="1297"/>
      <c r="F3" s="1298"/>
      <c r="G3" s="499"/>
      <c r="H3" s="646"/>
    </row>
    <row r="4" spans="1:8" s="427" customFormat="1" ht="13.5" customHeight="1" thickBot="1" x14ac:dyDescent="0.3">
      <c r="A4" s="1294"/>
      <c r="B4" s="1296"/>
      <c r="C4" s="1296"/>
      <c r="D4" s="647" t="s">
        <v>971</v>
      </c>
      <c r="E4" s="647" t="s">
        <v>783</v>
      </c>
      <c r="F4" s="648" t="s">
        <v>764</v>
      </c>
      <c r="G4" s="499"/>
      <c r="H4" s="646"/>
    </row>
    <row r="5" spans="1:8" s="427" customFormat="1" ht="12.75" customHeight="1" x14ac:dyDescent="0.25">
      <c r="A5" s="649" t="s">
        <v>972</v>
      </c>
      <c r="B5" s="1299" t="s">
        <v>973</v>
      </c>
      <c r="C5" s="1299"/>
      <c r="D5" s="650">
        <f>SUM(D6:D9)</f>
        <v>27687</v>
      </c>
      <c r="E5" s="650">
        <f>SUM(E6:E9)</f>
        <v>162111</v>
      </c>
      <c r="F5" s="651">
        <f t="shared" ref="F5:F21" si="0">SUM(D5+E5)</f>
        <v>189798</v>
      </c>
      <c r="G5" s="499"/>
      <c r="H5" s="646"/>
    </row>
    <row r="6" spans="1:8" s="427" customFormat="1" ht="12.75" customHeight="1" x14ac:dyDescent="0.2">
      <c r="A6" s="652" t="s">
        <v>974</v>
      </c>
      <c r="B6" s="1300" t="s">
        <v>975</v>
      </c>
      <c r="C6" s="653" t="s">
        <v>976</v>
      </c>
      <c r="D6" s="654">
        <v>0</v>
      </c>
      <c r="E6" s="655">
        <v>1986</v>
      </c>
      <c r="F6" s="656">
        <f t="shared" si="0"/>
        <v>1986</v>
      </c>
      <c r="G6" s="499"/>
      <c r="H6" s="657"/>
    </row>
    <row r="7" spans="1:8" s="427" customFormat="1" ht="12.75" customHeight="1" x14ac:dyDescent="0.2">
      <c r="A7" s="652" t="s">
        <v>977</v>
      </c>
      <c r="B7" s="1301"/>
      <c r="C7" s="653" t="s">
        <v>978</v>
      </c>
      <c r="D7" s="655">
        <v>14659</v>
      </c>
      <c r="E7" s="655">
        <v>150746</v>
      </c>
      <c r="F7" s="656">
        <f t="shared" si="0"/>
        <v>165405</v>
      </c>
      <c r="G7" s="499"/>
      <c r="H7" s="657"/>
    </row>
    <row r="8" spans="1:8" s="427" customFormat="1" ht="12.75" customHeight="1" x14ac:dyDescent="0.2">
      <c r="A8" s="652" t="s">
        <v>979</v>
      </c>
      <c r="B8" s="1301"/>
      <c r="C8" s="653" t="s">
        <v>980</v>
      </c>
      <c r="D8" s="658">
        <v>13028</v>
      </c>
      <c r="E8" s="654">
        <v>563</v>
      </c>
      <c r="F8" s="656">
        <f t="shared" si="0"/>
        <v>13591</v>
      </c>
      <c r="G8" s="499"/>
      <c r="H8" s="657"/>
    </row>
    <row r="9" spans="1:8" s="427" customFormat="1" ht="12.75" customHeight="1" x14ac:dyDescent="0.2">
      <c r="A9" s="652" t="s">
        <v>981</v>
      </c>
      <c r="B9" s="1302"/>
      <c r="C9" s="659" t="s">
        <v>982</v>
      </c>
      <c r="D9" s="654">
        <v>0</v>
      </c>
      <c r="E9" s="655">
        <v>8816</v>
      </c>
      <c r="F9" s="656">
        <f t="shared" si="0"/>
        <v>8816</v>
      </c>
      <c r="G9" s="499"/>
      <c r="H9" s="657"/>
    </row>
    <row r="10" spans="1:8" s="427" customFormat="1" ht="12.75" customHeight="1" x14ac:dyDescent="0.2">
      <c r="A10" s="660" t="s">
        <v>983</v>
      </c>
      <c r="B10" s="1303" t="s">
        <v>984</v>
      </c>
      <c r="C10" s="1304"/>
      <c r="D10" s="650">
        <v>116118</v>
      </c>
      <c r="E10" s="650">
        <v>226401</v>
      </c>
      <c r="F10" s="651">
        <f t="shared" si="0"/>
        <v>342519</v>
      </c>
      <c r="G10" s="499"/>
      <c r="H10" s="657"/>
    </row>
    <row r="11" spans="1:8" s="427" customFormat="1" ht="12.75" customHeight="1" x14ac:dyDescent="0.2">
      <c r="A11" s="660" t="s">
        <v>985</v>
      </c>
      <c r="B11" s="661" t="s">
        <v>986</v>
      </c>
      <c r="C11" s="662"/>
      <c r="D11" s="650">
        <f>SUM(D12:D15)</f>
        <v>131264</v>
      </c>
      <c r="E11" s="650">
        <f>SUM(E12:E15)</f>
        <v>36047</v>
      </c>
      <c r="F11" s="651">
        <f t="shared" si="0"/>
        <v>167311</v>
      </c>
      <c r="G11" s="499"/>
      <c r="H11" s="657"/>
    </row>
    <row r="12" spans="1:8" s="427" customFormat="1" ht="12.75" customHeight="1" x14ac:dyDescent="0.2">
      <c r="A12" s="652" t="s">
        <v>987</v>
      </c>
      <c r="B12" s="1300" t="s">
        <v>975</v>
      </c>
      <c r="C12" s="492" t="s">
        <v>988</v>
      </c>
      <c r="D12" s="281">
        <v>318</v>
      </c>
      <c r="E12" s="281">
        <v>20845</v>
      </c>
      <c r="F12" s="656">
        <f t="shared" si="0"/>
        <v>21163</v>
      </c>
      <c r="G12" s="499"/>
      <c r="H12" s="657"/>
    </row>
    <row r="13" spans="1:8" s="427" customFormat="1" ht="12.75" customHeight="1" x14ac:dyDescent="0.2">
      <c r="A13" s="652" t="s">
        <v>989</v>
      </c>
      <c r="B13" s="1301"/>
      <c r="C13" s="492" t="s">
        <v>990</v>
      </c>
      <c r="D13" s="281">
        <v>0</v>
      </c>
      <c r="E13" s="281">
        <v>3452</v>
      </c>
      <c r="F13" s="656">
        <f t="shared" si="0"/>
        <v>3452</v>
      </c>
      <c r="G13" s="499"/>
      <c r="H13" s="657"/>
    </row>
    <row r="14" spans="1:8" s="427" customFormat="1" ht="12.75" customHeight="1" x14ac:dyDescent="0.2">
      <c r="A14" s="652" t="s">
        <v>991</v>
      </c>
      <c r="B14" s="1301"/>
      <c r="C14" s="492" t="s">
        <v>992</v>
      </c>
      <c r="D14" s="281">
        <v>0</v>
      </c>
      <c r="E14" s="281">
        <v>11025</v>
      </c>
      <c r="F14" s="656">
        <f t="shared" si="0"/>
        <v>11025</v>
      </c>
      <c r="G14" s="499"/>
      <c r="H14" s="657"/>
    </row>
    <row r="15" spans="1:8" s="427" customFormat="1" ht="12.75" customHeight="1" x14ac:dyDescent="0.2">
      <c r="A15" s="652" t="s">
        <v>993</v>
      </c>
      <c r="B15" s="1302"/>
      <c r="C15" s="492" t="s">
        <v>799</v>
      </c>
      <c r="D15" s="281">
        <v>130946</v>
      </c>
      <c r="E15" s="281">
        <v>725</v>
      </c>
      <c r="F15" s="656">
        <f t="shared" si="0"/>
        <v>131671</v>
      </c>
      <c r="G15" s="499"/>
      <c r="H15" s="657"/>
    </row>
    <row r="16" spans="1:8" s="427" customFormat="1" ht="12.75" customHeight="1" x14ac:dyDescent="0.2">
      <c r="A16" s="660" t="s">
        <v>994</v>
      </c>
      <c r="B16" s="661" t="s">
        <v>995</v>
      </c>
      <c r="C16" s="662"/>
      <c r="D16" s="650">
        <f>SUM(D17:D19)</f>
        <v>185</v>
      </c>
      <c r="E16" s="650">
        <f>SUM(E17:E19)</f>
        <v>2419</v>
      </c>
      <c r="F16" s="651">
        <f t="shared" si="0"/>
        <v>2604</v>
      </c>
      <c r="G16" s="499"/>
      <c r="H16" s="657"/>
    </row>
    <row r="17" spans="1:8" s="427" customFormat="1" ht="12.75" customHeight="1" x14ac:dyDescent="0.2">
      <c r="A17" s="652" t="s">
        <v>996</v>
      </c>
      <c r="B17" s="1300" t="s">
        <v>975</v>
      </c>
      <c r="C17" s="663" t="s">
        <v>988</v>
      </c>
      <c r="D17" s="281">
        <v>0</v>
      </c>
      <c r="E17" s="281">
        <v>0</v>
      </c>
      <c r="F17" s="281">
        <f t="shared" si="0"/>
        <v>0</v>
      </c>
      <c r="G17" s="499"/>
      <c r="H17" s="657"/>
    </row>
    <row r="18" spans="1:8" s="427" customFormat="1" ht="12.75" customHeight="1" x14ac:dyDescent="0.2">
      <c r="A18" s="652" t="s">
        <v>997</v>
      </c>
      <c r="B18" s="1301"/>
      <c r="C18" s="663" t="s">
        <v>990</v>
      </c>
      <c r="D18" s="281">
        <v>0</v>
      </c>
      <c r="E18" s="281">
        <v>0</v>
      </c>
      <c r="F18" s="281">
        <f t="shared" si="0"/>
        <v>0</v>
      </c>
      <c r="G18" s="499"/>
      <c r="H18" s="657"/>
    </row>
    <row r="19" spans="1:8" ht="12.75" customHeight="1" x14ac:dyDescent="0.2">
      <c r="A19" s="652" t="s">
        <v>998</v>
      </c>
      <c r="B19" s="1302"/>
      <c r="C19" s="663" t="s">
        <v>799</v>
      </c>
      <c r="D19" s="281">
        <v>185</v>
      </c>
      <c r="E19" s="281">
        <v>2419</v>
      </c>
      <c r="F19" s="281">
        <f t="shared" si="0"/>
        <v>2604</v>
      </c>
      <c r="G19" s="499"/>
      <c r="H19" s="657"/>
    </row>
    <row r="20" spans="1:8" ht="12.75" customHeight="1" x14ac:dyDescent="0.2">
      <c r="A20" s="660" t="s">
        <v>999</v>
      </c>
      <c r="B20" s="1303" t="s">
        <v>1000</v>
      </c>
      <c r="C20" s="1304"/>
      <c r="D20" s="650">
        <v>4180</v>
      </c>
      <c r="E20" s="650"/>
      <c r="F20" s="651">
        <f t="shared" si="0"/>
        <v>4180</v>
      </c>
      <c r="G20" s="499"/>
      <c r="H20" s="419"/>
    </row>
    <row r="21" spans="1:8" ht="12.75" customHeight="1" thickBot="1" x14ac:dyDescent="0.25">
      <c r="A21" s="664" t="s">
        <v>1001</v>
      </c>
      <c r="B21" s="1305" t="s">
        <v>1002</v>
      </c>
      <c r="C21" s="1306"/>
      <c r="D21" s="665"/>
      <c r="E21" s="665"/>
      <c r="F21" s="666">
        <f t="shared" si="0"/>
        <v>0</v>
      </c>
      <c r="G21" s="499"/>
      <c r="H21" s="419"/>
    </row>
    <row r="22" spans="1:8" ht="12.75" customHeight="1" x14ac:dyDescent="0.2">
      <c r="A22" s="667"/>
      <c r="B22" s="668"/>
      <c r="C22" s="668"/>
      <c r="D22" s="669"/>
      <c r="E22" s="669"/>
      <c r="F22" s="670"/>
      <c r="G22" s="499"/>
      <c r="H22" s="419"/>
    </row>
    <row r="23" spans="1:8" x14ac:dyDescent="0.2">
      <c r="A23" s="671"/>
      <c r="B23" s="236"/>
      <c r="C23" s="236" t="s">
        <v>986</v>
      </c>
      <c r="D23" s="236"/>
      <c r="E23" s="671"/>
      <c r="F23" s="365"/>
      <c r="G23" s="499"/>
      <c r="H23" s="419"/>
    </row>
    <row r="24" spans="1:8" x14ac:dyDescent="0.2">
      <c r="A24" s="637"/>
      <c r="B24" s="549"/>
      <c r="C24" s="549" t="s">
        <v>1003</v>
      </c>
      <c r="D24" s="236" t="s">
        <v>1004</v>
      </c>
      <c r="E24" s="671" t="s">
        <v>800</v>
      </c>
      <c r="F24" s="365"/>
      <c r="G24" s="499"/>
      <c r="H24" s="419"/>
    </row>
    <row r="25" spans="1:8" x14ac:dyDescent="0.2">
      <c r="A25" s="637"/>
      <c r="B25" s="549"/>
      <c r="C25" s="549" t="s">
        <v>1005</v>
      </c>
      <c r="D25" s="236" t="s">
        <v>1006</v>
      </c>
      <c r="E25" s="671" t="s">
        <v>1007</v>
      </c>
      <c r="F25" s="365"/>
      <c r="G25" s="499"/>
      <c r="H25" s="419"/>
    </row>
    <row r="26" spans="1:8" x14ac:dyDescent="0.2">
      <c r="A26" s="637"/>
      <c r="B26" s="549"/>
      <c r="C26" s="549" t="s">
        <v>1008</v>
      </c>
      <c r="D26" s="236" t="s">
        <v>1006</v>
      </c>
      <c r="E26" s="671" t="s">
        <v>1009</v>
      </c>
      <c r="F26" s="365"/>
      <c r="G26" s="499"/>
      <c r="H26" s="419"/>
    </row>
    <row r="27" spans="1:8" x14ac:dyDescent="0.2">
      <c r="A27" s="637"/>
      <c r="B27" s="549"/>
      <c r="C27" s="672" t="s">
        <v>1010</v>
      </c>
      <c r="D27" s="236"/>
      <c r="E27" s="671"/>
      <c r="F27" s="365"/>
      <c r="G27" s="499"/>
      <c r="H27" s="419"/>
    </row>
    <row r="28" spans="1:8" x14ac:dyDescent="0.2">
      <c r="A28" s="637"/>
      <c r="B28" s="549"/>
      <c r="C28" s="549"/>
      <c r="D28" s="236"/>
      <c r="E28" s="671"/>
      <c r="F28" s="365"/>
      <c r="G28" s="499"/>
      <c r="H28" s="419"/>
    </row>
    <row r="29" spans="1:8" x14ac:dyDescent="0.2">
      <c r="A29" s="637"/>
      <c r="B29" s="549"/>
      <c r="C29" s="549" t="s">
        <v>1011</v>
      </c>
      <c r="D29" s="236" t="s">
        <v>1006</v>
      </c>
      <c r="E29" s="671" t="s">
        <v>1012</v>
      </c>
      <c r="F29" s="365"/>
      <c r="G29" s="499"/>
      <c r="H29" s="419"/>
    </row>
    <row r="30" spans="1:8" x14ac:dyDescent="0.2">
      <c r="A30" s="637"/>
      <c r="B30" s="549"/>
      <c r="C30" s="673" t="s">
        <v>1013</v>
      </c>
      <c r="D30" s="236" t="s">
        <v>1014</v>
      </c>
      <c r="E30" s="671" t="s">
        <v>1015</v>
      </c>
      <c r="F30" s="365"/>
      <c r="G30" s="499"/>
      <c r="H30" s="419"/>
    </row>
    <row r="31" spans="1:8" x14ac:dyDescent="0.2">
      <c r="A31" s="637"/>
      <c r="B31" s="549"/>
      <c r="C31" s="549" t="s">
        <v>1016</v>
      </c>
      <c r="D31" s="236" t="s">
        <v>1017</v>
      </c>
      <c r="E31" s="671" t="s">
        <v>800</v>
      </c>
      <c r="F31" s="365"/>
      <c r="G31" s="499"/>
      <c r="H31" s="419"/>
    </row>
    <row r="32" spans="1:8" x14ac:dyDescent="0.2">
      <c r="A32" s="637"/>
      <c r="B32" s="549"/>
      <c r="C32" s="549" t="s">
        <v>1018</v>
      </c>
      <c r="D32" s="236" t="s">
        <v>1017</v>
      </c>
      <c r="E32" s="671" t="s">
        <v>1019</v>
      </c>
      <c r="F32" s="365"/>
      <c r="G32" s="499"/>
      <c r="H32" s="419"/>
    </row>
    <row r="33" spans="1:8" x14ac:dyDescent="0.2">
      <c r="A33" s="637"/>
      <c r="B33" s="549"/>
      <c r="C33" s="549" t="s">
        <v>1020</v>
      </c>
      <c r="D33" s="236" t="s">
        <v>1017</v>
      </c>
      <c r="E33" s="671" t="s">
        <v>1021</v>
      </c>
      <c r="F33" s="365"/>
      <c r="G33" s="499"/>
      <c r="H33" s="419"/>
    </row>
    <row r="34" spans="1:8" x14ac:dyDescent="0.2">
      <c r="A34" s="637"/>
      <c r="B34" s="549"/>
      <c r="C34" s="549" t="s">
        <v>1022</v>
      </c>
      <c r="D34" s="236" t="s">
        <v>1017</v>
      </c>
      <c r="E34" s="671" t="s">
        <v>1023</v>
      </c>
      <c r="F34" s="365"/>
      <c r="G34" s="499"/>
      <c r="H34" s="419"/>
    </row>
    <row r="35" spans="1:8" x14ac:dyDescent="0.2">
      <c r="A35" s="637"/>
      <c r="B35" s="549"/>
      <c r="C35" s="549" t="s">
        <v>1024</v>
      </c>
      <c r="D35" s="236" t="s">
        <v>1017</v>
      </c>
      <c r="E35" s="671" t="s">
        <v>1025</v>
      </c>
      <c r="F35" s="674"/>
      <c r="G35" s="499"/>
      <c r="H35" s="419"/>
    </row>
    <row r="36" spans="1:8" ht="15" customHeight="1" x14ac:dyDescent="0.2">
      <c r="A36" s="637"/>
      <c r="B36" s="549"/>
      <c r="C36" s="675" t="s">
        <v>1026</v>
      </c>
      <c r="D36" s="236" t="s">
        <v>1027</v>
      </c>
      <c r="E36" s="671" t="s">
        <v>1025</v>
      </c>
      <c r="F36" s="674"/>
      <c r="G36" s="499"/>
      <c r="H36" s="419"/>
    </row>
    <row r="37" spans="1:8" ht="15" customHeight="1" x14ac:dyDescent="0.2">
      <c r="A37" s="637"/>
      <c r="B37" s="549"/>
      <c r="C37" s="672" t="s">
        <v>1028</v>
      </c>
      <c r="D37" s="236"/>
      <c r="E37" s="671"/>
      <c r="F37" s="674"/>
      <c r="G37" s="499"/>
      <c r="H37" s="419"/>
    </row>
    <row r="38" spans="1:8" ht="27.75" customHeight="1" x14ac:dyDescent="0.2">
      <c r="A38" s="1307" t="s">
        <v>1029</v>
      </c>
      <c r="B38" s="1308"/>
      <c r="C38" s="1308"/>
      <c r="D38" s="1308"/>
      <c r="E38" s="1308"/>
      <c r="F38" s="1308"/>
      <c r="G38" s="499"/>
      <c r="H38" s="419"/>
    </row>
    <row r="39" spans="1:8" ht="79.5" customHeight="1" x14ac:dyDescent="0.2">
      <c r="A39" s="1291" t="s">
        <v>1030</v>
      </c>
      <c r="B39" s="1292"/>
      <c r="C39" s="1292"/>
      <c r="D39" s="1292"/>
      <c r="E39" s="1292"/>
      <c r="F39" s="1292"/>
      <c r="G39" s="676"/>
    </row>
    <row r="40" spans="1:8" ht="81" customHeight="1" x14ac:dyDescent="0.2">
      <c r="A40" s="1309" t="s">
        <v>1031</v>
      </c>
      <c r="B40" s="1310"/>
      <c r="C40" s="1310"/>
      <c r="D40" s="1310"/>
      <c r="E40" s="1310"/>
      <c r="F40" s="1310"/>
      <c r="G40" s="676"/>
    </row>
    <row r="41" spans="1:8" ht="80.25" customHeight="1" x14ac:dyDescent="0.25">
      <c r="A41" s="1309" t="s">
        <v>1032</v>
      </c>
      <c r="B41" s="1310"/>
      <c r="C41" s="1310"/>
      <c r="D41" s="1310"/>
      <c r="E41" s="1310"/>
      <c r="F41" s="1310"/>
      <c r="G41" s="676"/>
      <c r="H41" s="677"/>
    </row>
    <row r="42" spans="1:8" ht="55.5" customHeight="1" x14ac:dyDescent="0.2">
      <c r="A42" s="1309" t="s">
        <v>1033</v>
      </c>
      <c r="B42" s="1310"/>
      <c r="C42" s="1310"/>
      <c r="D42" s="1310"/>
      <c r="E42" s="1310"/>
      <c r="F42" s="1310"/>
      <c r="G42" s="676"/>
    </row>
    <row r="43" spans="1:8" ht="43.5" customHeight="1" x14ac:dyDescent="0.2">
      <c r="A43" s="1309" t="s">
        <v>1034</v>
      </c>
      <c r="B43" s="1310"/>
      <c r="C43" s="1310"/>
      <c r="D43" s="1310"/>
      <c r="E43" s="1310"/>
      <c r="F43" s="1310"/>
      <c r="G43" s="676"/>
    </row>
    <row r="44" spans="1:8" ht="15.75" customHeight="1" x14ac:dyDescent="0.2">
      <c r="A44" s="1309" t="s">
        <v>1035</v>
      </c>
      <c r="B44" s="1310"/>
      <c r="C44" s="1310"/>
      <c r="D44" s="1310"/>
      <c r="E44" s="1310"/>
      <c r="F44" s="1310"/>
      <c r="G44" s="676"/>
    </row>
    <row r="45" spans="1:8" ht="14.25" customHeight="1" x14ac:dyDescent="0.2">
      <c r="G45" s="676"/>
    </row>
    <row r="46" spans="1:8" x14ac:dyDescent="0.2">
      <c r="G46" s="676"/>
    </row>
    <row r="47" spans="1:8" x14ac:dyDescent="0.2">
      <c r="G47" s="676"/>
    </row>
    <row r="48" spans="1:8" x14ac:dyDescent="0.2">
      <c r="G48" s="676"/>
    </row>
    <row r="49" spans="1:7" x14ac:dyDescent="0.2">
      <c r="G49" s="676"/>
    </row>
    <row r="56" spans="1:7" x14ac:dyDescent="0.25">
      <c r="A56" s="419"/>
    </row>
    <row r="57" spans="1:7" x14ac:dyDescent="0.25">
      <c r="A57" s="419"/>
    </row>
  </sheetData>
  <sheetProtection formatRows="0" insertRows="0" deleteRows="0"/>
  <mergeCells count="17">
    <mergeCell ref="A40:F40"/>
    <mergeCell ref="A41:F41"/>
    <mergeCell ref="A42:F42"/>
    <mergeCell ref="A43:F43"/>
    <mergeCell ref="A44:F44"/>
    <mergeCell ref="A39:F39"/>
    <mergeCell ref="A3:A4"/>
    <mergeCell ref="B3:C4"/>
    <mergeCell ref="D3:F3"/>
    <mergeCell ref="B5:C5"/>
    <mergeCell ref="B6:B9"/>
    <mergeCell ref="B10:C10"/>
    <mergeCell ref="B12:B15"/>
    <mergeCell ref="B17:B19"/>
    <mergeCell ref="B20:C20"/>
    <mergeCell ref="B21:C21"/>
    <mergeCell ref="A38:F38"/>
  </mergeCells>
  <printOptions horizontalCentered="1"/>
  <pageMargins left="0.59055118110236227" right="0.59055118110236227" top="0.6692913385826772" bottom="0.6692913385826772" header="0.15748031496062992" footer="0.15748031496062992"/>
  <pageSetup paperSize="9" scale="79"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zoomScaleNormal="100" workbookViewId="0">
      <selection activeCell="E6" sqref="E6"/>
    </sheetView>
  </sheetViews>
  <sheetFormatPr defaultRowHeight="15" x14ac:dyDescent="0.25"/>
  <cols>
    <col min="1" max="1" width="3.42578125" style="249" customWidth="1"/>
    <col min="2" max="2" width="49.5703125" style="174" customWidth="1"/>
    <col min="3" max="3" width="16.42578125" style="174" customWidth="1"/>
    <col min="4" max="4" width="17.7109375" style="174" customWidth="1"/>
    <col min="5" max="5" width="17.28515625" style="174" customWidth="1"/>
    <col min="6" max="6" width="17" style="174" customWidth="1"/>
    <col min="7" max="7" width="9.140625" style="174"/>
    <col min="8" max="10" width="9.140625" style="175"/>
    <col min="11" max="16384" width="9.140625" style="174"/>
  </cols>
  <sheetData>
    <row r="1" spans="1:12" ht="15.75" x14ac:dyDescent="0.25">
      <c r="A1" s="84" t="s">
        <v>745</v>
      </c>
      <c r="B1" s="172"/>
      <c r="C1" s="173"/>
      <c r="D1" s="173"/>
      <c r="E1" s="173"/>
    </row>
    <row r="2" spans="1:12" ht="15.75" thickBot="1" x14ac:dyDescent="0.3">
      <c r="A2" s="176"/>
      <c r="B2" s="173"/>
      <c r="C2" s="173"/>
      <c r="D2" s="177"/>
      <c r="E2" s="173"/>
      <c r="F2" s="178" t="s">
        <v>746</v>
      </c>
    </row>
    <row r="3" spans="1:12" ht="26.25" customHeight="1" x14ac:dyDescent="0.25">
      <c r="A3" s="1311" t="s">
        <v>535</v>
      </c>
      <c r="B3" s="1313" t="s">
        <v>747</v>
      </c>
      <c r="C3" s="179" t="s">
        <v>748</v>
      </c>
      <c r="D3" s="179" t="s">
        <v>749</v>
      </c>
      <c r="E3" s="180" t="s">
        <v>750</v>
      </c>
      <c r="F3" s="181" t="s">
        <v>751</v>
      </c>
    </row>
    <row r="4" spans="1:12" ht="12" customHeight="1" thickBot="1" x14ac:dyDescent="0.3">
      <c r="A4" s="1312"/>
      <c r="B4" s="1314"/>
      <c r="C4" s="182" t="s">
        <v>725</v>
      </c>
      <c r="D4" s="182" t="s">
        <v>726</v>
      </c>
      <c r="E4" s="182" t="s">
        <v>727</v>
      </c>
      <c r="F4" s="183" t="s">
        <v>728</v>
      </c>
    </row>
    <row r="5" spans="1:12" ht="18" customHeight="1" x14ac:dyDescent="0.25">
      <c r="A5" s="184">
        <v>1</v>
      </c>
      <c r="B5" s="185" t="s">
        <v>752</v>
      </c>
      <c r="C5" s="186">
        <f>SUM(C6:C9)</f>
        <v>26302</v>
      </c>
      <c r="D5" s="186">
        <f>SUM(D6:D9)</f>
        <v>15725</v>
      </c>
      <c r="E5" s="186">
        <f>SUM(E6:E9)</f>
        <v>21267</v>
      </c>
      <c r="F5" s="187">
        <v>0</v>
      </c>
    </row>
    <row r="6" spans="1:12" ht="12.75" customHeight="1" x14ac:dyDescent="0.25">
      <c r="A6" s="188">
        <v>2</v>
      </c>
      <c r="B6" s="189" t="s">
        <v>753</v>
      </c>
      <c r="C6" s="190">
        <v>6789</v>
      </c>
      <c r="D6" s="191">
        <v>0</v>
      </c>
      <c r="E6" s="192">
        <v>19789</v>
      </c>
      <c r="F6" s="193">
        <v>0.34300000000000003</v>
      </c>
      <c r="K6" s="86"/>
      <c r="L6" s="86"/>
    </row>
    <row r="7" spans="1:12" ht="12.75" customHeight="1" x14ac:dyDescent="0.25">
      <c r="A7" s="188">
        <v>3</v>
      </c>
      <c r="B7" s="194" t="s">
        <v>754</v>
      </c>
      <c r="C7" s="195">
        <v>15265</v>
      </c>
      <c r="D7" s="195">
        <v>15265</v>
      </c>
      <c r="E7" s="192">
        <v>1241</v>
      </c>
      <c r="F7" s="196">
        <v>12.3</v>
      </c>
      <c r="K7" s="86"/>
      <c r="L7" s="86"/>
    </row>
    <row r="8" spans="1:12" ht="12.75" customHeight="1" x14ac:dyDescent="0.25">
      <c r="A8" s="188">
        <v>4</v>
      </c>
      <c r="B8" s="194" t="s">
        <v>755</v>
      </c>
      <c r="C8" s="195">
        <v>460</v>
      </c>
      <c r="D8" s="195">
        <v>460</v>
      </c>
      <c r="E8" s="192">
        <v>138</v>
      </c>
      <c r="F8" s="193">
        <v>3.3330000000000002</v>
      </c>
      <c r="K8" s="86"/>
      <c r="L8" s="86"/>
    </row>
    <row r="9" spans="1:12" ht="12.75" customHeight="1" x14ac:dyDescent="0.25">
      <c r="A9" s="188">
        <v>5</v>
      </c>
      <c r="B9" s="197" t="s">
        <v>756</v>
      </c>
      <c r="C9" s="195">
        <v>3788</v>
      </c>
      <c r="D9" s="191">
        <v>0</v>
      </c>
      <c r="E9" s="198">
        <v>99</v>
      </c>
      <c r="F9" s="193">
        <v>38.262999999999998</v>
      </c>
      <c r="K9" s="86"/>
    </row>
    <row r="10" spans="1:12" ht="21" customHeight="1" x14ac:dyDescent="0.25">
      <c r="A10" s="199">
        <v>6</v>
      </c>
      <c r="B10" s="200" t="s">
        <v>757</v>
      </c>
      <c r="C10" s="201">
        <f>SUM(C11:C14)</f>
        <v>25887</v>
      </c>
      <c r="D10" s="202">
        <v>0</v>
      </c>
      <c r="E10" s="201">
        <f>SUM(E11:E16)</f>
        <v>20141</v>
      </c>
      <c r="F10" s="203">
        <v>0</v>
      </c>
      <c r="K10" s="86"/>
    </row>
    <row r="11" spans="1:12" ht="12.75" customHeight="1" x14ac:dyDescent="0.25">
      <c r="A11" s="188">
        <v>7</v>
      </c>
      <c r="B11" s="204" t="s">
        <v>758</v>
      </c>
      <c r="C11" s="195">
        <v>22668</v>
      </c>
      <c r="D11" s="191">
        <v>0</v>
      </c>
      <c r="E11" s="205">
        <v>3006</v>
      </c>
      <c r="F11" s="206">
        <v>7.5410000000000004</v>
      </c>
    </row>
    <row r="12" spans="1:12" ht="12.75" customHeight="1" x14ac:dyDescent="0.25">
      <c r="A12" s="188">
        <v>8</v>
      </c>
      <c r="B12" s="207" t="s">
        <v>759</v>
      </c>
      <c r="C12" s="195">
        <v>1021</v>
      </c>
      <c r="D12" s="191">
        <v>0</v>
      </c>
      <c r="E12" s="205">
        <v>2640</v>
      </c>
      <c r="F12" s="193">
        <v>0.38700000000000001</v>
      </c>
    </row>
    <row r="13" spans="1:12" ht="12.75" customHeight="1" x14ac:dyDescent="0.25">
      <c r="A13" s="208">
        <v>9</v>
      </c>
      <c r="B13" s="209" t="s">
        <v>760</v>
      </c>
      <c r="C13" s="210">
        <v>1523</v>
      </c>
      <c r="D13" s="211">
        <v>0</v>
      </c>
      <c r="E13" s="212">
        <v>7760</v>
      </c>
      <c r="F13" s="193">
        <v>0.19600000000000001</v>
      </c>
    </row>
    <row r="14" spans="1:12" ht="12.75" customHeight="1" x14ac:dyDescent="0.25">
      <c r="A14" s="208">
        <v>10</v>
      </c>
      <c r="B14" s="213" t="s">
        <v>761</v>
      </c>
      <c r="C14" s="214">
        <v>675</v>
      </c>
      <c r="D14" s="215">
        <v>0</v>
      </c>
      <c r="E14" s="216">
        <v>4083</v>
      </c>
      <c r="F14" s="193">
        <v>0.16500000000000001</v>
      </c>
    </row>
    <row r="15" spans="1:12" ht="12.75" customHeight="1" x14ac:dyDescent="0.25">
      <c r="A15" s="188">
        <v>11</v>
      </c>
      <c r="B15" s="217" t="s">
        <v>762</v>
      </c>
      <c r="C15" s="218">
        <v>349</v>
      </c>
      <c r="D15" s="219">
        <v>0</v>
      </c>
      <c r="E15" s="220">
        <v>2564</v>
      </c>
      <c r="F15" s="193">
        <v>0.13600000000000001</v>
      </c>
    </row>
    <row r="16" spans="1:12" ht="12.75" customHeight="1" thickBot="1" x14ac:dyDescent="0.3">
      <c r="A16" s="221">
        <v>12</v>
      </c>
      <c r="B16" s="222" t="s">
        <v>763</v>
      </c>
      <c r="C16" s="223">
        <v>69</v>
      </c>
      <c r="D16" s="224">
        <v>0</v>
      </c>
      <c r="E16" s="225">
        <v>88</v>
      </c>
      <c r="F16" s="226">
        <v>0.78700000000000003</v>
      </c>
    </row>
    <row r="17" spans="1:10" ht="17.25" customHeight="1" thickBot="1" x14ac:dyDescent="0.3">
      <c r="A17" s="227">
        <v>13</v>
      </c>
      <c r="B17" s="228" t="s">
        <v>764</v>
      </c>
      <c r="C17" s="229">
        <f>C5+C10</f>
        <v>52189</v>
      </c>
      <c r="D17" s="229">
        <f>D5+D10</f>
        <v>15725</v>
      </c>
      <c r="E17" s="230">
        <f>E5+E10</f>
        <v>41408</v>
      </c>
      <c r="F17" s="231">
        <v>0</v>
      </c>
    </row>
    <row r="18" spans="1:10" ht="12.75" customHeight="1" x14ac:dyDescent="0.25">
      <c r="A18" s="232"/>
      <c r="B18" s="233"/>
      <c r="C18" s="234"/>
      <c r="D18" s="234"/>
      <c r="E18" s="235"/>
      <c r="F18" s="236"/>
    </row>
    <row r="19" spans="1:10" ht="12.75" customHeight="1" x14ac:dyDescent="0.25">
      <c r="A19" s="237" t="s">
        <v>400</v>
      </c>
      <c r="B19" s="238"/>
      <c r="C19" s="239"/>
      <c r="D19" s="239"/>
      <c r="E19" s="240"/>
      <c r="F19" s="237"/>
    </row>
    <row r="20" spans="1:10" ht="24.75" customHeight="1" x14ac:dyDescent="0.25">
      <c r="A20" s="1315" t="s">
        <v>765</v>
      </c>
      <c r="B20" s="1315"/>
      <c r="C20" s="1315"/>
      <c r="D20" s="1315"/>
      <c r="E20" s="1315"/>
      <c r="F20" s="1315"/>
    </row>
    <row r="21" spans="1:10" ht="12.75" customHeight="1" x14ac:dyDescent="0.25">
      <c r="A21" s="241" t="s">
        <v>766</v>
      </c>
      <c r="B21" s="242"/>
      <c r="C21" s="243"/>
      <c r="D21" s="243"/>
      <c r="E21" s="243"/>
      <c r="F21" s="244"/>
    </row>
    <row r="22" spans="1:10" ht="26.25" customHeight="1" x14ac:dyDescent="0.25">
      <c r="A22" s="1315" t="s">
        <v>767</v>
      </c>
      <c r="B22" s="1315"/>
      <c r="C22" s="1315"/>
      <c r="D22" s="1315"/>
      <c r="E22" s="1315"/>
      <c r="F22" s="1315"/>
    </row>
    <row r="23" spans="1:10" ht="15" customHeight="1" x14ac:dyDescent="0.25">
      <c r="A23" s="245" t="s">
        <v>768</v>
      </c>
      <c r="B23" s="246"/>
      <c r="C23" s="246"/>
      <c r="D23" s="246"/>
      <c r="E23" s="246"/>
      <c r="F23" s="246"/>
    </row>
    <row r="24" spans="1:10" ht="27.75" customHeight="1" x14ac:dyDescent="0.25">
      <c r="A24" s="1315" t="s">
        <v>769</v>
      </c>
      <c r="B24" s="1315"/>
      <c r="C24" s="1315"/>
      <c r="D24" s="1315"/>
      <c r="E24" s="1315"/>
      <c r="F24" s="1315"/>
    </row>
    <row r="25" spans="1:10" ht="12.75" customHeight="1" x14ac:dyDescent="0.25">
      <c r="A25" s="245"/>
      <c r="B25" s="246"/>
      <c r="C25" s="246"/>
      <c r="D25" s="246"/>
      <c r="E25" s="246"/>
      <c r="F25" s="246"/>
    </row>
    <row r="26" spans="1:10" ht="12.75" customHeight="1" x14ac:dyDescent="0.25">
      <c r="A26" s="245" t="s">
        <v>770</v>
      </c>
      <c r="B26" s="246"/>
      <c r="C26" s="246"/>
      <c r="D26" s="246"/>
      <c r="E26" s="246"/>
      <c r="F26" s="246"/>
    </row>
    <row r="27" spans="1:10" x14ac:dyDescent="0.25">
      <c r="A27" s="243" t="s">
        <v>771</v>
      </c>
      <c r="B27" s="247"/>
      <c r="C27" s="243"/>
      <c r="D27" s="243"/>
      <c r="E27" s="237"/>
      <c r="F27" s="244"/>
    </row>
    <row r="28" spans="1:10" x14ac:dyDescent="0.25">
      <c r="A28" s="243"/>
      <c r="B28" s="173"/>
      <c r="C28" s="173"/>
      <c r="D28" s="248"/>
      <c r="E28" s="236"/>
    </row>
    <row r="29" spans="1:10" x14ac:dyDescent="0.25">
      <c r="B29" s="250" t="s">
        <v>772</v>
      </c>
    </row>
    <row r="30" spans="1:10" ht="54" x14ac:dyDescent="0.25">
      <c r="B30" s="250" t="s">
        <v>773</v>
      </c>
      <c r="I30" s="251"/>
      <c r="J30" s="251"/>
    </row>
  </sheetData>
  <protectedRanges>
    <protectedRange sqref="D18:D19 C7:D8" name="Oblast1"/>
  </protectedRanges>
  <mergeCells count="5">
    <mergeCell ref="A3:A4"/>
    <mergeCell ref="B3:B4"/>
    <mergeCell ref="A20:F20"/>
    <mergeCell ref="A22:F22"/>
    <mergeCell ref="A24:F24"/>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8"/>
  <sheetViews>
    <sheetView zoomScaleNormal="100" workbookViewId="0">
      <selection activeCell="R26" sqref="R26"/>
    </sheetView>
  </sheetViews>
  <sheetFormatPr defaultRowHeight="12.75" x14ac:dyDescent="0.25"/>
  <cols>
    <col min="1" max="1" width="3.85546875" style="174" customWidth="1"/>
    <col min="2" max="2" width="6.42578125" style="244" customWidth="1"/>
    <col min="3" max="3" width="9.28515625" style="244" customWidth="1"/>
    <col min="4" max="4" width="16.28515625" style="244" customWidth="1"/>
    <col min="5" max="5" width="9.7109375" style="244" customWidth="1"/>
    <col min="6" max="6" width="10.5703125" style="244" customWidth="1"/>
    <col min="7" max="7" width="8.7109375" style="244" customWidth="1"/>
    <col min="8" max="8" width="9.7109375" style="244" customWidth="1"/>
    <col min="9" max="10" width="10.42578125" style="174" customWidth="1"/>
    <col min="11" max="11" width="9.5703125" style="174" customWidth="1"/>
    <col min="12" max="12" width="8.85546875" style="174" customWidth="1"/>
    <col min="13" max="13" width="10" style="174" customWidth="1"/>
    <col min="14" max="14" width="8.85546875" style="174" customWidth="1"/>
    <col min="15" max="15" width="8.28515625" style="174" customWidth="1"/>
    <col min="16" max="16" width="9.5703125" style="174" customWidth="1"/>
    <col min="17" max="17" width="8.5703125" style="174" customWidth="1"/>
    <col min="18" max="18" width="9.140625" style="174" customWidth="1"/>
    <col min="19" max="19" width="8.42578125" style="174" customWidth="1"/>
    <col min="20" max="20" width="9.42578125" style="174" customWidth="1"/>
    <col min="21" max="21" width="8.42578125" style="174" customWidth="1"/>
    <col min="22" max="256" width="9.140625" style="174"/>
    <col min="257" max="257" width="3.85546875" style="174" customWidth="1"/>
    <col min="258" max="258" width="6.42578125" style="174" customWidth="1"/>
    <col min="259" max="259" width="9.28515625" style="174" customWidth="1"/>
    <col min="260" max="260" width="16.28515625" style="174" customWidth="1"/>
    <col min="261" max="261" width="9.7109375" style="174" customWidth="1"/>
    <col min="262" max="262" width="10.5703125" style="174" customWidth="1"/>
    <col min="263" max="263" width="8.7109375" style="174" customWidth="1"/>
    <col min="264" max="264" width="9.7109375" style="174" customWidth="1"/>
    <col min="265" max="266" width="10.42578125" style="174" customWidth="1"/>
    <col min="267" max="267" width="9.5703125" style="174" customWidth="1"/>
    <col min="268" max="268" width="8.85546875" style="174" customWidth="1"/>
    <col min="269" max="269" width="10" style="174" customWidth="1"/>
    <col min="270" max="270" width="8.85546875" style="174" customWidth="1"/>
    <col min="271" max="271" width="8.28515625" style="174" customWidth="1"/>
    <col min="272" max="272" width="9.5703125" style="174" customWidth="1"/>
    <col min="273" max="273" width="8.5703125" style="174" customWidth="1"/>
    <col min="274" max="274" width="9.140625" style="174" customWidth="1"/>
    <col min="275" max="275" width="8.42578125" style="174" customWidth="1"/>
    <col min="276" max="276" width="9.42578125" style="174" customWidth="1"/>
    <col min="277" max="277" width="8.42578125" style="174" customWidth="1"/>
    <col min="278" max="512" width="9.140625" style="174"/>
    <col min="513" max="513" width="3.85546875" style="174" customWidth="1"/>
    <col min="514" max="514" width="6.42578125" style="174" customWidth="1"/>
    <col min="515" max="515" width="9.28515625" style="174" customWidth="1"/>
    <col min="516" max="516" width="16.28515625" style="174" customWidth="1"/>
    <col min="517" max="517" width="9.7109375" style="174" customWidth="1"/>
    <col min="518" max="518" width="10.5703125" style="174" customWidth="1"/>
    <col min="519" max="519" width="8.7109375" style="174" customWidth="1"/>
    <col min="520" max="520" width="9.7109375" style="174" customWidth="1"/>
    <col min="521" max="522" width="10.42578125" style="174" customWidth="1"/>
    <col min="523" max="523" width="9.5703125" style="174" customWidth="1"/>
    <col min="524" max="524" width="8.85546875" style="174" customWidth="1"/>
    <col min="525" max="525" width="10" style="174" customWidth="1"/>
    <col min="526" max="526" width="8.85546875" style="174" customWidth="1"/>
    <col min="527" max="527" width="8.28515625" style="174" customWidth="1"/>
    <col min="528" max="528" width="9.5703125" style="174" customWidth="1"/>
    <col min="529" max="529" width="8.5703125" style="174" customWidth="1"/>
    <col min="530" max="530" width="9.140625" style="174" customWidth="1"/>
    <col min="531" max="531" width="8.42578125" style="174" customWidth="1"/>
    <col min="532" max="532" width="9.42578125" style="174" customWidth="1"/>
    <col min="533" max="533" width="8.42578125" style="174" customWidth="1"/>
    <col min="534" max="768" width="9.140625" style="174"/>
    <col min="769" max="769" width="3.85546875" style="174" customWidth="1"/>
    <col min="770" max="770" width="6.42578125" style="174" customWidth="1"/>
    <col min="771" max="771" width="9.28515625" style="174" customWidth="1"/>
    <col min="772" max="772" width="16.28515625" style="174" customWidth="1"/>
    <col min="773" max="773" width="9.7109375" style="174" customWidth="1"/>
    <col min="774" max="774" width="10.5703125" style="174" customWidth="1"/>
    <col min="775" max="775" width="8.7109375" style="174" customWidth="1"/>
    <col min="776" max="776" width="9.7109375" style="174" customWidth="1"/>
    <col min="777" max="778" width="10.42578125" style="174" customWidth="1"/>
    <col min="779" max="779" width="9.5703125" style="174" customWidth="1"/>
    <col min="780" max="780" width="8.85546875" style="174" customWidth="1"/>
    <col min="781" max="781" width="10" style="174" customWidth="1"/>
    <col min="782" max="782" width="8.85546875" style="174" customWidth="1"/>
    <col min="783" max="783" width="8.28515625" style="174" customWidth="1"/>
    <col min="784" max="784" width="9.5703125" style="174" customWidth="1"/>
    <col min="785" max="785" width="8.5703125" style="174" customWidth="1"/>
    <col min="786" max="786" width="9.140625" style="174" customWidth="1"/>
    <col min="787" max="787" width="8.42578125" style="174" customWidth="1"/>
    <col min="788" max="788" width="9.42578125" style="174" customWidth="1"/>
    <col min="789" max="789" width="8.42578125" style="174" customWidth="1"/>
    <col min="790" max="1024" width="9.140625" style="174"/>
    <col min="1025" max="1025" width="3.85546875" style="174" customWidth="1"/>
    <col min="1026" max="1026" width="6.42578125" style="174" customWidth="1"/>
    <col min="1027" max="1027" width="9.28515625" style="174" customWidth="1"/>
    <col min="1028" max="1028" width="16.28515625" style="174" customWidth="1"/>
    <col min="1029" max="1029" width="9.7109375" style="174" customWidth="1"/>
    <col min="1030" max="1030" width="10.5703125" style="174" customWidth="1"/>
    <col min="1031" max="1031" width="8.7109375" style="174" customWidth="1"/>
    <col min="1032" max="1032" width="9.7109375" style="174" customWidth="1"/>
    <col min="1033" max="1034" width="10.42578125" style="174" customWidth="1"/>
    <col min="1035" max="1035" width="9.5703125" style="174" customWidth="1"/>
    <col min="1036" max="1036" width="8.85546875" style="174" customWidth="1"/>
    <col min="1037" max="1037" width="10" style="174" customWidth="1"/>
    <col min="1038" max="1038" width="8.85546875" style="174" customWidth="1"/>
    <col min="1039" max="1039" width="8.28515625" style="174" customWidth="1"/>
    <col min="1040" max="1040" width="9.5703125" style="174" customWidth="1"/>
    <col min="1041" max="1041" width="8.5703125" style="174" customWidth="1"/>
    <col min="1042" max="1042" width="9.140625" style="174" customWidth="1"/>
    <col min="1043" max="1043" width="8.42578125" style="174" customWidth="1"/>
    <col min="1044" max="1044" width="9.42578125" style="174" customWidth="1"/>
    <col min="1045" max="1045" width="8.42578125" style="174" customWidth="1"/>
    <col min="1046" max="1280" width="9.140625" style="174"/>
    <col min="1281" max="1281" width="3.85546875" style="174" customWidth="1"/>
    <col min="1282" max="1282" width="6.42578125" style="174" customWidth="1"/>
    <col min="1283" max="1283" width="9.28515625" style="174" customWidth="1"/>
    <col min="1284" max="1284" width="16.28515625" style="174" customWidth="1"/>
    <col min="1285" max="1285" width="9.7109375" style="174" customWidth="1"/>
    <col min="1286" max="1286" width="10.5703125" style="174" customWidth="1"/>
    <col min="1287" max="1287" width="8.7109375" style="174" customWidth="1"/>
    <col min="1288" max="1288" width="9.7109375" style="174" customWidth="1"/>
    <col min="1289" max="1290" width="10.42578125" style="174" customWidth="1"/>
    <col min="1291" max="1291" width="9.5703125" style="174" customWidth="1"/>
    <col min="1292" max="1292" width="8.85546875" style="174" customWidth="1"/>
    <col min="1293" max="1293" width="10" style="174" customWidth="1"/>
    <col min="1294" max="1294" width="8.85546875" style="174" customWidth="1"/>
    <col min="1295" max="1295" width="8.28515625" style="174" customWidth="1"/>
    <col min="1296" max="1296" width="9.5703125" style="174" customWidth="1"/>
    <col min="1297" max="1297" width="8.5703125" style="174" customWidth="1"/>
    <col min="1298" max="1298" width="9.140625" style="174" customWidth="1"/>
    <col min="1299" max="1299" width="8.42578125" style="174" customWidth="1"/>
    <col min="1300" max="1300" width="9.42578125" style="174" customWidth="1"/>
    <col min="1301" max="1301" width="8.42578125" style="174" customWidth="1"/>
    <col min="1302" max="1536" width="9.140625" style="174"/>
    <col min="1537" max="1537" width="3.85546875" style="174" customWidth="1"/>
    <col min="1538" max="1538" width="6.42578125" style="174" customWidth="1"/>
    <col min="1539" max="1539" width="9.28515625" style="174" customWidth="1"/>
    <col min="1540" max="1540" width="16.28515625" style="174" customWidth="1"/>
    <col min="1541" max="1541" width="9.7109375" style="174" customWidth="1"/>
    <col min="1542" max="1542" width="10.5703125" style="174" customWidth="1"/>
    <col min="1543" max="1543" width="8.7109375" style="174" customWidth="1"/>
    <col min="1544" max="1544" width="9.7109375" style="174" customWidth="1"/>
    <col min="1545" max="1546" width="10.42578125" style="174" customWidth="1"/>
    <col min="1547" max="1547" width="9.5703125" style="174" customWidth="1"/>
    <col min="1548" max="1548" width="8.85546875" style="174" customWidth="1"/>
    <col min="1549" max="1549" width="10" style="174" customWidth="1"/>
    <col min="1550" max="1550" width="8.85546875" style="174" customWidth="1"/>
    <col min="1551" max="1551" width="8.28515625" style="174" customWidth="1"/>
    <col min="1552" max="1552" width="9.5703125" style="174" customWidth="1"/>
    <col min="1553" max="1553" width="8.5703125" style="174" customWidth="1"/>
    <col min="1554" max="1554" width="9.140625" style="174" customWidth="1"/>
    <col min="1555" max="1555" width="8.42578125" style="174" customWidth="1"/>
    <col min="1556" max="1556" width="9.42578125" style="174" customWidth="1"/>
    <col min="1557" max="1557" width="8.42578125" style="174" customWidth="1"/>
    <col min="1558" max="1792" width="9.140625" style="174"/>
    <col min="1793" max="1793" width="3.85546875" style="174" customWidth="1"/>
    <col min="1794" max="1794" width="6.42578125" style="174" customWidth="1"/>
    <col min="1795" max="1795" width="9.28515625" style="174" customWidth="1"/>
    <col min="1796" max="1796" width="16.28515625" style="174" customWidth="1"/>
    <col min="1797" max="1797" width="9.7109375" style="174" customWidth="1"/>
    <col min="1798" max="1798" width="10.5703125" style="174" customWidth="1"/>
    <col min="1799" max="1799" width="8.7109375" style="174" customWidth="1"/>
    <col min="1800" max="1800" width="9.7109375" style="174" customWidth="1"/>
    <col min="1801" max="1802" width="10.42578125" style="174" customWidth="1"/>
    <col min="1803" max="1803" width="9.5703125" style="174" customWidth="1"/>
    <col min="1804" max="1804" width="8.85546875" style="174" customWidth="1"/>
    <col min="1805" max="1805" width="10" style="174" customWidth="1"/>
    <col min="1806" max="1806" width="8.85546875" style="174" customWidth="1"/>
    <col min="1807" max="1807" width="8.28515625" style="174" customWidth="1"/>
    <col min="1808" max="1808" width="9.5703125" style="174" customWidth="1"/>
    <col min="1809" max="1809" width="8.5703125" style="174" customWidth="1"/>
    <col min="1810" max="1810" width="9.140625" style="174" customWidth="1"/>
    <col min="1811" max="1811" width="8.42578125" style="174" customWidth="1"/>
    <col min="1812" max="1812" width="9.42578125" style="174" customWidth="1"/>
    <col min="1813" max="1813" width="8.42578125" style="174" customWidth="1"/>
    <col min="1814" max="2048" width="9.140625" style="174"/>
    <col min="2049" max="2049" width="3.85546875" style="174" customWidth="1"/>
    <col min="2050" max="2050" width="6.42578125" style="174" customWidth="1"/>
    <col min="2051" max="2051" width="9.28515625" style="174" customWidth="1"/>
    <col min="2052" max="2052" width="16.28515625" style="174" customWidth="1"/>
    <col min="2053" max="2053" width="9.7109375" style="174" customWidth="1"/>
    <col min="2054" max="2054" width="10.5703125" style="174" customWidth="1"/>
    <col min="2055" max="2055" width="8.7109375" style="174" customWidth="1"/>
    <col min="2056" max="2056" width="9.7109375" style="174" customWidth="1"/>
    <col min="2057" max="2058" width="10.42578125" style="174" customWidth="1"/>
    <col min="2059" max="2059" width="9.5703125" style="174" customWidth="1"/>
    <col min="2060" max="2060" width="8.85546875" style="174" customWidth="1"/>
    <col min="2061" max="2061" width="10" style="174" customWidth="1"/>
    <col min="2062" max="2062" width="8.85546875" style="174" customWidth="1"/>
    <col min="2063" max="2063" width="8.28515625" style="174" customWidth="1"/>
    <col min="2064" max="2064" width="9.5703125" style="174" customWidth="1"/>
    <col min="2065" max="2065" width="8.5703125" style="174" customWidth="1"/>
    <col min="2066" max="2066" width="9.140625" style="174" customWidth="1"/>
    <col min="2067" max="2067" width="8.42578125" style="174" customWidth="1"/>
    <col min="2068" max="2068" width="9.42578125" style="174" customWidth="1"/>
    <col min="2069" max="2069" width="8.42578125" style="174" customWidth="1"/>
    <col min="2070" max="2304" width="9.140625" style="174"/>
    <col min="2305" max="2305" width="3.85546875" style="174" customWidth="1"/>
    <col min="2306" max="2306" width="6.42578125" style="174" customWidth="1"/>
    <col min="2307" max="2307" width="9.28515625" style="174" customWidth="1"/>
    <col min="2308" max="2308" width="16.28515625" style="174" customWidth="1"/>
    <col min="2309" max="2309" width="9.7109375" style="174" customWidth="1"/>
    <col min="2310" max="2310" width="10.5703125" style="174" customWidth="1"/>
    <col min="2311" max="2311" width="8.7109375" style="174" customWidth="1"/>
    <col min="2312" max="2312" width="9.7109375" style="174" customWidth="1"/>
    <col min="2313" max="2314" width="10.42578125" style="174" customWidth="1"/>
    <col min="2315" max="2315" width="9.5703125" style="174" customWidth="1"/>
    <col min="2316" max="2316" width="8.85546875" style="174" customWidth="1"/>
    <col min="2317" max="2317" width="10" style="174" customWidth="1"/>
    <col min="2318" max="2318" width="8.85546875" style="174" customWidth="1"/>
    <col min="2319" max="2319" width="8.28515625" style="174" customWidth="1"/>
    <col min="2320" max="2320" width="9.5703125" style="174" customWidth="1"/>
    <col min="2321" max="2321" width="8.5703125" style="174" customWidth="1"/>
    <col min="2322" max="2322" width="9.140625" style="174" customWidth="1"/>
    <col min="2323" max="2323" width="8.42578125" style="174" customWidth="1"/>
    <col min="2324" max="2324" width="9.42578125" style="174" customWidth="1"/>
    <col min="2325" max="2325" width="8.42578125" style="174" customWidth="1"/>
    <col min="2326" max="2560" width="9.140625" style="174"/>
    <col min="2561" max="2561" width="3.85546875" style="174" customWidth="1"/>
    <col min="2562" max="2562" width="6.42578125" style="174" customWidth="1"/>
    <col min="2563" max="2563" width="9.28515625" style="174" customWidth="1"/>
    <col min="2564" max="2564" width="16.28515625" style="174" customWidth="1"/>
    <col min="2565" max="2565" width="9.7109375" style="174" customWidth="1"/>
    <col min="2566" max="2566" width="10.5703125" style="174" customWidth="1"/>
    <col min="2567" max="2567" width="8.7109375" style="174" customWidth="1"/>
    <col min="2568" max="2568" width="9.7109375" style="174" customWidth="1"/>
    <col min="2569" max="2570" width="10.42578125" style="174" customWidth="1"/>
    <col min="2571" max="2571" width="9.5703125" style="174" customWidth="1"/>
    <col min="2572" max="2572" width="8.85546875" style="174" customWidth="1"/>
    <col min="2573" max="2573" width="10" style="174" customWidth="1"/>
    <col min="2574" max="2574" width="8.85546875" style="174" customWidth="1"/>
    <col min="2575" max="2575" width="8.28515625" style="174" customWidth="1"/>
    <col min="2576" max="2576" width="9.5703125" style="174" customWidth="1"/>
    <col min="2577" max="2577" width="8.5703125" style="174" customWidth="1"/>
    <col min="2578" max="2578" width="9.140625" style="174" customWidth="1"/>
    <col min="2579" max="2579" width="8.42578125" style="174" customWidth="1"/>
    <col min="2580" max="2580" width="9.42578125" style="174" customWidth="1"/>
    <col min="2581" max="2581" width="8.42578125" style="174" customWidth="1"/>
    <col min="2582" max="2816" width="9.140625" style="174"/>
    <col min="2817" max="2817" width="3.85546875" style="174" customWidth="1"/>
    <col min="2818" max="2818" width="6.42578125" style="174" customWidth="1"/>
    <col min="2819" max="2819" width="9.28515625" style="174" customWidth="1"/>
    <col min="2820" max="2820" width="16.28515625" style="174" customWidth="1"/>
    <col min="2821" max="2821" width="9.7109375" style="174" customWidth="1"/>
    <col min="2822" max="2822" width="10.5703125" style="174" customWidth="1"/>
    <col min="2823" max="2823" width="8.7109375" style="174" customWidth="1"/>
    <col min="2824" max="2824" width="9.7109375" style="174" customWidth="1"/>
    <col min="2825" max="2826" width="10.42578125" style="174" customWidth="1"/>
    <col min="2827" max="2827" width="9.5703125" style="174" customWidth="1"/>
    <col min="2828" max="2828" width="8.85546875" style="174" customWidth="1"/>
    <col min="2829" max="2829" width="10" style="174" customWidth="1"/>
    <col min="2830" max="2830" width="8.85546875" style="174" customWidth="1"/>
    <col min="2831" max="2831" width="8.28515625" style="174" customWidth="1"/>
    <col min="2832" max="2832" width="9.5703125" style="174" customWidth="1"/>
    <col min="2833" max="2833" width="8.5703125" style="174" customWidth="1"/>
    <col min="2834" max="2834" width="9.140625" style="174" customWidth="1"/>
    <col min="2835" max="2835" width="8.42578125" style="174" customWidth="1"/>
    <col min="2836" max="2836" width="9.42578125" style="174" customWidth="1"/>
    <col min="2837" max="2837" width="8.42578125" style="174" customWidth="1"/>
    <col min="2838" max="3072" width="9.140625" style="174"/>
    <col min="3073" max="3073" width="3.85546875" style="174" customWidth="1"/>
    <col min="3074" max="3074" width="6.42578125" style="174" customWidth="1"/>
    <col min="3075" max="3075" width="9.28515625" style="174" customWidth="1"/>
    <col min="3076" max="3076" width="16.28515625" style="174" customWidth="1"/>
    <col min="3077" max="3077" width="9.7109375" style="174" customWidth="1"/>
    <col min="3078" max="3078" width="10.5703125" style="174" customWidth="1"/>
    <col min="3079" max="3079" width="8.7109375" style="174" customWidth="1"/>
    <col min="3080" max="3080" width="9.7109375" style="174" customWidth="1"/>
    <col min="3081" max="3082" width="10.42578125" style="174" customWidth="1"/>
    <col min="3083" max="3083" width="9.5703125" style="174" customWidth="1"/>
    <col min="3084" max="3084" width="8.85546875" style="174" customWidth="1"/>
    <col min="3085" max="3085" width="10" style="174" customWidth="1"/>
    <col min="3086" max="3086" width="8.85546875" style="174" customWidth="1"/>
    <col min="3087" max="3087" width="8.28515625" style="174" customWidth="1"/>
    <col min="3088" max="3088" width="9.5703125" style="174" customWidth="1"/>
    <col min="3089" max="3089" width="8.5703125" style="174" customWidth="1"/>
    <col min="3090" max="3090" width="9.140625" style="174" customWidth="1"/>
    <col min="3091" max="3091" width="8.42578125" style="174" customWidth="1"/>
    <col min="3092" max="3092" width="9.42578125" style="174" customWidth="1"/>
    <col min="3093" max="3093" width="8.42578125" style="174" customWidth="1"/>
    <col min="3094" max="3328" width="9.140625" style="174"/>
    <col min="3329" max="3329" width="3.85546875" style="174" customWidth="1"/>
    <col min="3330" max="3330" width="6.42578125" style="174" customWidth="1"/>
    <col min="3331" max="3331" width="9.28515625" style="174" customWidth="1"/>
    <col min="3332" max="3332" width="16.28515625" style="174" customWidth="1"/>
    <col min="3333" max="3333" width="9.7109375" style="174" customWidth="1"/>
    <col min="3334" max="3334" width="10.5703125" style="174" customWidth="1"/>
    <col min="3335" max="3335" width="8.7109375" style="174" customWidth="1"/>
    <col min="3336" max="3336" width="9.7109375" style="174" customWidth="1"/>
    <col min="3337" max="3338" width="10.42578125" style="174" customWidth="1"/>
    <col min="3339" max="3339" width="9.5703125" style="174" customWidth="1"/>
    <col min="3340" max="3340" width="8.85546875" style="174" customWidth="1"/>
    <col min="3341" max="3341" width="10" style="174" customWidth="1"/>
    <col min="3342" max="3342" width="8.85546875" style="174" customWidth="1"/>
    <col min="3343" max="3343" width="8.28515625" style="174" customWidth="1"/>
    <col min="3344" max="3344" width="9.5703125" style="174" customWidth="1"/>
    <col min="3345" max="3345" width="8.5703125" style="174" customWidth="1"/>
    <col min="3346" max="3346" width="9.140625" style="174" customWidth="1"/>
    <col min="3347" max="3347" width="8.42578125" style="174" customWidth="1"/>
    <col min="3348" max="3348" width="9.42578125" style="174" customWidth="1"/>
    <col min="3349" max="3349" width="8.42578125" style="174" customWidth="1"/>
    <col min="3350" max="3584" width="9.140625" style="174"/>
    <col min="3585" max="3585" width="3.85546875" style="174" customWidth="1"/>
    <col min="3586" max="3586" width="6.42578125" style="174" customWidth="1"/>
    <col min="3587" max="3587" width="9.28515625" style="174" customWidth="1"/>
    <col min="3588" max="3588" width="16.28515625" style="174" customWidth="1"/>
    <col min="3589" max="3589" width="9.7109375" style="174" customWidth="1"/>
    <col min="3590" max="3590" width="10.5703125" style="174" customWidth="1"/>
    <col min="3591" max="3591" width="8.7109375" style="174" customWidth="1"/>
    <col min="3592" max="3592" width="9.7109375" style="174" customWidth="1"/>
    <col min="3593" max="3594" width="10.42578125" style="174" customWidth="1"/>
    <col min="3595" max="3595" width="9.5703125" style="174" customWidth="1"/>
    <col min="3596" max="3596" width="8.85546875" style="174" customWidth="1"/>
    <col min="3597" max="3597" width="10" style="174" customWidth="1"/>
    <col min="3598" max="3598" width="8.85546875" style="174" customWidth="1"/>
    <col min="3599" max="3599" width="8.28515625" style="174" customWidth="1"/>
    <col min="3600" max="3600" width="9.5703125" style="174" customWidth="1"/>
    <col min="3601" max="3601" width="8.5703125" style="174" customWidth="1"/>
    <col min="3602" max="3602" width="9.140625" style="174" customWidth="1"/>
    <col min="3603" max="3603" width="8.42578125" style="174" customWidth="1"/>
    <col min="3604" max="3604" width="9.42578125" style="174" customWidth="1"/>
    <col min="3605" max="3605" width="8.42578125" style="174" customWidth="1"/>
    <col min="3606" max="3840" width="9.140625" style="174"/>
    <col min="3841" max="3841" width="3.85546875" style="174" customWidth="1"/>
    <col min="3842" max="3842" width="6.42578125" style="174" customWidth="1"/>
    <col min="3843" max="3843" width="9.28515625" style="174" customWidth="1"/>
    <col min="3844" max="3844" width="16.28515625" style="174" customWidth="1"/>
    <col min="3845" max="3845" width="9.7109375" style="174" customWidth="1"/>
    <col min="3846" max="3846" width="10.5703125" style="174" customWidth="1"/>
    <col min="3847" max="3847" width="8.7109375" style="174" customWidth="1"/>
    <col min="3848" max="3848" width="9.7109375" style="174" customWidth="1"/>
    <col min="3849" max="3850" width="10.42578125" style="174" customWidth="1"/>
    <col min="3851" max="3851" width="9.5703125" style="174" customWidth="1"/>
    <col min="3852" max="3852" width="8.85546875" style="174" customWidth="1"/>
    <col min="3853" max="3853" width="10" style="174" customWidth="1"/>
    <col min="3854" max="3854" width="8.85546875" style="174" customWidth="1"/>
    <col min="3855" max="3855" width="8.28515625" style="174" customWidth="1"/>
    <col min="3856" max="3856" width="9.5703125" style="174" customWidth="1"/>
    <col min="3857" max="3857" width="8.5703125" style="174" customWidth="1"/>
    <col min="3858" max="3858" width="9.140625" style="174" customWidth="1"/>
    <col min="3859" max="3859" width="8.42578125" style="174" customWidth="1"/>
    <col min="3860" max="3860" width="9.42578125" style="174" customWidth="1"/>
    <col min="3861" max="3861" width="8.42578125" style="174" customWidth="1"/>
    <col min="3862" max="4096" width="9.140625" style="174"/>
    <col min="4097" max="4097" width="3.85546875" style="174" customWidth="1"/>
    <col min="4098" max="4098" width="6.42578125" style="174" customWidth="1"/>
    <col min="4099" max="4099" width="9.28515625" style="174" customWidth="1"/>
    <col min="4100" max="4100" width="16.28515625" style="174" customWidth="1"/>
    <col min="4101" max="4101" width="9.7109375" style="174" customWidth="1"/>
    <col min="4102" max="4102" width="10.5703125" style="174" customWidth="1"/>
    <col min="4103" max="4103" width="8.7109375" style="174" customWidth="1"/>
    <col min="4104" max="4104" width="9.7109375" style="174" customWidth="1"/>
    <col min="4105" max="4106" width="10.42578125" style="174" customWidth="1"/>
    <col min="4107" max="4107" width="9.5703125" style="174" customWidth="1"/>
    <col min="4108" max="4108" width="8.85546875" style="174" customWidth="1"/>
    <col min="4109" max="4109" width="10" style="174" customWidth="1"/>
    <col min="4110" max="4110" width="8.85546875" style="174" customWidth="1"/>
    <col min="4111" max="4111" width="8.28515625" style="174" customWidth="1"/>
    <col min="4112" max="4112" width="9.5703125" style="174" customWidth="1"/>
    <col min="4113" max="4113" width="8.5703125" style="174" customWidth="1"/>
    <col min="4114" max="4114" width="9.140625" style="174" customWidth="1"/>
    <col min="4115" max="4115" width="8.42578125" style="174" customWidth="1"/>
    <col min="4116" max="4116" width="9.42578125" style="174" customWidth="1"/>
    <col min="4117" max="4117" width="8.42578125" style="174" customWidth="1"/>
    <col min="4118" max="4352" width="9.140625" style="174"/>
    <col min="4353" max="4353" width="3.85546875" style="174" customWidth="1"/>
    <col min="4354" max="4354" width="6.42578125" style="174" customWidth="1"/>
    <col min="4355" max="4355" width="9.28515625" style="174" customWidth="1"/>
    <col min="4356" max="4356" width="16.28515625" style="174" customWidth="1"/>
    <col min="4357" max="4357" width="9.7109375" style="174" customWidth="1"/>
    <col min="4358" max="4358" width="10.5703125" style="174" customWidth="1"/>
    <col min="4359" max="4359" width="8.7109375" style="174" customWidth="1"/>
    <col min="4360" max="4360" width="9.7109375" style="174" customWidth="1"/>
    <col min="4361" max="4362" width="10.42578125" style="174" customWidth="1"/>
    <col min="4363" max="4363" width="9.5703125" style="174" customWidth="1"/>
    <col min="4364" max="4364" width="8.85546875" style="174" customWidth="1"/>
    <col min="4365" max="4365" width="10" style="174" customWidth="1"/>
    <col min="4366" max="4366" width="8.85546875" style="174" customWidth="1"/>
    <col min="4367" max="4367" width="8.28515625" style="174" customWidth="1"/>
    <col min="4368" max="4368" width="9.5703125" style="174" customWidth="1"/>
    <col min="4369" max="4369" width="8.5703125" style="174" customWidth="1"/>
    <col min="4370" max="4370" width="9.140625" style="174" customWidth="1"/>
    <col min="4371" max="4371" width="8.42578125" style="174" customWidth="1"/>
    <col min="4372" max="4372" width="9.42578125" style="174" customWidth="1"/>
    <col min="4373" max="4373" width="8.42578125" style="174" customWidth="1"/>
    <col min="4374" max="4608" width="9.140625" style="174"/>
    <col min="4609" max="4609" width="3.85546875" style="174" customWidth="1"/>
    <col min="4610" max="4610" width="6.42578125" style="174" customWidth="1"/>
    <col min="4611" max="4611" width="9.28515625" style="174" customWidth="1"/>
    <col min="4612" max="4612" width="16.28515625" style="174" customWidth="1"/>
    <col min="4613" max="4613" width="9.7109375" style="174" customWidth="1"/>
    <col min="4614" max="4614" width="10.5703125" style="174" customWidth="1"/>
    <col min="4615" max="4615" width="8.7109375" style="174" customWidth="1"/>
    <col min="4616" max="4616" width="9.7109375" style="174" customWidth="1"/>
    <col min="4617" max="4618" width="10.42578125" style="174" customWidth="1"/>
    <col min="4619" max="4619" width="9.5703125" style="174" customWidth="1"/>
    <col min="4620" max="4620" width="8.85546875" style="174" customWidth="1"/>
    <col min="4621" max="4621" width="10" style="174" customWidth="1"/>
    <col min="4622" max="4622" width="8.85546875" style="174" customWidth="1"/>
    <col min="4623" max="4623" width="8.28515625" style="174" customWidth="1"/>
    <col min="4624" max="4624" width="9.5703125" style="174" customWidth="1"/>
    <col min="4625" max="4625" width="8.5703125" style="174" customWidth="1"/>
    <col min="4626" max="4626" width="9.140625" style="174" customWidth="1"/>
    <col min="4627" max="4627" width="8.42578125" style="174" customWidth="1"/>
    <col min="4628" max="4628" width="9.42578125" style="174" customWidth="1"/>
    <col min="4629" max="4629" width="8.42578125" style="174" customWidth="1"/>
    <col min="4630" max="4864" width="9.140625" style="174"/>
    <col min="4865" max="4865" width="3.85546875" style="174" customWidth="1"/>
    <col min="4866" max="4866" width="6.42578125" style="174" customWidth="1"/>
    <col min="4867" max="4867" width="9.28515625" style="174" customWidth="1"/>
    <col min="4868" max="4868" width="16.28515625" style="174" customWidth="1"/>
    <col min="4869" max="4869" width="9.7109375" style="174" customWidth="1"/>
    <col min="4870" max="4870" width="10.5703125" style="174" customWidth="1"/>
    <col min="4871" max="4871" width="8.7109375" style="174" customWidth="1"/>
    <col min="4872" max="4872" width="9.7109375" style="174" customWidth="1"/>
    <col min="4873" max="4874" width="10.42578125" style="174" customWidth="1"/>
    <col min="4875" max="4875" width="9.5703125" style="174" customWidth="1"/>
    <col min="4876" max="4876" width="8.85546875" style="174" customWidth="1"/>
    <col min="4877" max="4877" width="10" style="174" customWidth="1"/>
    <col min="4878" max="4878" width="8.85546875" style="174" customWidth="1"/>
    <col min="4879" max="4879" width="8.28515625" style="174" customWidth="1"/>
    <col min="4880" max="4880" width="9.5703125" style="174" customWidth="1"/>
    <col min="4881" max="4881" width="8.5703125" style="174" customWidth="1"/>
    <col min="4882" max="4882" width="9.140625" style="174" customWidth="1"/>
    <col min="4883" max="4883" width="8.42578125" style="174" customWidth="1"/>
    <col min="4884" max="4884" width="9.42578125" style="174" customWidth="1"/>
    <col min="4885" max="4885" width="8.42578125" style="174" customWidth="1"/>
    <col min="4886" max="5120" width="9.140625" style="174"/>
    <col min="5121" max="5121" width="3.85546875" style="174" customWidth="1"/>
    <col min="5122" max="5122" width="6.42578125" style="174" customWidth="1"/>
    <col min="5123" max="5123" width="9.28515625" style="174" customWidth="1"/>
    <col min="5124" max="5124" width="16.28515625" style="174" customWidth="1"/>
    <col min="5125" max="5125" width="9.7109375" style="174" customWidth="1"/>
    <col min="5126" max="5126" width="10.5703125" style="174" customWidth="1"/>
    <col min="5127" max="5127" width="8.7109375" style="174" customWidth="1"/>
    <col min="5128" max="5128" width="9.7109375" style="174" customWidth="1"/>
    <col min="5129" max="5130" width="10.42578125" style="174" customWidth="1"/>
    <col min="5131" max="5131" width="9.5703125" style="174" customWidth="1"/>
    <col min="5132" max="5132" width="8.85546875" style="174" customWidth="1"/>
    <col min="5133" max="5133" width="10" style="174" customWidth="1"/>
    <col min="5134" max="5134" width="8.85546875" style="174" customWidth="1"/>
    <col min="5135" max="5135" width="8.28515625" style="174" customWidth="1"/>
    <col min="5136" max="5136" width="9.5703125" style="174" customWidth="1"/>
    <col min="5137" max="5137" width="8.5703125" style="174" customWidth="1"/>
    <col min="5138" max="5138" width="9.140625" style="174" customWidth="1"/>
    <col min="5139" max="5139" width="8.42578125" style="174" customWidth="1"/>
    <col min="5140" max="5140" width="9.42578125" style="174" customWidth="1"/>
    <col min="5141" max="5141" width="8.42578125" style="174" customWidth="1"/>
    <col min="5142" max="5376" width="9.140625" style="174"/>
    <col min="5377" max="5377" width="3.85546875" style="174" customWidth="1"/>
    <col min="5378" max="5378" width="6.42578125" style="174" customWidth="1"/>
    <col min="5379" max="5379" width="9.28515625" style="174" customWidth="1"/>
    <col min="5380" max="5380" width="16.28515625" style="174" customWidth="1"/>
    <col min="5381" max="5381" width="9.7109375" style="174" customWidth="1"/>
    <col min="5382" max="5382" width="10.5703125" style="174" customWidth="1"/>
    <col min="5383" max="5383" width="8.7109375" style="174" customWidth="1"/>
    <col min="5384" max="5384" width="9.7109375" style="174" customWidth="1"/>
    <col min="5385" max="5386" width="10.42578125" style="174" customWidth="1"/>
    <col min="5387" max="5387" width="9.5703125" style="174" customWidth="1"/>
    <col min="5388" max="5388" width="8.85546875" style="174" customWidth="1"/>
    <col min="5389" max="5389" width="10" style="174" customWidth="1"/>
    <col min="5390" max="5390" width="8.85546875" style="174" customWidth="1"/>
    <col min="5391" max="5391" width="8.28515625" style="174" customWidth="1"/>
    <col min="5392" max="5392" width="9.5703125" style="174" customWidth="1"/>
    <col min="5393" max="5393" width="8.5703125" style="174" customWidth="1"/>
    <col min="5394" max="5394" width="9.140625" style="174" customWidth="1"/>
    <col min="5395" max="5395" width="8.42578125" style="174" customWidth="1"/>
    <col min="5396" max="5396" width="9.42578125" style="174" customWidth="1"/>
    <col min="5397" max="5397" width="8.42578125" style="174" customWidth="1"/>
    <col min="5398" max="5632" width="9.140625" style="174"/>
    <col min="5633" max="5633" width="3.85546875" style="174" customWidth="1"/>
    <col min="5634" max="5634" width="6.42578125" style="174" customWidth="1"/>
    <col min="5635" max="5635" width="9.28515625" style="174" customWidth="1"/>
    <col min="5636" max="5636" width="16.28515625" style="174" customWidth="1"/>
    <col min="5637" max="5637" width="9.7109375" style="174" customWidth="1"/>
    <col min="5638" max="5638" width="10.5703125" style="174" customWidth="1"/>
    <col min="5639" max="5639" width="8.7109375" style="174" customWidth="1"/>
    <col min="5640" max="5640" width="9.7109375" style="174" customWidth="1"/>
    <col min="5641" max="5642" width="10.42578125" style="174" customWidth="1"/>
    <col min="5643" max="5643" width="9.5703125" style="174" customWidth="1"/>
    <col min="5644" max="5644" width="8.85546875" style="174" customWidth="1"/>
    <col min="5645" max="5645" width="10" style="174" customWidth="1"/>
    <col min="5646" max="5646" width="8.85546875" style="174" customWidth="1"/>
    <col min="5647" max="5647" width="8.28515625" style="174" customWidth="1"/>
    <col min="5648" max="5648" width="9.5703125" style="174" customWidth="1"/>
    <col min="5649" max="5649" width="8.5703125" style="174" customWidth="1"/>
    <col min="5650" max="5650" width="9.140625" style="174" customWidth="1"/>
    <col min="5651" max="5651" width="8.42578125" style="174" customWidth="1"/>
    <col min="5652" max="5652" width="9.42578125" style="174" customWidth="1"/>
    <col min="5653" max="5653" width="8.42578125" style="174" customWidth="1"/>
    <col min="5654" max="5888" width="9.140625" style="174"/>
    <col min="5889" max="5889" width="3.85546875" style="174" customWidth="1"/>
    <col min="5890" max="5890" width="6.42578125" style="174" customWidth="1"/>
    <col min="5891" max="5891" width="9.28515625" style="174" customWidth="1"/>
    <col min="5892" max="5892" width="16.28515625" style="174" customWidth="1"/>
    <col min="5893" max="5893" width="9.7109375" style="174" customWidth="1"/>
    <col min="5894" max="5894" width="10.5703125" style="174" customWidth="1"/>
    <col min="5895" max="5895" width="8.7109375" style="174" customWidth="1"/>
    <col min="5896" max="5896" width="9.7109375" style="174" customWidth="1"/>
    <col min="5897" max="5898" width="10.42578125" style="174" customWidth="1"/>
    <col min="5899" max="5899" width="9.5703125" style="174" customWidth="1"/>
    <col min="5900" max="5900" width="8.85546875" style="174" customWidth="1"/>
    <col min="5901" max="5901" width="10" style="174" customWidth="1"/>
    <col min="5902" max="5902" width="8.85546875" style="174" customWidth="1"/>
    <col min="5903" max="5903" width="8.28515625" style="174" customWidth="1"/>
    <col min="5904" max="5904" width="9.5703125" style="174" customWidth="1"/>
    <col min="5905" max="5905" width="8.5703125" style="174" customWidth="1"/>
    <col min="5906" max="5906" width="9.140625" style="174" customWidth="1"/>
    <col min="5907" max="5907" width="8.42578125" style="174" customWidth="1"/>
    <col min="5908" max="5908" width="9.42578125" style="174" customWidth="1"/>
    <col min="5909" max="5909" width="8.42578125" style="174" customWidth="1"/>
    <col min="5910" max="6144" width="9.140625" style="174"/>
    <col min="6145" max="6145" width="3.85546875" style="174" customWidth="1"/>
    <col min="6146" max="6146" width="6.42578125" style="174" customWidth="1"/>
    <col min="6147" max="6147" width="9.28515625" style="174" customWidth="1"/>
    <col min="6148" max="6148" width="16.28515625" style="174" customWidth="1"/>
    <col min="6149" max="6149" width="9.7109375" style="174" customWidth="1"/>
    <col min="6150" max="6150" width="10.5703125" style="174" customWidth="1"/>
    <col min="6151" max="6151" width="8.7109375" style="174" customWidth="1"/>
    <col min="6152" max="6152" width="9.7109375" style="174" customWidth="1"/>
    <col min="6153" max="6154" width="10.42578125" style="174" customWidth="1"/>
    <col min="6155" max="6155" width="9.5703125" style="174" customWidth="1"/>
    <col min="6156" max="6156" width="8.85546875" style="174" customWidth="1"/>
    <col min="6157" max="6157" width="10" style="174" customWidth="1"/>
    <col min="6158" max="6158" width="8.85546875" style="174" customWidth="1"/>
    <col min="6159" max="6159" width="8.28515625" style="174" customWidth="1"/>
    <col min="6160" max="6160" width="9.5703125" style="174" customWidth="1"/>
    <col min="6161" max="6161" width="8.5703125" style="174" customWidth="1"/>
    <col min="6162" max="6162" width="9.140625" style="174" customWidth="1"/>
    <col min="6163" max="6163" width="8.42578125" style="174" customWidth="1"/>
    <col min="6164" max="6164" width="9.42578125" style="174" customWidth="1"/>
    <col min="6165" max="6165" width="8.42578125" style="174" customWidth="1"/>
    <col min="6166" max="6400" width="9.140625" style="174"/>
    <col min="6401" max="6401" width="3.85546875" style="174" customWidth="1"/>
    <col min="6402" max="6402" width="6.42578125" style="174" customWidth="1"/>
    <col min="6403" max="6403" width="9.28515625" style="174" customWidth="1"/>
    <col min="6404" max="6404" width="16.28515625" style="174" customWidth="1"/>
    <col min="6405" max="6405" width="9.7109375" style="174" customWidth="1"/>
    <col min="6406" max="6406" width="10.5703125" style="174" customWidth="1"/>
    <col min="6407" max="6407" width="8.7109375" style="174" customWidth="1"/>
    <col min="6408" max="6408" width="9.7109375" style="174" customWidth="1"/>
    <col min="6409" max="6410" width="10.42578125" style="174" customWidth="1"/>
    <col min="6411" max="6411" width="9.5703125" style="174" customWidth="1"/>
    <col min="6412" max="6412" width="8.85546875" style="174" customWidth="1"/>
    <col min="6413" max="6413" width="10" style="174" customWidth="1"/>
    <col min="6414" max="6414" width="8.85546875" style="174" customWidth="1"/>
    <col min="6415" max="6415" width="8.28515625" style="174" customWidth="1"/>
    <col min="6416" max="6416" width="9.5703125" style="174" customWidth="1"/>
    <col min="6417" max="6417" width="8.5703125" style="174" customWidth="1"/>
    <col min="6418" max="6418" width="9.140625" style="174" customWidth="1"/>
    <col min="6419" max="6419" width="8.42578125" style="174" customWidth="1"/>
    <col min="6420" max="6420" width="9.42578125" style="174" customWidth="1"/>
    <col min="6421" max="6421" width="8.42578125" style="174" customWidth="1"/>
    <col min="6422" max="6656" width="9.140625" style="174"/>
    <col min="6657" max="6657" width="3.85546875" style="174" customWidth="1"/>
    <col min="6658" max="6658" width="6.42578125" style="174" customWidth="1"/>
    <col min="6659" max="6659" width="9.28515625" style="174" customWidth="1"/>
    <col min="6660" max="6660" width="16.28515625" style="174" customWidth="1"/>
    <col min="6661" max="6661" width="9.7109375" style="174" customWidth="1"/>
    <col min="6662" max="6662" width="10.5703125" style="174" customWidth="1"/>
    <col min="6663" max="6663" width="8.7109375" style="174" customWidth="1"/>
    <col min="6664" max="6664" width="9.7109375" style="174" customWidth="1"/>
    <col min="6665" max="6666" width="10.42578125" style="174" customWidth="1"/>
    <col min="6667" max="6667" width="9.5703125" style="174" customWidth="1"/>
    <col min="6668" max="6668" width="8.85546875" style="174" customWidth="1"/>
    <col min="6669" max="6669" width="10" style="174" customWidth="1"/>
    <col min="6670" max="6670" width="8.85546875" style="174" customWidth="1"/>
    <col min="6671" max="6671" width="8.28515625" style="174" customWidth="1"/>
    <col min="6672" max="6672" width="9.5703125" style="174" customWidth="1"/>
    <col min="6673" max="6673" width="8.5703125" style="174" customWidth="1"/>
    <col min="6674" max="6674" width="9.140625" style="174" customWidth="1"/>
    <col min="6675" max="6675" width="8.42578125" style="174" customWidth="1"/>
    <col min="6676" max="6676" width="9.42578125" style="174" customWidth="1"/>
    <col min="6677" max="6677" width="8.42578125" style="174" customWidth="1"/>
    <col min="6678" max="6912" width="9.140625" style="174"/>
    <col min="6913" max="6913" width="3.85546875" style="174" customWidth="1"/>
    <col min="6914" max="6914" width="6.42578125" style="174" customWidth="1"/>
    <col min="6915" max="6915" width="9.28515625" style="174" customWidth="1"/>
    <col min="6916" max="6916" width="16.28515625" style="174" customWidth="1"/>
    <col min="6917" max="6917" width="9.7109375" style="174" customWidth="1"/>
    <col min="6918" max="6918" width="10.5703125" style="174" customWidth="1"/>
    <col min="6919" max="6919" width="8.7109375" style="174" customWidth="1"/>
    <col min="6920" max="6920" width="9.7109375" style="174" customWidth="1"/>
    <col min="6921" max="6922" width="10.42578125" style="174" customWidth="1"/>
    <col min="6923" max="6923" width="9.5703125" style="174" customWidth="1"/>
    <col min="6924" max="6924" width="8.85546875" style="174" customWidth="1"/>
    <col min="6925" max="6925" width="10" style="174" customWidth="1"/>
    <col min="6926" max="6926" width="8.85546875" style="174" customWidth="1"/>
    <col min="6927" max="6927" width="8.28515625" style="174" customWidth="1"/>
    <col min="6928" max="6928" width="9.5703125" style="174" customWidth="1"/>
    <col min="6929" max="6929" width="8.5703125" style="174" customWidth="1"/>
    <col min="6930" max="6930" width="9.140625" style="174" customWidth="1"/>
    <col min="6931" max="6931" width="8.42578125" style="174" customWidth="1"/>
    <col min="6932" max="6932" width="9.42578125" style="174" customWidth="1"/>
    <col min="6933" max="6933" width="8.42578125" style="174" customWidth="1"/>
    <col min="6934" max="7168" width="9.140625" style="174"/>
    <col min="7169" max="7169" width="3.85546875" style="174" customWidth="1"/>
    <col min="7170" max="7170" width="6.42578125" style="174" customWidth="1"/>
    <col min="7171" max="7171" width="9.28515625" style="174" customWidth="1"/>
    <col min="7172" max="7172" width="16.28515625" style="174" customWidth="1"/>
    <col min="7173" max="7173" width="9.7109375" style="174" customWidth="1"/>
    <col min="7174" max="7174" width="10.5703125" style="174" customWidth="1"/>
    <col min="7175" max="7175" width="8.7109375" style="174" customWidth="1"/>
    <col min="7176" max="7176" width="9.7109375" style="174" customWidth="1"/>
    <col min="7177" max="7178" width="10.42578125" style="174" customWidth="1"/>
    <col min="7179" max="7179" width="9.5703125" style="174" customWidth="1"/>
    <col min="7180" max="7180" width="8.85546875" style="174" customWidth="1"/>
    <col min="7181" max="7181" width="10" style="174" customWidth="1"/>
    <col min="7182" max="7182" width="8.85546875" style="174" customWidth="1"/>
    <col min="7183" max="7183" width="8.28515625" style="174" customWidth="1"/>
    <col min="7184" max="7184" width="9.5703125" style="174" customWidth="1"/>
    <col min="7185" max="7185" width="8.5703125" style="174" customWidth="1"/>
    <col min="7186" max="7186" width="9.140625" style="174" customWidth="1"/>
    <col min="7187" max="7187" width="8.42578125" style="174" customWidth="1"/>
    <col min="7188" max="7188" width="9.42578125" style="174" customWidth="1"/>
    <col min="7189" max="7189" width="8.42578125" style="174" customWidth="1"/>
    <col min="7190" max="7424" width="9.140625" style="174"/>
    <col min="7425" max="7425" width="3.85546875" style="174" customWidth="1"/>
    <col min="7426" max="7426" width="6.42578125" style="174" customWidth="1"/>
    <col min="7427" max="7427" width="9.28515625" style="174" customWidth="1"/>
    <col min="7428" max="7428" width="16.28515625" style="174" customWidth="1"/>
    <col min="7429" max="7429" width="9.7109375" style="174" customWidth="1"/>
    <col min="7430" max="7430" width="10.5703125" style="174" customWidth="1"/>
    <col min="7431" max="7431" width="8.7109375" style="174" customWidth="1"/>
    <col min="7432" max="7432" width="9.7109375" style="174" customWidth="1"/>
    <col min="7433" max="7434" width="10.42578125" style="174" customWidth="1"/>
    <col min="7435" max="7435" width="9.5703125" style="174" customWidth="1"/>
    <col min="7436" max="7436" width="8.85546875" style="174" customWidth="1"/>
    <col min="7437" max="7437" width="10" style="174" customWidth="1"/>
    <col min="7438" max="7438" width="8.85546875" style="174" customWidth="1"/>
    <col min="7439" max="7439" width="8.28515625" style="174" customWidth="1"/>
    <col min="7440" max="7440" width="9.5703125" style="174" customWidth="1"/>
    <col min="7441" max="7441" width="8.5703125" style="174" customWidth="1"/>
    <col min="7442" max="7442" width="9.140625" style="174" customWidth="1"/>
    <col min="7443" max="7443" width="8.42578125" style="174" customWidth="1"/>
    <col min="7444" max="7444" width="9.42578125" style="174" customWidth="1"/>
    <col min="7445" max="7445" width="8.42578125" style="174" customWidth="1"/>
    <col min="7446" max="7680" width="9.140625" style="174"/>
    <col min="7681" max="7681" width="3.85546875" style="174" customWidth="1"/>
    <col min="7682" max="7682" width="6.42578125" style="174" customWidth="1"/>
    <col min="7683" max="7683" width="9.28515625" style="174" customWidth="1"/>
    <col min="7684" max="7684" width="16.28515625" style="174" customWidth="1"/>
    <col min="7685" max="7685" width="9.7109375" style="174" customWidth="1"/>
    <col min="7686" max="7686" width="10.5703125" style="174" customWidth="1"/>
    <col min="7687" max="7687" width="8.7109375" style="174" customWidth="1"/>
    <col min="7688" max="7688" width="9.7109375" style="174" customWidth="1"/>
    <col min="7689" max="7690" width="10.42578125" style="174" customWidth="1"/>
    <col min="7691" max="7691" width="9.5703125" style="174" customWidth="1"/>
    <col min="7692" max="7692" width="8.85546875" style="174" customWidth="1"/>
    <col min="7693" max="7693" width="10" style="174" customWidth="1"/>
    <col min="7694" max="7694" width="8.85546875" style="174" customWidth="1"/>
    <col min="7695" max="7695" width="8.28515625" style="174" customWidth="1"/>
    <col min="7696" max="7696" width="9.5703125" style="174" customWidth="1"/>
    <col min="7697" max="7697" width="8.5703125" style="174" customWidth="1"/>
    <col min="7698" max="7698" width="9.140625" style="174" customWidth="1"/>
    <col min="7699" max="7699" width="8.42578125" style="174" customWidth="1"/>
    <col min="7700" max="7700" width="9.42578125" style="174" customWidth="1"/>
    <col min="7701" max="7701" width="8.42578125" style="174" customWidth="1"/>
    <col min="7702" max="7936" width="9.140625" style="174"/>
    <col min="7937" max="7937" width="3.85546875" style="174" customWidth="1"/>
    <col min="7938" max="7938" width="6.42578125" style="174" customWidth="1"/>
    <col min="7939" max="7939" width="9.28515625" style="174" customWidth="1"/>
    <col min="7940" max="7940" width="16.28515625" style="174" customWidth="1"/>
    <col min="7941" max="7941" width="9.7109375" style="174" customWidth="1"/>
    <col min="7942" max="7942" width="10.5703125" style="174" customWidth="1"/>
    <col min="7943" max="7943" width="8.7109375" style="174" customWidth="1"/>
    <col min="7944" max="7944" width="9.7109375" style="174" customWidth="1"/>
    <col min="7945" max="7946" width="10.42578125" style="174" customWidth="1"/>
    <col min="7947" max="7947" width="9.5703125" style="174" customWidth="1"/>
    <col min="7948" max="7948" width="8.85546875" style="174" customWidth="1"/>
    <col min="7949" max="7949" width="10" style="174" customWidth="1"/>
    <col min="7950" max="7950" width="8.85546875" style="174" customWidth="1"/>
    <col min="7951" max="7951" width="8.28515625" style="174" customWidth="1"/>
    <col min="7952" max="7952" width="9.5703125" style="174" customWidth="1"/>
    <col min="7953" max="7953" width="8.5703125" style="174" customWidth="1"/>
    <col min="7954" max="7954" width="9.140625" style="174" customWidth="1"/>
    <col min="7955" max="7955" width="8.42578125" style="174" customWidth="1"/>
    <col min="7956" max="7956" width="9.42578125" style="174" customWidth="1"/>
    <col min="7957" max="7957" width="8.42578125" style="174" customWidth="1"/>
    <col min="7958" max="8192" width="9.140625" style="174"/>
    <col min="8193" max="8193" width="3.85546875" style="174" customWidth="1"/>
    <col min="8194" max="8194" width="6.42578125" style="174" customWidth="1"/>
    <col min="8195" max="8195" width="9.28515625" style="174" customWidth="1"/>
    <col min="8196" max="8196" width="16.28515625" style="174" customWidth="1"/>
    <col min="8197" max="8197" width="9.7109375" style="174" customWidth="1"/>
    <col min="8198" max="8198" width="10.5703125" style="174" customWidth="1"/>
    <col min="8199" max="8199" width="8.7109375" style="174" customWidth="1"/>
    <col min="8200" max="8200" width="9.7109375" style="174" customWidth="1"/>
    <col min="8201" max="8202" width="10.42578125" style="174" customWidth="1"/>
    <col min="8203" max="8203" width="9.5703125" style="174" customWidth="1"/>
    <col min="8204" max="8204" width="8.85546875" style="174" customWidth="1"/>
    <col min="8205" max="8205" width="10" style="174" customWidth="1"/>
    <col min="8206" max="8206" width="8.85546875" style="174" customWidth="1"/>
    <col min="8207" max="8207" width="8.28515625" style="174" customWidth="1"/>
    <col min="8208" max="8208" width="9.5703125" style="174" customWidth="1"/>
    <col min="8209" max="8209" width="8.5703125" style="174" customWidth="1"/>
    <col min="8210" max="8210" width="9.140625" style="174" customWidth="1"/>
    <col min="8211" max="8211" width="8.42578125" style="174" customWidth="1"/>
    <col min="8212" max="8212" width="9.42578125" style="174" customWidth="1"/>
    <col min="8213" max="8213" width="8.42578125" style="174" customWidth="1"/>
    <col min="8214" max="8448" width="9.140625" style="174"/>
    <col min="8449" max="8449" width="3.85546875" style="174" customWidth="1"/>
    <col min="8450" max="8450" width="6.42578125" style="174" customWidth="1"/>
    <col min="8451" max="8451" width="9.28515625" style="174" customWidth="1"/>
    <col min="8452" max="8452" width="16.28515625" style="174" customWidth="1"/>
    <col min="8453" max="8453" width="9.7109375" style="174" customWidth="1"/>
    <col min="8454" max="8454" width="10.5703125" style="174" customWidth="1"/>
    <col min="8455" max="8455" width="8.7109375" style="174" customWidth="1"/>
    <col min="8456" max="8456" width="9.7109375" style="174" customWidth="1"/>
    <col min="8457" max="8458" width="10.42578125" style="174" customWidth="1"/>
    <col min="8459" max="8459" width="9.5703125" style="174" customWidth="1"/>
    <col min="8460" max="8460" width="8.85546875" style="174" customWidth="1"/>
    <col min="8461" max="8461" width="10" style="174" customWidth="1"/>
    <col min="8462" max="8462" width="8.85546875" style="174" customWidth="1"/>
    <col min="8463" max="8463" width="8.28515625" style="174" customWidth="1"/>
    <col min="8464" max="8464" width="9.5703125" style="174" customWidth="1"/>
    <col min="8465" max="8465" width="8.5703125" style="174" customWidth="1"/>
    <col min="8466" max="8466" width="9.140625" style="174" customWidth="1"/>
    <col min="8467" max="8467" width="8.42578125" style="174" customWidth="1"/>
    <col min="8468" max="8468" width="9.42578125" style="174" customWidth="1"/>
    <col min="8469" max="8469" width="8.42578125" style="174" customWidth="1"/>
    <col min="8470" max="8704" width="9.140625" style="174"/>
    <col min="8705" max="8705" width="3.85546875" style="174" customWidth="1"/>
    <col min="8706" max="8706" width="6.42578125" style="174" customWidth="1"/>
    <col min="8707" max="8707" width="9.28515625" style="174" customWidth="1"/>
    <col min="8708" max="8708" width="16.28515625" style="174" customWidth="1"/>
    <col min="8709" max="8709" width="9.7109375" style="174" customWidth="1"/>
    <col min="8710" max="8710" width="10.5703125" style="174" customWidth="1"/>
    <col min="8711" max="8711" width="8.7109375" style="174" customWidth="1"/>
    <col min="8712" max="8712" width="9.7109375" style="174" customWidth="1"/>
    <col min="8713" max="8714" width="10.42578125" style="174" customWidth="1"/>
    <col min="8715" max="8715" width="9.5703125" style="174" customWidth="1"/>
    <col min="8716" max="8716" width="8.85546875" style="174" customWidth="1"/>
    <col min="8717" max="8717" width="10" style="174" customWidth="1"/>
    <col min="8718" max="8718" width="8.85546875" style="174" customWidth="1"/>
    <col min="8719" max="8719" width="8.28515625" style="174" customWidth="1"/>
    <col min="8720" max="8720" width="9.5703125" style="174" customWidth="1"/>
    <col min="8721" max="8721" width="8.5703125" style="174" customWidth="1"/>
    <col min="8722" max="8722" width="9.140625" style="174" customWidth="1"/>
    <col min="8723" max="8723" width="8.42578125" style="174" customWidth="1"/>
    <col min="8724" max="8724" width="9.42578125" style="174" customWidth="1"/>
    <col min="8725" max="8725" width="8.42578125" style="174" customWidth="1"/>
    <col min="8726" max="8960" width="9.140625" style="174"/>
    <col min="8961" max="8961" width="3.85546875" style="174" customWidth="1"/>
    <col min="8962" max="8962" width="6.42578125" style="174" customWidth="1"/>
    <col min="8963" max="8963" width="9.28515625" style="174" customWidth="1"/>
    <col min="8964" max="8964" width="16.28515625" style="174" customWidth="1"/>
    <col min="8965" max="8965" width="9.7109375" style="174" customWidth="1"/>
    <col min="8966" max="8966" width="10.5703125" style="174" customWidth="1"/>
    <col min="8967" max="8967" width="8.7109375" style="174" customWidth="1"/>
    <col min="8968" max="8968" width="9.7109375" style="174" customWidth="1"/>
    <col min="8969" max="8970" width="10.42578125" style="174" customWidth="1"/>
    <col min="8971" max="8971" width="9.5703125" style="174" customWidth="1"/>
    <col min="8972" max="8972" width="8.85546875" style="174" customWidth="1"/>
    <col min="8973" max="8973" width="10" style="174" customWidth="1"/>
    <col min="8974" max="8974" width="8.85546875" style="174" customWidth="1"/>
    <col min="8975" max="8975" width="8.28515625" style="174" customWidth="1"/>
    <col min="8976" max="8976" width="9.5703125" style="174" customWidth="1"/>
    <col min="8977" max="8977" width="8.5703125" style="174" customWidth="1"/>
    <col min="8978" max="8978" width="9.140625" style="174" customWidth="1"/>
    <col min="8979" max="8979" width="8.42578125" style="174" customWidth="1"/>
    <col min="8980" max="8980" width="9.42578125" style="174" customWidth="1"/>
    <col min="8981" max="8981" width="8.42578125" style="174" customWidth="1"/>
    <col min="8982" max="9216" width="9.140625" style="174"/>
    <col min="9217" max="9217" width="3.85546875" style="174" customWidth="1"/>
    <col min="9218" max="9218" width="6.42578125" style="174" customWidth="1"/>
    <col min="9219" max="9219" width="9.28515625" style="174" customWidth="1"/>
    <col min="9220" max="9220" width="16.28515625" style="174" customWidth="1"/>
    <col min="9221" max="9221" width="9.7109375" style="174" customWidth="1"/>
    <col min="9222" max="9222" width="10.5703125" style="174" customWidth="1"/>
    <col min="9223" max="9223" width="8.7109375" style="174" customWidth="1"/>
    <col min="9224" max="9224" width="9.7109375" style="174" customWidth="1"/>
    <col min="9225" max="9226" width="10.42578125" style="174" customWidth="1"/>
    <col min="9227" max="9227" width="9.5703125" style="174" customWidth="1"/>
    <col min="9228" max="9228" width="8.85546875" style="174" customWidth="1"/>
    <col min="9229" max="9229" width="10" style="174" customWidth="1"/>
    <col min="9230" max="9230" width="8.85546875" style="174" customWidth="1"/>
    <col min="9231" max="9231" width="8.28515625" style="174" customWidth="1"/>
    <col min="9232" max="9232" width="9.5703125" style="174" customWidth="1"/>
    <col min="9233" max="9233" width="8.5703125" style="174" customWidth="1"/>
    <col min="9234" max="9234" width="9.140625" style="174" customWidth="1"/>
    <col min="9235" max="9235" width="8.42578125" style="174" customWidth="1"/>
    <col min="9236" max="9236" width="9.42578125" style="174" customWidth="1"/>
    <col min="9237" max="9237" width="8.42578125" style="174" customWidth="1"/>
    <col min="9238" max="9472" width="9.140625" style="174"/>
    <col min="9473" max="9473" width="3.85546875" style="174" customWidth="1"/>
    <col min="9474" max="9474" width="6.42578125" style="174" customWidth="1"/>
    <col min="9475" max="9475" width="9.28515625" style="174" customWidth="1"/>
    <col min="9476" max="9476" width="16.28515625" style="174" customWidth="1"/>
    <col min="9477" max="9477" width="9.7109375" style="174" customWidth="1"/>
    <col min="9478" max="9478" width="10.5703125" style="174" customWidth="1"/>
    <col min="9479" max="9479" width="8.7109375" style="174" customWidth="1"/>
    <col min="9480" max="9480" width="9.7109375" style="174" customWidth="1"/>
    <col min="9481" max="9482" width="10.42578125" style="174" customWidth="1"/>
    <col min="9483" max="9483" width="9.5703125" style="174" customWidth="1"/>
    <col min="9484" max="9484" width="8.85546875" style="174" customWidth="1"/>
    <col min="9485" max="9485" width="10" style="174" customWidth="1"/>
    <col min="9486" max="9486" width="8.85546875" style="174" customWidth="1"/>
    <col min="9487" max="9487" width="8.28515625" style="174" customWidth="1"/>
    <col min="9488" max="9488" width="9.5703125" style="174" customWidth="1"/>
    <col min="9489" max="9489" width="8.5703125" style="174" customWidth="1"/>
    <col min="9490" max="9490" width="9.140625" style="174" customWidth="1"/>
    <col min="9491" max="9491" width="8.42578125" style="174" customWidth="1"/>
    <col min="9492" max="9492" width="9.42578125" style="174" customWidth="1"/>
    <col min="9493" max="9493" width="8.42578125" style="174" customWidth="1"/>
    <col min="9494" max="9728" width="9.140625" style="174"/>
    <col min="9729" max="9729" width="3.85546875" style="174" customWidth="1"/>
    <col min="9730" max="9730" width="6.42578125" style="174" customWidth="1"/>
    <col min="9731" max="9731" width="9.28515625" style="174" customWidth="1"/>
    <col min="9732" max="9732" width="16.28515625" style="174" customWidth="1"/>
    <col min="9733" max="9733" width="9.7109375" style="174" customWidth="1"/>
    <col min="9734" max="9734" width="10.5703125" style="174" customWidth="1"/>
    <col min="9735" max="9735" width="8.7109375" style="174" customWidth="1"/>
    <col min="9736" max="9736" width="9.7109375" style="174" customWidth="1"/>
    <col min="9737" max="9738" width="10.42578125" style="174" customWidth="1"/>
    <col min="9739" max="9739" width="9.5703125" style="174" customWidth="1"/>
    <col min="9740" max="9740" width="8.85546875" style="174" customWidth="1"/>
    <col min="9741" max="9741" width="10" style="174" customWidth="1"/>
    <col min="9742" max="9742" width="8.85546875" style="174" customWidth="1"/>
    <col min="9743" max="9743" width="8.28515625" style="174" customWidth="1"/>
    <col min="9744" max="9744" width="9.5703125" style="174" customWidth="1"/>
    <col min="9745" max="9745" width="8.5703125" style="174" customWidth="1"/>
    <col min="9746" max="9746" width="9.140625" style="174" customWidth="1"/>
    <col min="9747" max="9747" width="8.42578125" style="174" customWidth="1"/>
    <col min="9748" max="9748" width="9.42578125" style="174" customWidth="1"/>
    <col min="9749" max="9749" width="8.42578125" style="174" customWidth="1"/>
    <col min="9750" max="9984" width="9.140625" style="174"/>
    <col min="9985" max="9985" width="3.85546875" style="174" customWidth="1"/>
    <col min="9986" max="9986" width="6.42578125" style="174" customWidth="1"/>
    <col min="9987" max="9987" width="9.28515625" style="174" customWidth="1"/>
    <col min="9988" max="9988" width="16.28515625" style="174" customWidth="1"/>
    <col min="9989" max="9989" width="9.7109375" style="174" customWidth="1"/>
    <col min="9990" max="9990" width="10.5703125" style="174" customWidth="1"/>
    <col min="9991" max="9991" width="8.7109375" style="174" customWidth="1"/>
    <col min="9992" max="9992" width="9.7109375" style="174" customWidth="1"/>
    <col min="9993" max="9994" width="10.42578125" style="174" customWidth="1"/>
    <col min="9995" max="9995" width="9.5703125" style="174" customWidth="1"/>
    <col min="9996" max="9996" width="8.85546875" style="174" customWidth="1"/>
    <col min="9997" max="9997" width="10" style="174" customWidth="1"/>
    <col min="9998" max="9998" width="8.85546875" style="174" customWidth="1"/>
    <col min="9999" max="9999" width="8.28515625" style="174" customWidth="1"/>
    <col min="10000" max="10000" width="9.5703125" style="174" customWidth="1"/>
    <col min="10001" max="10001" width="8.5703125" style="174" customWidth="1"/>
    <col min="10002" max="10002" width="9.140625" style="174" customWidth="1"/>
    <col min="10003" max="10003" width="8.42578125" style="174" customWidth="1"/>
    <col min="10004" max="10004" width="9.42578125" style="174" customWidth="1"/>
    <col min="10005" max="10005" width="8.42578125" style="174" customWidth="1"/>
    <col min="10006" max="10240" width="9.140625" style="174"/>
    <col min="10241" max="10241" width="3.85546875" style="174" customWidth="1"/>
    <col min="10242" max="10242" width="6.42578125" style="174" customWidth="1"/>
    <col min="10243" max="10243" width="9.28515625" style="174" customWidth="1"/>
    <col min="10244" max="10244" width="16.28515625" style="174" customWidth="1"/>
    <col min="10245" max="10245" width="9.7109375" style="174" customWidth="1"/>
    <col min="10246" max="10246" width="10.5703125" style="174" customWidth="1"/>
    <col min="10247" max="10247" width="8.7109375" style="174" customWidth="1"/>
    <col min="10248" max="10248" width="9.7109375" style="174" customWidth="1"/>
    <col min="10249" max="10250" width="10.42578125" style="174" customWidth="1"/>
    <col min="10251" max="10251" width="9.5703125" style="174" customWidth="1"/>
    <col min="10252" max="10252" width="8.85546875" style="174" customWidth="1"/>
    <col min="10253" max="10253" width="10" style="174" customWidth="1"/>
    <col min="10254" max="10254" width="8.85546875" style="174" customWidth="1"/>
    <col min="10255" max="10255" width="8.28515625" style="174" customWidth="1"/>
    <col min="10256" max="10256" width="9.5703125" style="174" customWidth="1"/>
    <col min="10257" max="10257" width="8.5703125" style="174" customWidth="1"/>
    <col min="10258" max="10258" width="9.140625" style="174" customWidth="1"/>
    <col min="10259" max="10259" width="8.42578125" style="174" customWidth="1"/>
    <col min="10260" max="10260" width="9.42578125" style="174" customWidth="1"/>
    <col min="10261" max="10261" width="8.42578125" style="174" customWidth="1"/>
    <col min="10262" max="10496" width="9.140625" style="174"/>
    <col min="10497" max="10497" width="3.85546875" style="174" customWidth="1"/>
    <col min="10498" max="10498" width="6.42578125" style="174" customWidth="1"/>
    <col min="10499" max="10499" width="9.28515625" style="174" customWidth="1"/>
    <col min="10500" max="10500" width="16.28515625" style="174" customWidth="1"/>
    <col min="10501" max="10501" width="9.7109375" style="174" customWidth="1"/>
    <col min="10502" max="10502" width="10.5703125" style="174" customWidth="1"/>
    <col min="10503" max="10503" width="8.7109375" style="174" customWidth="1"/>
    <col min="10504" max="10504" width="9.7109375" style="174" customWidth="1"/>
    <col min="10505" max="10506" width="10.42578125" style="174" customWidth="1"/>
    <col min="10507" max="10507" width="9.5703125" style="174" customWidth="1"/>
    <col min="10508" max="10508" width="8.85546875" style="174" customWidth="1"/>
    <col min="10509" max="10509" width="10" style="174" customWidth="1"/>
    <col min="10510" max="10510" width="8.85546875" style="174" customWidth="1"/>
    <col min="10511" max="10511" width="8.28515625" style="174" customWidth="1"/>
    <col min="10512" max="10512" width="9.5703125" style="174" customWidth="1"/>
    <col min="10513" max="10513" width="8.5703125" style="174" customWidth="1"/>
    <col min="10514" max="10514" width="9.140625" style="174" customWidth="1"/>
    <col min="10515" max="10515" width="8.42578125" style="174" customWidth="1"/>
    <col min="10516" max="10516" width="9.42578125" style="174" customWidth="1"/>
    <col min="10517" max="10517" width="8.42578125" style="174" customWidth="1"/>
    <col min="10518" max="10752" width="9.140625" style="174"/>
    <col min="10753" max="10753" width="3.85546875" style="174" customWidth="1"/>
    <col min="10754" max="10754" width="6.42578125" style="174" customWidth="1"/>
    <col min="10755" max="10755" width="9.28515625" style="174" customWidth="1"/>
    <col min="10756" max="10756" width="16.28515625" style="174" customWidth="1"/>
    <col min="10757" max="10757" width="9.7109375" style="174" customWidth="1"/>
    <col min="10758" max="10758" width="10.5703125" style="174" customWidth="1"/>
    <col min="10759" max="10759" width="8.7109375" style="174" customWidth="1"/>
    <col min="10760" max="10760" width="9.7109375" style="174" customWidth="1"/>
    <col min="10761" max="10762" width="10.42578125" style="174" customWidth="1"/>
    <col min="10763" max="10763" width="9.5703125" style="174" customWidth="1"/>
    <col min="10764" max="10764" width="8.85546875" style="174" customWidth="1"/>
    <col min="10765" max="10765" width="10" style="174" customWidth="1"/>
    <col min="10766" max="10766" width="8.85546875" style="174" customWidth="1"/>
    <col min="10767" max="10767" width="8.28515625" style="174" customWidth="1"/>
    <col min="10768" max="10768" width="9.5703125" style="174" customWidth="1"/>
    <col min="10769" max="10769" width="8.5703125" style="174" customWidth="1"/>
    <col min="10770" max="10770" width="9.140625" style="174" customWidth="1"/>
    <col min="10771" max="10771" width="8.42578125" style="174" customWidth="1"/>
    <col min="10772" max="10772" width="9.42578125" style="174" customWidth="1"/>
    <col min="10773" max="10773" width="8.42578125" style="174" customWidth="1"/>
    <col min="10774" max="11008" width="9.140625" style="174"/>
    <col min="11009" max="11009" width="3.85546875" style="174" customWidth="1"/>
    <col min="11010" max="11010" width="6.42578125" style="174" customWidth="1"/>
    <col min="11011" max="11011" width="9.28515625" style="174" customWidth="1"/>
    <col min="11012" max="11012" width="16.28515625" style="174" customWidth="1"/>
    <col min="11013" max="11013" width="9.7109375" style="174" customWidth="1"/>
    <col min="11014" max="11014" width="10.5703125" style="174" customWidth="1"/>
    <col min="11015" max="11015" width="8.7109375" style="174" customWidth="1"/>
    <col min="11016" max="11016" width="9.7109375" style="174" customWidth="1"/>
    <col min="11017" max="11018" width="10.42578125" style="174" customWidth="1"/>
    <col min="11019" max="11019" width="9.5703125" style="174" customWidth="1"/>
    <col min="11020" max="11020" width="8.85546875" style="174" customWidth="1"/>
    <col min="11021" max="11021" width="10" style="174" customWidth="1"/>
    <col min="11022" max="11022" width="8.85546875" style="174" customWidth="1"/>
    <col min="11023" max="11023" width="8.28515625" style="174" customWidth="1"/>
    <col min="11024" max="11024" width="9.5703125" style="174" customWidth="1"/>
    <col min="11025" max="11025" width="8.5703125" style="174" customWidth="1"/>
    <col min="11026" max="11026" width="9.140625" style="174" customWidth="1"/>
    <col min="11027" max="11027" width="8.42578125" style="174" customWidth="1"/>
    <col min="11028" max="11028" width="9.42578125" style="174" customWidth="1"/>
    <col min="11029" max="11029" width="8.42578125" style="174" customWidth="1"/>
    <col min="11030" max="11264" width="9.140625" style="174"/>
    <col min="11265" max="11265" width="3.85546875" style="174" customWidth="1"/>
    <col min="11266" max="11266" width="6.42578125" style="174" customWidth="1"/>
    <col min="11267" max="11267" width="9.28515625" style="174" customWidth="1"/>
    <col min="11268" max="11268" width="16.28515625" style="174" customWidth="1"/>
    <col min="11269" max="11269" width="9.7109375" style="174" customWidth="1"/>
    <col min="11270" max="11270" width="10.5703125" style="174" customWidth="1"/>
    <col min="11271" max="11271" width="8.7109375" style="174" customWidth="1"/>
    <col min="11272" max="11272" width="9.7109375" style="174" customWidth="1"/>
    <col min="11273" max="11274" width="10.42578125" style="174" customWidth="1"/>
    <col min="11275" max="11275" width="9.5703125" style="174" customWidth="1"/>
    <col min="11276" max="11276" width="8.85546875" style="174" customWidth="1"/>
    <col min="11277" max="11277" width="10" style="174" customWidth="1"/>
    <col min="11278" max="11278" width="8.85546875" style="174" customWidth="1"/>
    <col min="11279" max="11279" width="8.28515625" style="174" customWidth="1"/>
    <col min="11280" max="11280" width="9.5703125" style="174" customWidth="1"/>
    <col min="11281" max="11281" width="8.5703125" style="174" customWidth="1"/>
    <col min="11282" max="11282" width="9.140625" style="174" customWidth="1"/>
    <col min="11283" max="11283" width="8.42578125" style="174" customWidth="1"/>
    <col min="11284" max="11284" width="9.42578125" style="174" customWidth="1"/>
    <col min="11285" max="11285" width="8.42578125" style="174" customWidth="1"/>
    <col min="11286" max="11520" width="9.140625" style="174"/>
    <col min="11521" max="11521" width="3.85546875" style="174" customWidth="1"/>
    <col min="11522" max="11522" width="6.42578125" style="174" customWidth="1"/>
    <col min="11523" max="11523" width="9.28515625" style="174" customWidth="1"/>
    <col min="11524" max="11524" width="16.28515625" style="174" customWidth="1"/>
    <col min="11525" max="11525" width="9.7109375" style="174" customWidth="1"/>
    <col min="11526" max="11526" width="10.5703125" style="174" customWidth="1"/>
    <col min="11527" max="11527" width="8.7109375" style="174" customWidth="1"/>
    <col min="11528" max="11528" width="9.7109375" style="174" customWidth="1"/>
    <col min="11529" max="11530" width="10.42578125" style="174" customWidth="1"/>
    <col min="11531" max="11531" width="9.5703125" style="174" customWidth="1"/>
    <col min="11532" max="11532" width="8.85546875" style="174" customWidth="1"/>
    <col min="11533" max="11533" width="10" style="174" customWidth="1"/>
    <col min="11534" max="11534" width="8.85546875" style="174" customWidth="1"/>
    <col min="11535" max="11535" width="8.28515625" style="174" customWidth="1"/>
    <col min="11536" max="11536" width="9.5703125" style="174" customWidth="1"/>
    <col min="11537" max="11537" width="8.5703125" style="174" customWidth="1"/>
    <col min="11538" max="11538" width="9.140625" style="174" customWidth="1"/>
    <col min="11539" max="11539" width="8.42578125" style="174" customWidth="1"/>
    <col min="11540" max="11540" width="9.42578125" style="174" customWidth="1"/>
    <col min="11541" max="11541" width="8.42578125" style="174" customWidth="1"/>
    <col min="11542" max="11776" width="9.140625" style="174"/>
    <col min="11777" max="11777" width="3.85546875" style="174" customWidth="1"/>
    <col min="11778" max="11778" width="6.42578125" style="174" customWidth="1"/>
    <col min="11779" max="11779" width="9.28515625" style="174" customWidth="1"/>
    <col min="11780" max="11780" width="16.28515625" style="174" customWidth="1"/>
    <col min="11781" max="11781" width="9.7109375" style="174" customWidth="1"/>
    <col min="11782" max="11782" width="10.5703125" style="174" customWidth="1"/>
    <col min="11783" max="11783" width="8.7109375" style="174" customWidth="1"/>
    <col min="11784" max="11784" width="9.7109375" style="174" customWidth="1"/>
    <col min="11785" max="11786" width="10.42578125" style="174" customWidth="1"/>
    <col min="11787" max="11787" width="9.5703125" style="174" customWidth="1"/>
    <col min="11788" max="11788" width="8.85546875" style="174" customWidth="1"/>
    <col min="11789" max="11789" width="10" style="174" customWidth="1"/>
    <col min="11790" max="11790" width="8.85546875" style="174" customWidth="1"/>
    <col min="11791" max="11791" width="8.28515625" style="174" customWidth="1"/>
    <col min="11792" max="11792" width="9.5703125" style="174" customWidth="1"/>
    <col min="11793" max="11793" width="8.5703125" style="174" customWidth="1"/>
    <col min="11794" max="11794" width="9.140625" style="174" customWidth="1"/>
    <col min="11795" max="11795" width="8.42578125" style="174" customWidth="1"/>
    <col min="11796" max="11796" width="9.42578125" style="174" customWidth="1"/>
    <col min="11797" max="11797" width="8.42578125" style="174" customWidth="1"/>
    <col min="11798" max="12032" width="9.140625" style="174"/>
    <col min="12033" max="12033" width="3.85546875" style="174" customWidth="1"/>
    <col min="12034" max="12034" width="6.42578125" style="174" customWidth="1"/>
    <col min="12035" max="12035" width="9.28515625" style="174" customWidth="1"/>
    <col min="12036" max="12036" width="16.28515625" style="174" customWidth="1"/>
    <col min="12037" max="12037" width="9.7109375" style="174" customWidth="1"/>
    <col min="12038" max="12038" width="10.5703125" style="174" customWidth="1"/>
    <col min="12039" max="12039" width="8.7109375" style="174" customWidth="1"/>
    <col min="12040" max="12040" width="9.7109375" style="174" customWidth="1"/>
    <col min="12041" max="12042" width="10.42578125" style="174" customWidth="1"/>
    <col min="12043" max="12043" width="9.5703125" style="174" customWidth="1"/>
    <col min="12044" max="12044" width="8.85546875" style="174" customWidth="1"/>
    <col min="12045" max="12045" width="10" style="174" customWidth="1"/>
    <col min="12046" max="12046" width="8.85546875" style="174" customWidth="1"/>
    <col min="12047" max="12047" width="8.28515625" style="174" customWidth="1"/>
    <col min="12048" max="12048" width="9.5703125" style="174" customWidth="1"/>
    <col min="12049" max="12049" width="8.5703125" style="174" customWidth="1"/>
    <col min="12050" max="12050" width="9.140625" style="174" customWidth="1"/>
    <col min="12051" max="12051" width="8.42578125" style="174" customWidth="1"/>
    <col min="12052" max="12052" width="9.42578125" style="174" customWidth="1"/>
    <col min="12053" max="12053" width="8.42578125" style="174" customWidth="1"/>
    <col min="12054" max="12288" width="9.140625" style="174"/>
    <col min="12289" max="12289" width="3.85546875" style="174" customWidth="1"/>
    <col min="12290" max="12290" width="6.42578125" style="174" customWidth="1"/>
    <col min="12291" max="12291" width="9.28515625" style="174" customWidth="1"/>
    <col min="12292" max="12292" width="16.28515625" style="174" customWidth="1"/>
    <col min="12293" max="12293" width="9.7109375" style="174" customWidth="1"/>
    <col min="12294" max="12294" width="10.5703125" style="174" customWidth="1"/>
    <col min="12295" max="12295" width="8.7109375" style="174" customWidth="1"/>
    <col min="12296" max="12296" width="9.7109375" style="174" customWidth="1"/>
    <col min="12297" max="12298" width="10.42578125" style="174" customWidth="1"/>
    <col min="12299" max="12299" width="9.5703125" style="174" customWidth="1"/>
    <col min="12300" max="12300" width="8.85546875" style="174" customWidth="1"/>
    <col min="12301" max="12301" width="10" style="174" customWidth="1"/>
    <col min="12302" max="12302" width="8.85546875" style="174" customWidth="1"/>
    <col min="12303" max="12303" width="8.28515625" style="174" customWidth="1"/>
    <col min="12304" max="12304" width="9.5703125" style="174" customWidth="1"/>
    <col min="12305" max="12305" width="8.5703125" style="174" customWidth="1"/>
    <col min="12306" max="12306" width="9.140625" style="174" customWidth="1"/>
    <col min="12307" max="12307" width="8.42578125" style="174" customWidth="1"/>
    <col min="12308" max="12308" width="9.42578125" style="174" customWidth="1"/>
    <col min="12309" max="12309" width="8.42578125" style="174" customWidth="1"/>
    <col min="12310" max="12544" width="9.140625" style="174"/>
    <col min="12545" max="12545" width="3.85546875" style="174" customWidth="1"/>
    <col min="12546" max="12546" width="6.42578125" style="174" customWidth="1"/>
    <col min="12547" max="12547" width="9.28515625" style="174" customWidth="1"/>
    <col min="12548" max="12548" width="16.28515625" style="174" customWidth="1"/>
    <col min="12549" max="12549" width="9.7109375" style="174" customWidth="1"/>
    <col min="12550" max="12550" width="10.5703125" style="174" customWidth="1"/>
    <col min="12551" max="12551" width="8.7109375" style="174" customWidth="1"/>
    <col min="12552" max="12552" width="9.7109375" style="174" customWidth="1"/>
    <col min="12553" max="12554" width="10.42578125" style="174" customWidth="1"/>
    <col min="12555" max="12555" width="9.5703125" style="174" customWidth="1"/>
    <col min="12556" max="12556" width="8.85546875" style="174" customWidth="1"/>
    <col min="12557" max="12557" width="10" style="174" customWidth="1"/>
    <col min="12558" max="12558" width="8.85546875" style="174" customWidth="1"/>
    <col min="12559" max="12559" width="8.28515625" style="174" customWidth="1"/>
    <col min="12560" max="12560" width="9.5703125" style="174" customWidth="1"/>
    <col min="12561" max="12561" width="8.5703125" style="174" customWidth="1"/>
    <col min="12562" max="12562" width="9.140625" style="174" customWidth="1"/>
    <col min="12563" max="12563" width="8.42578125" style="174" customWidth="1"/>
    <col min="12564" max="12564" width="9.42578125" style="174" customWidth="1"/>
    <col min="12565" max="12565" width="8.42578125" style="174" customWidth="1"/>
    <col min="12566" max="12800" width="9.140625" style="174"/>
    <col min="12801" max="12801" width="3.85546875" style="174" customWidth="1"/>
    <col min="12802" max="12802" width="6.42578125" style="174" customWidth="1"/>
    <col min="12803" max="12803" width="9.28515625" style="174" customWidth="1"/>
    <col min="12804" max="12804" width="16.28515625" style="174" customWidth="1"/>
    <col min="12805" max="12805" width="9.7109375" style="174" customWidth="1"/>
    <col min="12806" max="12806" width="10.5703125" style="174" customWidth="1"/>
    <col min="12807" max="12807" width="8.7109375" style="174" customWidth="1"/>
    <col min="12808" max="12808" width="9.7109375" style="174" customWidth="1"/>
    <col min="12809" max="12810" width="10.42578125" style="174" customWidth="1"/>
    <col min="12811" max="12811" width="9.5703125" style="174" customWidth="1"/>
    <col min="12812" max="12812" width="8.85546875" style="174" customWidth="1"/>
    <col min="12813" max="12813" width="10" style="174" customWidth="1"/>
    <col min="12814" max="12814" width="8.85546875" style="174" customWidth="1"/>
    <col min="12815" max="12815" width="8.28515625" style="174" customWidth="1"/>
    <col min="12816" max="12816" width="9.5703125" style="174" customWidth="1"/>
    <col min="12817" max="12817" width="8.5703125" style="174" customWidth="1"/>
    <col min="12818" max="12818" width="9.140625" style="174" customWidth="1"/>
    <col min="12819" max="12819" width="8.42578125" style="174" customWidth="1"/>
    <col min="12820" max="12820" width="9.42578125" style="174" customWidth="1"/>
    <col min="12821" max="12821" width="8.42578125" style="174" customWidth="1"/>
    <col min="12822" max="13056" width="9.140625" style="174"/>
    <col min="13057" max="13057" width="3.85546875" style="174" customWidth="1"/>
    <col min="13058" max="13058" width="6.42578125" style="174" customWidth="1"/>
    <col min="13059" max="13059" width="9.28515625" style="174" customWidth="1"/>
    <col min="13060" max="13060" width="16.28515625" style="174" customWidth="1"/>
    <col min="13061" max="13061" width="9.7109375" style="174" customWidth="1"/>
    <col min="13062" max="13062" width="10.5703125" style="174" customWidth="1"/>
    <col min="13063" max="13063" width="8.7109375" style="174" customWidth="1"/>
    <col min="13064" max="13064" width="9.7109375" style="174" customWidth="1"/>
    <col min="13065" max="13066" width="10.42578125" style="174" customWidth="1"/>
    <col min="13067" max="13067" width="9.5703125" style="174" customWidth="1"/>
    <col min="13068" max="13068" width="8.85546875" style="174" customWidth="1"/>
    <col min="13069" max="13069" width="10" style="174" customWidth="1"/>
    <col min="13070" max="13070" width="8.85546875" style="174" customWidth="1"/>
    <col min="13071" max="13071" width="8.28515625" style="174" customWidth="1"/>
    <col min="13072" max="13072" width="9.5703125" style="174" customWidth="1"/>
    <col min="13073" max="13073" width="8.5703125" style="174" customWidth="1"/>
    <col min="13074" max="13074" width="9.140625" style="174" customWidth="1"/>
    <col min="13075" max="13075" width="8.42578125" style="174" customWidth="1"/>
    <col min="13076" max="13076" width="9.42578125" style="174" customWidth="1"/>
    <col min="13077" max="13077" width="8.42578125" style="174" customWidth="1"/>
    <col min="13078" max="13312" width="9.140625" style="174"/>
    <col min="13313" max="13313" width="3.85546875" style="174" customWidth="1"/>
    <col min="13314" max="13314" width="6.42578125" style="174" customWidth="1"/>
    <col min="13315" max="13315" width="9.28515625" style="174" customWidth="1"/>
    <col min="13316" max="13316" width="16.28515625" style="174" customWidth="1"/>
    <col min="13317" max="13317" width="9.7109375" style="174" customWidth="1"/>
    <col min="13318" max="13318" width="10.5703125" style="174" customWidth="1"/>
    <col min="13319" max="13319" width="8.7109375" style="174" customWidth="1"/>
    <col min="13320" max="13320" width="9.7109375" style="174" customWidth="1"/>
    <col min="13321" max="13322" width="10.42578125" style="174" customWidth="1"/>
    <col min="13323" max="13323" width="9.5703125" style="174" customWidth="1"/>
    <col min="13324" max="13324" width="8.85546875" style="174" customWidth="1"/>
    <col min="13325" max="13325" width="10" style="174" customWidth="1"/>
    <col min="13326" max="13326" width="8.85546875" style="174" customWidth="1"/>
    <col min="13327" max="13327" width="8.28515625" style="174" customWidth="1"/>
    <col min="13328" max="13328" width="9.5703125" style="174" customWidth="1"/>
    <col min="13329" max="13329" width="8.5703125" style="174" customWidth="1"/>
    <col min="13330" max="13330" width="9.140625" style="174" customWidth="1"/>
    <col min="13331" max="13331" width="8.42578125" style="174" customWidth="1"/>
    <col min="13332" max="13332" width="9.42578125" style="174" customWidth="1"/>
    <col min="13333" max="13333" width="8.42578125" style="174" customWidth="1"/>
    <col min="13334" max="13568" width="9.140625" style="174"/>
    <col min="13569" max="13569" width="3.85546875" style="174" customWidth="1"/>
    <col min="13570" max="13570" width="6.42578125" style="174" customWidth="1"/>
    <col min="13571" max="13571" width="9.28515625" style="174" customWidth="1"/>
    <col min="13572" max="13572" width="16.28515625" style="174" customWidth="1"/>
    <col min="13573" max="13573" width="9.7109375" style="174" customWidth="1"/>
    <col min="13574" max="13574" width="10.5703125" style="174" customWidth="1"/>
    <col min="13575" max="13575" width="8.7109375" style="174" customWidth="1"/>
    <col min="13576" max="13576" width="9.7109375" style="174" customWidth="1"/>
    <col min="13577" max="13578" width="10.42578125" style="174" customWidth="1"/>
    <col min="13579" max="13579" width="9.5703125" style="174" customWidth="1"/>
    <col min="13580" max="13580" width="8.85546875" style="174" customWidth="1"/>
    <col min="13581" max="13581" width="10" style="174" customWidth="1"/>
    <col min="13582" max="13582" width="8.85546875" style="174" customWidth="1"/>
    <col min="13583" max="13583" width="8.28515625" style="174" customWidth="1"/>
    <col min="13584" max="13584" width="9.5703125" style="174" customWidth="1"/>
    <col min="13585" max="13585" width="8.5703125" style="174" customWidth="1"/>
    <col min="13586" max="13586" width="9.140625" style="174" customWidth="1"/>
    <col min="13587" max="13587" width="8.42578125" style="174" customWidth="1"/>
    <col min="13588" max="13588" width="9.42578125" style="174" customWidth="1"/>
    <col min="13589" max="13589" width="8.42578125" style="174" customWidth="1"/>
    <col min="13590" max="13824" width="9.140625" style="174"/>
    <col min="13825" max="13825" width="3.85546875" style="174" customWidth="1"/>
    <col min="13826" max="13826" width="6.42578125" style="174" customWidth="1"/>
    <col min="13827" max="13827" width="9.28515625" style="174" customWidth="1"/>
    <col min="13828" max="13828" width="16.28515625" style="174" customWidth="1"/>
    <col min="13829" max="13829" width="9.7109375" style="174" customWidth="1"/>
    <col min="13830" max="13830" width="10.5703125" style="174" customWidth="1"/>
    <col min="13831" max="13831" width="8.7109375" style="174" customWidth="1"/>
    <col min="13832" max="13832" width="9.7109375" style="174" customWidth="1"/>
    <col min="13833" max="13834" width="10.42578125" style="174" customWidth="1"/>
    <col min="13835" max="13835" width="9.5703125" style="174" customWidth="1"/>
    <col min="13836" max="13836" width="8.85546875" style="174" customWidth="1"/>
    <col min="13837" max="13837" width="10" style="174" customWidth="1"/>
    <col min="13838" max="13838" width="8.85546875" style="174" customWidth="1"/>
    <col min="13839" max="13839" width="8.28515625" style="174" customWidth="1"/>
    <col min="13840" max="13840" width="9.5703125" style="174" customWidth="1"/>
    <col min="13841" max="13841" width="8.5703125" style="174" customWidth="1"/>
    <col min="13842" max="13842" width="9.140625" style="174" customWidth="1"/>
    <col min="13843" max="13843" width="8.42578125" style="174" customWidth="1"/>
    <col min="13844" max="13844" width="9.42578125" style="174" customWidth="1"/>
    <col min="13845" max="13845" width="8.42578125" style="174" customWidth="1"/>
    <col min="13846" max="14080" width="9.140625" style="174"/>
    <col min="14081" max="14081" width="3.85546875" style="174" customWidth="1"/>
    <col min="14082" max="14082" width="6.42578125" style="174" customWidth="1"/>
    <col min="14083" max="14083" width="9.28515625" style="174" customWidth="1"/>
    <col min="14084" max="14084" width="16.28515625" style="174" customWidth="1"/>
    <col min="14085" max="14085" width="9.7109375" style="174" customWidth="1"/>
    <col min="14086" max="14086" width="10.5703125" style="174" customWidth="1"/>
    <col min="14087" max="14087" width="8.7109375" style="174" customWidth="1"/>
    <col min="14088" max="14088" width="9.7109375" style="174" customWidth="1"/>
    <col min="14089" max="14090" width="10.42578125" style="174" customWidth="1"/>
    <col min="14091" max="14091" width="9.5703125" style="174" customWidth="1"/>
    <col min="14092" max="14092" width="8.85546875" style="174" customWidth="1"/>
    <col min="14093" max="14093" width="10" style="174" customWidth="1"/>
    <col min="14094" max="14094" width="8.85546875" style="174" customWidth="1"/>
    <col min="14095" max="14095" width="8.28515625" style="174" customWidth="1"/>
    <col min="14096" max="14096" width="9.5703125" style="174" customWidth="1"/>
    <col min="14097" max="14097" width="8.5703125" style="174" customWidth="1"/>
    <col min="14098" max="14098" width="9.140625" style="174" customWidth="1"/>
    <col min="14099" max="14099" width="8.42578125" style="174" customWidth="1"/>
    <col min="14100" max="14100" width="9.42578125" style="174" customWidth="1"/>
    <col min="14101" max="14101" width="8.42578125" style="174" customWidth="1"/>
    <col min="14102" max="14336" width="9.140625" style="174"/>
    <col min="14337" max="14337" width="3.85546875" style="174" customWidth="1"/>
    <col min="14338" max="14338" width="6.42578125" style="174" customWidth="1"/>
    <col min="14339" max="14339" width="9.28515625" style="174" customWidth="1"/>
    <col min="14340" max="14340" width="16.28515625" style="174" customWidth="1"/>
    <col min="14341" max="14341" width="9.7109375" style="174" customWidth="1"/>
    <col min="14342" max="14342" width="10.5703125" style="174" customWidth="1"/>
    <col min="14343" max="14343" width="8.7109375" style="174" customWidth="1"/>
    <col min="14344" max="14344" width="9.7109375" style="174" customWidth="1"/>
    <col min="14345" max="14346" width="10.42578125" style="174" customWidth="1"/>
    <col min="14347" max="14347" width="9.5703125" style="174" customWidth="1"/>
    <col min="14348" max="14348" width="8.85546875" style="174" customWidth="1"/>
    <col min="14349" max="14349" width="10" style="174" customWidth="1"/>
    <col min="14350" max="14350" width="8.85546875" style="174" customWidth="1"/>
    <col min="14351" max="14351" width="8.28515625" style="174" customWidth="1"/>
    <col min="14352" max="14352" width="9.5703125" style="174" customWidth="1"/>
    <col min="14353" max="14353" width="8.5703125" style="174" customWidth="1"/>
    <col min="14354" max="14354" width="9.140625" style="174" customWidth="1"/>
    <col min="14355" max="14355" width="8.42578125" style="174" customWidth="1"/>
    <col min="14356" max="14356" width="9.42578125" style="174" customWidth="1"/>
    <col min="14357" max="14357" width="8.42578125" style="174" customWidth="1"/>
    <col min="14358" max="14592" width="9.140625" style="174"/>
    <col min="14593" max="14593" width="3.85546875" style="174" customWidth="1"/>
    <col min="14594" max="14594" width="6.42578125" style="174" customWidth="1"/>
    <col min="14595" max="14595" width="9.28515625" style="174" customWidth="1"/>
    <col min="14596" max="14596" width="16.28515625" style="174" customWidth="1"/>
    <col min="14597" max="14597" width="9.7109375" style="174" customWidth="1"/>
    <col min="14598" max="14598" width="10.5703125" style="174" customWidth="1"/>
    <col min="14599" max="14599" width="8.7109375" style="174" customWidth="1"/>
    <col min="14600" max="14600" width="9.7109375" style="174" customWidth="1"/>
    <col min="14601" max="14602" width="10.42578125" style="174" customWidth="1"/>
    <col min="14603" max="14603" width="9.5703125" style="174" customWidth="1"/>
    <col min="14604" max="14604" width="8.85546875" style="174" customWidth="1"/>
    <col min="14605" max="14605" width="10" style="174" customWidth="1"/>
    <col min="14606" max="14606" width="8.85546875" style="174" customWidth="1"/>
    <col min="14607" max="14607" width="8.28515625" style="174" customWidth="1"/>
    <col min="14608" max="14608" width="9.5703125" style="174" customWidth="1"/>
    <col min="14609" max="14609" width="8.5703125" style="174" customWidth="1"/>
    <col min="14610" max="14610" width="9.140625" style="174" customWidth="1"/>
    <col min="14611" max="14611" width="8.42578125" style="174" customWidth="1"/>
    <col min="14612" max="14612" width="9.42578125" style="174" customWidth="1"/>
    <col min="14613" max="14613" width="8.42578125" style="174" customWidth="1"/>
    <col min="14614" max="14848" width="9.140625" style="174"/>
    <col min="14849" max="14849" width="3.85546875" style="174" customWidth="1"/>
    <col min="14850" max="14850" width="6.42578125" style="174" customWidth="1"/>
    <col min="14851" max="14851" width="9.28515625" style="174" customWidth="1"/>
    <col min="14852" max="14852" width="16.28515625" style="174" customWidth="1"/>
    <col min="14853" max="14853" width="9.7109375" style="174" customWidth="1"/>
    <col min="14854" max="14854" width="10.5703125" style="174" customWidth="1"/>
    <col min="14855" max="14855" width="8.7109375" style="174" customWidth="1"/>
    <col min="14856" max="14856" width="9.7109375" style="174" customWidth="1"/>
    <col min="14857" max="14858" width="10.42578125" style="174" customWidth="1"/>
    <col min="14859" max="14859" width="9.5703125" style="174" customWidth="1"/>
    <col min="14860" max="14860" width="8.85546875" style="174" customWidth="1"/>
    <col min="14861" max="14861" width="10" style="174" customWidth="1"/>
    <col min="14862" max="14862" width="8.85546875" style="174" customWidth="1"/>
    <col min="14863" max="14863" width="8.28515625" style="174" customWidth="1"/>
    <col min="14864" max="14864" width="9.5703125" style="174" customWidth="1"/>
    <col min="14865" max="14865" width="8.5703125" style="174" customWidth="1"/>
    <col min="14866" max="14866" width="9.140625" style="174" customWidth="1"/>
    <col min="14867" max="14867" width="8.42578125" style="174" customWidth="1"/>
    <col min="14868" max="14868" width="9.42578125" style="174" customWidth="1"/>
    <col min="14869" max="14869" width="8.42578125" style="174" customWidth="1"/>
    <col min="14870" max="15104" width="9.140625" style="174"/>
    <col min="15105" max="15105" width="3.85546875" style="174" customWidth="1"/>
    <col min="15106" max="15106" width="6.42578125" style="174" customWidth="1"/>
    <col min="15107" max="15107" width="9.28515625" style="174" customWidth="1"/>
    <col min="15108" max="15108" width="16.28515625" style="174" customWidth="1"/>
    <col min="15109" max="15109" width="9.7109375" style="174" customWidth="1"/>
    <col min="15110" max="15110" width="10.5703125" style="174" customWidth="1"/>
    <col min="15111" max="15111" width="8.7109375" style="174" customWidth="1"/>
    <col min="15112" max="15112" width="9.7109375" style="174" customWidth="1"/>
    <col min="15113" max="15114" width="10.42578125" style="174" customWidth="1"/>
    <col min="15115" max="15115" width="9.5703125" style="174" customWidth="1"/>
    <col min="15116" max="15116" width="8.85546875" style="174" customWidth="1"/>
    <col min="15117" max="15117" width="10" style="174" customWidth="1"/>
    <col min="15118" max="15118" width="8.85546875" style="174" customWidth="1"/>
    <col min="15119" max="15119" width="8.28515625" style="174" customWidth="1"/>
    <col min="15120" max="15120" width="9.5703125" style="174" customWidth="1"/>
    <col min="15121" max="15121" width="8.5703125" style="174" customWidth="1"/>
    <col min="15122" max="15122" width="9.140625" style="174" customWidth="1"/>
    <col min="15123" max="15123" width="8.42578125" style="174" customWidth="1"/>
    <col min="15124" max="15124" width="9.42578125" style="174" customWidth="1"/>
    <col min="15125" max="15125" width="8.42578125" style="174" customWidth="1"/>
    <col min="15126" max="15360" width="9.140625" style="174"/>
    <col min="15361" max="15361" width="3.85546875" style="174" customWidth="1"/>
    <col min="15362" max="15362" width="6.42578125" style="174" customWidth="1"/>
    <col min="15363" max="15363" width="9.28515625" style="174" customWidth="1"/>
    <col min="15364" max="15364" width="16.28515625" style="174" customWidth="1"/>
    <col min="15365" max="15365" width="9.7109375" style="174" customWidth="1"/>
    <col min="15366" max="15366" width="10.5703125" style="174" customWidth="1"/>
    <col min="15367" max="15367" width="8.7109375" style="174" customWidth="1"/>
    <col min="15368" max="15368" width="9.7109375" style="174" customWidth="1"/>
    <col min="15369" max="15370" width="10.42578125" style="174" customWidth="1"/>
    <col min="15371" max="15371" width="9.5703125" style="174" customWidth="1"/>
    <col min="15372" max="15372" width="8.85546875" style="174" customWidth="1"/>
    <col min="15373" max="15373" width="10" style="174" customWidth="1"/>
    <col min="15374" max="15374" width="8.85546875" style="174" customWidth="1"/>
    <col min="15375" max="15375" width="8.28515625" style="174" customWidth="1"/>
    <col min="15376" max="15376" width="9.5703125" style="174" customWidth="1"/>
    <col min="15377" max="15377" width="8.5703125" style="174" customWidth="1"/>
    <col min="15378" max="15378" width="9.140625" style="174" customWidth="1"/>
    <col min="15379" max="15379" width="8.42578125" style="174" customWidth="1"/>
    <col min="15380" max="15380" width="9.42578125" style="174" customWidth="1"/>
    <col min="15381" max="15381" width="8.42578125" style="174" customWidth="1"/>
    <col min="15382" max="15616" width="9.140625" style="174"/>
    <col min="15617" max="15617" width="3.85546875" style="174" customWidth="1"/>
    <col min="15618" max="15618" width="6.42578125" style="174" customWidth="1"/>
    <col min="15619" max="15619" width="9.28515625" style="174" customWidth="1"/>
    <col min="15620" max="15620" width="16.28515625" style="174" customWidth="1"/>
    <col min="15621" max="15621" width="9.7109375" style="174" customWidth="1"/>
    <col min="15622" max="15622" width="10.5703125" style="174" customWidth="1"/>
    <col min="15623" max="15623" width="8.7109375" style="174" customWidth="1"/>
    <col min="15624" max="15624" width="9.7109375" style="174" customWidth="1"/>
    <col min="15625" max="15626" width="10.42578125" style="174" customWidth="1"/>
    <col min="15627" max="15627" width="9.5703125" style="174" customWidth="1"/>
    <col min="15628" max="15628" width="8.85546875" style="174" customWidth="1"/>
    <col min="15629" max="15629" width="10" style="174" customWidth="1"/>
    <col min="15630" max="15630" width="8.85546875" style="174" customWidth="1"/>
    <col min="15631" max="15631" width="8.28515625" style="174" customWidth="1"/>
    <col min="15632" max="15632" width="9.5703125" style="174" customWidth="1"/>
    <col min="15633" max="15633" width="8.5703125" style="174" customWidth="1"/>
    <col min="15634" max="15634" width="9.140625" style="174" customWidth="1"/>
    <col min="15635" max="15635" width="8.42578125" style="174" customWidth="1"/>
    <col min="15636" max="15636" width="9.42578125" style="174" customWidth="1"/>
    <col min="15637" max="15637" width="8.42578125" style="174" customWidth="1"/>
    <col min="15638" max="15872" width="9.140625" style="174"/>
    <col min="15873" max="15873" width="3.85546875" style="174" customWidth="1"/>
    <col min="15874" max="15874" width="6.42578125" style="174" customWidth="1"/>
    <col min="15875" max="15875" width="9.28515625" style="174" customWidth="1"/>
    <col min="15876" max="15876" width="16.28515625" style="174" customWidth="1"/>
    <col min="15877" max="15877" width="9.7109375" style="174" customWidth="1"/>
    <col min="15878" max="15878" width="10.5703125" style="174" customWidth="1"/>
    <col min="15879" max="15879" width="8.7109375" style="174" customWidth="1"/>
    <col min="15880" max="15880" width="9.7109375" style="174" customWidth="1"/>
    <col min="15881" max="15882" width="10.42578125" style="174" customWidth="1"/>
    <col min="15883" max="15883" width="9.5703125" style="174" customWidth="1"/>
    <col min="15884" max="15884" width="8.85546875" style="174" customWidth="1"/>
    <col min="15885" max="15885" width="10" style="174" customWidth="1"/>
    <col min="15886" max="15886" width="8.85546875" style="174" customWidth="1"/>
    <col min="15887" max="15887" width="8.28515625" style="174" customWidth="1"/>
    <col min="15888" max="15888" width="9.5703125" style="174" customWidth="1"/>
    <col min="15889" max="15889" width="8.5703125" style="174" customWidth="1"/>
    <col min="15890" max="15890" width="9.140625" style="174" customWidth="1"/>
    <col min="15891" max="15891" width="8.42578125" style="174" customWidth="1"/>
    <col min="15892" max="15892" width="9.42578125" style="174" customWidth="1"/>
    <col min="15893" max="15893" width="8.42578125" style="174" customWidth="1"/>
    <col min="15894" max="16128" width="9.140625" style="174"/>
    <col min="16129" max="16129" width="3.85546875" style="174" customWidth="1"/>
    <col min="16130" max="16130" width="6.42578125" style="174" customWidth="1"/>
    <col min="16131" max="16131" width="9.28515625" style="174" customWidth="1"/>
    <col min="16132" max="16132" width="16.28515625" style="174" customWidth="1"/>
    <col min="16133" max="16133" width="9.7109375" style="174" customWidth="1"/>
    <col min="16134" max="16134" width="10.5703125" style="174" customWidth="1"/>
    <col min="16135" max="16135" width="8.7109375" style="174" customWidth="1"/>
    <col min="16136" max="16136" width="9.7109375" style="174" customWidth="1"/>
    <col min="16137" max="16138" width="10.42578125" style="174" customWidth="1"/>
    <col min="16139" max="16139" width="9.5703125" style="174" customWidth="1"/>
    <col min="16140" max="16140" width="8.85546875" style="174" customWidth="1"/>
    <col min="16141" max="16141" width="10" style="174" customWidth="1"/>
    <col min="16142" max="16142" width="8.85546875" style="174" customWidth="1"/>
    <col min="16143" max="16143" width="8.28515625" style="174" customWidth="1"/>
    <col min="16144" max="16144" width="9.5703125" style="174" customWidth="1"/>
    <col min="16145" max="16145" width="8.5703125" style="174" customWidth="1"/>
    <col min="16146" max="16146" width="9.140625" style="174" customWidth="1"/>
    <col min="16147" max="16147" width="8.42578125" style="174" customWidth="1"/>
    <col min="16148" max="16148" width="9.42578125" style="174" customWidth="1"/>
    <col min="16149" max="16149" width="8.42578125" style="174" customWidth="1"/>
    <col min="16150" max="16384" width="9.140625" style="174"/>
  </cols>
  <sheetData>
    <row r="1" spans="1:42" ht="15.75" x14ac:dyDescent="0.25">
      <c r="A1" s="172" t="s">
        <v>774</v>
      </c>
      <c r="B1" s="242"/>
      <c r="C1" s="242"/>
      <c r="D1" s="242"/>
      <c r="E1" s="242"/>
      <c r="F1" s="242"/>
      <c r="G1" s="242"/>
      <c r="H1" s="242"/>
      <c r="I1" s="252"/>
      <c r="J1" s="252"/>
      <c r="K1" s="252"/>
      <c r="L1" s="252"/>
      <c r="M1" s="252"/>
      <c r="N1" s="252"/>
      <c r="O1" s="252"/>
      <c r="P1" s="236"/>
      <c r="Q1" s="236"/>
      <c r="R1" s="236"/>
      <c r="S1" s="236"/>
      <c r="T1" s="236"/>
      <c r="U1" s="236"/>
      <c r="V1" s="236"/>
      <c r="W1" s="173"/>
      <c r="X1" s="173"/>
    </row>
    <row r="2" spans="1:42" s="86" customFormat="1" ht="15" customHeight="1" x14ac:dyDescent="0.25"/>
    <row r="3" spans="1:42" s="86" customFormat="1" ht="15" customHeight="1" x14ac:dyDescent="0.25">
      <c r="A3" s="253" t="s">
        <v>775</v>
      </c>
    </row>
    <row r="4" spans="1:42" s="86" customFormat="1" ht="15" customHeight="1" thickBot="1" x14ac:dyDescent="0.3">
      <c r="R4" s="252"/>
      <c r="Z4" s="254" t="s">
        <v>776</v>
      </c>
    </row>
    <row r="5" spans="1:42" ht="28.5" customHeight="1" thickBot="1" x14ac:dyDescent="0.3">
      <c r="A5" s="1316" t="s">
        <v>535</v>
      </c>
      <c r="B5" s="1319" t="s">
        <v>777</v>
      </c>
      <c r="C5" s="1320"/>
      <c r="D5" s="1321"/>
      <c r="E5" s="1326" t="s">
        <v>778</v>
      </c>
      <c r="F5" s="1327"/>
      <c r="G5" s="1327"/>
      <c r="H5" s="1327"/>
      <c r="I5" s="1327"/>
      <c r="J5" s="1327"/>
      <c r="K5" s="1327"/>
      <c r="L5" s="1327"/>
      <c r="M5" s="1327"/>
      <c r="N5" s="1327"/>
      <c r="O5" s="1327"/>
      <c r="P5" s="1327"/>
      <c r="Q5" s="1327"/>
      <c r="R5" s="1327"/>
      <c r="S5" s="1327"/>
      <c r="T5" s="1327"/>
      <c r="U5" s="1327"/>
      <c r="V5" s="1327"/>
      <c r="W5" s="1327"/>
      <c r="X5" s="1327"/>
      <c r="Y5" s="1327"/>
      <c r="Z5" s="1328"/>
      <c r="AA5" s="86"/>
      <c r="AB5" s="86"/>
      <c r="AC5" s="86"/>
      <c r="AD5" s="86"/>
      <c r="AE5" s="86"/>
      <c r="AF5" s="86"/>
      <c r="AG5" s="86"/>
      <c r="AH5" s="86"/>
      <c r="AI5" s="86"/>
      <c r="AJ5" s="86"/>
      <c r="AK5" s="86"/>
      <c r="AL5" s="236"/>
      <c r="AM5" s="173"/>
      <c r="AN5" s="173"/>
    </row>
    <row r="6" spans="1:42" ht="19.5" customHeight="1" x14ac:dyDescent="0.25">
      <c r="A6" s="1317"/>
      <c r="B6" s="1322"/>
      <c r="C6" s="1323"/>
      <c r="D6" s="1323"/>
      <c r="E6" s="1329" t="s">
        <v>779</v>
      </c>
      <c r="F6" s="1330"/>
      <c r="G6" s="1330"/>
      <c r="H6" s="1331"/>
      <c r="I6" s="1332" t="s">
        <v>780</v>
      </c>
      <c r="J6" s="1330"/>
      <c r="K6" s="1330"/>
      <c r="L6" s="1333"/>
      <c r="M6" s="1329" t="s">
        <v>781</v>
      </c>
      <c r="N6" s="1330"/>
      <c r="O6" s="1330"/>
      <c r="P6" s="1330"/>
      <c r="Q6" s="1330"/>
      <c r="R6" s="1331"/>
      <c r="S6" s="1329" t="s">
        <v>782</v>
      </c>
      <c r="T6" s="1331"/>
      <c r="U6" s="1332" t="s">
        <v>783</v>
      </c>
      <c r="V6" s="1333"/>
      <c r="W6" s="1329" t="s">
        <v>784</v>
      </c>
      <c r="X6" s="1331"/>
      <c r="Y6" s="1338" t="s">
        <v>785</v>
      </c>
      <c r="Z6" s="1339"/>
      <c r="AA6" s="86"/>
      <c r="AB6" s="86"/>
      <c r="AC6" s="86"/>
      <c r="AD6" s="86"/>
      <c r="AE6" s="86"/>
      <c r="AF6" s="86"/>
      <c r="AG6" s="86"/>
      <c r="AH6" s="86"/>
      <c r="AI6" s="86"/>
      <c r="AJ6" s="86"/>
      <c r="AK6" s="86"/>
      <c r="AL6" s="86"/>
      <c r="AM6" s="86"/>
      <c r="AN6" s="236"/>
      <c r="AO6" s="173"/>
      <c r="AP6" s="173"/>
    </row>
    <row r="7" spans="1:42" ht="19.5" customHeight="1" x14ac:dyDescent="0.25">
      <c r="A7" s="1317"/>
      <c r="B7" s="1322"/>
      <c r="C7" s="1323"/>
      <c r="D7" s="1323"/>
      <c r="E7" s="1334" t="s">
        <v>786</v>
      </c>
      <c r="F7" s="1342"/>
      <c r="G7" s="1342" t="s">
        <v>787</v>
      </c>
      <c r="H7" s="1335"/>
      <c r="I7" s="1336" t="s">
        <v>788</v>
      </c>
      <c r="J7" s="1342"/>
      <c r="K7" s="1342" t="s">
        <v>789</v>
      </c>
      <c r="L7" s="1337"/>
      <c r="M7" s="1334" t="s">
        <v>790</v>
      </c>
      <c r="N7" s="1342"/>
      <c r="O7" s="1342" t="s">
        <v>791</v>
      </c>
      <c r="P7" s="1342"/>
      <c r="Q7" s="1342" t="s">
        <v>792</v>
      </c>
      <c r="R7" s="1335"/>
      <c r="S7" s="1334"/>
      <c r="T7" s="1335"/>
      <c r="U7" s="1336"/>
      <c r="V7" s="1337"/>
      <c r="W7" s="1334"/>
      <c r="X7" s="1335"/>
      <c r="Y7" s="1340"/>
      <c r="Z7" s="1341"/>
      <c r="AA7" s="86"/>
      <c r="AB7" s="86"/>
      <c r="AC7" s="86"/>
      <c r="AD7" s="86"/>
      <c r="AE7" s="86"/>
      <c r="AF7" s="86"/>
      <c r="AG7" s="86"/>
      <c r="AH7" s="86"/>
      <c r="AI7" s="86"/>
      <c r="AJ7" s="86"/>
      <c r="AK7" s="86"/>
      <c r="AL7" s="86"/>
      <c r="AM7" s="236"/>
      <c r="AN7" s="173"/>
      <c r="AO7" s="173"/>
    </row>
    <row r="8" spans="1:42" s="249" customFormat="1" ht="18.75" customHeight="1" thickBot="1" x14ac:dyDescent="0.3">
      <c r="A8" s="1318"/>
      <c r="B8" s="1324"/>
      <c r="C8" s="1325"/>
      <c r="D8" s="1325"/>
      <c r="E8" s="255" t="s">
        <v>793</v>
      </c>
      <c r="F8" s="256" t="s">
        <v>794</v>
      </c>
      <c r="G8" s="256" t="s">
        <v>793</v>
      </c>
      <c r="H8" s="257" t="s">
        <v>794</v>
      </c>
      <c r="I8" s="258" t="s">
        <v>793</v>
      </c>
      <c r="J8" s="256" t="s">
        <v>794</v>
      </c>
      <c r="K8" s="256" t="s">
        <v>793</v>
      </c>
      <c r="L8" s="259" t="s">
        <v>794</v>
      </c>
      <c r="M8" s="255" t="s">
        <v>793</v>
      </c>
      <c r="N8" s="256" t="s">
        <v>794</v>
      </c>
      <c r="O8" s="256" t="s">
        <v>793</v>
      </c>
      <c r="P8" s="256" t="s">
        <v>794</v>
      </c>
      <c r="Q8" s="256" t="s">
        <v>793</v>
      </c>
      <c r="R8" s="257" t="s">
        <v>794</v>
      </c>
      <c r="S8" s="255" t="s">
        <v>793</v>
      </c>
      <c r="T8" s="257" t="s">
        <v>794</v>
      </c>
      <c r="U8" s="258" t="s">
        <v>793</v>
      </c>
      <c r="V8" s="259" t="s">
        <v>794</v>
      </c>
      <c r="W8" s="255" t="s">
        <v>793</v>
      </c>
      <c r="X8" s="257" t="s">
        <v>794</v>
      </c>
      <c r="Y8" s="260" t="s">
        <v>795</v>
      </c>
      <c r="Z8" s="261" t="s">
        <v>794</v>
      </c>
      <c r="AA8" s="262"/>
      <c r="AB8" s="262"/>
      <c r="AC8" s="262"/>
      <c r="AD8" s="262"/>
      <c r="AE8" s="262"/>
      <c r="AF8" s="262"/>
      <c r="AG8" s="262"/>
      <c r="AH8" s="262"/>
      <c r="AI8" s="262"/>
      <c r="AJ8" s="262"/>
      <c r="AK8" s="262"/>
      <c r="AL8" s="262"/>
      <c r="AM8" s="232"/>
      <c r="AN8" s="176"/>
      <c r="AO8" s="176"/>
    </row>
    <row r="9" spans="1:42" ht="15" customHeight="1" x14ac:dyDescent="0.25">
      <c r="A9" s="263">
        <v>1</v>
      </c>
      <c r="B9" s="1346" t="s">
        <v>796</v>
      </c>
      <c r="C9" s="1348" t="s">
        <v>797</v>
      </c>
      <c r="D9" s="1349"/>
      <c r="E9" s="264">
        <v>269943.55900000001</v>
      </c>
      <c r="F9" s="265">
        <v>6625.1570000000002</v>
      </c>
      <c r="G9" s="265">
        <v>213675.86499999999</v>
      </c>
      <c r="H9" s="266">
        <v>822.56200000000001</v>
      </c>
      <c r="I9" s="267">
        <v>26855.916000000001</v>
      </c>
      <c r="J9" s="268">
        <v>101.85</v>
      </c>
      <c r="K9" s="268">
        <v>4581.5940000000001</v>
      </c>
      <c r="L9" s="269">
        <v>120.96</v>
      </c>
      <c r="M9" s="270">
        <v>33053.317999999999</v>
      </c>
      <c r="N9" s="271">
        <v>352.02499999999998</v>
      </c>
      <c r="O9" s="271">
        <v>85.016999999999996</v>
      </c>
      <c r="P9" s="271">
        <v>0</v>
      </c>
      <c r="Q9" s="271">
        <v>0</v>
      </c>
      <c r="R9" s="266">
        <v>0</v>
      </c>
      <c r="S9" s="272">
        <v>0</v>
      </c>
      <c r="T9" s="266">
        <v>0</v>
      </c>
      <c r="U9" s="267">
        <v>27308.506000000001</v>
      </c>
      <c r="V9" s="269">
        <v>370.55099999999999</v>
      </c>
      <c r="W9" s="270">
        <v>71975.076000000001</v>
      </c>
      <c r="X9" s="273">
        <v>1879.0840000000001</v>
      </c>
      <c r="Y9" s="274">
        <f t="shared" ref="Y9:Z13" si="0">E9+G9+I9+K9+M9+O9+Q9+S9+U9+W9</f>
        <v>647478.85100000002</v>
      </c>
      <c r="Z9" s="275">
        <f t="shared" si="0"/>
        <v>10272.189</v>
      </c>
      <c r="AA9" s="86"/>
      <c r="AB9" s="86"/>
      <c r="AC9" s="86"/>
      <c r="AD9" s="86"/>
      <c r="AE9" s="86"/>
      <c r="AF9" s="86"/>
      <c r="AG9" s="236"/>
      <c r="AH9" s="173"/>
      <c r="AI9" s="173"/>
    </row>
    <row r="10" spans="1:42" ht="15" customHeight="1" x14ac:dyDescent="0.25">
      <c r="A10" s="263">
        <v>2</v>
      </c>
      <c r="B10" s="1347"/>
      <c r="C10" s="1350" t="s">
        <v>798</v>
      </c>
      <c r="D10" s="1351"/>
      <c r="E10" s="276">
        <v>7981.2489999999998</v>
      </c>
      <c r="F10" s="277">
        <v>20</v>
      </c>
      <c r="G10" s="278">
        <v>37554.055</v>
      </c>
      <c r="H10" s="279">
        <v>0</v>
      </c>
      <c r="I10" s="280">
        <v>20541.146000000001</v>
      </c>
      <c r="J10" s="281">
        <v>268</v>
      </c>
      <c r="K10" s="281">
        <v>2883.4940000000001</v>
      </c>
      <c r="L10" s="282">
        <v>0</v>
      </c>
      <c r="M10" s="283">
        <v>6955.2529999999997</v>
      </c>
      <c r="N10" s="277">
        <v>0</v>
      </c>
      <c r="O10" s="277">
        <v>444.291</v>
      </c>
      <c r="P10" s="277">
        <v>0</v>
      </c>
      <c r="Q10" s="277">
        <v>0</v>
      </c>
      <c r="R10" s="279">
        <v>0</v>
      </c>
      <c r="S10" s="284">
        <v>0</v>
      </c>
      <c r="T10" s="279">
        <v>0</v>
      </c>
      <c r="U10" s="280">
        <v>13919.156999999999</v>
      </c>
      <c r="V10" s="282">
        <v>0</v>
      </c>
      <c r="W10" s="283">
        <v>74408.077000000005</v>
      </c>
      <c r="X10" s="285">
        <v>40.44</v>
      </c>
      <c r="Y10" s="286">
        <f t="shared" si="0"/>
        <v>164686.72200000001</v>
      </c>
      <c r="Z10" s="287">
        <f t="shared" si="0"/>
        <v>328.44</v>
      </c>
      <c r="AA10" s="86"/>
      <c r="AB10" s="86"/>
      <c r="AC10" s="86"/>
      <c r="AD10" s="86"/>
      <c r="AE10" s="86"/>
      <c r="AF10" s="86"/>
      <c r="AG10" s="236"/>
      <c r="AH10" s="173"/>
      <c r="AI10" s="173"/>
    </row>
    <row r="11" spans="1:42" ht="15" customHeight="1" x14ac:dyDescent="0.25">
      <c r="A11" s="288">
        <v>3</v>
      </c>
      <c r="B11" s="1347"/>
      <c r="C11" s="1352" t="s">
        <v>799</v>
      </c>
      <c r="D11" s="1350"/>
      <c r="E11" s="276">
        <v>217447.05</v>
      </c>
      <c r="F11" s="278">
        <v>8839.2929999999997</v>
      </c>
      <c r="G11" s="278">
        <v>88649.892000000007</v>
      </c>
      <c r="H11" s="279">
        <v>4271.7780000000002</v>
      </c>
      <c r="I11" s="280">
        <v>28100.798999999999</v>
      </c>
      <c r="J11" s="281">
        <v>13299.349</v>
      </c>
      <c r="K11" s="281">
        <v>5483.8090000000002</v>
      </c>
      <c r="L11" s="289">
        <v>3317.7510000000002</v>
      </c>
      <c r="M11" s="283">
        <v>7331.3050000000003</v>
      </c>
      <c r="N11" s="281">
        <v>6074.6220000000003</v>
      </c>
      <c r="O11" s="281">
        <v>5004.0749999999998</v>
      </c>
      <c r="P11" s="281">
        <v>1551.3989999999999</v>
      </c>
      <c r="Q11" s="277">
        <v>0</v>
      </c>
      <c r="R11" s="279">
        <v>0</v>
      </c>
      <c r="S11" s="284">
        <v>0</v>
      </c>
      <c r="T11" s="279">
        <v>0</v>
      </c>
      <c r="U11" s="280">
        <v>32990.017</v>
      </c>
      <c r="V11" s="289">
        <v>17275.268</v>
      </c>
      <c r="W11" s="283">
        <v>134472.63200000001</v>
      </c>
      <c r="X11" s="285">
        <v>18748.063999999998</v>
      </c>
      <c r="Y11" s="286">
        <f t="shared" si="0"/>
        <v>519479.57900000003</v>
      </c>
      <c r="Z11" s="287">
        <f t="shared" si="0"/>
        <v>73377.52399999999</v>
      </c>
      <c r="AA11" s="86"/>
      <c r="AB11" s="86"/>
      <c r="AC11" s="86"/>
      <c r="AD11" s="86"/>
      <c r="AE11" s="86"/>
      <c r="AF11" s="86"/>
      <c r="AG11" s="236"/>
      <c r="AH11" s="173"/>
      <c r="AI11" s="173"/>
    </row>
    <row r="12" spans="1:42" ht="15" customHeight="1" x14ac:dyDescent="0.25">
      <c r="A12" s="288">
        <v>4</v>
      </c>
      <c r="B12" s="1343" t="s">
        <v>800</v>
      </c>
      <c r="C12" s="1344"/>
      <c r="D12" s="1345"/>
      <c r="E12" s="276">
        <v>7865.1239999999998</v>
      </c>
      <c r="F12" s="278">
        <v>6.76</v>
      </c>
      <c r="G12" s="278">
        <v>0</v>
      </c>
      <c r="H12" s="279">
        <v>0</v>
      </c>
      <c r="I12" s="290">
        <v>0</v>
      </c>
      <c r="J12" s="277">
        <v>0</v>
      </c>
      <c r="K12" s="277">
        <v>0</v>
      </c>
      <c r="L12" s="282">
        <v>0</v>
      </c>
      <c r="M12" s="284">
        <v>0</v>
      </c>
      <c r="N12" s="277">
        <v>0</v>
      </c>
      <c r="O12" s="277">
        <v>0</v>
      </c>
      <c r="P12" s="277">
        <v>0</v>
      </c>
      <c r="Q12" s="277">
        <v>0</v>
      </c>
      <c r="R12" s="279">
        <v>0</v>
      </c>
      <c r="S12" s="284">
        <v>0</v>
      </c>
      <c r="T12" s="279">
        <v>0</v>
      </c>
      <c r="U12" s="280">
        <v>3921.09</v>
      </c>
      <c r="V12" s="282">
        <v>156.673</v>
      </c>
      <c r="W12" s="283">
        <v>28047.162</v>
      </c>
      <c r="X12" s="285">
        <v>1428.123</v>
      </c>
      <c r="Y12" s="286">
        <f t="shared" si="0"/>
        <v>39833.376000000004</v>
      </c>
      <c r="Z12" s="287">
        <f t="shared" si="0"/>
        <v>1591.556</v>
      </c>
      <c r="AA12" s="86"/>
      <c r="AB12" s="86"/>
      <c r="AC12" s="86"/>
      <c r="AD12" s="86"/>
      <c r="AE12" s="86"/>
      <c r="AF12" s="86"/>
      <c r="AG12" s="236"/>
      <c r="AH12" s="173"/>
      <c r="AI12" s="173"/>
    </row>
    <row r="13" spans="1:42" ht="15" customHeight="1" thickBot="1" x14ac:dyDescent="0.3">
      <c r="A13" s="291">
        <v>5</v>
      </c>
      <c r="B13" s="1354" t="s">
        <v>801</v>
      </c>
      <c r="C13" s="1355"/>
      <c r="D13" s="1356"/>
      <c r="E13" s="292">
        <v>0</v>
      </c>
      <c r="F13" s="293">
        <v>0</v>
      </c>
      <c r="G13" s="293">
        <v>0</v>
      </c>
      <c r="H13" s="294">
        <v>0</v>
      </c>
      <c r="I13" s="295">
        <v>0</v>
      </c>
      <c r="J13" s="293">
        <v>0</v>
      </c>
      <c r="K13" s="293">
        <v>0</v>
      </c>
      <c r="L13" s="296">
        <v>0</v>
      </c>
      <c r="M13" s="297">
        <v>0</v>
      </c>
      <c r="N13" s="293">
        <v>0</v>
      </c>
      <c r="O13" s="293">
        <v>0</v>
      </c>
      <c r="P13" s="293">
        <v>0</v>
      </c>
      <c r="Q13" s="293">
        <v>0</v>
      </c>
      <c r="R13" s="294">
        <v>0</v>
      </c>
      <c r="S13" s="298">
        <v>0</v>
      </c>
      <c r="T13" s="299">
        <v>0</v>
      </c>
      <c r="U13" s="300">
        <v>0</v>
      </c>
      <c r="V13" s="301">
        <v>0</v>
      </c>
      <c r="W13" s="298">
        <v>0</v>
      </c>
      <c r="X13" s="299">
        <v>0</v>
      </c>
      <c r="Y13" s="302">
        <f t="shared" si="0"/>
        <v>0</v>
      </c>
      <c r="Z13" s="303">
        <f t="shared" si="0"/>
        <v>0</v>
      </c>
      <c r="AA13" s="86"/>
      <c r="AB13" s="86"/>
      <c r="AC13" s="86"/>
      <c r="AD13" s="86"/>
      <c r="AE13" s="236"/>
      <c r="AF13" s="173"/>
      <c r="AG13" s="173"/>
    </row>
    <row r="14" spans="1:42" s="320" customFormat="1" ht="15" customHeight="1" thickBot="1" x14ac:dyDescent="0.3">
      <c r="A14" s="304">
        <v>6</v>
      </c>
      <c r="B14" s="1357" t="s">
        <v>785</v>
      </c>
      <c r="C14" s="1358"/>
      <c r="D14" s="1359"/>
      <c r="E14" s="305">
        <f>SUM(E9:E13)</f>
        <v>503236.98200000002</v>
      </c>
      <c r="F14" s="306">
        <f t="shared" ref="F14:Z14" si="1">SUM(F9:F13)</f>
        <v>15491.210000000001</v>
      </c>
      <c r="G14" s="306">
        <f t="shared" si="1"/>
        <v>339879.81199999998</v>
      </c>
      <c r="H14" s="307">
        <f t="shared" si="1"/>
        <v>5094.34</v>
      </c>
      <c r="I14" s="308">
        <f t="shared" si="1"/>
        <v>75497.861000000004</v>
      </c>
      <c r="J14" s="309">
        <f t="shared" si="1"/>
        <v>13669.199000000001</v>
      </c>
      <c r="K14" s="309">
        <f t="shared" si="1"/>
        <v>12948.897000000001</v>
      </c>
      <c r="L14" s="310">
        <f t="shared" si="1"/>
        <v>3438.7110000000002</v>
      </c>
      <c r="M14" s="311">
        <f t="shared" si="1"/>
        <v>47339.875999999997</v>
      </c>
      <c r="N14" s="309">
        <f t="shared" si="1"/>
        <v>6426.6469999999999</v>
      </c>
      <c r="O14" s="309">
        <f t="shared" si="1"/>
        <v>5533.3829999999998</v>
      </c>
      <c r="P14" s="309">
        <f t="shared" si="1"/>
        <v>1551.3989999999999</v>
      </c>
      <c r="Q14" s="312">
        <f t="shared" si="1"/>
        <v>0</v>
      </c>
      <c r="R14" s="313">
        <f t="shared" si="1"/>
        <v>0</v>
      </c>
      <c r="S14" s="314">
        <f t="shared" si="1"/>
        <v>0</v>
      </c>
      <c r="T14" s="315">
        <f t="shared" si="1"/>
        <v>0</v>
      </c>
      <c r="U14" s="308">
        <f t="shared" si="1"/>
        <v>78138.76999999999</v>
      </c>
      <c r="V14" s="310">
        <f t="shared" si="1"/>
        <v>17802.491999999998</v>
      </c>
      <c r="W14" s="311">
        <f t="shared" si="1"/>
        <v>308902.94700000004</v>
      </c>
      <c r="X14" s="307">
        <f t="shared" si="1"/>
        <v>22095.710999999999</v>
      </c>
      <c r="Y14" s="316">
        <f t="shared" si="1"/>
        <v>1371478.5280000002</v>
      </c>
      <c r="Z14" s="317">
        <f t="shared" si="1"/>
        <v>85569.708999999988</v>
      </c>
      <c r="AA14" s="318"/>
      <c r="AB14" s="318"/>
      <c r="AC14" s="318"/>
      <c r="AD14" s="318"/>
      <c r="AE14" s="233"/>
      <c r="AF14" s="319"/>
      <c r="AG14" s="319"/>
    </row>
    <row r="15" spans="1:42" s="86" customFormat="1" ht="15" customHeight="1" x14ac:dyDescent="0.25"/>
    <row r="16" spans="1:42" ht="14.25" customHeight="1" x14ac:dyDescent="0.25">
      <c r="A16" s="253" t="s">
        <v>802</v>
      </c>
      <c r="B16" s="321"/>
      <c r="C16" s="321"/>
      <c r="D16" s="321"/>
      <c r="E16" s="321"/>
      <c r="F16" s="321"/>
      <c r="G16" s="321"/>
      <c r="H16" s="321"/>
      <c r="I16" s="321"/>
      <c r="J16" s="321"/>
      <c r="K16" s="321"/>
      <c r="L16" s="321"/>
      <c r="M16" s="321"/>
      <c r="N16" s="321"/>
      <c r="O16" s="321"/>
      <c r="P16" s="321"/>
      <c r="Q16" s="321"/>
      <c r="R16" s="321"/>
      <c r="S16" s="321"/>
      <c r="T16" s="321"/>
      <c r="U16" s="321"/>
      <c r="V16" s="173"/>
      <c r="W16" s="173"/>
      <c r="X16" s="173"/>
    </row>
    <row r="17" spans="1:33" ht="14.25" customHeight="1" thickBot="1" x14ac:dyDescent="0.3">
      <c r="A17" s="253"/>
      <c r="B17" s="321"/>
      <c r="C17" s="321"/>
      <c r="D17" s="321"/>
      <c r="E17" s="321"/>
      <c r="F17" s="321"/>
      <c r="G17" s="321"/>
      <c r="H17" s="321"/>
      <c r="I17" s="321"/>
      <c r="J17" s="321"/>
      <c r="K17" s="321"/>
      <c r="L17" s="321"/>
      <c r="M17" s="322" t="s">
        <v>776</v>
      </c>
      <c r="N17" s="86"/>
      <c r="O17" s="86"/>
      <c r="P17" s="86"/>
      <c r="Q17" s="86"/>
      <c r="R17" s="86"/>
      <c r="S17" s="86"/>
      <c r="T17" s="86"/>
      <c r="U17" s="86"/>
      <c r="V17" s="86"/>
      <c r="W17" s="173"/>
      <c r="X17" s="173"/>
    </row>
    <row r="18" spans="1:33" ht="28.5" customHeight="1" x14ac:dyDescent="0.25">
      <c r="A18" s="1360" t="s">
        <v>535</v>
      </c>
      <c r="B18" s="1363" t="s">
        <v>777</v>
      </c>
      <c r="C18" s="1363"/>
      <c r="D18" s="1363"/>
      <c r="E18" s="1376" t="s">
        <v>803</v>
      </c>
      <c r="F18" s="1366"/>
      <c r="G18" s="1367"/>
      <c r="H18" s="1377" t="s">
        <v>804</v>
      </c>
      <c r="I18" s="1378"/>
      <c r="J18" s="1379"/>
      <c r="K18" s="1366" t="s">
        <v>785</v>
      </c>
      <c r="L18" s="1366"/>
      <c r="M18" s="1367"/>
      <c r="N18" s="86"/>
      <c r="O18" s="86"/>
      <c r="P18" s="86"/>
      <c r="Q18" s="86"/>
      <c r="R18" s="86"/>
      <c r="S18" s="86"/>
      <c r="T18" s="86"/>
      <c r="U18" s="86"/>
      <c r="V18" s="86"/>
      <c r="W18" s="173"/>
      <c r="X18" s="173"/>
    </row>
    <row r="19" spans="1:33" ht="44.25" customHeight="1" x14ac:dyDescent="0.25">
      <c r="A19" s="1361"/>
      <c r="B19" s="1364"/>
      <c r="C19" s="1364"/>
      <c r="D19" s="1364"/>
      <c r="E19" s="323" t="s">
        <v>805</v>
      </c>
      <c r="F19" s="324" t="s">
        <v>806</v>
      </c>
      <c r="G19" s="325" t="s">
        <v>807</v>
      </c>
      <c r="H19" s="323" t="s">
        <v>808</v>
      </c>
      <c r="I19" s="324" t="s">
        <v>806</v>
      </c>
      <c r="J19" s="325" t="s">
        <v>807</v>
      </c>
      <c r="K19" s="326" t="s">
        <v>808</v>
      </c>
      <c r="L19" s="327" t="s">
        <v>806</v>
      </c>
      <c r="M19" s="325" t="s">
        <v>807</v>
      </c>
      <c r="N19" s="86"/>
      <c r="O19" s="86"/>
      <c r="P19" s="86"/>
      <c r="Q19" s="86"/>
      <c r="R19" s="86"/>
      <c r="S19" s="86"/>
      <c r="T19" s="86"/>
      <c r="U19" s="86"/>
      <c r="V19" s="86"/>
      <c r="W19" s="86"/>
      <c r="X19" s="86"/>
      <c r="Y19" s="86"/>
      <c r="Z19" s="86"/>
      <c r="AA19" s="86"/>
      <c r="AB19" s="86"/>
      <c r="AC19" s="86"/>
      <c r="AD19" s="86"/>
      <c r="AE19" s="86"/>
      <c r="AF19" s="86"/>
      <c r="AG19" s="86"/>
    </row>
    <row r="20" spans="1:33" s="249" customFormat="1" ht="25.5" customHeight="1" thickBot="1" x14ac:dyDescent="0.3">
      <c r="A20" s="1362"/>
      <c r="B20" s="1365"/>
      <c r="C20" s="1365"/>
      <c r="D20" s="1365"/>
      <c r="E20" s="255">
        <v>1</v>
      </c>
      <c r="F20" s="256">
        <v>2</v>
      </c>
      <c r="G20" s="257" t="s">
        <v>809</v>
      </c>
      <c r="H20" s="255">
        <v>4</v>
      </c>
      <c r="I20" s="256">
        <v>5</v>
      </c>
      <c r="J20" s="257" t="s">
        <v>810</v>
      </c>
      <c r="K20" s="258">
        <v>7</v>
      </c>
      <c r="L20" s="328">
        <v>8</v>
      </c>
      <c r="M20" s="257" t="s">
        <v>811</v>
      </c>
      <c r="N20" s="262"/>
      <c r="O20" s="86"/>
      <c r="P20" s="86"/>
      <c r="Q20" s="86"/>
      <c r="R20" s="329"/>
      <c r="S20" s="86"/>
      <c r="T20" s="86"/>
      <c r="U20" s="262"/>
      <c r="V20" s="262"/>
      <c r="W20" s="262"/>
      <c r="X20" s="262"/>
      <c r="Y20" s="262"/>
      <c r="Z20" s="262"/>
      <c r="AA20" s="262"/>
      <c r="AB20" s="262"/>
      <c r="AC20" s="262"/>
      <c r="AD20" s="262"/>
      <c r="AE20" s="262"/>
      <c r="AF20" s="262"/>
      <c r="AG20" s="262"/>
    </row>
    <row r="21" spans="1:33" ht="13.5" customHeight="1" x14ac:dyDescent="0.25">
      <c r="A21" s="330">
        <v>1</v>
      </c>
      <c r="B21" s="1368" t="s">
        <v>812</v>
      </c>
      <c r="C21" s="1370" t="s">
        <v>813</v>
      </c>
      <c r="D21" s="331" t="s">
        <v>814</v>
      </c>
      <c r="E21" s="332">
        <v>111.825</v>
      </c>
      <c r="F21" s="265">
        <v>102600.817</v>
      </c>
      <c r="G21" s="333">
        <f>F21/0.012/E21</f>
        <v>76459.361353305008</v>
      </c>
      <c r="H21" s="334">
        <f>K21-E21</f>
        <v>22.381999999999991</v>
      </c>
      <c r="I21" s="265">
        <f>L21-F21</f>
        <v>30995.419000000009</v>
      </c>
      <c r="J21" s="333">
        <f>I21/0.012/H21</f>
        <v>115403.07315402266</v>
      </c>
      <c r="K21" s="335">
        <v>134.20699999999999</v>
      </c>
      <c r="L21" s="265">
        <v>133596.236</v>
      </c>
      <c r="M21" s="333">
        <f>L21/0.012/K21</f>
        <v>82954.090819902587</v>
      </c>
      <c r="N21" s="336"/>
      <c r="O21" s="86"/>
      <c r="P21" s="86"/>
      <c r="Q21" s="86"/>
      <c r="R21" s="86"/>
      <c r="S21" s="86"/>
      <c r="T21" s="86"/>
      <c r="U21" s="337"/>
      <c r="V21" s="86"/>
      <c r="W21" s="86"/>
      <c r="X21" s="86"/>
      <c r="Y21" s="86"/>
      <c r="Z21" s="86"/>
      <c r="AA21" s="86"/>
      <c r="AB21" s="86"/>
      <c r="AC21" s="86"/>
      <c r="AD21" s="86"/>
      <c r="AE21" s="86"/>
      <c r="AF21" s="86"/>
      <c r="AG21" s="86"/>
    </row>
    <row r="22" spans="1:33" ht="14.25" customHeight="1" x14ac:dyDescent="0.25">
      <c r="A22" s="338">
        <v>2</v>
      </c>
      <c r="B22" s="1369"/>
      <c r="C22" s="1370"/>
      <c r="D22" s="339" t="s">
        <v>815</v>
      </c>
      <c r="E22" s="340">
        <v>212.30600000000001</v>
      </c>
      <c r="F22" s="265">
        <v>147655.299</v>
      </c>
      <c r="G22" s="333">
        <f t="shared" ref="G22:G32" si="2">F22/0.012/E22</f>
        <v>57956.950109747246</v>
      </c>
      <c r="H22" s="334">
        <f t="shared" ref="H22:I30" si="3">K22-E22</f>
        <v>43.532999999999987</v>
      </c>
      <c r="I22" s="265">
        <f t="shared" si="3"/>
        <v>45774.822000000015</v>
      </c>
      <c r="J22" s="333">
        <f t="shared" ref="J22:J32" si="4">I22/0.012/H22</f>
        <v>87624.755932281303</v>
      </c>
      <c r="K22" s="341">
        <v>255.839</v>
      </c>
      <c r="L22" s="278">
        <v>193430.12100000001</v>
      </c>
      <c r="M22" s="333">
        <f t="shared" ref="M22:M32" si="5">L22/0.012/K22</f>
        <v>63005.158517661497</v>
      </c>
      <c r="N22" s="336"/>
      <c r="O22" s="86"/>
      <c r="P22" s="86"/>
      <c r="Q22" s="86"/>
      <c r="R22" s="86"/>
      <c r="S22" s="86"/>
      <c r="T22" s="86"/>
      <c r="U22" s="86"/>
      <c r="V22" s="337"/>
      <c r="W22" s="86"/>
      <c r="X22" s="86"/>
      <c r="Y22" s="86"/>
      <c r="Z22" s="86"/>
      <c r="AA22" s="86"/>
      <c r="AB22" s="86"/>
      <c r="AC22" s="86"/>
      <c r="AD22" s="86"/>
      <c r="AE22" s="86"/>
      <c r="AF22" s="86"/>
      <c r="AG22" s="86"/>
    </row>
    <row r="23" spans="1:33" ht="15" customHeight="1" x14ac:dyDescent="0.25">
      <c r="A23" s="338">
        <v>3</v>
      </c>
      <c r="B23" s="1369"/>
      <c r="C23" s="1370"/>
      <c r="D23" s="339" t="s">
        <v>816</v>
      </c>
      <c r="E23" s="340">
        <v>416.988</v>
      </c>
      <c r="F23" s="265">
        <v>188719.217</v>
      </c>
      <c r="G23" s="333">
        <f t="shared" si="2"/>
        <v>37714.757778800988</v>
      </c>
      <c r="H23" s="334">
        <f t="shared" si="3"/>
        <v>104.41299999999995</v>
      </c>
      <c r="I23" s="265">
        <f t="shared" si="3"/>
        <v>78037.994999999995</v>
      </c>
      <c r="J23" s="333">
        <f t="shared" si="4"/>
        <v>62283.108904063687</v>
      </c>
      <c r="K23" s="341">
        <v>521.40099999999995</v>
      </c>
      <c r="L23" s="278">
        <v>266757.212</v>
      </c>
      <c r="M23" s="333">
        <f t="shared" si="5"/>
        <v>42634.685523554173</v>
      </c>
      <c r="N23" s="336"/>
      <c r="O23" s="86"/>
      <c r="P23" s="86"/>
      <c r="Q23" s="86"/>
      <c r="R23" s="86"/>
      <c r="S23" s="86"/>
      <c r="T23" s="86"/>
      <c r="U23" s="337"/>
      <c r="V23" s="86"/>
      <c r="W23" s="86"/>
      <c r="X23" s="86"/>
      <c r="Y23" s="86"/>
      <c r="Z23" s="86"/>
      <c r="AA23" s="86"/>
      <c r="AB23" s="86"/>
      <c r="AC23" s="86"/>
      <c r="AD23" s="86"/>
      <c r="AE23" s="86"/>
      <c r="AF23" s="86"/>
      <c r="AG23" s="86"/>
    </row>
    <row r="24" spans="1:33" ht="15" customHeight="1" x14ac:dyDescent="0.25">
      <c r="A24" s="338">
        <v>4</v>
      </c>
      <c r="B24" s="1369"/>
      <c r="C24" s="1370"/>
      <c r="D24" s="339" t="s">
        <v>817</v>
      </c>
      <c r="E24" s="340">
        <v>117.861</v>
      </c>
      <c r="F24" s="265">
        <v>35232.627999999997</v>
      </c>
      <c r="G24" s="333">
        <f t="shared" si="2"/>
        <v>24911.143918118232</v>
      </c>
      <c r="H24" s="334">
        <f t="shared" si="3"/>
        <v>11.665000000000006</v>
      </c>
      <c r="I24" s="265">
        <f t="shared" si="3"/>
        <v>6273.4279999999999</v>
      </c>
      <c r="J24" s="333">
        <f t="shared" si="4"/>
        <v>44816.602371767367</v>
      </c>
      <c r="K24" s="341">
        <v>129.52600000000001</v>
      </c>
      <c r="L24" s="278">
        <v>41506.055999999997</v>
      </c>
      <c r="M24" s="333">
        <f t="shared" si="5"/>
        <v>26703.812361996814</v>
      </c>
      <c r="N24" s="336"/>
      <c r="O24" s="86"/>
      <c r="P24" s="86"/>
      <c r="Q24" s="86"/>
      <c r="R24" s="86"/>
      <c r="S24" s="86"/>
      <c r="T24" s="86"/>
      <c r="U24" s="86"/>
      <c r="V24" s="86"/>
      <c r="W24" s="86"/>
      <c r="X24" s="86"/>
      <c r="Y24" s="86"/>
      <c r="Z24" s="86"/>
      <c r="AA24" s="86"/>
      <c r="AB24" s="86"/>
      <c r="AC24" s="86"/>
      <c r="AD24" s="86"/>
      <c r="AE24" s="86"/>
      <c r="AF24" s="86"/>
      <c r="AG24" s="86"/>
    </row>
    <row r="25" spans="1:33" ht="15" customHeight="1" x14ac:dyDescent="0.25">
      <c r="A25" s="338">
        <v>5</v>
      </c>
      <c r="B25" s="1369"/>
      <c r="C25" s="1370"/>
      <c r="D25" s="339" t="s">
        <v>818</v>
      </c>
      <c r="E25" s="340">
        <v>2.367</v>
      </c>
      <c r="F25" s="265">
        <v>915.85599999999999</v>
      </c>
      <c r="G25" s="333">
        <f t="shared" si="2"/>
        <v>32243.909308548089</v>
      </c>
      <c r="H25" s="334">
        <f t="shared" si="3"/>
        <v>0.63300000000000001</v>
      </c>
      <c r="I25" s="265">
        <f t="shared" si="3"/>
        <v>284.61400000000003</v>
      </c>
      <c r="J25" s="333">
        <f t="shared" si="4"/>
        <v>37468.931016324386</v>
      </c>
      <c r="K25" s="341">
        <v>3</v>
      </c>
      <c r="L25" s="278">
        <v>1200.47</v>
      </c>
      <c r="M25" s="333">
        <f t="shared" si="5"/>
        <v>33346.388888888891</v>
      </c>
      <c r="N25" s="336"/>
      <c r="O25" s="86"/>
      <c r="P25" s="86"/>
      <c r="Q25" s="86"/>
      <c r="R25" s="86"/>
      <c r="S25" s="86"/>
      <c r="T25" s="86"/>
      <c r="U25" s="86"/>
      <c r="V25" s="86"/>
      <c r="W25" s="86"/>
      <c r="X25" s="86"/>
      <c r="Y25" s="86"/>
      <c r="Z25" s="86"/>
      <c r="AA25" s="86"/>
      <c r="AB25" s="86"/>
      <c r="AC25" s="86"/>
      <c r="AD25" s="86"/>
      <c r="AE25" s="86"/>
      <c r="AF25" s="86"/>
      <c r="AG25" s="86"/>
    </row>
    <row r="26" spans="1:33" ht="15" customHeight="1" x14ac:dyDescent="0.25">
      <c r="A26" s="338"/>
      <c r="B26" s="1369"/>
      <c r="C26" s="1370"/>
      <c r="D26" s="342" t="s">
        <v>799</v>
      </c>
      <c r="E26" s="343">
        <v>2.629</v>
      </c>
      <c r="F26" s="344">
        <v>2647.6370000000002</v>
      </c>
      <c r="G26" s="345">
        <f t="shared" si="2"/>
        <v>83924.083935590214</v>
      </c>
      <c r="H26" s="346">
        <f t="shared" si="3"/>
        <v>8.202</v>
      </c>
      <c r="I26" s="344">
        <f t="shared" si="3"/>
        <v>8341.1179999999986</v>
      </c>
      <c r="J26" s="345">
        <f t="shared" si="4"/>
        <v>84746.789400959096</v>
      </c>
      <c r="K26" s="347">
        <v>10.831</v>
      </c>
      <c r="L26" s="348">
        <v>10988.754999999999</v>
      </c>
      <c r="M26" s="345">
        <f t="shared" si="5"/>
        <v>84547.094758871142</v>
      </c>
      <c r="N26" s="336"/>
      <c r="O26" s="86"/>
      <c r="P26" s="86"/>
      <c r="Q26" s="86"/>
      <c r="R26" s="86"/>
      <c r="S26" s="86"/>
      <c r="T26" s="86"/>
      <c r="U26" s="86"/>
      <c r="V26" s="86"/>
      <c r="W26" s="86"/>
      <c r="X26" s="86"/>
      <c r="Y26" s="86"/>
      <c r="Z26" s="86"/>
      <c r="AA26" s="86"/>
      <c r="AB26" s="86"/>
      <c r="AC26" s="86"/>
      <c r="AD26" s="86"/>
      <c r="AE26" s="86"/>
      <c r="AF26" s="86"/>
      <c r="AG26" s="86"/>
    </row>
    <row r="27" spans="1:33" ht="15" customHeight="1" x14ac:dyDescent="0.25">
      <c r="A27" s="338">
        <v>6</v>
      </c>
      <c r="B27" s="1369"/>
      <c r="C27" s="1371"/>
      <c r="D27" s="339" t="s">
        <v>785</v>
      </c>
      <c r="E27" s="340">
        <f>SUM(E21:E26)</f>
        <v>863.976</v>
      </c>
      <c r="F27" s="265">
        <f>SUM(F21:F26)</f>
        <v>477771.45400000003</v>
      </c>
      <c r="G27" s="333">
        <f t="shared" si="2"/>
        <v>46082.631732054288</v>
      </c>
      <c r="H27" s="334">
        <f t="shared" si="3"/>
        <v>190.82799999999986</v>
      </c>
      <c r="I27" s="265">
        <f t="shared" si="3"/>
        <v>169707.39599999995</v>
      </c>
      <c r="J27" s="333">
        <f t="shared" si="4"/>
        <v>74110.104387196887</v>
      </c>
      <c r="K27" s="341">
        <f>SUM(K21:K26)</f>
        <v>1054.8039999999999</v>
      </c>
      <c r="L27" s="278">
        <f>SUM(L21:L26)</f>
        <v>647478.85</v>
      </c>
      <c r="M27" s="333">
        <f t="shared" si="5"/>
        <v>51153.172374520131</v>
      </c>
      <c r="N27" s="336"/>
      <c r="O27" s="86"/>
      <c r="P27" s="86"/>
      <c r="Q27" s="86"/>
      <c r="R27" s="86"/>
      <c r="S27" s="86"/>
      <c r="T27" s="86"/>
      <c r="U27" s="86"/>
      <c r="V27" s="86"/>
      <c r="W27" s="86"/>
      <c r="X27" s="86"/>
      <c r="Y27" s="86"/>
      <c r="Z27" s="86"/>
      <c r="AA27" s="86"/>
      <c r="AB27" s="86"/>
      <c r="AC27" s="86"/>
      <c r="AD27" s="86"/>
      <c r="AE27" s="86"/>
      <c r="AF27" s="86"/>
      <c r="AG27" s="86"/>
    </row>
    <row r="28" spans="1:33" ht="15" customHeight="1" x14ac:dyDescent="0.25">
      <c r="A28" s="338">
        <v>7</v>
      </c>
      <c r="B28" s="1369"/>
      <c r="C28" s="1372" t="s">
        <v>819</v>
      </c>
      <c r="D28" s="1373"/>
      <c r="E28" s="340">
        <v>73.298000000000002</v>
      </c>
      <c r="F28" s="265">
        <v>44229.502999999997</v>
      </c>
      <c r="G28" s="333">
        <f t="shared" si="2"/>
        <v>50285.02710396827</v>
      </c>
      <c r="H28" s="334">
        <f t="shared" si="3"/>
        <v>201.96600000000001</v>
      </c>
      <c r="I28" s="265">
        <f t="shared" si="3"/>
        <v>120457.21900000001</v>
      </c>
      <c r="J28" s="333">
        <f t="shared" si="4"/>
        <v>49701.937867429835</v>
      </c>
      <c r="K28" s="341">
        <v>275.26400000000001</v>
      </c>
      <c r="L28" s="278">
        <v>164686.72200000001</v>
      </c>
      <c r="M28" s="333">
        <f t="shared" si="5"/>
        <v>49857.204356544986</v>
      </c>
      <c r="N28" s="336"/>
      <c r="O28" s="86"/>
      <c r="P28" s="86"/>
      <c r="Q28" s="86"/>
      <c r="R28" s="86"/>
      <c r="S28" s="86"/>
      <c r="T28" s="86"/>
      <c r="U28" s="86"/>
      <c r="V28" s="86"/>
      <c r="W28" s="86"/>
      <c r="X28" s="86"/>
      <c r="Y28" s="86"/>
      <c r="Z28" s="86"/>
      <c r="AA28" s="86"/>
      <c r="AB28" s="86"/>
      <c r="AC28" s="86"/>
      <c r="AD28" s="86"/>
      <c r="AE28" s="86"/>
      <c r="AF28" s="86"/>
      <c r="AG28" s="86"/>
    </row>
    <row r="29" spans="1:33" ht="15" customHeight="1" x14ac:dyDescent="0.25">
      <c r="A29" s="338">
        <v>8</v>
      </c>
      <c r="B29" s="1346"/>
      <c r="C29" s="1374" t="s">
        <v>820</v>
      </c>
      <c r="D29" s="1375"/>
      <c r="E29" s="340">
        <v>888.11500000000001</v>
      </c>
      <c r="F29" s="265">
        <v>303920.11</v>
      </c>
      <c r="G29" s="333">
        <f t="shared" si="2"/>
        <v>28517.338220087862</v>
      </c>
      <c r="H29" s="334">
        <f t="shared" si="3"/>
        <v>482.50700000000006</v>
      </c>
      <c r="I29" s="265">
        <f t="shared" si="3"/>
        <v>215559.46799999999</v>
      </c>
      <c r="J29" s="333">
        <f t="shared" si="4"/>
        <v>37229.074396848126</v>
      </c>
      <c r="K29" s="341">
        <v>1370.6220000000001</v>
      </c>
      <c r="L29" s="278">
        <v>519479.57799999998</v>
      </c>
      <c r="M29" s="333">
        <f t="shared" si="5"/>
        <v>31584.174800443394</v>
      </c>
      <c r="N29" s="336"/>
      <c r="O29" s="86"/>
      <c r="P29" s="86"/>
      <c r="Q29" s="86"/>
      <c r="R29" s="86"/>
      <c r="S29" s="86"/>
      <c r="T29" s="86"/>
      <c r="U29" s="86"/>
      <c r="V29" s="86"/>
      <c r="W29" s="86"/>
      <c r="X29" s="86"/>
      <c r="Y29" s="86"/>
      <c r="Z29" s="86"/>
      <c r="AA29" s="86"/>
      <c r="AB29" s="86"/>
      <c r="AC29" s="86"/>
      <c r="AD29" s="86"/>
      <c r="AE29" s="86"/>
      <c r="AF29" s="86"/>
      <c r="AG29" s="86"/>
    </row>
    <row r="30" spans="1:33" ht="15" customHeight="1" x14ac:dyDescent="0.25">
      <c r="A30" s="338">
        <v>9</v>
      </c>
      <c r="B30" s="1353" t="s">
        <v>800</v>
      </c>
      <c r="C30" s="1353"/>
      <c r="D30" s="1353"/>
      <c r="E30" s="340">
        <v>34.606000000000002</v>
      </c>
      <c r="F30" s="277">
        <v>7865.1239999999998</v>
      </c>
      <c r="G30" s="333">
        <f t="shared" si="2"/>
        <v>18939.692538866093</v>
      </c>
      <c r="H30" s="334">
        <f t="shared" si="3"/>
        <v>121.93800000000002</v>
      </c>
      <c r="I30" s="265">
        <f t="shared" si="3"/>
        <v>31968.251999999997</v>
      </c>
      <c r="J30" s="333">
        <f t="shared" si="4"/>
        <v>21847.340451704957</v>
      </c>
      <c r="K30" s="341">
        <v>156.54400000000001</v>
      </c>
      <c r="L30" s="278">
        <v>39833.375999999997</v>
      </c>
      <c r="M30" s="333">
        <f t="shared" si="5"/>
        <v>21204.568683565001</v>
      </c>
      <c r="N30" s="336"/>
      <c r="O30" s="86"/>
      <c r="P30" s="86"/>
      <c r="Q30" s="86"/>
      <c r="R30" s="86"/>
      <c r="S30" s="86"/>
      <c r="T30" s="86"/>
      <c r="U30" s="86"/>
      <c r="V30" s="86"/>
      <c r="W30" s="86"/>
      <c r="X30" s="86"/>
      <c r="Y30" s="86"/>
      <c r="Z30" s="86"/>
      <c r="AA30" s="86"/>
      <c r="AB30" s="86"/>
      <c r="AC30" s="86"/>
      <c r="AD30" s="86"/>
      <c r="AE30" s="86"/>
      <c r="AF30" s="86"/>
      <c r="AG30" s="86"/>
    </row>
    <row r="31" spans="1:33" ht="15" customHeight="1" thickBot="1" x14ac:dyDescent="0.3">
      <c r="A31" s="349">
        <v>10</v>
      </c>
      <c r="B31" s="1383" t="s">
        <v>801</v>
      </c>
      <c r="C31" s="1383"/>
      <c r="D31" s="1383"/>
      <c r="E31" s="350"/>
      <c r="F31" s="293"/>
      <c r="G31" s="351"/>
      <c r="H31" s="352"/>
      <c r="I31" s="353"/>
      <c r="J31" s="351"/>
      <c r="K31" s="354"/>
      <c r="L31" s="353">
        <f>F31+I31</f>
        <v>0</v>
      </c>
      <c r="M31" s="351"/>
      <c r="N31" s="86"/>
      <c r="O31" s="86"/>
      <c r="P31" s="86"/>
      <c r="Q31" s="86"/>
      <c r="R31" s="86"/>
      <c r="S31" s="86"/>
      <c r="T31" s="86"/>
      <c r="U31" s="86"/>
      <c r="V31" s="86"/>
      <c r="W31" s="86"/>
      <c r="X31" s="86"/>
      <c r="Y31" s="86"/>
      <c r="Z31" s="86"/>
      <c r="AA31" s="86"/>
      <c r="AB31" s="86"/>
      <c r="AC31" s="86"/>
      <c r="AD31" s="86"/>
      <c r="AE31" s="86"/>
      <c r="AF31" s="86"/>
      <c r="AG31" s="86"/>
    </row>
    <row r="32" spans="1:33" s="320" customFormat="1" ht="15" customHeight="1" thickBot="1" x14ac:dyDescent="0.3">
      <c r="A32" s="355">
        <v>11</v>
      </c>
      <c r="B32" s="1384" t="s">
        <v>785</v>
      </c>
      <c r="C32" s="1385"/>
      <c r="D32" s="1385"/>
      <c r="E32" s="356">
        <f>E27+E28+E29+E30+E31</f>
        <v>1859.9950000000001</v>
      </c>
      <c r="F32" s="357">
        <f t="shared" ref="F32:L32" si="6">F27+F28+F29+F30+F31</f>
        <v>833786.19099999999</v>
      </c>
      <c r="G32" s="358">
        <f t="shared" si="2"/>
        <v>37356.112561234477</v>
      </c>
      <c r="H32" s="359">
        <f t="shared" si="6"/>
        <v>997.23899999999992</v>
      </c>
      <c r="I32" s="360">
        <f t="shared" si="6"/>
        <v>537692.33499999996</v>
      </c>
      <c r="J32" s="361">
        <f t="shared" si="4"/>
        <v>44931.751148253657</v>
      </c>
      <c r="K32" s="362">
        <f t="shared" si="6"/>
        <v>2857.2339999999995</v>
      </c>
      <c r="L32" s="360">
        <f t="shared" si="6"/>
        <v>1371478.5259999998</v>
      </c>
      <c r="M32" s="361">
        <f t="shared" si="5"/>
        <v>40000.181002559359</v>
      </c>
      <c r="N32" s="363"/>
      <c r="O32" s="86"/>
      <c r="P32" s="86"/>
      <c r="Q32" s="86"/>
      <c r="R32" s="86"/>
      <c r="S32" s="86"/>
      <c r="T32" s="86"/>
      <c r="U32" s="86"/>
      <c r="V32" s="86"/>
      <c r="W32" s="318"/>
      <c r="X32" s="318"/>
      <c r="Y32" s="318"/>
      <c r="Z32" s="318"/>
      <c r="AA32" s="318"/>
      <c r="AB32" s="318"/>
      <c r="AC32" s="318"/>
      <c r="AD32" s="318"/>
      <c r="AE32" s="318"/>
      <c r="AF32" s="318"/>
      <c r="AG32" s="318"/>
    </row>
    <row r="33" spans="1:13" s="86" customFormat="1" ht="15" customHeight="1" x14ac:dyDescent="0.25"/>
    <row r="34" spans="1:13" s="364" customFormat="1" ht="12.75" customHeight="1" x14ac:dyDescent="0.25">
      <c r="A34" s="364" t="s">
        <v>400</v>
      </c>
    </row>
    <row r="35" spans="1:13" s="364" customFormat="1" ht="42" customHeight="1" x14ac:dyDescent="0.25">
      <c r="A35" s="1380" t="s">
        <v>821</v>
      </c>
      <c r="B35" s="1381"/>
      <c r="C35" s="1381"/>
      <c r="D35" s="1381"/>
      <c r="E35" s="1381"/>
      <c r="F35" s="1381"/>
      <c r="G35" s="1381"/>
      <c r="H35" s="1381"/>
      <c r="I35" s="1381"/>
      <c r="J35" s="1381"/>
      <c r="K35" s="1381"/>
      <c r="L35" s="1381"/>
      <c r="M35" s="1381"/>
    </row>
    <row r="36" spans="1:13" s="364" customFormat="1" ht="15.75" customHeight="1" x14ac:dyDescent="0.25">
      <c r="A36" s="1380" t="s">
        <v>822</v>
      </c>
      <c r="B36" s="1381"/>
      <c r="C36" s="1381"/>
      <c r="D36" s="1381"/>
      <c r="E36" s="1381"/>
      <c r="F36" s="1381"/>
      <c r="G36" s="1381"/>
      <c r="H36" s="1381"/>
      <c r="I36" s="1381"/>
      <c r="J36" s="1381"/>
      <c r="K36" s="1381"/>
      <c r="L36" s="1381"/>
      <c r="M36" s="1381"/>
    </row>
    <row r="37" spans="1:13" s="364" customFormat="1" ht="43.5" customHeight="1" x14ac:dyDescent="0.25">
      <c r="A37" s="1380" t="s">
        <v>823</v>
      </c>
      <c r="B37" s="1381"/>
      <c r="C37" s="1381"/>
      <c r="D37" s="1381"/>
      <c r="E37" s="1381"/>
      <c r="F37" s="1381"/>
      <c r="G37" s="1381"/>
      <c r="H37" s="1381"/>
      <c r="I37" s="1381"/>
      <c r="J37" s="1381"/>
      <c r="K37" s="1381"/>
      <c r="L37" s="1381"/>
      <c r="M37" s="1381"/>
    </row>
    <row r="38" spans="1:13" s="364" customFormat="1" ht="105.75" customHeight="1" x14ac:dyDescent="0.25">
      <c r="A38" s="1380" t="s">
        <v>824</v>
      </c>
      <c r="B38" s="1381"/>
      <c r="C38" s="1381"/>
      <c r="D38" s="1381"/>
      <c r="E38" s="1381"/>
      <c r="F38" s="1381"/>
      <c r="G38" s="1381"/>
      <c r="H38" s="1381"/>
      <c r="I38" s="1381"/>
      <c r="J38" s="1381"/>
      <c r="K38" s="1381"/>
      <c r="L38" s="1381"/>
      <c r="M38" s="1381"/>
    </row>
    <row r="39" spans="1:13" s="364" customFormat="1" ht="15.75" customHeight="1" x14ac:dyDescent="0.25">
      <c r="A39" s="1380" t="s">
        <v>825</v>
      </c>
      <c r="B39" s="1381"/>
      <c r="C39" s="1381"/>
      <c r="D39" s="1381"/>
      <c r="E39" s="1381"/>
      <c r="F39" s="1381"/>
      <c r="G39" s="1381"/>
      <c r="H39" s="1381"/>
      <c r="I39" s="1381"/>
      <c r="J39" s="1381"/>
      <c r="K39" s="1381"/>
      <c r="L39" s="1381"/>
      <c r="M39" s="1381"/>
    </row>
    <row r="40" spans="1:13" s="364" customFormat="1" ht="29.25" customHeight="1" x14ac:dyDescent="0.25">
      <c r="A40" s="1380" t="s">
        <v>826</v>
      </c>
      <c r="B40" s="1381"/>
      <c r="C40" s="1381"/>
      <c r="D40" s="1381"/>
      <c r="E40" s="1381"/>
      <c r="F40" s="1381"/>
      <c r="G40" s="1381"/>
      <c r="H40" s="1381"/>
      <c r="I40" s="1381"/>
      <c r="J40" s="1381"/>
      <c r="K40" s="1381"/>
      <c r="L40" s="1381"/>
      <c r="M40" s="1381"/>
    </row>
    <row r="41" spans="1:13" s="364" customFormat="1" ht="12.75" customHeight="1" x14ac:dyDescent="0.25">
      <c r="A41" s="1380" t="s">
        <v>827</v>
      </c>
      <c r="B41" s="1381"/>
      <c r="C41" s="1381"/>
      <c r="D41" s="1381"/>
      <c r="E41" s="1381"/>
      <c r="F41" s="1381"/>
      <c r="G41" s="1381"/>
      <c r="H41" s="1381"/>
      <c r="I41" s="1381"/>
      <c r="J41" s="1381"/>
      <c r="K41" s="1381"/>
      <c r="L41" s="1381"/>
      <c r="M41" s="1381"/>
    </row>
    <row r="42" spans="1:13" s="364" customFormat="1" ht="13.5" customHeight="1" x14ac:dyDescent="0.25"/>
    <row r="43" spans="1:13" s="86" customFormat="1" ht="15" customHeight="1" x14ac:dyDescent="0.25"/>
    <row r="44" spans="1:13" s="86" customFormat="1" ht="15" x14ac:dyDescent="0.25"/>
    <row r="45" spans="1:13" s="86" customFormat="1" ht="12.75" customHeight="1" x14ac:dyDescent="0.25"/>
    <row r="46" spans="1:13" s="86" customFormat="1" ht="15.75" customHeight="1" x14ac:dyDescent="0.25"/>
    <row r="47" spans="1:13" s="86" customFormat="1" ht="24.75" customHeight="1" x14ac:dyDescent="0.25"/>
    <row r="48" spans="1:13" s="86" customFormat="1" ht="24" customHeight="1" x14ac:dyDescent="0.25"/>
    <row r="49" spans="1:24" s="86" customFormat="1" ht="37.5" customHeight="1" x14ac:dyDescent="0.25"/>
    <row r="50" spans="1:24" s="86" customFormat="1" ht="15.75" customHeight="1" x14ac:dyDescent="0.25"/>
    <row r="51" spans="1:24" s="86" customFormat="1" ht="15.75" customHeight="1" x14ac:dyDescent="0.25"/>
    <row r="52" spans="1:24" s="86" customFormat="1" ht="15" customHeight="1" x14ac:dyDescent="0.25"/>
    <row r="53" spans="1:24" s="86" customFormat="1" ht="14.25" customHeight="1" x14ac:dyDescent="0.25"/>
    <row r="54" spans="1:24" s="86" customFormat="1" ht="16.5" customHeight="1" x14ac:dyDescent="0.25"/>
    <row r="55" spans="1:24" s="86" customFormat="1" ht="18.75" customHeight="1" x14ac:dyDescent="0.25"/>
    <row r="56" spans="1:24" x14ac:dyDescent="0.25">
      <c r="A56" s="365"/>
      <c r="B56" s="366"/>
      <c r="C56" s="366"/>
      <c r="D56" s="366"/>
      <c r="E56" s="366"/>
      <c r="F56" s="366"/>
      <c r="G56" s="366"/>
      <c r="H56" s="366"/>
      <c r="I56" s="367"/>
      <c r="J56" s="367"/>
      <c r="K56" s="367"/>
      <c r="L56" s="367"/>
      <c r="M56" s="367"/>
      <c r="N56" s="367"/>
      <c r="O56" s="367"/>
      <c r="P56" s="365"/>
      <c r="Q56" s="173"/>
      <c r="R56" s="173"/>
      <c r="S56" s="173"/>
      <c r="T56" s="173"/>
      <c r="U56" s="173"/>
      <c r="V56" s="173"/>
      <c r="W56" s="173"/>
      <c r="X56" s="173"/>
    </row>
    <row r="57" spans="1:24" ht="15.75" customHeight="1" x14ac:dyDescent="0.25">
      <c r="A57" s="1382"/>
      <c r="B57" s="1382"/>
      <c r="C57" s="1382"/>
      <c r="D57" s="1382"/>
      <c r="E57" s="1382"/>
      <c r="F57" s="1382"/>
      <c r="G57" s="1382"/>
      <c r="H57" s="1382"/>
      <c r="I57" s="1382"/>
      <c r="J57" s="1382"/>
      <c r="K57" s="1382"/>
      <c r="L57" s="1382"/>
      <c r="M57" s="1382"/>
      <c r="N57" s="1382"/>
      <c r="O57" s="1382"/>
      <c r="P57" s="1382"/>
      <c r="Q57" s="1382"/>
      <c r="R57" s="1382"/>
      <c r="S57" s="1382"/>
      <c r="T57" s="1382"/>
      <c r="U57" s="1382"/>
      <c r="V57" s="173"/>
      <c r="W57" s="173"/>
      <c r="X57" s="173"/>
    </row>
    <row r="58" spans="1:24" ht="15.75" x14ac:dyDescent="0.25">
      <c r="A58" s="368"/>
      <c r="B58" s="237"/>
      <c r="C58" s="237"/>
      <c r="D58" s="237"/>
      <c r="E58" s="237"/>
      <c r="F58" s="237"/>
      <c r="G58" s="237"/>
      <c r="H58" s="237"/>
      <c r="I58" s="236"/>
      <c r="J58" s="236"/>
      <c r="K58" s="236"/>
      <c r="L58" s="236"/>
      <c r="M58" s="236"/>
      <c r="N58" s="236"/>
      <c r="O58" s="236"/>
      <c r="P58" s="236"/>
    </row>
    <row r="59" spans="1:24" x14ac:dyDescent="0.25">
      <c r="A59" s="236"/>
      <c r="B59" s="237"/>
      <c r="C59" s="237"/>
      <c r="D59" s="237"/>
      <c r="E59" s="237"/>
      <c r="F59" s="237"/>
      <c r="G59" s="237"/>
      <c r="H59" s="237"/>
      <c r="I59" s="236"/>
      <c r="J59" s="236"/>
      <c r="K59" s="236"/>
      <c r="L59" s="236"/>
      <c r="M59" s="236"/>
      <c r="N59" s="236"/>
      <c r="O59" s="236"/>
      <c r="P59" s="236"/>
    </row>
    <row r="60" spans="1:24" x14ac:dyDescent="0.25">
      <c r="A60" s="327"/>
      <c r="B60" s="369"/>
      <c r="C60" s="369"/>
      <c r="D60" s="369"/>
      <c r="E60" s="369"/>
      <c r="F60" s="369"/>
      <c r="G60" s="369"/>
      <c r="H60" s="369"/>
      <c r="I60" s="327"/>
      <c r="J60" s="327"/>
      <c r="K60" s="327"/>
      <c r="L60" s="327"/>
      <c r="M60" s="327"/>
      <c r="N60" s="327"/>
      <c r="O60" s="327"/>
      <c r="P60" s="327"/>
    </row>
    <row r="61" spans="1:24" x14ac:dyDescent="0.25">
      <c r="A61" s="327"/>
      <c r="B61" s="369"/>
      <c r="C61" s="369"/>
      <c r="D61" s="369"/>
      <c r="E61" s="369"/>
      <c r="F61" s="369"/>
      <c r="G61" s="369"/>
      <c r="H61" s="369"/>
      <c r="I61" s="327"/>
      <c r="J61" s="327"/>
      <c r="K61" s="327"/>
      <c r="L61" s="327"/>
      <c r="M61" s="327"/>
      <c r="N61" s="327"/>
      <c r="O61" s="327"/>
      <c r="P61" s="327"/>
    </row>
    <row r="62" spans="1:24" x14ac:dyDescent="0.25">
      <c r="A62" s="327"/>
      <c r="B62" s="369"/>
      <c r="C62" s="369"/>
      <c r="D62" s="369"/>
      <c r="E62" s="369"/>
      <c r="F62" s="369"/>
      <c r="G62" s="369"/>
      <c r="H62" s="369"/>
      <c r="I62" s="327"/>
      <c r="J62" s="327"/>
      <c r="K62" s="327"/>
      <c r="L62" s="327"/>
      <c r="M62" s="327"/>
      <c r="N62" s="327"/>
      <c r="O62" s="327"/>
      <c r="P62" s="327"/>
    </row>
    <row r="63" spans="1:24" x14ac:dyDescent="0.25">
      <c r="A63" s="327"/>
      <c r="B63" s="369"/>
      <c r="C63" s="369"/>
      <c r="D63" s="369"/>
      <c r="E63" s="369"/>
      <c r="F63" s="369"/>
      <c r="G63" s="369"/>
      <c r="H63" s="369"/>
      <c r="I63" s="327"/>
      <c r="J63" s="327"/>
      <c r="K63" s="327"/>
      <c r="L63" s="327"/>
      <c r="M63" s="327"/>
      <c r="N63" s="327"/>
      <c r="O63" s="327"/>
      <c r="P63" s="327"/>
    </row>
    <row r="64" spans="1:24" x14ac:dyDescent="0.25">
      <c r="A64" s="327"/>
      <c r="B64" s="369"/>
      <c r="C64" s="369"/>
      <c r="D64" s="369"/>
      <c r="E64" s="369"/>
      <c r="F64" s="369"/>
      <c r="G64" s="369"/>
      <c r="H64" s="369"/>
      <c r="I64" s="327"/>
      <c r="J64" s="327"/>
      <c r="K64" s="327"/>
      <c r="L64" s="327"/>
      <c r="M64" s="327"/>
      <c r="N64" s="327"/>
      <c r="O64" s="327"/>
      <c r="P64" s="327"/>
    </row>
    <row r="65" spans="1:16" x14ac:dyDescent="0.25">
      <c r="A65" s="327"/>
      <c r="B65" s="369"/>
      <c r="C65" s="369"/>
      <c r="D65" s="369"/>
      <c r="E65" s="369"/>
      <c r="F65" s="369"/>
      <c r="G65" s="369"/>
      <c r="H65" s="369"/>
      <c r="I65" s="327"/>
      <c r="J65" s="327"/>
      <c r="K65" s="327"/>
      <c r="L65" s="327"/>
      <c r="M65" s="327"/>
      <c r="N65" s="327"/>
      <c r="O65" s="327"/>
      <c r="P65" s="327"/>
    </row>
    <row r="66" spans="1:16" x14ac:dyDescent="0.25">
      <c r="A66" s="327"/>
      <c r="B66" s="369"/>
      <c r="C66" s="369"/>
      <c r="D66" s="369"/>
      <c r="E66" s="369"/>
      <c r="F66" s="369"/>
      <c r="G66" s="369"/>
      <c r="H66" s="369"/>
      <c r="I66" s="327"/>
      <c r="J66" s="327"/>
      <c r="K66" s="327"/>
      <c r="L66" s="327"/>
      <c r="M66" s="327"/>
      <c r="N66" s="327"/>
      <c r="O66" s="327"/>
      <c r="P66" s="327"/>
    </row>
    <row r="67" spans="1:16" x14ac:dyDescent="0.25">
      <c r="A67" s="327"/>
      <c r="B67" s="369"/>
      <c r="C67" s="369"/>
      <c r="D67" s="369"/>
      <c r="E67" s="369"/>
      <c r="F67" s="369"/>
      <c r="G67" s="369"/>
      <c r="H67" s="369"/>
      <c r="I67" s="327"/>
      <c r="J67" s="327"/>
      <c r="K67" s="327"/>
      <c r="L67" s="327"/>
      <c r="M67" s="327"/>
      <c r="N67" s="327"/>
      <c r="O67" s="327"/>
      <c r="P67" s="327"/>
    </row>
    <row r="68" spans="1:16" x14ac:dyDescent="0.25">
      <c r="A68" s="327"/>
      <c r="B68" s="369"/>
      <c r="C68" s="369"/>
      <c r="D68" s="369"/>
      <c r="E68" s="369"/>
      <c r="F68" s="369"/>
      <c r="G68" s="369"/>
      <c r="H68" s="369"/>
      <c r="I68" s="327"/>
      <c r="J68" s="327"/>
      <c r="K68" s="327"/>
      <c r="L68" s="327"/>
      <c r="M68" s="327"/>
      <c r="N68" s="327"/>
      <c r="O68" s="327"/>
      <c r="P68" s="327"/>
    </row>
  </sheetData>
  <mergeCells count="44">
    <mergeCell ref="A39:M39"/>
    <mergeCell ref="A40:M40"/>
    <mergeCell ref="A41:M41"/>
    <mergeCell ref="A57:U57"/>
    <mergeCell ref="B31:D31"/>
    <mergeCell ref="B32:D32"/>
    <mergeCell ref="A35:M35"/>
    <mergeCell ref="A36:M36"/>
    <mergeCell ref="A37:M37"/>
    <mergeCell ref="A38:M38"/>
    <mergeCell ref="K18:M18"/>
    <mergeCell ref="B21:B29"/>
    <mergeCell ref="C21:C27"/>
    <mergeCell ref="C28:D28"/>
    <mergeCell ref="C29:D29"/>
    <mergeCell ref="E18:G18"/>
    <mergeCell ref="H18:J18"/>
    <mergeCell ref="B30:D30"/>
    <mergeCell ref="B13:D13"/>
    <mergeCell ref="B14:D14"/>
    <mergeCell ref="A18:A20"/>
    <mergeCell ref="B18:D20"/>
    <mergeCell ref="B12:D12"/>
    <mergeCell ref="E7:F7"/>
    <mergeCell ref="G7:H7"/>
    <mergeCell ref="I7:J7"/>
    <mergeCell ref="K7:L7"/>
    <mergeCell ref="B9:B11"/>
    <mergeCell ref="C9:D9"/>
    <mergeCell ref="C10:D10"/>
    <mergeCell ref="C11:D11"/>
    <mergeCell ref="A5:A8"/>
    <mergeCell ref="B5:D8"/>
    <mergeCell ref="E5:Z5"/>
    <mergeCell ref="E6:H6"/>
    <mergeCell ref="I6:L6"/>
    <mergeCell ref="M6:R6"/>
    <mergeCell ref="S6:T7"/>
    <mergeCell ref="U6:V7"/>
    <mergeCell ref="W6:X7"/>
    <mergeCell ref="Y6:Z7"/>
    <mergeCell ref="Q7:R7"/>
    <mergeCell ref="M7:N7"/>
    <mergeCell ref="O7:P7"/>
  </mergeCells>
  <printOptions horizontalCentered="1"/>
  <pageMargins left="0.23622047244094491" right="0.27559055118110237" top="0.98425196850393704" bottom="0.98425196850393704" header="0.51181102362204722" footer="0.51181102362204722"/>
  <pageSetup paperSize="256" scale="83" orientation="landscape" cellComments="asDisplayed"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zoomScaleNormal="100" workbookViewId="0">
      <selection activeCell="L12" sqref="L12"/>
    </sheetView>
  </sheetViews>
  <sheetFormatPr defaultRowHeight="12.75" x14ac:dyDescent="0.25"/>
  <cols>
    <col min="1" max="1" width="3.42578125" style="174" customWidth="1"/>
    <col min="2" max="2" width="9" style="174" customWidth="1"/>
    <col min="3" max="3" width="48" style="174" customWidth="1"/>
    <col min="4" max="4" width="12" style="174" customWidth="1"/>
    <col min="5" max="7" width="9.140625" style="174"/>
    <col min="8" max="9" width="10.140625" style="174" customWidth="1"/>
    <col min="10" max="10" width="10.5703125" style="174" customWidth="1"/>
    <col min="11" max="11" width="1.42578125" style="174" customWidth="1"/>
    <col min="12" max="12" width="12.5703125" style="174" bestFit="1" customWidth="1"/>
    <col min="13" max="256" width="9.140625" style="174"/>
    <col min="257" max="257" width="3.42578125" style="174" customWidth="1"/>
    <col min="258" max="258" width="9" style="174" customWidth="1"/>
    <col min="259" max="259" width="48" style="174" customWidth="1"/>
    <col min="260" max="260" width="12" style="174" customWidth="1"/>
    <col min="261" max="263" width="9.140625" style="174"/>
    <col min="264" max="265" width="10.140625" style="174" customWidth="1"/>
    <col min="266" max="266" width="10.5703125" style="174" customWidth="1"/>
    <col min="267" max="267" width="1.42578125" style="174" customWidth="1"/>
    <col min="268" max="268" width="12.5703125" style="174" bestFit="1" customWidth="1"/>
    <col min="269" max="512" width="9.140625" style="174"/>
    <col min="513" max="513" width="3.42578125" style="174" customWidth="1"/>
    <col min="514" max="514" width="9" style="174" customWidth="1"/>
    <col min="515" max="515" width="48" style="174" customWidth="1"/>
    <col min="516" max="516" width="12" style="174" customWidth="1"/>
    <col min="517" max="519" width="9.140625" style="174"/>
    <col min="520" max="521" width="10.140625" style="174" customWidth="1"/>
    <col min="522" max="522" width="10.5703125" style="174" customWidth="1"/>
    <col min="523" max="523" width="1.42578125" style="174" customWidth="1"/>
    <col min="524" max="524" width="12.5703125" style="174" bestFit="1" customWidth="1"/>
    <col min="525" max="768" width="9.140625" style="174"/>
    <col min="769" max="769" width="3.42578125" style="174" customWidth="1"/>
    <col min="770" max="770" width="9" style="174" customWidth="1"/>
    <col min="771" max="771" width="48" style="174" customWidth="1"/>
    <col min="772" max="772" width="12" style="174" customWidth="1"/>
    <col min="773" max="775" width="9.140625" style="174"/>
    <col min="776" max="777" width="10.140625" style="174" customWidth="1"/>
    <col min="778" max="778" width="10.5703125" style="174" customWidth="1"/>
    <col min="779" max="779" width="1.42578125" style="174" customWidth="1"/>
    <col min="780" max="780" width="12.5703125" style="174" bestFit="1" customWidth="1"/>
    <col min="781" max="1024" width="9.140625" style="174"/>
    <col min="1025" max="1025" width="3.42578125" style="174" customWidth="1"/>
    <col min="1026" max="1026" width="9" style="174" customWidth="1"/>
    <col min="1027" max="1027" width="48" style="174" customWidth="1"/>
    <col min="1028" max="1028" width="12" style="174" customWidth="1"/>
    <col min="1029" max="1031" width="9.140625" style="174"/>
    <col min="1032" max="1033" width="10.140625" style="174" customWidth="1"/>
    <col min="1034" max="1034" width="10.5703125" style="174" customWidth="1"/>
    <col min="1035" max="1035" width="1.42578125" style="174" customWidth="1"/>
    <col min="1036" max="1036" width="12.5703125" style="174" bestFit="1" customWidth="1"/>
    <col min="1037" max="1280" width="9.140625" style="174"/>
    <col min="1281" max="1281" width="3.42578125" style="174" customWidth="1"/>
    <col min="1282" max="1282" width="9" style="174" customWidth="1"/>
    <col min="1283" max="1283" width="48" style="174" customWidth="1"/>
    <col min="1284" max="1284" width="12" style="174" customWidth="1"/>
    <col min="1285" max="1287" width="9.140625" style="174"/>
    <col min="1288" max="1289" width="10.140625" style="174" customWidth="1"/>
    <col min="1290" max="1290" width="10.5703125" style="174" customWidth="1"/>
    <col min="1291" max="1291" width="1.42578125" style="174" customWidth="1"/>
    <col min="1292" max="1292" width="12.5703125" style="174" bestFit="1" customWidth="1"/>
    <col min="1293" max="1536" width="9.140625" style="174"/>
    <col min="1537" max="1537" width="3.42578125" style="174" customWidth="1"/>
    <col min="1538" max="1538" width="9" style="174" customWidth="1"/>
    <col min="1539" max="1539" width="48" style="174" customWidth="1"/>
    <col min="1540" max="1540" width="12" style="174" customWidth="1"/>
    <col min="1541" max="1543" width="9.140625" style="174"/>
    <col min="1544" max="1545" width="10.140625" style="174" customWidth="1"/>
    <col min="1546" max="1546" width="10.5703125" style="174" customWidth="1"/>
    <col min="1547" max="1547" width="1.42578125" style="174" customWidth="1"/>
    <col min="1548" max="1548" width="12.5703125" style="174" bestFit="1" customWidth="1"/>
    <col min="1549" max="1792" width="9.140625" style="174"/>
    <col min="1793" max="1793" width="3.42578125" style="174" customWidth="1"/>
    <col min="1794" max="1794" width="9" style="174" customWidth="1"/>
    <col min="1795" max="1795" width="48" style="174" customWidth="1"/>
    <col min="1796" max="1796" width="12" style="174" customWidth="1"/>
    <col min="1797" max="1799" width="9.140625" style="174"/>
    <col min="1800" max="1801" width="10.140625" style="174" customWidth="1"/>
    <col min="1802" max="1802" width="10.5703125" style="174" customWidth="1"/>
    <col min="1803" max="1803" width="1.42578125" style="174" customWidth="1"/>
    <col min="1804" max="1804" width="12.5703125" style="174" bestFit="1" customWidth="1"/>
    <col min="1805" max="2048" width="9.140625" style="174"/>
    <col min="2049" max="2049" width="3.42578125" style="174" customWidth="1"/>
    <col min="2050" max="2050" width="9" style="174" customWidth="1"/>
    <col min="2051" max="2051" width="48" style="174" customWidth="1"/>
    <col min="2052" max="2052" width="12" style="174" customWidth="1"/>
    <col min="2053" max="2055" width="9.140625" style="174"/>
    <col min="2056" max="2057" width="10.140625" style="174" customWidth="1"/>
    <col min="2058" max="2058" width="10.5703125" style="174" customWidth="1"/>
    <col min="2059" max="2059" width="1.42578125" style="174" customWidth="1"/>
    <col min="2060" max="2060" width="12.5703125" style="174" bestFit="1" customWidth="1"/>
    <col min="2061" max="2304" width="9.140625" style="174"/>
    <col min="2305" max="2305" width="3.42578125" style="174" customWidth="1"/>
    <col min="2306" max="2306" width="9" style="174" customWidth="1"/>
    <col min="2307" max="2307" width="48" style="174" customWidth="1"/>
    <col min="2308" max="2308" width="12" style="174" customWidth="1"/>
    <col min="2309" max="2311" width="9.140625" style="174"/>
    <col min="2312" max="2313" width="10.140625" style="174" customWidth="1"/>
    <col min="2314" max="2314" width="10.5703125" style="174" customWidth="1"/>
    <col min="2315" max="2315" width="1.42578125" style="174" customWidth="1"/>
    <col min="2316" max="2316" width="12.5703125" style="174" bestFit="1" customWidth="1"/>
    <col min="2317" max="2560" width="9.140625" style="174"/>
    <col min="2561" max="2561" width="3.42578125" style="174" customWidth="1"/>
    <col min="2562" max="2562" width="9" style="174" customWidth="1"/>
    <col min="2563" max="2563" width="48" style="174" customWidth="1"/>
    <col min="2564" max="2564" width="12" style="174" customWidth="1"/>
    <col min="2565" max="2567" width="9.140625" style="174"/>
    <col min="2568" max="2569" width="10.140625" style="174" customWidth="1"/>
    <col min="2570" max="2570" width="10.5703125" style="174" customWidth="1"/>
    <col min="2571" max="2571" width="1.42578125" style="174" customWidth="1"/>
    <col min="2572" max="2572" width="12.5703125" style="174" bestFit="1" customWidth="1"/>
    <col min="2573" max="2816" width="9.140625" style="174"/>
    <col min="2817" max="2817" width="3.42578125" style="174" customWidth="1"/>
    <col min="2818" max="2818" width="9" style="174" customWidth="1"/>
    <col min="2819" max="2819" width="48" style="174" customWidth="1"/>
    <col min="2820" max="2820" width="12" style="174" customWidth="1"/>
    <col min="2821" max="2823" width="9.140625" style="174"/>
    <col min="2824" max="2825" width="10.140625" style="174" customWidth="1"/>
    <col min="2826" max="2826" width="10.5703125" style="174" customWidth="1"/>
    <col min="2827" max="2827" width="1.42578125" style="174" customWidth="1"/>
    <col min="2828" max="2828" width="12.5703125" style="174" bestFit="1" customWidth="1"/>
    <col min="2829" max="3072" width="9.140625" style="174"/>
    <col min="3073" max="3073" width="3.42578125" style="174" customWidth="1"/>
    <col min="3074" max="3074" width="9" style="174" customWidth="1"/>
    <col min="3075" max="3075" width="48" style="174" customWidth="1"/>
    <col min="3076" max="3076" width="12" style="174" customWidth="1"/>
    <col min="3077" max="3079" width="9.140625" style="174"/>
    <col min="3080" max="3081" width="10.140625" style="174" customWidth="1"/>
    <col min="3082" max="3082" width="10.5703125" style="174" customWidth="1"/>
    <col min="3083" max="3083" width="1.42578125" style="174" customWidth="1"/>
    <col min="3084" max="3084" width="12.5703125" style="174" bestFit="1" customWidth="1"/>
    <col min="3085" max="3328" width="9.140625" style="174"/>
    <col min="3329" max="3329" width="3.42578125" style="174" customWidth="1"/>
    <col min="3330" max="3330" width="9" style="174" customWidth="1"/>
    <col min="3331" max="3331" width="48" style="174" customWidth="1"/>
    <col min="3332" max="3332" width="12" style="174" customWidth="1"/>
    <col min="3333" max="3335" width="9.140625" style="174"/>
    <col min="3336" max="3337" width="10.140625" style="174" customWidth="1"/>
    <col min="3338" max="3338" width="10.5703125" style="174" customWidth="1"/>
    <col min="3339" max="3339" width="1.42578125" style="174" customWidth="1"/>
    <col min="3340" max="3340" width="12.5703125" style="174" bestFit="1" customWidth="1"/>
    <col min="3341" max="3584" width="9.140625" style="174"/>
    <col min="3585" max="3585" width="3.42578125" style="174" customWidth="1"/>
    <col min="3586" max="3586" width="9" style="174" customWidth="1"/>
    <col min="3587" max="3587" width="48" style="174" customWidth="1"/>
    <col min="3588" max="3588" width="12" style="174" customWidth="1"/>
    <col min="3589" max="3591" width="9.140625" style="174"/>
    <col min="3592" max="3593" width="10.140625" style="174" customWidth="1"/>
    <col min="3594" max="3594" width="10.5703125" style="174" customWidth="1"/>
    <col min="3595" max="3595" width="1.42578125" style="174" customWidth="1"/>
    <col min="3596" max="3596" width="12.5703125" style="174" bestFit="1" customWidth="1"/>
    <col min="3597" max="3840" width="9.140625" style="174"/>
    <col min="3841" max="3841" width="3.42578125" style="174" customWidth="1"/>
    <col min="3842" max="3842" width="9" style="174" customWidth="1"/>
    <col min="3843" max="3843" width="48" style="174" customWidth="1"/>
    <col min="3844" max="3844" width="12" style="174" customWidth="1"/>
    <col min="3845" max="3847" width="9.140625" style="174"/>
    <col min="3848" max="3849" width="10.140625" style="174" customWidth="1"/>
    <col min="3850" max="3850" width="10.5703125" style="174" customWidth="1"/>
    <col min="3851" max="3851" width="1.42578125" style="174" customWidth="1"/>
    <col min="3852" max="3852" width="12.5703125" style="174" bestFit="1" customWidth="1"/>
    <col min="3853" max="4096" width="9.140625" style="174"/>
    <col min="4097" max="4097" width="3.42578125" style="174" customWidth="1"/>
    <col min="4098" max="4098" width="9" style="174" customWidth="1"/>
    <col min="4099" max="4099" width="48" style="174" customWidth="1"/>
    <col min="4100" max="4100" width="12" style="174" customWidth="1"/>
    <col min="4101" max="4103" width="9.140625" style="174"/>
    <col min="4104" max="4105" width="10.140625" style="174" customWidth="1"/>
    <col min="4106" max="4106" width="10.5703125" style="174" customWidth="1"/>
    <col min="4107" max="4107" width="1.42578125" style="174" customWidth="1"/>
    <col min="4108" max="4108" width="12.5703125" style="174" bestFit="1" customWidth="1"/>
    <col min="4109" max="4352" width="9.140625" style="174"/>
    <col min="4353" max="4353" width="3.42578125" style="174" customWidth="1"/>
    <col min="4354" max="4354" width="9" style="174" customWidth="1"/>
    <col min="4355" max="4355" width="48" style="174" customWidth="1"/>
    <col min="4356" max="4356" width="12" style="174" customWidth="1"/>
    <col min="4357" max="4359" width="9.140625" style="174"/>
    <col min="4360" max="4361" width="10.140625" style="174" customWidth="1"/>
    <col min="4362" max="4362" width="10.5703125" style="174" customWidth="1"/>
    <col min="4363" max="4363" width="1.42578125" style="174" customWidth="1"/>
    <col min="4364" max="4364" width="12.5703125" style="174" bestFit="1" customWidth="1"/>
    <col min="4365" max="4608" width="9.140625" style="174"/>
    <col min="4609" max="4609" width="3.42578125" style="174" customWidth="1"/>
    <col min="4610" max="4610" width="9" style="174" customWidth="1"/>
    <col min="4611" max="4611" width="48" style="174" customWidth="1"/>
    <col min="4612" max="4612" width="12" style="174" customWidth="1"/>
    <col min="4613" max="4615" width="9.140625" style="174"/>
    <col min="4616" max="4617" width="10.140625" style="174" customWidth="1"/>
    <col min="4618" max="4618" width="10.5703125" style="174" customWidth="1"/>
    <col min="4619" max="4619" width="1.42578125" style="174" customWidth="1"/>
    <col min="4620" max="4620" width="12.5703125" style="174" bestFit="1" customWidth="1"/>
    <col min="4621" max="4864" width="9.140625" style="174"/>
    <col min="4865" max="4865" width="3.42578125" style="174" customWidth="1"/>
    <col min="4866" max="4866" width="9" style="174" customWidth="1"/>
    <col min="4867" max="4867" width="48" style="174" customWidth="1"/>
    <col min="4868" max="4868" width="12" style="174" customWidth="1"/>
    <col min="4869" max="4871" width="9.140625" style="174"/>
    <col min="4872" max="4873" width="10.140625" style="174" customWidth="1"/>
    <col min="4874" max="4874" width="10.5703125" style="174" customWidth="1"/>
    <col min="4875" max="4875" width="1.42578125" style="174" customWidth="1"/>
    <col min="4876" max="4876" width="12.5703125" style="174" bestFit="1" customWidth="1"/>
    <col min="4877" max="5120" width="9.140625" style="174"/>
    <col min="5121" max="5121" width="3.42578125" style="174" customWidth="1"/>
    <col min="5122" max="5122" width="9" style="174" customWidth="1"/>
    <col min="5123" max="5123" width="48" style="174" customWidth="1"/>
    <col min="5124" max="5124" width="12" style="174" customWidth="1"/>
    <col min="5125" max="5127" width="9.140625" style="174"/>
    <col min="5128" max="5129" width="10.140625" style="174" customWidth="1"/>
    <col min="5130" max="5130" width="10.5703125" style="174" customWidth="1"/>
    <col min="5131" max="5131" width="1.42578125" style="174" customWidth="1"/>
    <col min="5132" max="5132" width="12.5703125" style="174" bestFit="1" customWidth="1"/>
    <col min="5133" max="5376" width="9.140625" style="174"/>
    <col min="5377" max="5377" width="3.42578125" style="174" customWidth="1"/>
    <col min="5378" max="5378" width="9" style="174" customWidth="1"/>
    <col min="5379" max="5379" width="48" style="174" customWidth="1"/>
    <col min="5380" max="5380" width="12" style="174" customWidth="1"/>
    <col min="5381" max="5383" width="9.140625" style="174"/>
    <col min="5384" max="5385" width="10.140625" style="174" customWidth="1"/>
    <col min="5386" max="5386" width="10.5703125" style="174" customWidth="1"/>
    <col min="5387" max="5387" width="1.42578125" style="174" customWidth="1"/>
    <col min="5388" max="5388" width="12.5703125" style="174" bestFit="1" customWidth="1"/>
    <col min="5389" max="5632" width="9.140625" style="174"/>
    <col min="5633" max="5633" width="3.42578125" style="174" customWidth="1"/>
    <col min="5634" max="5634" width="9" style="174" customWidth="1"/>
    <col min="5635" max="5635" width="48" style="174" customWidth="1"/>
    <col min="5636" max="5636" width="12" style="174" customWidth="1"/>
    <col min="5637" max="5639" width="9.140625" style="174"/>
    <col min="5640" max="5641" width="10.140625" style="174" customWidth="1"/>
    <col min="5642" max="5642" width="10.5703125" style="174" customWidth="1"/>
    <col min="5643" max="5643" width="1.42578125" style="174" customWidth="1"/>
    <col min="5644" max="5644" width="12.5703125" style="174" bestFit="1" customWidth="1"/>
    <col min="5645" max="5888" width="9.140625" style="174"/>
    <col min="5889" max="5889" width="3.42578125" style="174" customWidth="1"/>
    <col min="5890" max="5890" width="9" style="174" customWidth="1"/>
    <col min="5891" max="5891" width="48" style="174" customWidth="1"/>
    <col min="5892" max="5892" width="12" style="174" customWidth="1"/>
    <col min="5893" max="5895" width="9.140625" style="174"/>
    <col min="5896" max="5897" width="10.140625" style="174" customWidth="1"/>
    <col min="5898" max="5898" width="10.5703125" style="174" customWidth="1"/>
    <col min="5899" max="5899" width="1.42578125" style="174" customWidth="1"/>
    <col min="5900" max="5900" width="12.5703125" style="174" bestFit="1" customWidth="1"/>
    <col min="5901" max="6144" width="9.140625" style="174"/>
    <col min="6145" max="6145" width="3.42578125" style="174" customWidth="1"/>
    <col min="6146" max="6146" width="9" style="174" customWidth="1"/>
    <col min="6147" max="6147" width="48" style="174" customWidth="1"/>
    <col min="6148" max="6148" width="12" style="174" customWidth="1"/>
    <col min="6149" max="6151" width="9.140625" style="174"/>
    <col min="6152" max="6153" width="10.140625" style="174" customWidth="1"/>
    <col min="6154" max="6154" width="10.5703125" style="174" customWidth="1"/>
    <col min="6155" max="6155" width="1.42578125" style="174" customWidth="1"/>
    <col min="6156" max="6156" width="12.5703125" style="174" bestFit="1" customWidth="1"/>
    <col min="6157" max="6400" width="9.140625" style="174"/>
    <col min="6401" max="6401" width="3.42578125" style="174" customWidth="1"/>
    <col min="6402" max="6402" width="9" style="174" customWidth="1"/>
    <col min="6403" max="6403" width="48" style="174" customWidth="1"/>
    <col min="6404" max="6404" width="12" style="174" customWidth="1"/>
    <col min="6405" max="6407" width="9.140625" style="174"/>
    <col min="6408" max="6409" width="10.140625" style="174" customWidth="1"/>
    <col min="6410" max="6410" width="10.5703125" style="174" customWidth="1"/>
    <col min="6411" max="6411" width="1.42578125" style="174" customWidth="1"/>
    <col min="6412" max="6412" width="12.5703125" style="174" bestFit="1" customWidth="1"/>
    <col min="6413" max="6656" width="9.140625" style="174"/>
    <col min="6657" max="6657" width="3.42578125" style="174" customWidth="1"/>
    <col min="6658" max="6658" width="9" style="174" customWidth="1"/>
    <col min="6659" max="6659" width="48" style="174" customWidth="1"/>
    <col min="6660" max="6660" width="12" style="174" customWidth="1"/>
    <col min="6661" max="6663" width="9.140625" style="174"/>
    <col min="6664" max="6665" width="10.140625" style="174" customWidth="1"/>
    <col min="6666" max="6666" width="10.5703125" style="174" customWidth="1"/>
    <col min="6667" max="6667" width="1.42578125" style="174" customWidth="1"/>
    <col min="6668" max="6668" width="12.5703125" style="174" bestFit="1" customWidth="1"/>
    <col min="6669" max="6912" width="9.140625" style="174"/>
    <col min="6913" max="6913" width="3.42578125" style="174" customWidth="1"/>
    <col min="6914" max="6914" width="9" style="174" customWidth="1"/>
    <col min="6915" max="6915" width="48" style="174" customWidth="1"/>
    <col min="6916" max="6916" width="12" style="174" customWidth="1"/>
    <col min="6917" max="6919" width="9.140625" style="174"/>
    <col min="6920" max="6921" width="10.140625" style="174" customWidth="1"/>
    <col min="6922" max="6922" width="10.5703125" style="174" customWidth="1"/>
    <col min="6923" max="6923" width="1.42578125" style="174" customWidth="1"/>
    <col min="6924" max="6924" width="12.5703125" style="174" bestFit="1" customWidth="1"/>
    <col min="6925" max="7168" width="9.140625" style="174"/>
    <col min="7169" max="7169" width="3.42578125" style="174" customWidth="1"/>
    <col min="7170" max="7170" width="9" style="174" customWidth="1"/>
    <col min="7171" max="7171" width="48" style="174" customWidth="1"/>
    <col min="7172" max="7172" width="12" style="174" customWidth="1"/>
    <col min="7173" max="7175" width="9.140625" style="174"/>
    <col min="7176" max="7177" width="10.140625" style="174" customWidth="1"/>
    <col min="7178" max="7178" width="10.5703125" style="174" customWidth="1"/>
    <col min="7179" max="7179" width="1.42578125" style="174" customWidth="1"/>
    <col min="7180" max="7180" width="12.5703125" style="174" bestFit="1" customWidth="1"/>
    <col min="7181" max="7424" width="9.140625" style="174"/>
    <col min="7425" max="7425" width="3.42578125" style="174" customWidth="1"/>
    <col min="7426" max="7426" width="9" style="174" customWidth="1"/>
    <col min="7427" max="7427" width="48" style="174" customWidth="1"/>
    <col min="7428" max="7428" width="12" style="174" customWidth="1"/>
    <col min="7429" max="7431" width="9.140625" style="174"/>
    <col min="7432" max="7433" width="10.140625" style="174" customWidth="1"/>
    <col min="7434" max="7434" width="10.5703125" style="174" customWidth="1"/>
    <col min="7435" max="7435" width="1.42578125" style="174" customWidth="1"/>
    <col min="7436" max="7436" width="12.5703125" style="174" bestFit="1" customWidth="1"/>
    <col min="7437" max="7680" width="9.140625" style="174"/>
    <col min="7681" max="7681" width="3.42578125" style="174" customWidth="1"/>
    <col min="7682" max="7682" width="9" style="174" customWidth="1"/>
    <col min="7683" max="7683" width="48" style="174" customWidth="1"/>
    <col min="7684" max="7684" width="12" style="174" customWidth="1"/>
    <col min="7685" max="7687" width="9.140625" style="174"/>
    <col min="7688" max="7689" width="10.140625" style="174" customWidth="1"/>
    <col min="7690" max="7690" width="10.5703125" style="174" customWidth="1"/>
    <col min="7691" max="7691" width="1.42578125" style="174" customWidth="1"/>
    <col min="7692" max="7692" width="12.5703125" style="174" bestFit="1" customWidth="1"/>
    <col min="7693" max="7936" width="9.140625" style="174"/>
    <col min="7937" max="7937" width="3.42578125" style="174" customWidth="1"/>
    <col min="7938" max="7938" width="9" style="174" customWidth="1"/>
    <col min="7939" max="7939" width="48" style="174" customWidth="1"/>
    <col min="7940" max="7940" width="12" style="174" customWidth="1"/>
    <col min="7941" max="7943" width="9.140625" style="174"/>
    <col min="7944" max="7945" width="10.140625" style="174" customWidth="1"/>
    <col min="7946" max="7946" width="10.5703125" style="174" customWidth="1"/>
    <col min="7947" max="7947" width="1.42578125" style="174" customWidth="1"/>
    <col min="7948" max="7948" width="12.5703125" style="174" bestFit="1" customWidth="1"/>
    <col min="7949" max="8192" width="9.140625" style="174"/>
    <col min="8193" max="8193" width="3.42578125" style="174" customWidth="1"/>
    <col min="8194" max="8194" width="9" style="174" customWidth="1"/>
    <col min="8195" max="8195" width="48" style="174" customWidth="1"/>
    <col min="8196" max="8196" width="12" style="174" customWidth="1"/>
    <col min="8197" max="8199" width="9.140625" style="174"/>
    <col min="8200" max="8201" width="10.140625" style="174" customWidth="1"/>
    <col min="8202" max="8202" width="10.5703125" style="174" customWidth="1"/>
    <col min="8203" max="8203" width="1.42578125" style="174" customWidth="1"/>
    <col min="8204" max="8204" width="12.5703125" style="174" bestFit="1" customWidth="1"/>
    <col min="8205" max="8448" width="9.140625" style="174"/>
    <col min="8449" max="8449" width="3.42578125" style="174" customWidth="1"/>
    <col min="8450" max="8450" width="9" style="174" customWidth="1"/>
    <col min="8451" max="8451" width="48" style="174" customWidth="1"/>
    <col min="8452" max="8452" width="12" style="174" customWidth="1"/>
    <col min="8453" max="8455" width="9.140625" style="174"/>
    <col min="8456" max="8457" width="10.140625" style="174" customWidth="1"/>
    <col min="8458" max="8458" width="10.5703125" style="174" customWidth="1"/>
    <col min="8459" max="8459" width="1.42578125" style="174" customWidth="1"/>
    <col min="8460" max="8460" width="12.5703125" style="174" bestFit="1" customWidth="1"/>
    <col min="8461" max="8704" width="9.140625" style="174"/>
    <col min="8705" max="8705" width="3.42578125" style="174" customWidth="1"/>
    <col min="8706" max="8706" width="9" style="174" customWidth="1"/>
    <col min="8707" max="8707" width="48" style="174" customWidth="1"/>
    <col min="8708" max="8708" width="12" style="174" customWidth="1"/>
    <col min="8709" max="8711" width="9.140625" style="174"/>
    <col min="8712" max="8713" width="10.140625" style="174" customWidth="1"/>
    <col min="8714" max="8714" width="10.5703125" style="174" customWidth="1"/>
    <col min="8715" max="8715" width="1.42578125" style="174" customWidth="1"/>
    <col min="8716" max="8716" width="12.5703125" style="174" bestFit="1" customWidth="1"/>
    <col min="8717" max="8960" width="9.140625" style="174"/>
    <col min="8961" max="8961" width="3.42578125" style="174" customWidth="1"/>
    <col min="8962" max="8962" width="9" style="174" customWidth="1"/>
    <col min="8963" max="8963" width="48" style="174" customWidth="1"/>
    <col min="8964" max="8964" width="12" style="174" customWidth="1"/>
    <col min="8965" max="8967" width="9.140625" style="174"/>
    <col min="8968" max="8969" width="10.140625" style="174" customWidth="1"/>
    <col min="8970" max="8970" width="10.5703125" style="174" customWidth="1"/>
    <col min="8971" max="8971" width="1.42578125" style="174" customWidth="1"/>
    <col min="8972" max="8972" width="12.5703125" style="174" bestFit="1" customWidth="1"/>
    <col min="8973" max="9216" width="9.140625" style="174"/>
    <col min="9217" max="9217" width="3.42578125" style="174" customWidth="1"/>
    <col min="9218" max="9218" width="9" style="174" customWidth="1"/>
    <col min="9219" max="9219" width="48" style="174" customWidth="1"/>
    <col min="9220" max="9220" width="12" style="174" customWidth="1"/>
    <col min="9221" max="9223" width="9.140625" style="174"/>
    <col min="9224" max="9225" width="10.140625" style="174" customWidth="1"/>
    <col min="9226" max="9226" width="10.5703125" style="174" customWidth="1"/>
    <col min="9227" max="9227" width="1.42578125" style="174" customWidth="1"/>
    <col min="9228" max="9228" width="12.5703125" style="174" bestFit="1" customWidth="1"/>
    <col min="9229" max="9472" width="9.140625" style="174"/>
    <col min="9473" max="9473" width="3.42578125" style="174" customWidth="1"/>
    <col min="9474" max="9474" width="9" style="174" customWidth="1"/>
    <col min="9475" max="9475" width="48" style="174" customWidth="1"/>
    <col min="9476" max="9476" width="12" style="174" customWidth="1"/>
    <col min="9477" max="9479" width="9.140625" style="174"/>
    <col min="9480" max="9481" width="10.140625" style="174" customWidth="1"/>
    <col min="9482" max="9482" width="10.5703125" style="174" customWidth="1"/>
    <col min="9483" max="9483" width="1.42578125" style="174" customWidth="1"/>
    <col min="9484" max="9484" width="12.5703125" style="174" bestFit="1" customWidth="1"/>
    <col min="9485" max="9728" width="9.140625" style="174"/>
    <col min="9729" max="9729" width="3.42578125" style="174" customWidth="1"/>
    <col min="9730" max="9730" width="9" style="174" customWidth="1"/>
    <col min="9731" max="9731" width="48" style="174" customWidth="1"/>
    <col min="9732" max="9732" width="12" style="174" customWidth="1"/>
    <col min="9733" max="9735" width="9.140625" style="174"/>
    <col min="9736" max="9737" width="10.140625" style="174" customWidth="1"/>
    <col min="9738" max="9738" width="10.5703125" style="174" customWidth="1"/>
    <col min="9739" max="9739" width="1.42578125" style="174" customWidth="1"/>
    <col min="9740" max="9740" width="12.5703125" style="174" bestFit="1" customWidth="1"/>
    <col min="9741" max="9984" width="9.140625" style="174"/>
    <col min="9985" max="9985" width="3.42578125" style="174" customWidth="1"/>
    <col min="9986" max="9986" width="9" style="174" customWidth="1"/>
    <col min="9987" max="9987" width="48" style="174" customWidth="1"/>
    <col min="9988" max="9988" width="12" style="174" customWidth="1"/>
    <col min="9989" max="9991" width="9.140625" style="174"/>
    <col min="9992" max="9993" width="10.140625" style="174" customWidth="1"/>
    <col min="9994" max="9994" width="10.5703125" style="174" customWidth="1"/>
    <col min="9995" max="9995" width="1.42578125" style="174" customWidth="1"/>
    <col min="9996" max="9996" width="12.5703125" style="174" bestFit="1" customWidth="1"/>
    <col min="9997" max="10240" width="9.140625" style="174"/>
    <col min="10241" max="10241" width="3.42578125" style="174" customWidth="1"/>
    <col min="10242" max="10242" width="9" style="174" customWidth="1"/>
    <col min="10243" max="10243" width="48" style="174" customWidth="1"/>
    <col min="10244" max="10244" width="12" style="174" customWidth="1"/>
    <col min="10245" max="10247" width="9.140625" style="174"/>
    <col min="10248" max="10249" width="10.140625" style="174" customWidth="1"/>
    <col min="10250" max="10250" width="10.5703125" style="174" customWidth="1"/>
    <col min="10251" max="10251" width="1.42578125" style="174" customWidth="1"/>
    <col min="10252" max="10252" width="12.5703125" style="174" bestFit="1" customWidth="1"/>
    <col min="10253" max="10496" width="9.140625" style="174"/>
    <col min="10497" max="10497" width="3.42578125" style="174" customWidth="1"/>
    <col min="10498" max="10498" width="9" style="174" customWidth="1"/>
    <col min="10499" max="10499" width="48" style="174" customWidth="1"/>
    <col min="10500" max="10500" width="12" style="174" customWidth="1"/>
    <col min="10501" max="10503" width="9.140625" style="174"/>
    <col min="10504" max="10505" width="10.140625" style="174" customWidth="1"/>
    <col min="10506" max="10506" width="10.5703125" style="174" customWidth="1"/>
    <col min="10507" max="10507" width="1.42578125" style="174" customWidth="1"/>
    <col min="10508" max="10508" width="12.5703125" style="174" bestFit="1" customWidth="1"/>
    <col min="10509" max="10752" width="9.140625" style="174"/>
    <col min="10753" max="10753" width="3.42578125" style="174" customWidth="1"/>
    <col min="10754" max="10754" width="9" style="174" customWidth="1"/>
    <col min="10755" max="10755" width="48" style="174" customWidth="1"/>
    <col min="10756" max="10756" width="12" style="174" customWidth="1"/>
    <col min="10757" max="10759" width="9.140625" style="174"/>
    <col min="10760" max="10761" width="10.140625" style="174" customWidth="1"/>
    <col min="10762" max="10762" width="10.5703125" style="174" customWidth="1"/>
    <col min="10763" max="10763" width="1.42578125" style="174" customWidth="1"/>
    <col min="10764" max="10764" width="12.5703125" style="174" bestFit="1" customWidth="1"/>
    <col min="10765" max="11008" width="9.140625" style="174"/>
    <col min="11009" max="11009" width="3.42578125" style="174" customWidth="1"/>
    <col min="11010" max="11010" width="9" style="174" customWidth="1"/>
    <col min="11011" max="11011" width="48" style="174" customWidth="1"/>
    <col min="11012" max="11012" width="12" style="174" customWidth="1"/>
    <col min="11013" max="11015" width="9.140625" style="174"/>
    <col min="11016" max="11017" width="10.140625" style="174" customWidth="1"/>
    <col min="11018" max="11018" width="10.5703125" style="174" customWidth="1"/>
    <col min="11019" max="11019" width="1.42578125" style="174" customWidth="1"/>
    <col min="11020" max="11020" width="12.5703125" style="174" bestFit="1" customWidth="1"/>
    <col min="11021" max="11264" width="9.140625" style="174"/>
    <col min="11265" max="11265" width="3.42578125" style="174" customWidth="1"/>
    <col min="11266" max="11266" width="9" style="174" customWidth="1"/>
    <col min="11267" max="11267" width="48" style="174" customWidth="1"/>
    <col min="11268" max="11268" width="12" style="174" customWidth="1"/>
    <col min="11269" max="11271" width="9.140625" style="174"/>
    <col min="11272" max="11273" width="10.140625" style="174" customWidth="1"/>
    <col min="11274" max="11274" width="10.5703125" style="174" customWidth="1"/>
    <col min="11275" max="11275" width="1.42578125" style="174" customWidth="1"/>
    <col min="11276" max="11276" width="12.5703125" style="174" bestFit="1" customWidth="1"/>
    <col min="11277" max="11520" width="9.140625" style="174"/>
    <col min="11521" max="11521" width="3.42578125" style="174" customWidth="1"/>
    <col min="11522" max="11522" width="9" style="174" customWidth="1"/>
    <col min="11523" max="11523" width="48" style="174" customWidth="1"/>
    <col min="11524" max="11524" width="12" style="174" customWidth="1"/>
    <col min="11525" max="11527" width="9.140625" style="174"/>
    <col min="11528" max="11529" width="10.140625" style="174" customWidth="1"/>
    <col min="11530" max="11530" width="10.5703125" style="174" customWidth="1"/>
    <col min="11531" max="11531" width="1.42578125" style="174" customWidth="1"/>
    <col min="11532" max="11532" width="12.5703125" style="174" bestFit="1" customWidth="1"/>
    <col min="11533" max="11776" width="9.140625" style="174"/>
    <col min="11777" max="11777" width="3.42578125" style="174" customWidth="1"/>
    <col min="11778" max="11778" width="9" style="174" customWidth="1"/>
    <col min="11779" max="11779" width="48" style="174" customWidth="1"/>
    <col min="11780" max="11780" width="12" style="174" customWidth="1"/>
    <col min="11781" max="11783" width="9.140625" style="174"/>
    <col min="11784" max="11785" width="10.140625" style="174" customWidth="1"/>
    <col min="11786" max="11786" width="10.5703125" style="174" customWidth="1"/>
    <col min="11787" max="11787" width="1.42578125" style="174" customWidth="1"/>
    <col min="11788" max="11788" width="12.5703125" style="174" bestFit="1" customWidth="1"/>
    <col min="11789" max="12032" width="9.140625" style="174"/>
    <col min="12033" max="12033" width="3.42578125" style="174" customWidth="1"/>
    <col min="12034" max="12034" width="9" style="174" customWidth="1"/>
    <col min="12035" max="12035" width="48" style="174" customWidth="1"/>
    <col min="12036" max="12036" width="12" style="174" customWidth="1"/>
    <col min="12037" max="12039" width="9.140625" style="174"/>
    <col min="12040" max="12041" width="10.140625" style="174" customWidth="1"/>
    <col min="12042" max="12042" width="10.5703125" style="174" customWidth="1"/>
    <col min="12043" max="12043" width="1.42578125" style="174" customWidth="1"/>
    <col min="12044" max="12044" width="12.5703125" style="174" bestFit="1" customWidth="1"/>
    <col min="12045" max="12288" width="9.140625" style="174"/>
    <col min="12289" max="12289" width="3.42578125" style="174" customWidth="1"/>
    <col min="12290" max="12290" width="9" style="174" customWidth="1"/>
    <col min="12291" max="12291" width="48" style="174" customWidth="1"/>
    <col min="12292" max="12292" width="12" style="174" customWidth="1"/>
    <col min="12293" max="12295" width="9.140625" style="174"/>
    <col min="12296" max="12297" width="10.140625" style="174" customWidth="1"/>
    <col min="12298" max="12298" width="10.5703125" style="174" customWidth="1"/>
    <col min="12299" max="12299" width="1.42578125" style="174" customWidth="1"/>
    <col min="12300" max="12300" width="12.5703125" style="174" bestFit="1" customWidth="1"/>
    <col min="12301" max="12544" width="9.140625" style="174"/>
    <col min="12545" max="12545" width="3.42578125" style="174" customWidth="1"/>
    <col min="12546" max="12546" width="9" style="174" customWidth="1"/>
    <col min="12547" max="12547" width="48" style="174" customWidth="1"/>
    <col min="12548" max="12548" width="12" style="174" customWidth="1"/>
    <col min="12549" max="12551" width="9.140625" style="174"/>
    <col min="12552" max="12553" width="10.140625" style="174" customWidth="1"/>
    <col min="12554" max="12554" width="10.5703125" style="174" customWidth="1"/>
    <col min="12555" max="12555" width="1.42578125" style="174" customWidth="1"/>
    <col min="12556" max="12556" width="12.5703125" style="174" bestFit="1" customWidth="1"/>
    <col min="12557" max="12800" width="9.140625" style="174"/>
    <col min="12801" max="12801" width="3.42578125" style="174" customWidth="1"/>
    <col min="12802" max="12802" width="9" style="174" customWidth="1"/>
    <col min="12803" max="12803" width="48" style="174" customWidth="1"/>
    <col min="12804" max="12804" width="12" style="174" customWidth="1"/>
    <col min="12805" max="12807" width="9.140625" style="174"/>
    <col min="12808" max="12809" width="10.140625" style="174" customWidth="1"/>
    <col min="12810" max="12810" width="10.5703125" style="174" customWidth="1"/>
    <col min="12811" max="12811" width="1.42578125" style="174" customWidth="1"/>
    <col min="12812" max="12812" width="12.5703125" style="174" bestFit="1" customWidth="1"/>
    <col min="12813" max="13056" width="9.140625" style="174"/>
    <col min="13057" max="13057" width="3.42578125" style="174" customWidth="1"/>
    <col min="13058" max="13058" width="9" style="174" customWidth="1"/>
    <col min="13059" max="13059" width="48" style="174" customWidth="1"/>
    <col min="13060" max="13060" width="12" style="174" customWidth="1"/>
    <col min="13061" max="13063" width="9.140625" style="174"/>
    <col min="13064" max="13065" width="10.140625" style="174" customWidth="1"/>
    <col min="13066" max="13066" width="10.5703125" style="174" customWidth="1"/>
    <col min="13067" max="13067" width="1.42578125" style="174" customWidth="1"/>
    <col min="13068" max="13068" width="12.5703125" style="174" bestFit="1" customWidth="1"/>
    <col min="13069" max="13312" width="9.140625" style="174"/>
    <col min="13313" max="13313" width="3.42578125" style="174" customWidth="1"/>
    <col min="13314" max="13314" width="9" style="174" customWidth="1"/>
    <col min="13315" max="13315" width="48" style="174" customWidth="1"/>
    <col min="13316" max="13316" width="12" style="174" customWidth="1"/>
    <col min="13317" max="13319" width="9.140625" style="174"/>
    <col min="13320" max="13321" width="10.140625" style="174" customWidth="1"/>
    <col min="13322" max="13322" width="10.5703125" style="174" customWidth="1"/>
    <col min="13323" max="13323" width="1.42578125" style="174" customWidth="1"/>
    <col min="13324" max="13324" width="12.5703125" style="174" bestFit="1" customWidth="1"/>
    <col min="13325" max="13568" width="9.140625" style="174"/>
    <col min="13569" max="13569" width="3.42578125" style="174" customWidth="1"/>
    <col min="13570" max="13570" width="9" style="174" customWidth="1"/>
    <col min="13571" max="13571" width="48" style="174" customWidth="1"/>
    <col min="13572" max="13572" width="12" style="174" customWidth="1"/>
    <col min="13573" max="13575" width="9.140625" style="174"/>
    <col min="13576" max="13577" width="10.140625" style="174" customWidth="1"/>
    <col min="13578" max="13578" width="10.5703125" style="174" customWidth="1"/>
    <col min="13579" max="13579" width="1.42578125" style="174" customWidth="1"/>
    <col min="13580" max="13580" width="12.5703125" style="174" bestFit="1" customWidth="1"/>
    <col min="13581" max="13824" width="9.140625" style="174"/>
    <col min="13825" max="13825" width="3.42578125" style="174" customWidth="1"/>
    <col min="13826" max="13826" width="9" style="174" customWidth="1"/>
    <col min="13827" max="13827" width="48" style="174" customWidth="1"/>
    <col min="13828" max="13828" width="12" style="174" customWidth="1"/>
    <col min="13829" max="13831" width="9.140625" style="174"/>
    <col min="13832" max="13833" width="10.140625" style="174" customWidth="1"/>
    <col min="13834" max="13834" width="10.5703125" style="174" customWidth="1"/>
    <col min="13835" max="13835" width="1.42578125" style="174" customWidth="1"/>
    <col min="13836" max="13836" width="12.5703125" style="174" bestFit="1" customWidth="1"/>
    <col min="13837" max="14080" width="9.140625" style="174"/>
    <col min="14081" max="14081" width="3.42578125" style="174" customWidth="1"/>
    <col min="14082" max="14082" width="9" style="174" customWidth="1"/>
    <col min="14083" max="14083" width="48" style="174" customWidth="1"/>
    <col min="14084" max="14084" width="12" style="174" customWidth="1"/>
    <col min="14085" max="14087" width="9.140625" style="174"/>
    <col min="14088" max="14089" width="10.140625" style="174" customWidth="1"/>
    <col min="14090" max="14090" width="10.5703125" style="174" customWidth="1"/>
    <col min="14091" max="14091" width="1.42578125" style="174" customWidth="1"/>
    <col min="14092" max="14092" width="12.5703125" style="174" bestFit="1" customWidth="1"/>
    <col min="14093" max="14336" width="9.140625" style="174"/>
    <col min="14337" max="14337" width="3.42578125" style="174" customWidth="1"/>
    <col min="14338" max="14338" width="9" style="174" customWidth="1"/>
    <col min="14339" max="14339" width="48" style="174" customWidth="1"/>
    <col min="14340" max="14340" width="12" style="174" customWidth="1"/>
    <col min="14341" max="14343" width="9.140625" style="174"/>
    <col min="14344" max="14345" width="10.140625" style="174" customWidth="1"/>
    <col min="14346" max="14346" width="10.5703125" style="174" customWidth="1"/>
    <col min="14347" max="14347" width="1.42578125" style="174" customWidth="1"/>
    <col min="14348" max="14348" width="12.5703125" style="174" bestFit="1" customWidth="1"/>
    <col min="14349" max="14592" width="9.140625" style="174"/>
    <col min="14593" max="14593" width="3.42578125" style="174" customWidth="1"/>
    <col min="14594" max="14594" width="9" style="174" customWidth="1"/>
    <col min="14595" max="14595" width="48" style="174" customWidth="1"/>
    <col min="14596" max="14596" width="12" style="174" customWidth="1"/>
    <col min="14597" max="14599" width="9.140625" style="174"/>
    <col min="14600" max="14601" width="10.140625" style="174" customWidth="1"/>
    <col min="14602" max="14602" width="10.5703125" style="174" customWidth="1"/>
    <col min="14603" max="14603" width="1.42578125" style="174" customWidth="1"/>
    <col min="14604" max="14604" width="12.5703125" style="174" bestFit="1" customWidth="1"/>
    <col min="14605" max="14848" width="9.140625" style="174"/>
    <col min="14849" max="14849" width="3.42578125" style="174" customWidth="1"/>
    <col min="14850" max="14850" width="9" style="174" customWidth="1"/>
    <col min="14851" max="14851" width="48" style="174" customWidth="1"/>
    <col min="14852" max="14852" width="12" style="174" customWidth="1"/>
    <col min="14853" max="14855" width="9.140625" style="174"/>
    <col min="14856" max="14857" width="10.140625" style="174" customWidth="1"/>
    <col min="14858" max="14858" width="10.5703125" style="174" customWidth="1"/>
    <col min="14859" max="14859" width="1.42578125" style="174" customWidth="1"/>
    <col min="14860" max="14860" width="12.5703125" style="174" bestFit="1" customWidth="1"/>
    <col min="14861" max="15104" width="9.140625" style="174"/>
    <col min="15105" max="15105" width="3.42578125" style="174" customWidth="1"/>
    <col min="15106" max="15106" width="9" style="174" customWidth="1"/>
    <col min="15107" max="15107" width="48" style="174" customWidth="1"/>
    <col min="15108" max="15108" width="12" style="174" customWidth="1"/>
    <col min="15109" max="15111" width="9.140625" style="174"/>
    <col min="15112" max="15113" width="10.140625" style="174" customWidth="1"/>
    <col min="15114" max="15114" width="10.5703125" style="174" customWidth="1"/>
    <col min="15115" max="15115" width="1.42578125" style="174" customWidth="1"/>
    <col min="15116" max="15116" width="12.5703125" style="174" bestFit="1" customWidth="1"/>
    <col min="15117" max="15360" width="9.140625" style="174"/>
    <col min="15361" max="15361" width="3.42578125" style="174" customWidth="1"/>
    <col min="15362" max="15362" width="9" style="174" customWidth="1"/>
    <col min="15363" max="15363" width="48" style="174" customWidth="1"/>
    <col min="15364" max="15364" width="12" style="174" customWidth="1"/>
    <col min="15365" max="15367" width="9.140625" style="174"/>
    <col min="15368" max="15369" width="10.140625" style="174" customWidth="1"/>
    <col min="15370" max="15370" width="10.5703125" style="174" customWidth="1"/>
    <col min="15371" max="15371" width="1.42578125" style="174" customWidth="1"/>
    <col min="15372" max="15372" width="12.5703125" style="174" bestFit="1" customWidth="1"/>
    <col min="15373" max="15616" width="9.140625" style="174"/>
    <col min="15617" max="15617" width="3.42578125" style="174" customWidth="1"/>
    <col min="15618" max="15618" width="9" style="174" customWidth="1"/>
    <col min="15619" max="15619" width="48" style="174" customWidth="1"/>
    <col min="15620" max="15620" width="12" style="174" customWidth="1"/>
    <col min="15621" max="15623" width="9.140625" style="174"/>
    <col min="15624" max="15625" width="10.140625" style="174" customWidth="1"/>
    <col min="15626" max="15626" width="10.5703125" style="174" customWidth="1"/>
    <col min="15627" max="15627" width="1.42578125" style="174" customWidth="1"/>
    <col min="15628" max="15628" width="12.5703125" style="174" bestFit="1" customWidth="1"/>
    <col min="15629" max="15872" width="9.140625" style="174"/>
    <col min="15873" max="15873" width="3.42578125" style="174" customWidth="1"/>
    <col min="15874" max="15874" width="9" style="174" customWidth="1"/>
    <col min="15875" max="15875" width="48" style="174" customWidth="1"/>
    <col min="15876" max="15876" width="12" style="174" customWidth="1"/>
    <col min="15877" max="15879" width="9.140625" style="174"/>
    <col min="15880" max="15881" width="10.140625" style="174" customWidth="1"/>
    <col min="15882" max="15882" width="10.5703125" style="174" customWidth="1"/>
    <col min="15883" max="15883" width="1.42578125" style="174" customWidth="1"/>
    <col min="15884" max="15884" width="12.5703125" style="174" bestFit="1" customWidth="1"/>
    <col min="15885" max="16128" width="9.140625" style="174"/>
    <col min="16129" max="16129" width="3.42578125" style="174" customWidth="1"/>
    <col min="16130" max="16130" width="9" style="174" customWidth="1"/>
    <col min="16131" max="16131" width="48" style="174" customWidth="1"/>
    <col min="16132" max="16132" width="12" style="174" customWidth="1"/>
    <col min="16133" max="16135" width="9.140625" style="174"/>
    <col min="16136" max="16137" width="10.140625" style="174" customWidth="1"/>
    <col min="16138" max="16138" width="10.5703125" style="174" customWidth="1"/>
    <col min="16139" max="16139" width="1.42578125" style="174" customWidth="1"/>
    <col min="16140" max="16140" width="12.5703125" style="174" bestFit="1" customWidth="1"/>
    <col min="16141" max="16384" width="9.140625" style="174"/>
  </cols>
  <sheetData>
    <row r="1" spans="1:14" ht="15.75" x14ac:dyDescent="0.25">
      <c r="A1" s="85" t="s">
        <v>1164</v>
      </c>
      <c r="B1" s="252"/>
      <c r="C1" s="252"/>
      <c r="D1" s="173"/>
      <c r="E1" s="173"/>
      <c r="F1" s="173"/>
      <c r="G1" s="173"/>
      <c r="H1" s="640"/>
      <c r="I1" s="640"/>
      <c r="J1" s="173"/>
      <c r="K1" s="173"/>
    </row>
    <row r="2" spans="1:14" s="249" customFormat="1" ht="13.5" thickBot="1" x14ac:dyDescent="0.3">
      <c r="A2" s="176"/>
      <c r="B2" s="176"/>
      <c r="C2" s="176"/>
      <c r="D2" s="176"/>
      <c r="E2" s="176"/>
      <c r="F2" s="176"/>
      <c r="G2" s="176"/>
      <c r="I2" s="176"/>
      <c r="J2" s="177" t="s">
        <v>776</v>
      </c>
      <c r="K2" s="176"/>
    </row>
    <row r="3" spans="1:14" s="249" customFormat="1" ht="17.25" customHeight="1" x14ac:dyDescent="0.25">
      <c r="A3" s="1398" t="s">
        <v>535</v>
      </c>
      <c r="B3" s="1401" t="s">
        <v>1165</v>
      </c>
      <c r="C3" s="1402"/>
      <c r="D3" s="1407" t="s">
        <v>1166</v>
      </c>
      <c r="E3" s="1408"/>
      <c r="F3" s="1408"/>
      <c r="G3" s="1408"/>
      <c r="H3" s="1409"/>
      <c r="I3" s="1410" t="s">
        <v>1167</v>
      </c>
      <c r="J3" s="1411"/>
      <c r="K3" s="176"/>
    </row>
    <row r="4" spans="1:14" s="249" customFormat="1" ht="15" customHeight="1" x14ac:dyDescent="0.25">
      <c r="A4" s="1399"/>
      <c r="B4" s="1403"/>
      <c r="C4" s="1404"/>
      <c r="D4" s="1370" t="s">
        <v>1168</v>
      </c>
      <c r="E4" s="1370" t="s">
        <v>1169</v>
      </c>
      <c r="F4" s="1412" t="s">
        <v>1170</v>
      </c>
      <c r="G4" s="1413"/>
      <c r="H4" s="1414" t="s">
        <v>785</v>
      </c>
      <c r="I4" s="1388" t="s">
        <v>1171</v>
      </c>
      <c r="J4" s="1394" t="s">
        <v>1172</v>
      </c>
      <c r="K4" s="176"/>
      <c r="M4" s="849"/>
    </row>
    <row r="5" spans="1:14" ht="14.25" customHeight="1" x14ac:dyDescent="0.25">
      <c r="A5" s="1399"/>
      <c r="B5" s="1403"/>
      <c r="C5" s="1404"/>
      <c r="D5" s="1371"/>
      <c r="E5" s="1371"/>
      <c r="F5" s="850" t="s">
        <v>1173</v>
      </c>
      <c r="G5" s="851" t="s">
        <v>1174</v>
      </c>
      <c r="H5" s="1415"/>
      <c r="I5" s="1389"/>
      <c r="J5" s="1395"/>
      <c r="K5" s="173"/>
    </row>
    <row r="6" spans="1:14" s="857" customFormat="1" ht="10.5" customHeight="1" thickBot="1" x14ac:dyDescent="0.3">
      <c r="A6" s="1400"/>
      <c r="B6" s="1405"/>
      <c r="C6" s="1406"/>
      <c r="D6" s="852" t="s">
        <v>725</v>
      </c>
      <c r="E6" s="852" t="s">
        <v>726</v>
      </c>
      <c r="F6" s="1396" t="s">
        <v>727</v>
      </c>
      <c r="G6" s="1397"/>
      <c r="H6" s="853" t="s">
        <v>1175</v>
      </c>
      <c r="I6" s="854" t="s">
        <v>843</v>
      </c>
      <c r="J6" s="855" t="s">
        <v>844</v>
      </c>
      <c r="K6" s="856"/>
    </row>
    <row r="7" spans="1:14" x14ac:dyDescent="0.25">
      <c r="A7" s="858">
        <v>1</v>
      </c>
      <c r="B7" s="859" t="s">
        <v>1176</v>
      </c>
      <c r="C7" s="860"/>
      <c r="D7" s="861">
        <f>SUM(D8+D9+D10+D11+D12+D13+D15+D20+D24+D25)</f>
        <v>230724</v>
      </c>
      <c r="E7" s="861">
        <f t="shared" ref="E7:J7" si="0">SUM(E8+E9+E10+E11+E12+E13+E15+E20+E24+E25)</f>
        <v>19865</v>
      </c>
      <c r="F7" s="861">
        <f t="shared" si="0"/>
        <v>21261</v>
      </c>
      <c r="G7" s="861">
        <f t="shared" si="0"/>
        <v>6838</v>
      </c>
      <c r="H7" s="861">
        <f t="shared" si="0"/>
        <v>278688</v>
      </c>
      <c r="I7" s="861">
        <f t="shared" si="0"/>
        <v>278688</v>
      </c>
      <c r="J7" s="862">
        <f t="shared" si="0"/>
        <v>0</v>
      </c>
      <c r="K7" s="863"/>
    </row>
    <row r="8" spans="1:14" ht="12.75" customHeight="1" x14ac:dyDescent="0.25">
      <c r="A8" s="864">
        <v>2</v>
      </c>
      <c r="B8" s="1392" t="s">
        <v>1177</v>
      </c>
      <c r="C8" s="1393"/>
      <c r="D8" s="865">
        <v>348</v>
      </c>
      <c r="E8" s="866">
        <v>12889</v>
      </c>
      <c r="F8" s="866">
        <v>0</v>
      </c>
      <c r="G8" s="866">
        <v>167</v>
      </c>
      <c r="H8" s="867">
        <f>SUM(D8:G8)</f>
        <v>13404</v>
      </c>
      <c r="I8" s="866">
        <f t="shared" ref="I8:I26" si="1">H8</f>
        <v>13404</v>
      </c>
      <c r="J8" s="868">
        <v>0</v>
      </c>
      <c r="K8" s="869"/>
      <c r="L8" s="870"/>
      <c r="M8" s="870"/>
      <c r="N8" s="870"/>
    </row>
    <row r="9" spans="1:14" ht="24" customHeight="1" x14ac:dyDescent="0.25">
      <c r="A9" s="864">
        <v>3</v>
      </c>
      <c r="B9" s="1392" t="s">
        <v>1178</v>
      </c>
      <c r="C9" s="1393"/>
      <c r="D9" s="865">
        <v>17973</v>
      </c>
      <c r="E9" s="866">
        <v>6976</v>
      </c>
      <c r="F9" s="866">
        <v>121</v>
      </c>
      <c r="G9" s="866">
        <v>3150</v>
      </c>
      <c r="H9" s="867">
        <f>SUM(D9:G9)</f>
        <v>28220</v>
      </c>
      <c r="I9" s="866">
        <f t="shared" si="1"/>
        <v>28220</v>
      </c>
      <c r="J9" s="868">
        <v>0</v>
      </c>
      <c r="K9" s="863"/>
    </row>
    <row r="10" spans="1:14" ht="24" customHeight="1" x14ac:dyDescent="0.25">
      <c r="A10" s="864">
        <v>4</v>
      </c>
      <c r="B10" s="1392" t="s">
        <v>1179</v>
      </c>
      <c r="C10" s="1393"/>
      <c r="D10" s="865">
        <v>32798</v>
      </c>
      <c r="E10" s="866">
        <v>0</v>
      </c>
      <c r="F10" s="866">
        <v>0</v>
      </c>
      <c r="G10" s="866">
        <v>3521</v>
      </c>
      <c r="H10" s="867">
        <f>SUM(D10:G10)</f>
        <v>36319</v>
      </c>
      <c r="I10" s="866">
        <f t="shared" si="1"/>
        <v>36319</v>
      </c>
      <c r="J10" s="868">
        <v>0</v>
      </c>
      <c r="K10" s="863"/>
    </row>
    <row r="11" spans="1:14" x14ac:dyDescent="0.25">
      <c r="A11" s="864">
        <v>5</v>
      </c>
      <c r="B11" s="1392" t="s">
        <v>1180</v>
      </c>
      <c r="C11" s="1393"/>
      <c r="D11" s="865">
        <v>130</v>
      </c>
      <c r="E11" s="866">
        <v>0</v>
      </c>
      <c r="F11" s="866">
        <v>0</v>
      </c>
      <c r="G11" s="866"/>
      <c r="H11" s="871">
        <f t="shared" ref="H11:H24" si="2">SUM(D11:F11)</f>
        <v>130</v>
      </c>
      <c r="I11" s="866">
        <f t="shared" si="1"/>
        <v>130</v>
      </c>
      <c r="J11" s="868">
        <v>0</v>
      </c>
      <c r="K11" s="872"/>
      <c r="L11" s="873"/>
    </row>
    <row r="12" spans="1:14" x14ac:dyDescent="0.25">
      <c r="A12" s="864">
        <v>6</v>
      </c>
      <c r="B12" s="1392" t="s">
        <v>1181</v>
      </c>
      <c r="C12" s="1393"/>
      <c r="D12" s="865">
        <v>2701</v>
      </c>
      <c r="E12" s="866">
        <v>0</v>
      </c>
      <c r="F12" s="866">
        <v>0</v>
      </c>
      <c r="G12" s="866"/>
      <c r="H12" s="867">
        <f t="shared" si="2"/>
        <v>2701</v>
      </c>
      <c r="I12" s="866">
        <f t="shared" si="1"/>
        <v>2701</v>
      </c>
      <c r="J12" s="868">
        <v>0</v>
      </c>
      <c r="K12" s="863"/>
    </row>
    <row r="13" spans="1:14" x14ac:dyDescent="0.25">
      <c r="A13" s="874">
        <v>7</v>
      </c>
      <c r="B13" s="1386" t="s">
        <v>1182</v>
      </c>
      <c r="C13" s="1387"/>
      <c r="D13" s="875">
        <f>D14</f>
        <v>69391</v>
      </c>
      <c r="E13" s="876">
        <f>E14</f>
        <v>0</v>
      </c>
      <c r="F13" s="876">
        <f>F14</f>
        <v>0</v>
      </c>
      <c r="G13" s="876">
        <f>G14</f>
        <v>0</v>
      </c>
      <c r="H13" s="877">
        <f t="shared" si="2"/>
        <v>69391</v>
      </c>
      <c r="I13" s="876">
        <f t="shared" si="1"/>
        <v>69391</v>
      </c>
      <c r="J13" s="878">
        <f>J14</f>
        <v>0</v>
      </c>
      <c r="K13" s="863"/>
    </row>
    <row r="14" spans="1:14" x14ac:dyDescent="0.25">
      <c r="A14" s="879">
        <v>8</v>
      </c>
      <c r="B14" s="880" t="s">
        <v>1183</v>
      </c>
      <c r="C14" s="881" t="s">
        <v>1184</v>
      </c>
      <c r="D14" s="882">
        <v>69391</v>
      </c>
      <c r="E14" s="883">
        <v>0</v>
      </c>
      <c r="F14" s="883">
        <v>0</v>
      </c>
      <c r="G14" s="883"/>
      <c r="H14" s="884">
        <f t="shared" si="2"/>
        <v>69391</v>
      </c>
      <c r="I14" s="883">
        <f t="shared" si="1"/>
        <v>69391</v>
      </c>
      <c r="J14" s="885">
        <v>0</v>
      </c>
      <c r="K14" s="863"/>
    </row>
    <row r="15" spans="1:14" x14ac:dyDescent="0.25">
      <c r="A15" s="886">
        <v>9</v>
      </c>
      <c r="B15" s="1390" t="s">
        <v>1185</v>
      </c>
      <c r="C15" s="1391"/>
      <c r="D15" s="887">
        <f>SUM(D16:D19)</f>
        <v>19940</v>
      </c>
      <c r="E15" s="887">
        <f>SUM(E16:E19)</f>
        <v>0</v>
      </c>
      <c r="F15" s="887">
        <f>SUM(F16:F19)</f>
        <v>21140</v>
      </c>
      <c r="G15" s="887">
        <f>SUM(G16:G19)</f>
        <v>0</v>
      </c>
      <c r="H15" s="888">
        <f>SUM(D15:F15)</f>
        <v>41080</v>
      </c>
      <c r="I15" s="887">
        <f t="shared" si="1"/>
        <v>41080</v>
      </c>
      <c r="J15" s="889">
        <f>SUM(J16:J19)</f>
        <v>0</v>
      </c>
      <c r="K15" s="890"/>
    </row>
    <row r="16" spans="1:14" x14ac:dyDescent="0.25">
      <c r="A16" s="891">
        <v>10</v>
      </c>
      <c r="B16" s="892" t="s">
        <v>1183</v>
      </c>
      <c r="C16" s="893" t="s">
        <v>1186</v>
      </c>
      <c r="D16" s="894">
        <f>893+14038</f>
        <v>14931</v>
      </c>
      <c r="E16" s="895">
        <v>0</v>
      </c>
      <c r="F16" s="895">
        <f>21140</f>
        <v>21140</v>
      </c>
      <c r="G16" s="895"/>
      <c r="H16" s="896">
        <f t="shared" si="2"/>
        <v>36071</v>
      </c>
      <c r="I16" s="895">
        <f t="shared" si="1"/>
        <v>36071</v>
      </c>
      <c r="J16" s="897">
        <v>0</v>
      </c>
      <c r="K16" s="890"/>
      <c r="M16" s="244"/>
    </row>
    <row r="17" spans="1:12" x14ac:dyDescent="0.25">
      <c r="A17" s="891">
        <v>11</v>
      </c>
      <c r="B17" s="898"/>
      <c r="C17" s="899" t="s">
        <v>1187</v>
      </c>
      <c r="D17" s="900">
        <v>0</v>
      </c>
      <c r="E17" s="901">
        <v>0</v>
      </c>
      <c r="F17" s="901">
        <v>0</v>
      </c>
      <c r="G17" s="901"/>
      <c r="H17" s="896">
        <f t="shared" si="2"/>
        <v>0</v>
      </c>
      <c r="I17" s="901">
        <f t="shared" si="1"/>
        <v>0</v>
      </c>
      <c r="J17" s="902">
        <v>0</v>
      </c>
      <c r="K17" s="903"/>
      <c r="L17" s="904"/>
    </row>
    <row r="18" spans="1:12" x14ac:dyDescent="0.25">
      <c r="A18" s="891">
        <v>12</v>
      </c>
      <c r="B18" s="905"/>
      <c r="C18" s="906" t="s">
        <v>1188</v>
      </c>
      <c r="D18" s="907">
        <v>5000</v>
      </c>
      <c r="E18" s="908">
        <v>0</v>
      </c>
      <c r="F18" s="908">
        <v>0</v>
      </c>
      <c r="G18" s="908"/>
      <c r="H18" s="909">
        <f t="shared" si="2"/>
        <v>5000</v>
      </c>
      <c r="I18" s="908">
        <f t="shared" si="1"/>
        <v>5000</v>
      </c>
      <c r="J18" s="910">
        <v>0</v>
      </c>
      <c r="K18" s="890"/>
    </row>
    <row r="19" spans="1:12" x14ac:dyDescent="0.25">
      <c r="A19" s="891">
        <v>13</v>
      </c>
      <c r="B19" s="905"/>
      <c r="C19" s="911" t="s">
        <v>1189</v>
      </c>
      <c r="D19" s="912">
        <v>9</v>
      </c>
      <c r="E19" s="913">
        <v>0</v>
      </c>
      <c r="F19" s="913">
        <v>0</v>
      </c>
      <c r="G19" s="913">
        <v>0</v>
      </c>
      <c r="H19" s="884">
        <f>SUM(D19:G19)</f>
        <v>9</v>
      </c>
      <c r="I19" s="913">
        <f t="shared" si="1"/>
        <v>9</v>
      </c>
      <c r="J19" s="914">
        <v>0</v>
      </c>
      <c r="K19" s="890"/>
    </row>
    <row r="20" spans="1:12" ht="12.75" customHeight="1" x14ac:dyDescent="0.25">
      <c r="A20" s="886">
        <v>14</v>
      </c>
      <c r="B20" s="1390" t="s">
        <v>1190</v>
      </c>
      <c r="C20" s="1391"/>
      <c r="D20" s="887">
        <f>SUM(D21:D23)</f>
        <v>1670</v>
      </c>
      <c r="E20" s="887">
        <f>SUM(E21:E23)</f>
        <v>0</v>
      </c>
      <c r="F20" s="887">
        <f>SUM(F21:F23)</f>
        <v>0</v>
      </c>
      <c r="G20" s="887">
        <f>SUM(G21:G23)</f>
        <v>0</v>
      </c>
      <c r="H20" s="877">
        <f t="shared" si="2"/>
        <v>1670</v>
      </c>
      <c r="I20" s="887">
        <f t="shared" si="1"/>
        <v>1670</v>
      </c>
      <c r="J20" s="889">
        <f>SUM(J21:J23)</f>
        <v>0</v>
      </c>
      <c r="K20" s="890"/>
    </row>
    <row r="21" spans="1:12" x14ac:dyDescent="0.25">
      <c r="A21" s="891">
        <v>15</v>
      </c>
      <c r="B21" s="892" t="s">
        <v>1183</v>
      </c>
      <c r="C21" s="893" t="s">
        <v>1191</v>
      </c>
      <c r="D21" s="894">
        <v>0</v>
      </c>
      <c r="E21" s="895">
        <v>0</v>
      </c>
      <c r="F21" s="895">
        <v>0</v>
      </c>
      <c r="G21" s="895"/>
      <c r="H21" s="896">
        <f t="shared" si="2"/>
        <v>0</v>
      </c>
      <c r="I21" s="895">
        <f t="shared" si="1"/>
        <v>0</v>
      </c>
      <c r="J21" s="897">
        <v>0</v>
      </c>
      <c r="K21" s="890"/>
    </row>
    <row r="22" spans="1:12" x14ac:dyDescent="0.25">
      <c r="A22" s="891">
        <v>16</v>
      </c>
      <c r="B22" s="898"/>
      <c r="C22" s="899" t="s">
        <v>1187</v>
      </c>
      <c r="D22" s="900">
        <v>64</v>
      </c>
      <c r="E22" s="901">
        <v>0</v>
      </c>
      <c r="F22" s="901">
        <v>0</v>
      </c>
      <c r="G22" s="901"/>
      <c r="H22" s="896">
        <f t="shared" si="2"/>
        <v>64</v>
      </c>
      <c r="I22" s="901">
        <f t="shared" si="1"/>
        <v>64</v>
      </c>
      <c r="J22" s="902">
        <v>0</v>
      </c>
      <c r="K22" s="903"/>
      <c r="L22" s="873"/>
    </row>
    <row r="23" spans="1:12" x14ac:dyDescent="0.25">
      <c r="A23" s="879">
        <v>17</v>
      </c>
      <c r="B23" s="905"/>
      <c r="C23" s="915" t="s">
        <v>1192</v>
      </c>
      <c r="D23" s="882">
        <v>1606</v>
      </c>
      <c r="E23" s="883">
        <v>0</v>
      </c>
      <c r="F23" s="883">
        <v>0</v>
      </c>
      <c r="G23" s="883"/>
      <c r="H23" s="884">
        <f t="shared" si="2"/>
        <v>1606</v>
      </c>
      <c r="I23" s="883">
        <f t="shared" si="1"/>
        <v>1606</v>
      </c>
      <c r="J23" s="885">
        <v>0</v>
      </c>
      <c r="K23" s="890"/>
      <c r="L23" s="244"/>
    </row>
    <row r="24" spans="1:12" x14ac:dyDescent="0.25">
      <c r="A24" s="864">
        <v>18</v>
      </c>
      <c r="B24" s="1392" t="s">
        <v>1193</v>
      </c>
      <c r="C24" s="1393"/>
      <c r="D24" s="865">
        <v>85773</v>
      </c>
      <c r="E24" s="866">
        <v>0</v>
      </c>
      <c r="F24" s="866">
        <v>0</v>
      </c>
      <c r="G24" s="866"/>
      <c r="H24" s="867">
        <f t="shared" si="2"/>
        <v>85773</v>
      </c>
      <c r="I24" s="866">
        <f t="shared" si="1"/>
        <v>85773</v>
      </c>
      <c r="J24" s="868">
        <f>J25</f>
        <v>0</v>
      </c>
      <c r="K24" s="863"/>
    </row>
    <row r="25" spans="1:12" x14ac:dyDescent="0.25">
      <c r="A25" s="874">
        <v>19</v>
      </c>
      <c r="B25" s="1386" t="s">
        <v>1194</v>
      </c>
      <c r="C25" s="1387"/>
      <c r="D25" s="875">
        <f>D26</f>
        <v>0</v>
      </c>
      <c r="E25" s="876">
        <f>E26</f>
        <v>0</v>
      </c>
      <c r="F25" s="876">
        <f>F26</f>
        <v>0</v>
      </c>
      <c r="G25" s="876">
        <f>G26</f>
        <v>0</v>
      </c>
      <c r="H25" s="888">
        <f>SUM(H26:H26)</f>
        <v>0</v>
      </c>
      <c r="I25" s="876">
        <f t="shared" si="1"/>
        <v>0</v>
      </c>
      <c r="J25" s="878">
        <f>J26</f>
        <v>0</v>
      </c>
      <c r="K25" s="863"/>
    </row>
    <row r="26" spans="1:12" ht="13.5" thickBot="1" x14ac:dyDescent="0.3">
      <c r="A26" s="916">
        <v>20</v>
      </c>
      <c r="B26" s="917" t="s">
        <v>1183</v>
      </c>
      <c r="C26" s="918" t="s">
        <v>1192</v>
      </c>
      <c r="D26" s="919">
        <v>0</v>
      </c>
      <c r="E26" s="920">
        <v>0</v>
      </c>
      <c r="F26" s="920">
        <v>0</v>
      </c>
      <c r="G26" s="920">
        <v>0</v>
      </c>
      <c r="H26" s="921">
        <f>SUM(D26:G26)</f>
        <v>0</v>
      </c>
      <c r="I26" s="920">
        <f t="shared" si="1"/>
        <v>0</v>
      </c>
      <c r="J26" s="922">
        <v>0</v>
      </c>
      <c r="K26" s="863"/>
    </row>
    <row r="27" spans="1:12" x14ac:dyDescent="0.25">
      <c r="A27" s="173"/>
      <c r="B27" s="173"/>
      <c r="C27" s="173"/>
      <c r="D27" s="173"/>
      <c r="E27" s="173"/>
      <c r="F27" s="173"/>
      <c r="G27" s="173"/>
      <c r="H27" s="173"/>
      <c r="I27" s="173"/>
      <c r="J27" s="173"/>
      <c r="K27" s="173"/>
    </row>
    <row r="28" spans="1:12" x14ac:dyDescent="0.25">
      <c r="A28" s="173" t="s">
        <v>1195</v>
      </c>
      <c r="B28" s="173"/>
      <c r="C28" s="173"/>
      <c r="D28" s="173"/>
      <c r="E28" s="173"/>
      <c r="F28" s="173"/>
      <c r="G28" s="173"/>
      <c r="H28" s="173"/>
      <c r="I28" s="173"/>
      <c r="J28" s="173"/>
      <c r="K28" s="173"/>
    </row>
    <row r="29" spans="1:12" x14ac:dyDescent="0.25">
      <c r="A29" s="115" t="s">
        <v>1196</v>
      </c>
      <c r="B29" s="695"/>
      <c r="C29" s="695"/>
      <c r="D29" s="173"/>
      <c r="E29" s="173"/>
      <c r="F29" s="173"/>
      <c r="G29" s="173"/>
      <c r="H29" s="173"/>
      <c r="I29" s="173"/>
      <c r="J29" s="173"/>
      <c r="K29" s="173"/>
    </row>
    <row r="30" spans="1:12" x14ac:dyDescent="0.25">
      <c r="A30" s="115" t="s">
        <v>1197</v>
      </c>
      <c r="B30" s="695"/>
      <c r="C30" s="695"/>
      <c r="D30" s="173"/>
      <c r="E30" s="173"/>
      <c r="F30" s="173"/>
      <c r="G30" s="173"/>
      <c r="H30" s="173"/>
      <c r="I30" s="173"/>
      <c r="J30" s="173"/>
      <c r="K30" s="173"/>
    </row>
    <row r="31" spans="1:12" ht="15" customHeight="1" x14ac:dyDescent="0.25">
      <c r="A31" s="1315"/>
      <c r="B31" s="1315"/>
      <c r="C31" s="1315"/>
      <c r="D31" s="1315"/>
      <c r="E31" s="1315"/>
      <c r="F31" s="1315"/>
      <c r="G31" s="1315"/>
      <c r="H31" s="1315"/>
      <c r="I31" s="1315"/>
      <c r="J31" s="1315"/>
      <c r="K31" s="923"/>
      <c r="L31" s="174" t="s">
        <v>259</v>
      </c>
    </row>
    <row r="32" spans="1:12" ht="15" x14ac:dyDescent="0.25">
      <c r="A32" s="173"/>
      <c r="B32" s="924"/>
      <c r="C32" s="924"/>
      <c r="D32" s="924"/>
      <c r="E32" s="173"/>
      <c r="F32" s="173"/>
      <c r="G32" s="173"/>
      <c r="H32" s="173"/>
      <c r="I32" s="173"/>
      <c r="J32" s="173"/>
      <c r="K32" s="173"/>
    </row>
    <row r="33" spans="1:11" ht="15.75" customHeight="1" x14ac:dyDescent="0.25">
      <c r="A33" s="173"/>
      <c r="B33" s="924"/>
      <c r="C33" s="925"/>
      <c r="D33" s="926"/>
      <c r="E33" s="927"/>
      <c r="F33" s="927"/>
      <c r="G33" s="927"/>
      <c r="H33" s="926"/>
      <c r="I33" s="173"/>
      <c r="J33" s="173"/>
      <c r="K33" s="173"/>
    </row>
    <row r="34" spans="1:11" ht="15" x14ac:dyDescent="0.25">
      <c r="B34" s="924"/>
      <c r="C34" s="925"/>
      <c r="D34" s="928"/>
      <c r="E34" s="929"/>
      <c r="F34" s="929"/>
      <c r="G34" s="929"/>
      <c r="H34" s="928"/>
    </row>
    <row r="35" spans="1:11" ht="15" x14ac:dyDescent="0.25">
      <c r="B35" s="924"/>
      <c r="C35" s="925"/>
      <c r="D35" s="930"/>
      <c r="E35" s="929"/>
      <c r="F35" s="929"/>
      <c r="G35" s="929"/>
      <c r="H35" s="930"/>
    </row>
    <row r="36" spans="1:11" ht="15" x14ac:dyDescent="0.25">
      <c r="B36" s="924"/>
      <c r="C36" s="925"/>
      <c r="D36" s="930"/>
      <c r="E36" s="929"/>
      <c r="F36" s="929"/>
      <c r="G36" s="929"/>
      <c r="H36" s="930"/>
    </row>
    <row r="37" spans="1:11" ht="15" x14ac:dyDescent="0.25">
      <c r="B37" s="924"/>
      <c r="C37" s="925"/>
      <c r="D37" s="924"/>
    </row>
    <row r="38" spans="1:11" ht="15" x14ac:dyDescent="0.25">
      <c r="B38" s="924"/>
      <c r="C38" s="925"/>
      <c r="D38" s="924"/>
    </row>
    <row r="39" spans="1:11" ht="15" x14ac:dyDescent="0.25">
      <c r="B39" s="924"/>
      <c r="C39" s="925"/>
      <c r="D39" s="924"/>
    </row>
    <row r="40" spans="1:11" ht="15" x14ac:dyDescent="0.25">
      <c r="B40" s="924"/>
      <c r="C40" s="925"/>
      <c r="D40" s="924"/>
    </row>
    <row r="41" spans="1:11" ht="15" x14ac:dyDescent="0.25">
      <c r="B41" s="924"/>
      <c r="C41" s="925"/>
      <c r="D41" s="924"/>
    </row>
    <row r="42" spans="1:11" ht="15" x14ac:dyDescent="0.25">
      <c r="B42" s="924"/>
      <c r="C42" s="925"/>
      <c r="D42" s="924"/>
    </row>
    <row r="43" spans="1:11" ht="15" x14ac:dyDescent="0.25">
      <c r="B43" s="924"/>
      <c r="C43" s="925"/>
      <c r="D43" s="924"/>
    </row>
    <row r="44" spans="1:11" ht="15" x14ac:dyDescent="0.25">
      <c r="B44" s="924"/>
      <c r="C44" s="925"/>
      <c r="D44" s="924"/>
    </row>
    <row r="45" spans="1:11" ht="15" x14ac:dyDescent="0.25">
      <c r="B45" s="924"/>
      <c r="C45" s="925"/>
      <c r="D45" s="924"/>
    </row>
    <row r="46" spans="1:11" ht="15" x14ac:dyDescent="0.25">
      <c r="B46" s="924"/>
      <c r="C46" s="925"/>
      <c r="D46" s="924"/>
    </row>
    <row r="47" spans="1:11" ht="15" x14ac:dyDescent="0.25">
      <c r="B47" s="924"/>
      <c r="C47" s="925"/>
      <c r="D47" s="924"/>
    </row>
    <row r="48" spans="1:11" ht="15" x14ac:dyDescent="0.25">
      <c r="B48" s="924"/>
      <c r="C48" s="931"/>
      <c r="D48" s="924"/>
    </row>
    <row r="50" spans="3:3" ht="15" x14ac:dyDescent="0.25">
      <c r="C50" s="931"/>
    </row>
    <row r="52" spans="3:3" ht="15" x14ac:dyDescent="0.25">
      <c r="C52" s="931"/>
    </row>
  </sheetData>
  <sheetProtection insertColumns="0" insertRows="0" deleteColumns="0" deleteRows="0"/>
  <mergeCells count="22">
    <mergeCell ref="J4:J5"/>
    <mergeCell ref="A31:J31"/>
    <mergeCell ref="F6:G6"/>
    <mergeCell ref="B8:C8"/>
    <mergeCell ref="B9:C9"/>
    <mergeCell ref="B10:C10"/>
    <mergeCell ref="B11:C11"/>
    <mergeCell ref="B12:C12"/>
    <mergeCell ref="A3:A6"/>
    <mergeCell ref="B3:C6"/>
    <mergeCell ref="D3:H3"/>
    <mergeCell ref="I3:J3"/>
    <mergeCell ref="D4:D5"/>
    <mergeCell ref="E4:E5"/>
    <mergeCell ref="F4:G4"/>
    <mergeCell ref="H4:H5"/>
    <mergeCell ref="B25:C25"/>
    <mergeCell ref="I4:I5"/>
    <mergeCell ref="B13:C13"/>
    <mergeCell ref="B15:C15"/>
    <mergeCell ref="B20:C20"/>
    <mergeCell ref="B24:C24"/>
  </mergeCells>
  <printOptions horizontalCentered="1"/>
  <pageMargins left="0.39370078740157483" right="0.39370078740157483" top="0.59055118110236227" bottom="0.39370078740157483" header="0.23622047244094491" footer="0.51181102362204722"/>
  <pageSetup paperSize="9" scale="84"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zoomScaleNormal="100" workbookViewId="0">
      <selection activeCell="U21" sqref="U21"/>
    </sheetView>
  </sheetViews>
  <sheetFormatPr defaultRowHeight="12.75" x14ac:dyDescent="0.25"/>
  <cols>
    <col min="1" max="1" width="3.42578125" style="114" customWidth="1"/>
    <col min="2" max="2" width="25.42578125" style="114" customWidth="1"/>
    <col min="3" max="4" width="10.7109375" style="114" customWidth="1"/>
    <col min="5" max="5" width="11.42578125" style="114" customWidth="1"/>
    <col min="6" max="6" width="12.140625" style="114" customWidth="1"/>
    <col min="7" max="14" width="10.7109375" style="114" customWidth="1"/>
    <col min="15" max="15" width="11.85546875" style="114" customWidth="1"/>
    <col min="16" max="256" width="9.140625" style="114"/>
    <col min="257" max="257" width="3.42578125" style="114" customWidth="1"/>
    <col min="258" max="258" width="25.42578125" style="114" customWidth="1"/>
    <col min="259" max="260" width="10.7109375" style="114" customWidth="1"/>
    <col min="261" max="261" width="11.42578125" style="114" customWidth="1"/>
    <col min="262" max="262" width="12.140625" style="114" customWidth="1"/>
    <col min="263" max="270" width="10.7109375" style="114" customWidth="1"/>
    <col min="271" max="271" width="11.85546875" style="114" customWidth="1"/>
    <col min="272" max="512" width="9.140625" style="114"/>
    <col min="513" max="513" width="3.42578125" style="114" customWidth="1"/>
    <col min="514" max="514" width="25.42578125" style="114" customWidth="1"/>
    <col min="515" max="516" width="10.7109375" style="114" customWidth="1"/>
    <col min="517" max="517" width="11.42578125" style="114" customWidth="1"/>
    <col min="518" max="518" width="12.140625" style="114" customWidth="1"/>
    <col min="519" max="526" width="10.7109375" style="114" customWidth="1"/>
    <col min="527" max="527" width="11.85546875" style="114" customWidth="1"/>
    <col min="528" max="768" width="9.140625" style="114"/>
    <col min="769" max="769" width="3.42578125" style="114" customWidth="1"/>
    <col min="770" max="770" width="25.42578125" style="114" customWidth="1"/>
    <col min="771" max="772" width="10.7109375" style="114" customWidth="1"/>
    <col min="773" max="773" width="11.42578125" style="114" customWidth="1"/>
    <col min="774" max="774" width="12.140625" style="114" customWidth="1"/>
    <col min="775" max="782" width="10.7109375" style="114" customWidth="1"/>
    <col min="783" max="783" width="11.85546875" style="114" customWidth="1"/>
    <col min="784" max="1024" width="9.140625" style="114"/>
    <col min="1025" max="1025" width="3.42578125" style="114" customWidth="1"/>
    <col min="1026" max="1026" width="25.42578125" style="114" customWidth="1"/>
    <col min="1027" max="1028" width="10.7109375" style="114" customWidth="1"/>
    <col min="1029" max="1029" width="11.42578125" style="114" customWidth="1"/>
    <col min="1030" max="1030" width="12.140625" style="114" customWidth="1"/>
    <col min="1031" max="1038" width="10.7109375" style="114" customWidth="1"/>
    <col min="1039" max="1039" width="11.85546875" style="114" customWidth="1"/>
    <col min="1040" max="1280" width="9.140625" style="114"/>
    <col min="1281" max="1281" width="3.42578125" style="114" customWidth="1"/>
    <col min="1282" max="1282" width="25.42578125" style="114" customWidth="1"/>
    <col min="1283" max="1284" width="10.7109375" style="114" customWidth="1"/>
    <col min="1285" max="1285" width="11.42578125" style="114" customWidth="1"/>
    <col min="1286" max="1286" width="12.140625" style="114" customWidth="1"/>
    <col min="1287" max="1294" width="10.7109375" style="114" customWidth="1"/>
    <col min="1295" max="1295" width="11.85546875" style="114" customWidth="1"/>
    <col min="1296" max="1536" width="9.140625" style="114"/>
    <col min="1537" max="1537" width="3.42578125" style="114" customWidth="1"/>
    <col min="1538" max="1538" width="25.42578125" style="114" customWidth="1"/>
    <col min="1539" max="1540" width="10.7109375" style="114" customWidth="1"/>
    <col min="1541" max="1541" width="11.42578125" style="114" customWidth="1"/>
    <col min="1542" max="1542" width="12.140625" style="114" customWidth="1"/>
    <col min="1543" max="1550" width="10.7109375" style="114" customWidth="1"/>
    <col min="1551" max="1551" width="11.85546875" style="114" customWidth="1"/>
    <col min="1552" max="1792" width="9.140625" style="114"/>
    <col min="1793" max="1793" width="3.42578125" style="114" customWidth="1"/>
    <col min="1794" max="1794" width="25.42578125" style="114" customWidth="1"/>
    <col min="1795" max="1796" width="10.7109375" style="114" customWidth="1"/>
    <col min="1797" max="1797" width="11.42578125" style="114" customWidth="1"/>
    <col min="1798" max="1798" width="12.140625" style="114" customWidth="1"/>
    <col min="1799" max="1806" width="10.7109375" style="114" customWidth="1"/>
    <col min="1807" max="1807" width="11.85546875" style="114" customWidth="1"/>
    <col min="1808" max="2048" width="9.140625" style="114"/>
    <col min="2049" max="2049" width="3.42578125" style="114" customWidth="1"/>
    <col min="2050" max="2050" width="25.42578125" style="114" customWidth="1"/>
    <col min="2051" max="2052" width="10.7109375" style="114" customWidth="1"/>
    <col min="2053" max="2053" width="11.42578125" style="114" customWidth="1"/>
    <col min="2054" max="2054" width="12.140625" style="114" customWidth="1"/>
    <col min="2055" max="2062" width="10.7109375" style="114" customWidth="1"/>
    <col min="2063" max="2063" width="11.85546875" style="114" customWidth="1"/>
    <col min="2064" max="2304" width="9.140625" style="114"/>
    <col min="2305" max="2305" width="3.42578125" style="114" customWidth="1"/>
    <col min="2306" max="2306" width="25.42578125" style="114" customWidth="1"/>
    <col min="2307" max="2308" width="10.7109375" style="114" customWidth="1"/>
    <col min="2309" max="2309" width="11.42578125" style="114" customWidth="1"/>
    <col min="2310" max="2310" width="12.140625" style="114" customWidth="1"/>
    <col min="2311" max="2318" width="10.7109375" style="114" customWidth="1"/>
    <col min="2319" max="2319" width="11.85546875" style="114" customWidth="1"/>
    <col min="2320" max="2560" width="9.140625" style="114"/>
    <col min="2561" max="2561" width="3.42578125" style="114" customWidth="1"/>
    <col min="2562" max="2562" width="25.42578125" style="114" customWidth="1"/>
    <col min="2563" max="2564" width="10.7109375" style="114" customWidth="1"/>
    <col min="2565" max="2565" width="11.42578125" style="114" customWidth="1"/>
    <col min="2566" max="2566" width="12.140625" style="114" customWidth="1"/>
    <col min="2567" max="2574" width="10.7109375" style="114" customWidth="1"/>
    <col min="2575" max="2575" width="11.85546875" style="114" customWidth="1"/>
    <col min="2576" max="2816" width="9.140625" style="114"/>
    <col min="2817" max="2817" width="3.42578125" style="114" customWidth="1"/>
    <col min="2818" max="2818" width="25.42578125" style="114" customWidth="1"/>
    <col min="2819" max="2820" width="10.7109375" style="114" customWidth="1"/>
    <col min="2821" max="2821" width="11.42578125" style="114" customWidth="1"/>
    <col min="2822" max="2822" width="12.140625" style="114" customWidth="1"/>
    <col min="2823" max="2830" width="10.7109375" style="114" customWidth="1"/>
    <col min="2831" max="2831" width="11.85546875" style="114" customWidth="1"/>
    <col min="2832" max="3072" width="9.140625" style="114"/>
    <col min="3073" max="3073" width="3.42578125" style="114" customWidth="1"/>
    <col min="3074" max="3074" width="25.42578125" style="114" customWidth="1"/>
    <col min="3075" max="3076" width="10.7109375" style="114" customWidth="1"/>
    <col min="3077" max="3077" width="11.42578125" style="114" customWidth="1"/>
    <col min="3078" max="3078" width="12.140625" style="114" customWidth="1"/>
    <col min="3079" max="3086" width="10.7109375" style="114" customWidth="1"/>
    <col min="3087" max="3087" width="11.85546875" style="114" customWidth="1"/>
    <col min="3088" max="3328" width="9.140625" style="114"/>
    <col min="3329" max="3329" width="3.42578125" style="114" customWidth="1"/>
    <col min="3330" max="3330" width="25.42578125" style="114" customWidth="1"/>
    <col min="3331" max="3332" width="10.7109375" style="114" customWidth="1"/>
    <col min="3333" max="3333" width="11.42578125" style="114" customWidth="1"/>
    <col min="3334" max="3334" width="12.140625" style="114" customWidth="1"/>
    <col min="3335" max="3342" width="10.7109375" style="114" customWidth="1"/>
    <col min="3343" max="3343" width="11.85546875" style="114" customWidth="1"/>
    <col min="3344" max="3584" width="9.140625" style="114"/>
    <col min="3585" max="3585" width="3.42578125" style="114" customWidth="1"/>
    <col min="3586" max="3586" width="25.42578125" style="114" customWidth="1"/>
    <col min="3587" max="3588" width="10.7109375" style="114" customWidth="1"/>
    <col min="3589" max="3589" width="11.42578125" style="114" customWidth="1"/>
    <col min="3590" max="3590" width="12.140625" style="114" customWidth="1"/>
    <col min="3591" max="3598" width="10.7109375" style="114" customWidth="1"/>
    <col min="3599" max="3599" width="11.85546875" style="114" customWidth="1"/>
    <col min="3600" max="3840" width="9.140625" style="114"/>
    <col min="3841" max="3841" width="3.42578125" style="114" customWidth="1"/>
    <col min="3842" max="3842" width="25.42578125" style="114" customWidth="1"/>
    <col min="3843" max="3844" width="10.7109375" style="114" customWidth="1"/>
    <col min="3845" max="3845" width="11.42578125" style="114" customWidth="1"/>
    <col min="3846" max="3846" width="12.140625" style="114" customWidth="1"/>
    <col min="3847" max="3854" width="10.7109375" style="114" customWidth="1"/>
    <col min="3855" max="3855" width="11.85546875" style="114" customWidth="1"/>
    <col min="3856" max="4096" width="9.140625" style="114"/>
    <col min="4097" max="4097" width="3.42578125" style="114" customWidth="1"/>
    <col min="4098" max="4098" width="25.42578125" style="114" customWidth="1"/>
    <col min="4099" max="4100" width="10.7109375" style="114" customWidth="1"/>
    <col min="4101" max="4101" width="11.42578125" style="114" customWidth="1"/>
    <col min="4102" max="4102" width="12.140625" style="114" customWidth="1"/>
    <col min="4103" max="4110" width="10.7109375" style="114" customWidth="1"/>
    <col min="4111" max="4111" width="11.85546875" style="114" customWidth="1"/>
    <col min="4112" max="4352" width="9.140625" style="114"/>
    <col min="4353" max="4353" width="3.42578125" style="114" customWidth="1"/>
    <col min="4354" max="4354" width="25.42578125" style="114" customWidth="1"/>
    <col min="4355" max="4356" width="10.7109375" style="114" customWidth="1"/>
    <col min="4357" max="4357" width="11.42578125" style="114" customWidth="1"/>
    <col min="4358" max="4358" width="12.140625" style="114" customWidth="1"/>
    <col min="4359" max="4366" width="10.7109375" style="114" customWidth="1"/>
    <col min="4367" max="4367" width="11.85546875" style="114" customWidth="1"/>
    <col min="4368" max="4608" width="9.140625" style="114"/>
    <col min="4609" max="4609" width="3.42578125" style="114" customWidth="1"/>
    <col min="4610" max="4610" width="25.42578125" style="114" customWidth="1"/>
    <col min="4611" max="4612" width="10.7109375" style="114" customWidth="1"/>
    <col min="4613" max="4613" width="11.42578125" style="114" customWidth="1"/>
    <col min="4614" max="4614" width="12.140625" style="114" customWidth="1"/>
    <col min="4615" max="4622" width="10.7109375" style="114" customWidth="1"/>
    <col min="4623" max="4623" width="11.85546875" style="114" customWidth="1"/>
    <col min="4624" max="4864" width="9.140625" style="114"/>
    <col min="4865" max="4865" width="3.42578125" style="114" customWidth="1"/>
    <col min="4866" max="4866" width="25.42578125" style="114" customWidth="1"/>
    <col min="4867" max="4868" width="10.7109375" style="114" customWidth="1"/>
    <col min="4869" max="4869" width="11.42578125" style="114" customWidth="1"/>
    <col min="4870" max="4870" width="12.140625" style="114" customWidth="1"/>
    <col min="4871" max="4878" width="10.7109375" style="114" customWidth="1"/>
    <col min="4879" max="4879" width="11.85546875" style="114" customWidth="1"/>
    <col min="4880" max="5120" width="9.140625" style="114"/>
    <col min="5121" max="5121" width="3.42578125" style="114" customWidth="1"/>
    <col min="5122" max="5122" width="25.42578125" style="114" customWidth="1"/>
    <col min="5123" max="5124" width="10.7109375" style="114" customWidth="1"/>
    <col min="5125" max="5125" width="11.42578125" style="114" customWidth="1"/>
    <col min="5126" max="5126" width="12.140625" style="114" customWidth="1"/>
    <col min="5127" max="5134" width="10.7109375" style="114" customWidth="1"/>
    <col min="5135" max="5135" width="11.85546875" style="114" customWidth="1"/>
    <col min="5136" max="5376" width="9.140625" style="114"/>
    <col min="5377" max="5377" width="3.42578125" style="114" customWidth="1"/>
    <col min="5378" max="5378" width="25.42578125" style="114" customWidth="1"/>
    <col min="5379" max="5380" width="10.7109375" style="114" customWidth="1"/>
    <col min="5381" max="5381" width="11.42578125" style="114" customWidth="1"/>
    <col min="5382" max="5382" width="12.140625" style="114" customWidth="1"/>
    <col min="5383" max="5390" width="10.7109375" style="114" customWidth="1"/>
    <col min="5391" max="5391" width="11.85546875" style="114" customWidth="1"/>
    <col min="5392" max="5632" width="9.140625" style="114"/>
    <col min="5633" max="5633" width="3.42578125" style="114" customWidth="1"/>
    <col min="5634" max="5634" width="25.42578125" style="114" customWidth="1"/>
    <col min="5635" max="5636" width="10.7109375" style="114" customWidth="1"/>
    <col min="5637" max="5637" width="11.42578125" style="114" customWidth="1"/>
    <col min="5638" max="5638" width="12.140625" style="114" customWidth="1"/>
    <col min="5639" max="5646" width="10.7109375" style="114" customWidth="1"/>
    <col min="5647" max="5647" width="11.85546875" style="114" customWidth="1"/>
    <col min="5648" max="5888" width="9.140625" style="114"/>
    <col min="5889" max="5889" width="3.42578125" style="114" customWidth="1"/>
    <col min="5890" max="5890" width="25.42578125" style="114" customWidth="1"/>
    <col min="5891" max="5892" width="10.7109375" style="114" customWidth="1"/>
    <col min="5893" max="5893" width="11.42578125" style="114" customWidth="1"/>
    <col min="5894" max="5894" width="12.140625" style="114" customWidth="1"/>
    <col min="5895" max="5902" width="10.7109375" style="114" customWidth="1"/>
    <col min="5903" max="5903" width="11.85546875" style="114" customWidth="1"/>
    <col min="5904" max="6144" width="9.140625" style="114"/>
    <col min="6145" max="6145" width="3.42578125" style="114" customWidth="1"/>
    <col min="6146" max="6146" width="25.42578125" style="114" customWidth="1"/>
    <col min="6147" max="6148" width="10.7109375" style="114" customWidth="1"/>
    <col min="6149" max="6149" width="11.42578125" style="114" customWidth="1"/>
    <col min="6150" max="6150" width="12.140625" style="114" customWidth="1"/>
    <col min="6151" max="6158" width="10.7109375" style="114" customWidth="1"/>
    <col min="6159" max="6159" width="11.85546875" style="114" customWidth="1"/>
    <col min="6160" max="6400" width="9.140625" style="114"/>
    <col min="6401" max="6401" width="3.42578125" style="114" customWidth="1"/>
    <col min="6402" max="6402" width="25.42578125" style="114" customWidth="1"/>
    <col min="6403" max="6404" width="10.7109375" style="114" customWidth="1"/>
    <col min="6405" max="6405" width="11.42578125" style="114" customWidth="1"/>
    <col min="6406" max="6406" width="12.140625" style="114" customWidth="1"/>
    <col min="6407" max="6414" width="10.7109375" style="114" customWidth="1"/>
    <col min="6415" max="6415" width="11.85546875" style="114" customWidth="1"/>
    <col min="6416" max="6656" width="9.140625" style="114"/>
    <col min="6657" max="6657" width="3.42578125" style="114" customWidth="1"/>
    <col min="6658" max="6658" width="25.42578125" style="114" customWidth="1"/>
    <col min="6659" max="6660" width="10.7109375" style="114" customWidth="1"/>
    <col min="6661" max="6661" width="11.42578125" style="114" customWidth="1"/>
    <col min="6662" max="6662" width="12.140625" style="114" customWidth="1"/>
    <col min="6663" max="6670" width="10.7109375" style="114" customWidth="1"/>
    <col min="6671" max="6671" width="11.85546875" style="114" customWidth="1"/>
    <col min="6672" max="6912" width="9.140625" style="114"/>
    <col min="6913" max="6913" width="3.42578125" style="114" customWidth="1"/>
    <col min="6914" max="6914" width="25.42578125" style="114" customWidth="1"/>
    <col min="6915" max="6916" width="10.7109375" style="114" customWidth="1"/>
    <col min="6917" max="6917" width="11.42578125" style="114" customWidth="1"/>
    <col min="6918" max="6918" width="12.140625" style="114" customWidth="1"/>
    <col min="6919" max="6926" width="10.7109375" style="114" customWidth="1"/>
    <col min="6927" max="6927" width="11.85546875" style="114" customWidth="1"/>
    <col min="6928" max="7168" width="9.140625" style="114"/>
    <col min="7169" max="7169" width="3.42578125" style="114" customWidth="1"/>
    <col min="7170" max="7170" width="25.42578125" style="114" customWidth="1"/>
    <col min="7171" max="7172" width="10.7109375" style="114" customWidth="1"/>
    <col min="7173" max="7173" width="11.42578125" style="114" customWidth="1"/>
    <col min="7174" max="7174" width="12.140625" style="114" customWidth="1"/>
    <col min="7175" max="7182" width="10.7109375" style="114" customWidth="1"/>
    <col min="7183" max="7183" width="11.85546875" style="114" customWidth="1"/>
    <col min="7184" max="7424" width="9.140625" style="114"/>
    <col min="7425" max="7425" width="3.42578125" style="114" customWidth="1"/>
    <col min="7426" max="7426" width="25.42578125" style="114" customWidth="1"/>
    <col min="7427" max="7428" width="10.7109375" style="114" customWidth="1"/>
    <col min="7429" max="7429" width="11.42578125" style="114" customWidth="1"/>
    <col min="7430" max="7430" width="12.140625" style="114" customWidth="1"/>
    <col min="7431" max="7438" width="10.7109375" style="114" customWidth="1"/>
    <col min="7439" max="7439" width="11.85546875" style="114" customWidth="1"/>
    <col min="7440" max="7680" width="9.140625" style="114"/>
    <col min="7681" max="7681" width="3.42578125" style="114" customWidth="1"/>
    <col min="7682" max="7682" width="25.42578125" style="114" customWidth="1"/>
    <col min="7683" max="7684" width="10.7109375" style="114" customWidth="1"/>
    <col min="7685" max="7685" width="11.42578125" style="114" customWidth="1"/>
    <col min="7686" max="7686" width="12.140625" style="114" customWidth="1"/>
    <col min="7687" max="7694" width="10.7109375" style="114" customWidth="1"/>
    <col min="7695" max="7695" width="11.85546875" style="114" customWidth="1"/>
    <col min="7696" max="7936" width="9.140625" style="114"/>
    <col min="7937" max="7937" width="3.42578125" style="114" customWidth="1"/>
    <col min="7938" max="7938" width="25.42578125" style="114" customWidth="1"/>
    <col min="7939" max="7940" width="10.7109375" style="114" customWidth="1"/>
    <col min="7941" max="7941" width="11.42578125" style="114" customWidth="1"/>
    <col min="7942" max="7942" width="12.140625" style="114" customWidth="1"/>
    <col min="7943" max="7950" width="10.7109375" style="114" customWidth="1"/>
    <col min="7951" max="7951" width="11.85546875" style="114" customWidth="1"/>
    <col min="7952" max="8192" width="9.140625" style="114"/>
    <col min="8193" max="8193" width="3.42578125" style="114" customWidth="1"/>
    <col min="8194" max="8194" width="25.42578125" style="114" customWidth="1"/>
    <col min="8195" max="8196" width="10.7109375" style="114" customWidth="1"/>
    <col min="8197" max="8197" width="11.42578125" style="114" customWidth="1"/>
    <col min="8198" max="8198" width="12.140625" style="114" customWidth="1"/>
    <col min="8199" max="8206" width="10.7109375" style="114" customWidth="1"/>
    <col min="8207" max="8207" width="11.85546875" style="114" customWidth="1"/>
    <col min="8208" max="8448" width="9.140625" style="114"/>
    <col min="8449" max="8449" width="3.42578125" style="114" customWidth="1"/>
    <col min="8450" max="8450" width="25.42578125" style="114" customWidth="1"/>
    <col min="8451" max="8452" width="10.7109375" style="114" customWidth="1"/>
    <col min="8453" max="8453" width="11.42578125" style="114" customWidth="1"/>
    <col min="8454" max="8454" width="12.140625" style="114" customWidth="1"/>
    <col min="8455" max="8462" width="10.7109375" style="114" customWidth="1"/>
    <col min="8463" max="8463" width="11.85546875" style="114" customWidth="1"/>
    <col min="8464" max="8704" width="9.140625" style="114"/>
    <col min="8705" max="8705" width="3.42578125" style="114" customWidth="1"/>
    <col min="8706" max="8706" width="25.42578125" style="114" customWidth="1"/>
    <col min="8707" max="8708" width="10.7109375" style="114" customWidth="1"/>
    <col min="8709" max="8709" width="11.42578125" style="114" customWidth="1"/>
    <col min="8710" max="8710" width="12.140625" style="114" customWidth="1"/>
    <col min="8711" max="8718" width="10.7109375" style="114" customWidth="1"/>
    <col min="8719" max="8719" width="11.85546875" style="114" customWidth="1"/>
    <col min="8720" max="8960" width="9.140625" style="114"/>
    <col min="8961" max="8961" width="3.42578125" style="114" customWidth="1"/>
    <col min="8962" max="8962" width="25.42578125" style="114" customWidth="1"/>
    <col min="8963" max="8964" width="10.7109375" style="114" customWidth="1"/>
    <col min="8965" max="8965" width="11.42578125" style="114" customWidth="1"/>
    <col min="8966" max="8966" width="12.140625" style="114" customWidth="1"/>
    <col min="8967" max="8974" width="10.7109375" style="114" customWidth="1"/>
    <col min="8975" max="8975" width="11.85546875" style="114" customWidth="1"/>
    <col min="8976" max="9216" width="9.140625" style="114"/>
    <col min="9217" max="9217" width="3.42578125" style="114" customWidth="1"/>
    <col min="9218" max="9218" width="25.42578125" style="114" customWidth="1"/>
    <col min="9219" max="9220" width="10.7109375" style="114" customWidth="1"/>
    <col min="9221" max="9221" width="11.42578125" style="114" customWidth="1"/>
    <col min="9222" max="9222" width="12.140625" style="114" customWidth="1"/>
    <col min="9223" max="9230" width="10.7109375" style="114" customWidth="1"/>
    <col min="9231" max="9231" width="11.85546875" style="114" customWidth="1"/>
    <col min="9232" max="9472" width="9.140625" style="114"/>
    <col min="9473" max="9473" width="3.42578125" style="114" customWidth="1"/>
    <col min="9474" max="9474" width="25.42578125" style="114" customWidth="1"/>
    <col min="9475" max="9476" width="10.7109375" style="114" customWidth="1"/>
    <col min="9477" max="9477" width="11.42578125" style="114" customWidth="1"/>
    <col min="9478" max="9478" width="12.140625" style="114" customWidth="1"/>
    <col min="9479" max="9486" width="10.7109375" style="114" customWidth="1"/>
    <col min="9487" max="9487" width="11.85546875" style="114" customWidth="1"/>
    <col min="9488" max="9728" width="9.140625" style="114"/>
    <col min="9729" max="9729" width="3.42578125" style="114" customWidth="1"/>
    <col min="9730" max="9730" width="25.42578125" style="114" customWidth="1"/>
    <col min="9731" max="9732" width="10.7109375" style="114" customWidth="1"/>
    <col min="9733" max="9733" width="11.42578125" style="114" customWidth="1"/>
    <col min="9734" max="9734" width="12.140625" style="114" customWidth="1"/>
    <col min="9735" max="9742" width="10.7109375" style="114" customWidth="1"/>
    <col min="9743" max="9743" width="11.85546875" style="114" customWidth="1"/>
    <col min="9744" max="9984" width="9.140625" style="114"/>
    <col min="9985" max="9985" width="3.42578125" style="114" customWidth="1"/>
    <col min="9986" max="9986" width="25.42578125" style="114" customWidth="1"/>
    <col min="9987" max="9988" width="10.7109375" style="114" customWidth="1"/>
    <col min="9989" max="9989" width="11.42578125" style="114" customWidth="1"/>
    <col min="9990" max="9990" width="12.140625" style="114" customWidth="1"/>
    <col min="9991" max="9998" width="10.7109375" style="114" customWidth="1"/>
    <col min="9999" max="9999" width="11.85546875" style="114" customWidth="1"/>
    <col min="10000" max="10240" width="9.140625" style="114"/>
    <col min="10241" max="10241" width="3.42578125" style="114" customWidth="1"/>
    <col min="10242" max="10242" width="25.42578125" style="114" customWidth="1"/>
    <col min="10243" max="10244" width="10.7109375" style="114" customWidth="1"/>
    <col min="10245" max="10245" width="11.42578125" style="114" customWidth="1"/>
    <col min="10246" max="10246" width="12.140625" style="114" customWidth="1"/>
    <col min="10247" max="10254" width="10.7109375" style="114" customWidth="1"/>
    <col min="10255" max="10255" width="11.85546875" style="114" customWidth="1"/>
    <col min="10256" max="10496" width="9.140625" style="114"/>
    <col min="10497" max="10497" width="3.42578125" style="114" customWidth="1"/>
    <col min="10498" max="10498" width="25.42578125" style="114" customWidth="1"/>
    <col min="10499" max="10500" width="10.7109375" style="114" customWidth="1"/>
    <col min="10501" max="10501" width="11.42578125" style="114" customWidth="1"/>
    <col min="10502" max="10502" width="12.140625" style="114" customWidth="1"/>
    <col min="10503" max="10510" width="10.7109375" style="114" customWidth="1"/>
    <col min="10511" max="10511" width="11.85546875" style="114" customWidth="1"/>
    <col min="10512" max="10752" width="9.140625" style="114"/>
    <col min="10753" max="10753" width="3.42578125" style="114" customWidth="1"/>
    <col min="10754" max="10754" width="25.42578125" style="114" customWidth="1"/>
    <col min="10755" max="10756" width="10.7109375" style="114" customWidth="1"/>
    <col min="10757" max="10757" width="11.42578125" style="114" customWidth="1"/>
    <col min="10758" max="10758" width="12.140625" style="114" customWidth="1"/>
    <col min="10759" max="10766" width="10.7109375" style="114" customWidth="1"/>
    <col min="10767" max="10767" width="11.85546875" style="114" customWidth="1"/>
    <col min="10768" max="11008" width="9.140625" style="114"/>
    <col min="11009" max="11009" width="3.42578125" style="114" customWidth="1"/>
    <col min="11010" max="11010" width="25.42578125" style="114" customWidth="1"/>
    <col min="11011" max="11012" width="10.7109375" style="114" customWidth="1"/>
    <col min="11013" max="11013" width="11.42578125" style="114" customWidth="1"/>
    <col min="11014" max="11014" width="12.140625" style="114" customWidth="1"/>
    <col min="11015" max="11022" width="10.7109375" style="114" customWidth="1"/>
    <col min="11023" max="11023" width="11.85546875" style="114" customWidth="1"/>
    <col min="11024" max="11264" width="9.140625" style="114"/>
    <col min="11265" max="11265" width="3.42578125" style="114" customWidth="1"/>
    <col min="11266" max="11266" width="25.42578125" style="114" customWidth="1"/>
    <col min="11267" max="11268" width="10.7109375" style="114" customWidth="1"/>
    <col min="11269" max="11269" width="11.42578125" style="114" customWidth="1"/>
    <col min="11270" max="11270" width="12.140625" style="114" customWidth="1"/>
    <col min="11271" max="11278" width="10.7109375" style="114" customWidth="1"/>
    <col min="11279" max="11279" width="11.85546875" style="114" customWidth="1"/>
    <col min="11280" max="11520" width="9.140625" style="114"/>
    <col min="11521" max="11521" width="3.42578125" style="114" customWidth="1"/>
    <col min="11522" max="11522" width="25.42578125" style="114" customWidth="1"/>
    <col min="11523" max="11524" width="10.7109375" style="114" customWidth="1"/>
    <col min="11525" max="11525" width="11.42578125" style="114" customWidth="1"/>
    <col min="11526" max="11526" width="12.140625" style="114" customWidth="1"/>
    <col min="11527" max="11534" width="10.7109375" style="114" customWidth="1"/>
    <col min="11535" max="11535" width="11.85546875" style="114" customWidth="1"/>
    <col min="11536" max="11776" width="9.140625" style="114"/>
    <col min="11777" max="11777" width="3.42578125" style="114" customWidth="1"/>
    <col min="11778" max="11778" width="25.42578125" style="114" customWidth="1"/>
    <col min="11779" max="11780" width="10.7109375" style="114" customWidth="1"/>
    <col min="11781" max="11781" width="11.42578125" style="114" customWidth="1"/>
    <col min="11782" max="11782" width="12.140625" style="114" customWidth="1"/>
    <col min="11783" max="11790" width="10.7109375" style="114" customWidth="1"/>
    <col min="11791" max="11791" width="11.85546875" style="114" customWidth="1"/>
    <col min="11792" max="12032" width="9.140625" style="114"/>
    <col min="12033" max="12033" width="3.42578125" style="114" customWidth="1"/>
    <col min="12034" max="12034" width="25.42578125" style="114" customWidth="1"/>
    <col min="12035" max="12036" width="10.7109375" style="114" customWidth="1"/>
    <col min="12037" max="12037" width="11.42578125" style="114" customWidth="1"/>
    <col min="12038" max="12038" width="12.140625" style="114" customWidth="1"/>
    <col min="12039" max="12046" width="10.7109375" style="114" customWidth="1"/>
    <col min="12047" max="12047" width="11.85546875" style="114" customWidth="1"/>
    <col min="12048" max="12288" width="9.140625" style="114"/>
    <col min="12289" max="12289" width="3.42578125" style="114" customWidth="1"/>
    <col min="12290" max="12290" width="25.42578125" style="114" customWidth="1"/>
    <col min="12291" max="12292" width="10.7109375" style="114" customWidth="1"/>
    <col min="12293" max="12293" width="11.42578125" style="114" customWidth="1"/>
    <col min="12294" max="12294" width="12.140625" style="114" customWidth="1"/>
    <col min="12295" max="12302" width="10.7109375" style="114" customWidth="1"/>
    <col min="12303" max="12303" width="11.85546875" style="114" customWidth="1"/>
    <col min="12304" max="12544" width="9.140625" style="114"/>
    <col min="12545" max="12545" width="3.42578125" style="114" customWidth="1"/>
    <col min="12546" max="12546" width="25.42578125" style="114" customWidth="1"/>
    <col min="12547" max="12548" width="10.7109375" style="114" customWidth="1"/>
    <col min="12549" max="12549" width="11.42578125" style="114" customWidth="1"/>
    <col min="12550" max="12550" width="12.140625" style="114" customWidth="1"/>
    <col min="12551" max="12558" width="10.7109375" style="114" customWidth="1"/>
    <col min="12559" max="12559" width="11.85546875" style="114" customWidth="1"/>
    <col min="12560" max="12800" width="9.140625" style="114"/>
    <col min="12801" max="12801" width="3.42578125" style="114" customWidth="1"/>
    <col min="12802" max="12802" width="25.42578125" style="114" customWidth="1"/>
    <col min="12803" max="12804" width="10.7109375" style="114" customWidth="1"/>
    <col min="12805" max="12805" width="11.42578125" style="114" customWidth="1"/>
    <col min="12806" max="12806" width="12.140625" style="114" customWidth="1"/>
    <col min="12807" max="12814" width="10.7109375" style="114" customWidth="1"/>
    <col min="12815" max="12815" width="11.85546875" style="114" customWidth="1"/>
    <col min="12816" max="13056" width="9.140625" style="114"/>
    <col min="13057" max="13057" width="3.42578125" style="114" customWidth="1"/>
    <col min="13058" max="13058" width="25.42578125" style="114" customWidth="1"/>
    <col min="13059" max="13060" width="10.7109375" style="114" customWidth="1"/>
    <col min="13061" max="13061" width="11.42578125" style="114" customWidth="1"/>
    <col min="13062" max="13062" width="12.140625" style="114" customWidth="1"/>
    <col min="13063" max="13070" width="10.7109375" style="114" customWidth="1"/>
    <col min="13071" max="13071" width="11.85546875" style="114" customWidth="1"/>
    <col min="13072" max="13312" width="9.140625" style="114"/>
    <col min="13313" max="13313" width="3.42578125" style="114" customWidth="1"/>
    <col min="13314" max="13314" width="25.42578125" style="114" customWidth="1"/>
    <col min="13315" max="13316" width="10.7109375" style="114" customWidth="1"/>
    <col min="13317" max="13317" width="11.42578125" style="114" customWidth="1"/>
    <col min="13318" max="13318" width="12.140625" style="114" customWidth="1"/>
    <col min="13319" max="13326" width="10.7109375" style="114" customWidth="1"/>
    <col min="13327" max="13327" width="11.85546875" style="114" customWidth="1"/>
    <col min="13328" max="13568" width="9.140625" style="114"/>
    <col min="13569" max="13569" width="3.42578125" style="114" customWidth="1"/>
    <col min="13570" max="13570" width="25.42578125" style="114" customWidth="1"/>
    <col min="13571" max="13572" width="10.7109375" style="114" customWidth="1"/>
    <col min="13573" max="13573" width="11.42578125" style="114" customWidth="1"/>
    <col min="13574" max="13574" width="12.140625" style="114" customWidth="1"/>
    <col min="13575" max="13582" width="10.7109375" style="114" customWidth="1"/>
    <col min="13583" max="13583" width="11.85546875" style="114" customWidth="1"/>
    <col min="13584" max="13824" width="9.140625" style="114"/>
    <col min="13825" max="13825" width="3.42578125" style="114" customWidth="1"/>
    <col min="13826" max="13826" width="25.42578125" style="114" customWidth="1"/>
    <col min="13827" max="13828" width="10.7109375" style="114" customWidth="1"/>
    <col min="13829" max="13829" width="11.42578125" style="114" customWidth="1"/>
    <col min="13830" max="13830" width="12.140625" style="114" customWidth="1"/>
    <col min="13831" max="13838" width="10.7109375" style="114" customWidth="1"/>
    <col min="13839" max="13839" width="11.85546875" style="114" customWidth="1"/>
    <col min="13840" max="14080" width="9.140625" style="114"/>
    <col min="14081" max="14081" width="3.42578125" style="114" customWidth="1"/>
    <col min="14082" max="14082" width="25.42578125" style="114" customWidth="1"/>
    <col min="14083" max="14084" width="10.7109375" style="114" customWidth="1"/>
    <col min="14085" max="14085" width="11.42578125" style="114" customWidth="1"/>
    <col min="14086" max="14086" width="12.140625" style="114" customWidth="1"/>
    <col min="14087" max="14094" width="10.7109375" style="114" customWidth="1"/>
    <col min="14095" max="14095" width="11.85546875" style="114" customWidth="1"/>
    <col min="14096" max="14336" width="9.140625" style="114"/>
    <col min="14337" max="14337" width="3.42578125" style="114" customWidth="1"/>
    <col min="14338" max="14338" width="25.42578125" style="114" customWidth="1"/>
    <col min="14339" max="14340" width="10.7109375" style="114" customWidth="1"/>
    <col min="14341" max="14341" width="11.42578125" style="114" customWidth="1"/>
    <col min="14342" max="14342" width="12.140625" style="114" customWidth="1"/>
    <col min="14343" max="14350" width="10.7109375" style="114" customWidth="1"/>
    <col min="14351" max="14351" width="11.85546875" style="114" customWidth="1"/>
    <col min="14352" max="14592" width="9.140625" style="114"/>
    <col min="14593" max="14593" width="3.42578125" style="114" customWidth="1"/>
    <col min="14594" max="14594" width="25.42578125" style="114" customWidth="1"/>
    <col min="14595" max="14596" width="10.7109375" style="114" customWidth="1"/>
    <col min="14597" max="14597" width="11.42578125" style="114" customWidth="1"/>
    <col min="14598" max="14598" width="12.140625" style="114" customWidth="1"/>
    <col min="14599" max="14606" width="10.7109375" style="114" customWidth="1"/>
    <col min="14607" max="14607" width="11.85546875" style="114" customWidth="1"/>
    <col min="14608" max="14848" width="9.140625" style="114"/>
    <col min="14849" max="14849" width="3.42578125" style="114" customWidth="1"/>
    <col min="14850" max="14850" width="25.42578125" style="114" customWidth="1"/>
    <col min="14851" max="14852" width="10.7109375" style="114" customWidth="1"/>
    <col min="14853" max="14853" width="11.42578125" style="114" customWidth="1"/>
    <col min="14854" max="14854" width="12.140625" style="114" customWidth="1"/>
    <col min="14855" max="14862" width="10.7109375" style="114" customWidth="1"/>
    <col min="14863" max="14863" width="11.85546875" style="114" customWidth="1"/>
    <col min="14864" max="15104" width="9.140625" style="114"/>
    <col min="15105" max="15105" width="3.42578125" style="114" customWidth="1"/>
    <col min="15106" max="15106" width="25.42578125" style="114" customWidth="1"/>
    <col min="15107" max="15108" width="10.7109375" style="114" customWidth="1"/>
    <col min="15109" max="15109" width="11.42578125" style="114" customWidth="1"/>
    <col min="15110" max="15110" width="12.140625" style="114" customWidth="1"/>
    <col min="15111" max="15118" width="10.7109375" style="114" customWidth="1"/>
    <col min="15119" max="15119" width="11.85546875" style="114" customWidth="1"/>
    <col min="15120" max="15360" width="9.140625" style="114"/>
    <col min="15361" max="15361" width="3.42578125" style="114" customWidth="1"/>
    <col min="15362" max="15362" width="25.42578125" style="114" customWidth="1"/>
    <col min="15363" max="15364" width="10.7109375" style="114" customWidth="1"/>
    <col min="15365" max="15365" width="11.42578125" style="114" customWidth="1"/>
    <col min="15366" max="15366" width="12.140625" style="114" customWidth="1"/>
    <col min="15367" max="15374" width="10.7109375" style="114" customWidth="1"/>
    <col min="15375" max="15375" width="11.85546875" style="114" customWidth="1"/>
    <col min="15376" max="15616" width="9.140625" style="114"/>
    <col min="15617" max="15617" width="3.42578125" style="114" customWidth="1"/>
    <col min="15618" max="15618" width="25.42578125" style="114" customWidth="1"/>
    <col min="15619" max="15620" width="10.7109375" style="114" customWidth="1"/>
    <col min="15621" max="15621" width="11.42578125" style="114" customWidth="1"/>
    <col min="15622" max="15622" width="12.140625" style="114" customWidth="1"/>
    <col min="15623" max="15630" width="10.7109375" style="114" customWidth="1"/>
    <col min="15631" max="15631" width="11.85546875" style="114" customWidth="1"/>
    <col min="15632" max="15872" width="9.140625" style="114"/>
    <col min="15873" max="15873" width="3.42578125" style="114" customWidth="1"/>
    <col min="15874" max="15874" width="25.42578125" style="114" customWidth="1"/>
    <col min="15875" max="15876" width="10.7109375" style="114" customWidth="1"/>
    <col min="15877" max="15877" width="11.42578125" style="114" customWidth="1"/>
    <col min="15878" max="15878" width="12.140625" style="114" customWidth="1"/>
    <col min="15879" max="15886" width="10.7109375" style="114" customWidth="1"/>
    <col min="15887" max="15887" width="11.85546875" style="114" customWidth="1"/>
    <col min="15888" max="16128" width="9.140625" style="114"/>
    <col min="16129" max="16129" width="3.42578125" style="114" customWidth="1"/>
    <col min="16130" max="16130" width="25.42578125" style="114" customWidth="1"/>
    <col min="16131" max="16132" width="10.7109375" style="114" customWidth="1"/>
    <col min="16133" max="16133" width="11.42578125" style="114" customWidth="1"/>
    <col min="16134" max="16134" width="12.140625" style="114" customWidth="1"/>
    <col min="16135" max="16142" width="10.7109375" style="114" customWidth="1"/>
    <col min="16143" max="16143" width="11.85546875" style="114" customWidth="1"/>
    <col min="16144" max="16384" width="9.140625" style="114"/>
  </cols>
  <sheetData>
    <row r="1" spans="1:14" ht="18" customHeight="1" x14ac:dyDescent="0.25">
      <c r="A1" s="370" t="s">
        <v>828</v>
      </c>
      <c r="B1" s="115"/>
      <c r="C1" s="115"/>
      <c r="D1" s="115"/>
      <c r="E1" s="115"/>
      <c r="F1" s="115"/>
      <c r="G1" s="115"/>
      <c r="H1" s="115"/>
      <c r="I1" s="115"/>
      <c r="J1" s="115"/>
      <c r="K1" s="115"/>
      <c r="L1" s="115"/>
    </row>
    <row r="2" spans="1:14" ht="18" customHeight="1" x14ac:dyDescent="0.25">
      <c r="A2" s="370"/>
      <c r="B2" s="115"/>
      <c r="C2" s="115"/>
      <c r="D2" s="115"/>
      <c r="E2" s="115"/>
      <c r="F2" s="115"/>
      <c r="G2" s="115"/>
      <c r="H2" s="115"/>
      <c r="I2" s="115"/>
      <c r="J2" s="115"/>
      <c r="K2" s="115"/>
      <c r="L2" s="115"/>
    </row>
    <row r="3" spans="1:14" ht="18" customHeight="1" x14ac:dyDescent="0.25">
      <c r="A3" s="253" t="s">
        <v>829</v>
      </c>
      <c r="B3" s="115"/>
      <c r="C3" s="115"/>
      <c r="D3" s="115"/>
      <c r="E3" s="115"/>
      <c r="F3" s="115"/>
      <c r="G3" s="115"/>
      <c r="H3" s="115"/>
      <c r="I3" s="115"/>
      <c r="J3" s="115"/>
      <c r="K3" s="115"/>
      <c r="L3" s="115"/>
    </row>
    <row r="4" spans="1:14" ht="12.75" customHeight="1" thickBot="1" x14ac:dyDescent="0.3">
      <c r="A4" s="115"/>
      <c r="B4" s="115"/>
      <c r="C4" s="115"/>
      <c r="D4" s="115"/>
      <c r="E4" s="115"/>
      <c r="F4" s="115"/>
      <c r="G4" s="115"/>
      <c r="H4" s="115"/>
      <c r="I4" s="115"/>
      <c r="J4" s="115"/>
      <c r="K4" s="371"/>
      <c r="L4" s="115"/>
      <c r="N4" s="371" t="s">
        <v>830</v>
      </c>
    </row>
    <row r="5" spans="1:14" ht="16.5" customHeight="1" x14ac:dyDescent="0.25">
      <c r="A5" s="1431" t="s">
        <v>535</v>
      </c>
      <c r="B5" s="1442" t="s">
        <v>831</v>
      </c>
      <c r="C5" s="1416" t="s">
        <v>470</v>
      </c>
      <c r="D5" s="1417"/>
      <c r="E5" s="1418" t="s">
        <v>832</v>
      </c>
      <c r="F5" s="1419"/>
      <c r="G5" s="1419"/>
      <c r="H5" s="1419"/>
      <c r="I5" s="1419"/>
      <c r="J5" s="1419"/>
      <c r="K5" s="1419"/>
      <c r="L5" s="1420"/>
      <c r="M5" s="1416" t="s">
        <v>833</v>
      </c>
      <c r="N5" s="1417"/>
    </row>
    <row r="6" spans="1:14" ht="17.25" customHeight="1" x14ac:dyDescent="0.25">
      <c r="A6" s="1432"/>
      <c r="B6" s="1443"/>
      <c r="C6" s="1421" t="s">
        <v>834</v>
      </c>
      <c r="D6" s="1423" t="s">
        <v>835</v>
      </c>
      <c r="E6" s="1425" t="s">
        <v>834</v>
      </c>
      <c r="F6" s="1426"/>
      <c r="G6" s="1426"/>
      <c r="H6" s="1426"/>
      <c r="I6" s="1427"/>
      <c r="J6" s="1428" t="s">
        <v>835</v>
      </c>
      <c r="K6" s="1428"/>
      <c r="L6" s="1429"/>
      <c r="M6" s="1421" t="s">
        <v>834</v>
      </c>
      <c r="N6" s="1423" t="s">
        <v>835</v>
      </c>
    </row>
    <row r="7" spans="1:14" ht="30.75" customHeight="1" x14ac:dyDescent="0.25">
      <c r="A7" s="1432"/>
      <c r="B7" s="1444"/>
      <c r="C7" s="1422"/>
      <c r="D7" s="1424"/>
      <c r="E7" s="372" t="s">
        <v>836</v>
      </c>
      <c r="F7" s="373" t="s">
        <v>837</v>
      </c>
      <c r="G7" s="374" t="s">
        <v>838</v>
      </c>
      <c r="H7" s="373" t="s">
        <v>839</v>
      </c>
      <c r="I7" s="373" t="s">
        <v>840</v>
      </c>
      <c r="J7" s="373" t="s">
        <v>841</v>
      </c>
      <c r="K7" s="373" t="s">
        <v>842</v>
      </c>
      <c r="L7" s="375" t="s">
        <v>840</v>
      </c>
      <c r="M7" s="1422"/>
      <c r="N7" s="1424"/>
    </row>
    <row r="8" spans="1:14" s="381" customFormat="1" ht="13.5" customHeight="1" thickBot="1" x14ac:dyDescent="0.3">
      <c r="A8" s="1433"/>
      <c r="B8" s="376" t="s">
        <v>725</v>
      </c>
      <c r="C8" s="377" t="s">
        <v>726</v>
      </c>
      <c r="D8" s="376" t="s">
        <v>727</v>
      </c>
      <c r="E8" s="377" t="s">
        <v>728</v>
      </c>
      <c r="F8" s="378" t="s">
        <v>843</v>
      </c>
      <c r="G8" s="379" t="s">
        <v>844</v>
      </c>
      <c r="H8" s="379" t="s">
        <v>845</v>
      </c>
      <c r="I8" s="378" t="s">
        <v>732</v>
      </c>
      <c r="J8" s="378" t="s">
        <v>733</v>
      </c>
      <c r="K8" s="378" t="s">
        <v>846</v>
      </c>
      <c r="L8" s="380" t="s">
        <v>847</v>
      </c>
      <c r="M8" s="377" t="s">
        <v>848</v>
      </c>
      <c r="N8" s="376" t="s">
        <v>849</v>
      </c>
    </row>
    <row r="9" spans="1:14" ht="13.5" customHeight="1" x14ac:dyDescent="0.25">
      <c r="A9" s="382">
        <v>1</v>
      </c>
      <c r="B9" s="383" t="s">
        <v>850</v>
      </c>
      <c r="C9" s="384">
        <v>60192.084819999996</v>
      </c>
      <c r="D9" s="385">
        <v>12848.52226</v>
      </c>
      <c r="E9" s="384">
        <f>33660.93639+2944.10714</f>
        <v>36605.043530000003</v>
      </c>
      <c r="F9" s="386">
        <f>3813.72971+689.72592</f>
        <v>4503.4556300000004</v>
      </c>
      <c r="G9" s="387"/>
      <c r="H9" s="387">
        <v>16542</v>
      </c>
      <c r="I9" s="386">
        <f>+E9+F9+G9+H9</f>
        <v>57650.499160000007</v>
      </c>
      <c r="J9" s="386">
        <f>3865.75551+1188.579</f>
        <v>5054.3345099999997</v>
      </c>
      <c r="K9" s="386">
        <f>13003.60303-J9</f>
        <v>7949.2685200000005</v>
      </c>
      <c r="L9" s="388">
        <f>J9+K9</f>
        <v>13003.60303</v>
      </c>
      <c r="M9" s="384">
        <f>I9-C9</f>
        <v>-2541.5856599999897</v>
      </c>
      <c r="N9" s="385">
        <f>L9-D9</f>
        <v>155.08077000000048</v>
      </c>
    </row>
    <row r="10" spans="1:14" ht="13.5" customHeight="1" x14ac:dyDescent="0.25">
      <c r="A10" s="389">
        <f>A9+1</f>
        <v>2</v>
      </c>
      <c r="B10" s="390" t="s">
        <v>851</v>
      </c>
      <c r="C10" s="391"/>
      <c r="D10" s="392"/>
      <c r="E10" s="391"/>
      <c r="F10" s="393"/>
      <c r="G10" s="394">
        <v>112.476</v>
      </c>
      <c r="H10" s="394"/>
      <c r="I10" s="393">
        <f>+E10+F10+G10+H10</f>
        <v>112.476</v>
      </c>
      <c r="J10" s="393"/>
      <c r="K10" s="393"/>
      <c r="L10" s="388">
        <f>J10+K10</f>
        <v>0</v>
      </c>
      <c r="M10" s="384">
        <f>I10-C10</f>
        <v>112.476</v>
      </c>
      <c r="N10" s="385">
        <f>L10-D10</f>
        <v>0</v>
      </c>
    </row>
    <row r="11" spans="1:14" ht="13.5" customHeight="1" x14ac:dyDescent="0.25">
      <c r="A11" s="389">
        <f>A10+1</f>
        <v>3</v>
      </c>
      <c r="B11" s="390" t="s">
        <v>852</v>
      </c>
      <c r="C11" s="391"/>
      <c r="D11" s="392"/>
      <c r="E11" s="391"/>
      <c r="F11" s="393"/>
      <c r="G11" s="395">
        <f>61628.39781-(I9+I10)</f>
        <v>3865.4226499999932</v>
      </c>
      <c r="H11" s="394"/>
      <c r="I11" s="393">
        <f>+E11+F11+G11+H11</f>
        <v>3865.4226499999932</v>
      </c>
      <c r="J11" s="393"/>
      <c r="K11" s="393"/>
      <c r="L11" s="388">
        <f>J11+K11</f>
        <v>0</v>
      </c>
      <c r="M11" s="384">
        <f>I11-C11</f>
        <v>3865.4226499999932</v>
      </c>
      <c r="N11" s="385">
        <f>L11-D11</f>
        <v>0</v>
      </c>
    </row>
    <row r="12" spans="1:14" ht="13.5" customHeight="1" x14ac:dyDescent="0.25">
      <c r="A12" s="389">
        <f>A11+1</f>
        <v>4</v>
      </c>
      <c r="B12" s="396"/>
      <c r="C12" s="391"/>
      <c r="D12" s="392"/>
      <c r="E12" s="397"/>
      <c r="F12" s="398"/>
      <c r="G12" s="399"/>
      <c r="H12" s="399"/>
      <c r="I12" s="398">
        <f>+E12+F12+G12+H12</f>
        <v>0</v>
      </c>
      <c r="J12" s="398"/>
      <c r="K12" s="398"/>
      <c r="L12" s="400">
        <f>J12+K12</f>
        <v>0</v>
      </c>
      <c r="M12" s="384">
        <f>I12-C12</f>
        <v>0</v>
      </c>
      <c r="N12" s="385">
        <f>L12-D12</f>
        <v>0</v>
      </c>
    </row>
    <row r="13" spans="1:14" ht="13.5" customHeight="1" thickBot="1" x14ac:dyDescent="0.3">
      <c r="A13" s="401">
        <f>A12+1</f>
        <v>5</v>
      </c>
      <c r="B13" s="402"/>
      <c r="C13" s="403"/>
      <c r="D13" s="404"/>
      <c r="E13" s="405"/>
      <c r="F13" s="406"/>
      <c r="G13" s="407"/>
      <c r="H13" s="407"/>
      <c r="I13" s="406">
        <f>+E13+F13+G13+H13</f>
        <v>0</v>
      </c>
      <c r="J13" s="406"/>
      <c r="K13" s="406"/>
      <c r="L13" s="400">
        <f>J13+K13</f>
        <v>0</v>
      </c>
      <c r="M13" s="384">
        <f>I13-C13</f>
        <v>0</v>
      </c>
      <c r="N13" s="385">
        <f>L13-D13</f>
        <v>0</v>
      </c>
    </row>
    <row r="14" spans="1:14" ht="12.75" customHeight="1" thickBot="1" x14ac:dyDescent="0.3">
      <c r="A14" s="408">
        <f>A13+1</f>
        <v>6</v>
      </c>
      <c r="B14" s="409" t="s">
        <v>764</v>
      </c>
      <c r="C14" s="410">
        <f t="shared" ref="C14:M14" si="0">SUM(C9:C13)</f>
        <v>60192.084819999996</v>
      </c>
      <c r="D14" s="411">
        <f t="shared" si="0"/>
        <v>12848.52226</v>
      </c>
      <c r="E14" s="412">
        <f t="shared" si="0"/>
        <v>36605.043530000003</v>
      </c>
      <c r="F14" s="413">
        <f t="shared" si="0"/>
        <v>4503.4556300000004</v>
      </c>
      <c r="G14" s="413">
        <f t="shared" si="0"/>
        <v>3977.8986499999933</v>
      </c>
      <c r="H14" s="413">
        <f t="shared" si="0"/>
        <v>16542</v>
      </c>
      <c r="I14" s="413">
        <f t="shared" si="0"/>
        <v>61628.397810000002</v>
      </c>
      <c r="J14" s="413">
        <f t="shared" si="0"/>
        <v>5054.3345099999997</v>
      </c>
      <c r="K14" s="413">
        <f t="shared" si="0"/>
        <v>7949.2685200000005</v>
      </c>
      <c r="L14" s="413">
        <f t="shared" si="0"/>
        <v>13003.60303</v>
      </c>
      <c r="M14" s="410">
        <f t="shared" si="0"/>
        <v>1436.3129900000035</v>
      </c>
      <c r="N14" s="414">
        <f>SUM(N9:N13)</f>
        <v>155.08077000000048</v>
      </c>
    </row>
    <row r="15" spans="1:14" ht="13.5" customHeight="1" x14ac:dyDescent="0.25">
      <c r="A15" s="115"/>
      <c r="B15" s="115"/>
      <c r="C15" s="115"/>
      <c r="D15" s="115"/>
      <c r="E15" s="115"/>
      <c r="F15" s="115"/>
      <c r="G15" s="115"/>
      <c r="H15" s="115"/>
      <c r="I15" s="115"/>
      <c r="J15" s="115"/>
      <c r="K15" s="115"/>
      <c r="L15" s="115"/>
    </row>
    <row r="16" spans="1:14" ht="13.5" customHeight="1" x14ac:dyDescent="0.25">
      <c r="A16" s="173" t="s">
        <v>400</v>
      </c>
      <c r="B16" s="115"/>
      <c r="C16" s="115"/>
      <c r="D16" s="115"/>
      <c r="E16" s="115"/>
      <c r="F16" s="115"/>
      <c r="G16" s="115"/>
      <c r="H16" s="115"/>
      <c r="I16" s="115"/>
      <c r="J16" s="115"/>
      <c r="K16" s="115"/>
      <c r="L16" s="115"/>
    </row>
    <row r="17" spans="1:14" ht="13.5" customHeight="1" x14ac:dyDescent="0.25">
      <c r="A17" s="173" t="s">
        <v>853</v>
      </c>
      <c r="B17" s="115"/>
      <c r="C17" s="115"/>
      <c r="D17" s="115"/>
      <c r="E17" s="115"/>
      <c r="F17" s="115"/>
      <c r="G17" s="115"/>
      <c r="H17" s="115"/>
      <c r="I17" s="115"/>
      <c r="J17" s="115"/>
      <c r="K17" s="115"/>
      <c r="L17" s="115"/>
    </row>
    <row r="18" spans="1:14" ht="13.5" customHeight="1" x14ac:dyDescent="0.25">
      <c r="A18" s="115" t="s">
        <v>854</v>
      </c>
      <c r="B18" s="115"/>
      <c r="C18" s="115"/>
      <c r="D18" s="115"/>
      <c r="E18" s="115"/>
      <c r="F18" s="115"/>
      <c r="G18" s="115"/>
      <c r="H18" s="115"/>
      <c r="I18" s="115"/>
      <c r="J18" s="115"/>
      <c r="K18" s="115"/>
      <c r="L18" s="115"/>
    </row>
    <row r="19" spans="1:14" ht="13.5" customHeight="1" x14ac:dyDescent="0.25">
      <c r="A19" s="115" t="s">
        <v>855</v>
      </c>
      <c r="B19" s="415"/>
      <c r="C19" s="415"/>
      <c r="D19" s="415"/>
      <c r="E19" s="415"/>
      <c r="F19" s="415"/>
      <c r="G19" s="415"/>
      <c r="H19" s="415"/>
      <c r="I19" s="415"/>
      <c r="J19" s="415"/>
      <c r="K19" s="415"/>
      <c r="L19" s="415"/>
    </row>
    <row r="20" spans="1:14" ht="13.5" customHeight="1" x14ac:dyDescent="0.25">
      <c r="A20" s="416"/>
      <c r="B20" s="417"/>
      <c r="C20" s="417"/>
      <c r="D20" s="417"/>
      <c r="E20" s="417"/>
      <c r="F20" s="417"/>
      <c r="G20" s="417"/>
      <c r="H20" s="417"/>
      <c r="I20" s="417"/>
      <c r="J20" s="417"/>
      <c r="K20" s="417"/>
      <c r="L20" s="417"/>
      <c r="N20" s="418"/>
    </row>
    <row r="21" spans="1:14" s="420" customFormat="1" ht="18" customHeight="1" x14ac:dyDescent="0.25">
      <c r="A21" s="253" t="s">
        <v>856</v>
      </c>
      <c r="B21" s="173"/>
      <c r="C21" s="173"/>
      <c r="D21" s="173"/>
      <c r="E21" s="173"/>
      <c r="F21" s="173"/>
      <c r="G21" s="173"/>
      <c r="H21" s="173"/>
      <c r="I21" s="173"/>
      <c r="J21" s="173"/>
      <c r="K21" s="173"/>
      <c r="L21" s="419"/>
    </row>
    <row r="22" spans="1:14" s="420" customFormat="1" ht="13.5" customHeight="1" thickBot="1" x14ac:dyDescent="0.3">
      <c r="A22" s="173"/>
      <c r="B22" s="173"/>
      <c r="C22" s="173"/>
      <c r="D22" s="173"/>
      <c r="E22" s="173"/>
      <c r="F22" s="173"/>
      <c r="G22" s="173"/>
      <c r="H22" s="173"/>
      <c r="I22" s="173"/>
      <c r="J22" s="173"/>
      <c r="L22" s="419"/>
      <c r="N22" s="371" t="s">
        <v>830</v>
      </c>
    </row>
    <row r="23" spans="1:14" s="420" customFormat="1" ht="19.5" customHeight="1" x14ac:dyDescent="0.25">
      <c r="A23" s="1431" t="s">
        <v>535</v>
      </c>
      <c r="B23" s="1434" t="s">
        <v>857</v>
      </c>
      <c r="C23" s="1416" t="s">
        <v>470</v>
      </c>
      <c r="D23" s="1417"/>
      <c r="E23" s="1437" t="s">
        <v>832</v>
      </c>
      <c r="F23" s="1408"/>
      <c r="G23" s="1408"/>
      <c r="H23" s="1408"/>
      <c r="I23" s="1408"/>
      <c r="J23" s="1408"/>
      <c r="K23" s="1408"/>
      <c r="L23" s="1438"/>
      <c r="M23" s="1416" t="s">
        <v>833</v>
      </c>
      <c r="N23" s="1417"/>
    </row>
    <row r="24" spans="1:14" s="420" customFormat="1" ht="19.5" customHeight="1" x14ac:dyDescent="0.25">
      <c r="A24" s="1432"/>
      <c r="B24" s="1435"/>
      <c r="C24" s="1421" t="s">
        <v>834</v>
      </c>
      <c r="D24" s="1423" t="s">
        <v>835</v>
      </c>
      <c r="E24" s="1439" t="s">
        <v>834</v>
      </c>
      <c r="F24" s="1440"/>
      <c r="G24" s="1440"/>
      <c r="H24" s="1440"/>
      <c r="I24" s="1440"/>
      <c r="J24" s="1441" t="s">
        <v>835</v>
      </c>
      <c r="K24" s="1441"/>
      <c r="L24" s="1441"/>
      <c r="M24" s="1421" t="s">
        <v>834</v>
      </c>
      <c r="N24" s="1423" t="s">
        <v>835</v>
      </c>
    </row>
    <row r="25" spans="1:14" s="420" customFormat="1" ht="31.5" customHeight="1" x14ac:dyDescent="0.25">
      <c r="A25" s="1432"/>
      <c r="B25" s="1436"/>
      <c r="C25" s="1422"/>
      <c r="D25" s="1424"/>
      <c r="E25" s="421" t="s">
        <v>836</v>
      </c>
      <c r="F25" s="373" t="s">
        <v>837</v>
      </c>
      <c r="G25" s="374" t="s">
        <v>838</v>
      </c>
      <c r="H25" s="373" t="s">
        <v>839</v>
      </c>
      <c r="I25" s="422" t="s">
        <v>840</v>
      </c>
      <c r="J25" s="422" t="s">
        <v>858</v>
      </c>
      <c r="K25" s="422" t="s">
        <v>842</v>
      </c>
      <c r="L25" s="423" t="s">
        <v>840</v>
      </c>
      <c r="M25" s="1422"/>
      <c r="N25" s="1424"/>
    </row>
    <row r="26" spans="1:14" s="427" customFormat="1" ht="13.5" customHeight="1" thickBot="1" x14ac:dyDescent="0.3">
      <c r="A26" s="1433"/>
      <c r="B26" s="424" t="s">
        <v>725</v>
      </c>
      <c r="C26" s="377" t="s">
        <v>726</v>
      </c>
      <c r="D26" s="376" t="s">
        <v>727</v>
      </c>
      <c r="E26" s="425" t="s">
        <v>728</v>
      </c>
      <c r="F26" s="182" t="s">
        <v>843</v>
      </c>
      <c r="G26" s="426" t="s">
        <v>844</v>
      </c>
      <c r="H26" s="426" t="s">
        <v>845</v>
      </c>
      <c r="I26" s="182" t="s">
        <v>732</v>
      </c>
      <c r="J26" s="182" t="s">
        <v>733</v>
      </c>
      <c r="K26" s="182" t="s">
        <v>846</v>
      </c>
      <c r="L26" s="183" t="s">
        <v>847</v>
      </c>
      <c r="M26" s="377" t="s">
        <v>848</v>
      </c>
      <c r="N26" s="376" t="s">
        <v>849</v>
      </c>
    </row>
    <row r="27" spans="1:14" s="420" customFormat="1" ht="13.5" customHeight="1" x14ac:dyDescent="0.25">
      <c r="A27" s="382">
        <v>1</v>
      </c>
      <c r="B27" s="383" t="s">
        <v>859</v>
      </c>
      <c r="C27" s="384">
        <v>123025.79623000001</v>
      </c>
      <c r="D27" s="385">
        <v>15053.58993</v>
      </c>
      <c r="E27" s="384">
        <v>130946.39999000001</v>
      </c>
      <c r="F27" s="386"/>
      <c r="G27" s="387"/>
      <c r="H27" s="387"/>
      <c r="I27" s="386">
        <f>+E27+F27+G27+H27</f>
        <v>130946.39999000001</v>
      </c>
      <c r="J27" s="428">
        <f>14236.43781+49.74337+55.34607-K28</f>
        <v>10602.85146</v>
      </c>
      <c r="K27" s="428">
        <f>26189.97145-J27-K28</f>
        <v>11848.444200000002</v>
      </c>
      <c r="L27" s="388">
        <f>J27+K27</f>
        <v>22451.295660000003</v>
      </c>
      <c r="M27" s="384">
        <f>I27-C27</f>
        <v>7920.6037599999981</v>
      </c>
      <c r="N27" s="385">
        <f>L27-D27</f>
        <v>7397.7057300000033</v>
      </c>
    </row>
    <row r="28" spans="1:14" s="420" customFormat="1" ht="13.5" customHeight="1" x14ac:dyDescent="0.25">
      <c r="A28" s="389">
        <f>A27+1</f>
        <v>2</v>
      </c>
      <c r="B28" s="390" t="s">
        <v>860</v>
      </c>
      <c r="C28" s="391"/>
      <c r="D28" s="392"/>
      <c r="E28" s="391"/>
      <c r="F28" s="393"/>
      <c r="G28" s="394"/>
      <c r="H28" s="394"/>
      <c r="I28" s="393">
        <f>+E28+F28+G28+H28</f>
        <v>0</v>
      </c>
      <c r="J28" s="429"/>
      <c r="K28" s="429">
        <v>3738.6757899999998</v>
      </c>
      <c r="L28" s="388">
        <f>J28+K28</f>
        <v>3738.6757899999998</v>
      </c>
      <c r="M28" s="384">
        <f>I28-C28</f>
        <v>0</v>
      </c>
      <c r="N28" s="385">
        <f>L28-D28</f>
        <v>3738.6757899999998</v>
      </c>
    </row>
    <row r="29" spans="1:14" s="420" customFormat="1" ht="13.5" customHeight="1" x14ac:dyDescent="0.25">
      <c r="A29" s="389">
        <f>A28+1</f>
        <v>3</v>
      </c>
      <c r="B29" s="390" t="s">
        <v>852</v>
      </c>
      <c r="C29" s="391"/>
      <c r="D29" s="392"/>
      <c r="E29" s="391"/>
      <c r="F29" s="393"/>
      <c r="G29" s="394">
        <f>137077.40453-I27</f>
        <v>6131.0045399999944</v>
      </c>
      <c r="H29" s="394"/>
      <c r="I29" s="393">
        <f>+E29+F29+G29+H29</f>
        <v>6131.0045399999944</v>
      </c>
      <c r="J29" s="393"/>
      <c r="K29" s="393"/>
      <c r="L29" s="388">
        <f>J29+K29</f>
        <v>0</v>
      </c>
      <c r="M29" s="384">
        <f>I29-C29</f>
        <v>6131.0045399999944</v>
      </c>
      <c r="N29" s="385">
        <f>L29-D29</f>
        <v>0</v>
      </c>
    </row>
    <row r="30" spans="1:14" s="420" customFormat="1" ht="13.5" customHeight="1" x14ac:dyDescent="0.25">
      <c r="A30" s="389">
        <f>A29+1</f>
        <v>4</v>
      </c>
      <c r="B30" s="396"/>
      <c r="C30" s="391"/>
      <c r="D30" s="392"/>
      <c r="E30" s="397"/>
      <c r="F30" s="398"/>
      <c r="G30" s="399"/>
      <c r="H30" s="399"/>
      <c r="I30" s="398">
        <f>+E30+F30+G30+H30</f>
        <v>0</v>
      </c>
      <c r="J30" s="398"/>
      <c r="K30" s="398"/>
      <c r="L30" s="400">
        <f>J30+K30</f>
        <v>0</v>
      </c>
      <c r="M30" s="384">
        <f>I30-C30</f>
        <v>0</v>
      </c>
      <c r="N30" s="385">
        <f>L30-D30</f>
        <v>0</v>
      </c>
    </row>
    <row r="31" spans="1:14" s="420" customFormat="1" ht="13.5" customHeight="1" thickBot="1" x14ac:dyDescent="0.3">
      <c r="A31" s="401">
        <f>A30+1</f>
        <v>5</v>
      </c>
      <c r="B31" s="402"/>
      <c r="C31" s="403"/>
      <c r="D31" s="404"/>
      <c r="E31" s="405"/>
      <c r="F31" s="406"/>
      <c r="G31" s="407"/>
      <c r="H31" s="407"/>
      <c r="I31" s="406">
        <f>+E31+F31+G31+H31</f>
        <v>0</v>
      </c>
      <c r="J31" s="406"/>
      <c r="K31" s="406"/>
      <c r="L31" s="400">
        <f>J31+K31</f>
        <v>0</v>
      </c>
      <c r="M31" s="384">
        <f>I31-C31</f>
        <v>0</v>
      </c>
      <c r="N31" s="385">
        <f>L31-D31</f>
        <v>0</v>
      </c>
    </row>
    <row r="32" spans="1:14" s="420" customFormat="1" ht="12.75" customHeight="1" thickBot="1" x14ac:dyDescent="0.3">
      <c r="A32" s="408">
        <f>A31+1</f>
        <v>6</v>
      </c>
      <c r="B32" s="409" t="s">
        <v>764</v>
      </c>
      <c r="C32" s="410">
        <f>SUM(C27:C31)</f>
        <v>123025.79623000001</v>
      </c>
      <c r="D32" s="411">
        <f>SUM(D27:D31)</f>
        <v>15053.58993</v>
      </c>
      <c r="E32" s="412">
        <f t="shared" ref="E32:L32" si="1">SUM(E27:E31)</f>
        <v>130946.39999000001</v>
      </c>
      <c r="F32" s="413">
        <f t="shared" si="1"/>
        <v>0</v>
      </c>
      <c r="G32" s="413">
        <f t="shared" si="1"/>
        <v>6131.0045399999944</v>
      </c>
      <c r="H32" s="413">
        <f t="shared" si="1"/>
        <v>0</v>
      </c>
      <c r="I32" s="413">
        <f t="shared" si="1"/>
        <v>137077.40453</v>
      </c>
      <c r="J32" s="413">
        <f t="shared" si="1"/>
        <v>10602.85146</v>
      </c>
      <c r="K32" s="413">
        <f t="shared" si="1"/>
        <v>15587.119990000001</v>
      </c>
      <c r="L32" s="413">
        <f t="shared" si="1"/>
        <v>26189.971450000005</v>
      </c>
      <c r="M32" s="410">
        <f>SUM(M27:M31)</f>
        <v>14051.608299999993</v>
      </c>
      <c r="N32" s="414">
        <f>SUM(N27:N31)</f>
        <v>11136.381520000003</v>
      </c>
    </row>
    <row r="33" spans="1:14" s="420" customFormat="1" x14ac:dyDescent="0.25">
      <c r="A33" s="173"/>
      <c r="B33" s="173"/>
      <c r="C33" s="173"/>
      <c r="D33" s="173"/>
      <c r="E33" s="173"/>
      <c r="F33" s="173"/>
      <c r="G33" s="173"/>
      <c r="H33" s="173"/>
      <c r="I33" s="173"/>
      <c r="J33" s="173"/>
      <c r="K33" s="173"/>
      <c r="L33" s="419"/>
    </row>
    <row r="34" spans="1:14" s="420" customFormat="1" x14ac:dyDescent="0.25">
      <c r="A34" s="173" t="s">
        <v>400</v>
      </c>
      <c r="B34" s="173"/>
      <c r="C34" s="173"/>
      <c r="D34" s="173"/>
      <c r="E34" s="173"/>
      <c r="F34" s="173"/>
      <c r="G34" s="173"/>
      <c r="H34" s="173"/>
      <c r="I34" s="173"/>
      <c r="J34" s="173"/>
      <c r="K34" s="173"/>
      <c r="L34" s="419"/>
    </row>
    <row r="35" spans="1:14" s="420" customFormat="1" x14ac:dyDescent="0.25">
      <c r="A35" s="173" t="s">
        <v>853</v>
      </c>
      <c r="B35" s="173"/>
      <c r="C35" s="173"/>
      <c r="D35" s="173"/>
      <c r="E35" s="173"/>
      <c r="F35" s="173"/>
      <c r="G35" s="173"/>
      <c r="H35" s="173"/>
      <c r="I35" s="173"/>
      <c r="J35" s="173"/>
      <c r="K35" s="173"/>
      <c r="L35" s="419"/>
    </row>
    <row r="36" spans="1:14" s="420" customFormat="1" x14ac:dyDescent="0.25">
      <c r="A36" s="115" t="s">
        <v>861</v>
      </c>
      <c r="B36" s="173"/>
      <c r="C36" s="173"/>
      <c r="D36" s="173"/>
      <c r="E36" s="173"/>
      <c r="F36" s="173"/>
      <c r="G36" s="173"/>
      <c r="H36" s="173"/>
      <c r="I36" s="173"/>
      <c r="J36" s="173"/>
      <c r="K36" s="173"/>
      <c r="L36" s="419"/>
    </row>
    <row r="37" spans="1:14" s="420" customFormat="1" x14ac:dyDescent="0.25">
      <c r="A37" s="115" t="s">
        <v>862</v>
      </c>
      <c r="B37" s="173"/>
      <c r="C37" s="173"/>
      <c r="D37" s="173"/>
      <c r="E37" s="173"/>
      <c r="F37" s="173"/>
      <c r="G37" s="173"/>
      <c r="H37" s="173"/>
      <c r="I37" s="173"/>
      <c r="J37" s="173"/>
      <c r="K37" s="173"/>
      <c r="L37" s="419"/>
    </row>
    <row r="38" spans="1:14" s="420" customFormat="1" x14ac:dyDescent="0.25">
      <c r="A38" s="173"/>
      <c r="B38" s="173"/>
      <c r="C38" s="173"/>
      <c r="D38" s="173"/>
      <c r="E38" s="173"/>
      <c r="F38" s="173"/>
      <c r="G38" s="173"/>
      <c r="H38" s="173"/>
      <c r="I38" s="173"/>
      <c r="J38" s="173"/>
      <c r="K38" s="173"/>
      <c r="L38" s="419"/>
    </row>
    <row r="39" spans="1:14" s="420" customFormat="1" x14ac:dyDescent="0.25">
      <c r="A39" s="252" t="s">
        <v>863</v>
      </c>
      <c r="B39" s="430"/>
      <c r="C39" s="430"/>
      <c r="D39" s="430"/>
      <c r="E39" s="430"/>
      <c r="F39" s="430"/>
      <c r="G39" s="430"/>
      <c r="H39" s="430"/>
      <c r="I39" s="430"/>
      <c r="J39" s="430"/>
      <c r="K39" s="430"/>
      <c r="L39" s="431"/>
      <c r="N39" s="432"/>
    </row>
    <row r="40" spans="1:14" s="420" customFormat="1" ht="27" customHeight="1" x14ac:dyDescent="0.25">
      <c r="A40" s="1430" t="s">
        <v>864</v>
      </c>
      <c r="B40" s="1430"/>
      <c r="C40" s="1430"/>
      <c r="D40" s="1430"/>
      <c r="E40" s="1430"/>
      <c r="F40" s="1430"/>
      <c r="G40" s="1430"/>
      <c r="H40" s="1430"/>
      <c r="I40" s="1430"/>
      <c r="J40" s="1430"/>
      <c r="K40" s="1430"/>
      <c r="L40" s="1430"/>
      <c r="M40" s="1430"/>
      <c r="N40" s="432"/>
    </row>
    <row r="41" spans="1:14" s="420" customFormat="1" ht="27.75" customHeight="1" x14ac:dyDescent="0.25">
      <c r="A41" s="1430" t="s">
        <v>865</v>
      </c>
      <c r="B41" s="1430"/>
      <c r="C41" s="1430"/>
      <c r="D41" s="1430"/>
      <c r="E41" s="1430"/>
      <c r="F41" s="1430"/>
      <c r="G41" s="1430"/>
      <c r="H41" s="1430"/>
      <c r="I41" s="1430"/>
      <c r="J41" s="1430"/>
      <c r="K41" s="1430"/>
      <c r="L41" s="1430"/>
      <c r="M41" s="1430"/>
      <c r="N41" s="432"/>
    </row>
  </sheetData>
  <sheetProtection insertRows="0" deleteRows="0"/>
  <mergeCells count="24">
    <mergeCell ref="M24:M25"/>
    <mergeCell ref="N24:N25"/>
    <mergeCell ref="A40:M40"/>
    <mergeCell ref="A41:M41"/>
    <mergeCell ref="N6:N7"/>
    <mergeCell ref="A23:A26"/>
    <mergeCell ref="B23:B25"/>
    <mergeCell ref="C23:D23"/>
    <mergeCell ref="E23:L23"/>
    <mergeCell ref="M23:N23"/>
    <mergeCell ref="C24:C25"/>
    <mergeCell ref="D24:D25"/>
    <mergeCell ref="E24:I24"/>
    <mergeCell ref="J24:L24"/>
    <mergeCell ref="A5:A8"/>
    <mergeCell ref="B5:B7"/>
    <mergeCell ref="C5:D5"/>
    <mergeCell ref="E5:L5"/>
    <mergeCell ref="M5:N5"/>
    <mergeCell ref="C6:C7"/>
    <mergeCell ref="D6:D7"/>
    <mergeCell ref="E6:I6"/>
    <mergeCell ref="J6:L6"/>
    <mergeCell ref="M6:M7"/>
  </mergeCells>
  <printOptions horizontalCentered="1"/>
  <pageMargins left="0.19685039370078741" right="0.19685039370078741" top="0.98425196850393704" bottom="0.98425196850393704" header="0.51181102362204722" footer="0.51181102362204722"/>
  <pageSetup paperSize="9" scale="72" orientation="landscape" cellComments="asDisplayed"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workbookViewId="0">
      <selection activeCell="M8" sqref="M8"/>
    </sheetView>
  </sheetViews>
  <sheetFormatPr defaultRowHeight="12.75" x14ac:dyDescent="0.25"/>
  <cols>
    <col min="1" max="1" width="3.5703125" style="174" customWidth="1"/>
    <col min="2" max="2" width="6.28515625" style="174" customWidth="1"/>
    <col min="3" max="3" width="10.5703125" style="478" customWidth="1"/>
    <col min="4" max="5" width="12.28515625" style="478" customWidth="1"/>
    <col min="6" max="6" width="6.140625" style="478" customWidth="1"/>
    <col min="7" max="7" width="8.42578125" style="478" customWidth="1"/>
    <col min="8" max="11" width="9.7109375" style="478" customWidth="1"/>
    <col min="12" max="12" width="9.7109375" style="174" customWidth="1"/>
    <col min="13" max="256" width="9.140625" style="174"/>
    <col min="257" max="257" width="3.5703125" style="174" customWidth="1"/>
    <col min="258" max="258" width="6.28515625" style="174" customWidth="1"/>
    <col min="259" max="259" width="10.5703125" style="174" customWidth="1"/>
    <col min="260" max="261" width="12.28515625" style="174" customWidth="1"/>
    <col min="262" max="262" width="6.140625" style="174" customWidth="1"/>
    <col min="263" max="263" width="8.42578125" style="174" customWidth="1"/>
    <col min="264" max="268" width="9.7109375" style="174" customWidth="1"/>
    <col min="269" max="512" width="9.140625" style="174"/>
    <col min="513" max="513" width="3.5703125" style="174" customWidth="1"/>
    <col min="514" max="514" width="6.28515625" style="174" customWidth="1"/>
    <col min="515" max="515" width="10.5703125" style="174" customWidth="1"/>
    <col min="516" max="517" width="12.28515625" style="174" customWidth="1"/>
    <col min="518" max="518" width="6.140625" style="174" customWidth="1"/>
    <col min="519" max="519" width="8.42578125" style="174" customWidth="1"/>
    <col min="520" max="524" width="9.7109375" style="174" customWidth="1"/>
    <col min="525" max="768" width="9.140625" style="174"/>
    <col min="769" max="769" width="3.5703125" style="174" customWidth="1"/>
    <col min="770" max="770" width="6.28515625" style="174" customWidth="1"/>
    <col min="771" max="771" width="10.5703125" style="174" customWidth="1"/>
    <col min="772" max="773" width="12.28515625" style="174" customWidth="1"/>
    <col min="774" max="774" width="6.140625" style="174" customWidth="1"/>
    <col min="775" max="775" width="8.42578125" style="174" customWidth="1"/>
    <col min="776" max="780" width="9.7109375" style="174" customWidth="1"/>
    <col min="781" max="1024" width="9.140625" style="174"/>
    <col min="1025" max="1025" width="3.5703125" style="174" customWidth="1"/>
    <col min="1026" max="1026" width="6.28515625" style="174" customWidth="1"/>
    <col min="1027" max="1027" width="10.5703125" style="174" customWidth="1"/>
    <col min="1028" max="1029" width="12.28515625" style="174" customWidth="1"/>
    <col min="1030" max="1030" width="6.140625" style="174" customWidth="1"/>
    <col min="1031" max="1031" width="8.42578125" style="174" customWidth="1"/>
    <col min="1032" max="1036" width="9.7109375" style="174" customWidth="1"/>
    <col min="1037" max="1280" width="9.140625" style="174"/>
    <col min="1281" max="1281" width="3.5703125" style="174" customWidth="1"/>
    <col min="1282" max="1282" width="6.28515625" style="174" customWidth="1"/>
    <col min="1283" max="1283" width="10.5703125" style="174" customWidth="1"/>
    <col min="1284" max="1285" width="12.28515625" style="174" customWidth="1"/>
    <col min="1286" max="1286" width="6.140625" style="174" customWidth="1"/>
    <col min="1287" max="1287" width="8.42578125" style="174" customWidth="1"/>
    <col min="1288" max="1292" width="9.7109375" style="174" customWidth="1"/>
    <col min="1293" max="1536" width="9.140625" style="174"/>
    <col min="1537" max="1537" width="3.5703125" style="174" customWidth="1"/>
    <col min="1538" max="1538" width="6.28515625" style="174" customWidth="1"/>
    <col min="1539" max="1539" width="10.5703125" style="174" customWidth="1"/>
    <col min="1540" max="1541" width="12.28515625" style="174" customWidth="1"/>
    <col min="1542" max="1542" width="6.140625" style="174" customWidth="1"/>
    <col min="1543" max="1543" width="8.42578125" style="174" customWidth="1"/>
    <col min="1544" max="1548" width="9.7109375" style="174" customWidth="1"/>
    <col min="1549" max="1792" width="9.140625" style="174"/>
    <col min="1793" max="1793" width="3.5703125" style="174" customWidth="1"/>
    <col min="1794" max="1794" width="6.28515625" style="174" customWidth="1"/>
    <col min="1795" max="1795" width="10.5703125" style="174" customWidth="1"/>
    <col min="1796" max="1797" width="12.28515625" style="174" customWidth="1"/>
    <col min="1798" max="1798" width="6.140625" style="174" customWidth="1"/>
    <col min="1799" max="1799" width="8.42578125" style="174" customWidth="1"/>
    <col min="1800" max="1804" width="9.7109375" style="174" customWidth="1"/>
    <col min="1805" max="2048" width="9.140625" style="174"/>
    <col min="2049" max="2049" width="3.5703125" style="174" customWidth="1"/>
    <col min="2050" max="2050" width="6.28515625" style="174" customWidth="1"/>
    <col min="2051" max="2051" width="10.5703125" style="174" customWidth="1"/>
    <col min="2052" max="2053" width="12.28515625" style="174" customWidth="1"/>
    <col min="2054" max="2054" width="6.140625" style="174" customWidth="1"/>
    <col min="2055" max="2055" width="8.42578125" style="174" customWidth="1"/>
    <col min="2056" max="2060" width="9.7109375" style="174" customWidth="1"/>
    <col min="2061" max="2304" width="9.140625" style="174"/>
    <col min="2305" max="2305" width="3.5703125" style="174" customWidth="1"/>
    <col min="2306" max="2306" width="6.28515625" style="174" customWidth="1"/>
    <col min="2307" max="2307" width="10.5703125" style="174" customWidth="1"/>
    <col min="2308" max="2309" width="12.28515625" style="174" customWidth="1"/>
    <col min="2310" max="2310" width="6.140625" style="174" customWidth="1"/>
    <col min="2311" max="2311" width="8.42578125" style="174" customWidth="1"/>
    <col min="2312" max="2316" width="9.7109375" style="174" customWidth="1"/>
    <col min="2317" max="2560" width="9.140625" style="174"/>
    <col min="2561" max="2561" width="3.5703125" style="174" customWidth="1"/>
    <col min="2562" max="2562" width="6.28515625" style="174" customWidth="1"/>
    <col min="2563" max="2563" width="10.5703125" style="174" customWidth="1"/>
    <col min="2564" max="2565" width="12.28515625" style="174" customWidth="1"/>
    <col min="2566" max="2566" width="6.140625" style="174" customWidth="1"/>
    <col min="2567" max="2567" width="8.42578125" style="174" customWidth="1"/>
    <col min="2568" max="2572" width="9.7109375" style="174" customWidth="1"/>
    <col min="2573" max="2816" width="9.140625" style="174"/>
    <col min="2817" max="2817" width="3.5703125" style="174" customWidth="1"/>
    <col min="2818" max="2818" width="6.28515625" style="174" customWidth="1"/>
    <col min="2819" max="2819" width="10.5703125" style="174" customWidth="1"/>
    <col min="2820" max="2821" width="12.28515625" style="174" customWidth="1"/>
    <col min="2822" max="2822" width="6.140625" style="174" customWidth="1"/>
    <col min="2823" max="2823" width="8.42578125" style="174" customWidth="1"/>
    <col min="2824" max="2828" width="9.7109375" style="174" customWidth="1"/>
    <col min="2829" max="3072" width="9.140625" style="174"/>
    <col min="3073" max="3073" width="3.5703125" style="174" customWidth="1"/>
    <col min="3074" max="3074" width="6.28515625" style="174" customWidth="1"/>
    <col min="3075" max="3075" width="10.5703125" style="174" customWidth="1"/>
    <col min="3076" max="3077" width="12.28515625" style="174" customWidth="1"/>
    <col min="3078" max="3078" width="6.140625" style="174" customWidth="1"/>
    <col min="3079" max="3079" width="8.42578125" style="174" customWidth="1"/>
    <col min="3080" max="3084" width="9.7109375" style="174" customWidth="1"/>
    <col min="3085" max="3328" width="9.140625" style="174"/>
    <col min="3329" max="3329" width="3.5703125" style="174" customWidth="1"/>
    <col min="3330" max="3330" width="6.28515625" style="174" customWidth="1"/>
    <col min="3331" max="3331" width="10.5703125" style="174" customWidth="1"/>
    <col min="3332" max="3333" width="12.28515625" style="174" customWidth="1"/>
    <col min="3334" max="3334" width="6.140625" style="174" customWidth="1"/>
    <col min="3335" max="3335" width="8.42578125" style="174" customWidth="1"/>
    <col min="3336" max="3340" width="9.7109375" style="174" customWidth="1"/>
    <col min="3341" max="3584" width="9.140625" style="174"/>
    <col min="3585" max="3585" width="3.5703125" style="174" customWidth="1"/>
    <col min="3586" max="3586" width="6.28515625" style="174" customWidth="1"/>
    <col min="3587" max="3587" width="10.5703125" style="174" customWidth="1"/>
    <col min="3588" max="3589" width="12.28515625" style="174" customWidth="1"/>
    <col min="3590" max="3590" width="6.140625" style="174" customWidth="1"/>
    <col min="3591" max="3591" width="8.42578125" style="174" customWidth="1"/>
    <col min="3592" max="3596" width="9.7109375" style="174" customWidth="1"/>
    <col min="3597" max="3840" width="9.140625" style="174"/>
    <col min="3841" max="3841" width="3.5703125" style="174" customWidth="1"/>
    <col min="3842" max="3842" width="6.28515625" style="174" customWidth="1"/>
    <col min="3843" max="3843" width="10.5703125" style="174" customWidth="1"/>
    <col min="3844" max="3845" width="12.28515625" style="174" customWidth="1"/>
    <col min="3846" max="3846" width="6.140625" style="174" customWidth="1"/>
    <col min="3847" max="3847" width="8.42578125" style="174" customWidth="1"/>
    <col min="3848" max="3852" width="9.7109375" style="174" customWidth="1"/>
    <col min="3853" max="4096" width="9.140625" style="174"/>
    <col min="4097" max="4097" width="3.5703125" style="174" customWidth="1"/>
    <col min="4098" max="4098" width="6.28515625" style="174" customWidth="1"/>
    <col min="4099" max="4099" width="10.5703125" style="174" customWidth="1"/>
    <col min="4100" max="4101" width="12.28515625" style="174" customWidth="1"/>
    <col min="4102" max="4102" width="6.140625" style="174" customWidth="1"/>
    <col min="4103" max="4103" width="8.42578125" style="174" customWidth="1"/>
    <col min="4104" max="4108" width="9.7109375" style="174" customWidth="1"/>
    <col min="4109" max="4352" width="9.140625" style="174"/>
    <col min="4353" max="4353" width="3.5703125" style="174" customWidth="1"/>
    <col min="4354" max="4354" width="6.28515625" style="174" customWidth="1"/>
    <col min="4355" max="4355" width="10.5703125" style="174" customWidth="1"/>
    <col min="4356" max="4357" width="12.28515625" style="174" customWidth="1"/>
    <col min="4358" max="4358" width="6.140625" style="174" customWidth="1"/>
    <col min="4359" max="4359" width="8.42578125" style="174" customWidth="1"/>
    <col min="4360" max="4364" width="9.7109375" style="174" customWidth="1"/>
    <col min="4365" max="4608" width="9.140625" style="174"/>
    <col min="4609" max="4609" width="3.5703125" style="174" customWidth="1"/>
    <col min="4610" max="4610" width="6.28515625" style="174" customWidth="1"/>
    <col min="4611" max="4611" width="10.5703125" style="174" customWidth="1"/>
    <col min="4612" max="4613" width="12.28515625" style="174" customWidth="1"/>
    <col min="4614" max="4614" width="6.140625" style="174" customWidth="1"/>
    <col min="4615" max="4615" width="8.42578125" style="174" customWidth="1"/>
    <col min="4616" max="4620" width="9.7109375" style="174" customWidth="1"/>
    <col min="4621" max="4864" width="9.140625" style="174"/>
    <col min="4865" max="4865" width="3.5703125" style="174" customWidth="1"/>
    <col min="4866" max="4866" width="6.28515625" style="174" customWidth="1"/>
    <col min="4867" max="4867" width="10.5703125" style="174" customWidth="1"/>
    <col min="4868" max="4869" width="12.28515625" style="174" customWidth="1"/>
    <col min="4870" max="4870" width="6.140625" style="174" customWidth="1"/>
    <col min="4871" max="4871" width="8.42578125" style="174" customWidth="1"/>
    <col min="4872" max="4876" width="9.7109375" style="174" customWidth="1"/>
    <col min="4877" max="5120" width="9.140625" style="174"/>
    <col min="5121" max="5121" width="3.5703125" style="174" customWidth="1"/>
    <col min="5122" max="5122" width="6.28515625" style="174" customWidth="1"/>
    <col min="5123" max="5123" width="10.5703125" style="174" customWidth="1"/>
    <col min="5124" max="5125" width="12.28515625" style="174" customWidth="1"/>
    <col min="5126" max="5126" width="6.140625" style="174" customWidth="1"/>
    <col min="5127" max="5127" width="8.42578125" style="174" customWidth="1"/>
    <col min="5128" max="5132" width="9.7109375" style="174" customWidth="1"/>
    <col min="5133" max="5376" width="9.140625" style="174"/>
    <col min="5377" max="5377" width="3.5703125" style="174" customWidth="1"/>
    <col min="5378" max="5378" width="6.28515625" style="174" customWidth="1"/>
    <col min="5379" max="5379" width="10.5703125" style="174" customWidth="1"/>
    <col min="5380" max="5381" width="12.28515625" style="174" customWidth="1"/>
    <col min="5382" max="5382" width="6.140625" style="174" customWidth="1"/>
    <col min="5383" max="5383" width="8.42578125" style="174" customWidth="1"/>
    <col min="5384" max="5388" width="9.7109375" style="174" customWidth="1"/>
    <col min="5389" max="5632" width="9.140625" style="174"/>
    <col min="5633" max="5633" width="3.5703125" style="174" customWidth="1"/>
    <col min="5634" max="5634" width="6.28515625" style="174" customWidth="1"/>
    <col min="5635" max="5635" width="10.5703125" style="174" customWidth="1"/>
    <col min="5636" max="5637" width="12.28515625" style="174" customWidth="1"/>
    <col min="5638" max="5638" width="6.140625" style="174" customWidth="1"/>
    <col min="5639" max="5639" width="8.42578125" style="174" customWidth="1"/>
    <col min="5640" max="5644" width="9.7109375" style="174" customWidth="1"/>
    <col min="5645" max="5888" width="9.140625" style="174"/>
    <col min="5889" max="5889" width="3.5703125" style="174" customWidth="1"/>
    <col min="5890" max="5890" width="6.28515625" style="174" customWidth="1"/>
    <col min="5891" max="5891" width="10.5703125" style="174" customWidth="1"/>
    <col min="5892" max="5893" width="12.28515625" style="174" customWidth="1"/>
    <col min="5894" max="5894" width="6.140625" style="174" customWidth="1"/>
    <col min="5895" max="5895" width="8.42578125" style="174" customWidth="1"/>
    <col min="5896" max="5900" width="9.7109375" style="174" customWidth="1"/>
    <col min="5901" max="6144" width="9.140625" style="174"/>
    <col min="6145" max="6145" width="3.5703125" style="174" customWidth="1"/>
    <col min="6146" max="6146" width="6.28515625" style="174" customWidth="1"/>
    <col min="6147" max="6147" width="10.5703125" style="174" customWidth="1"/>
    <col min="6148" max="6149" width="12.28515625" style="174" customWidth="1"/>
    <col min="6150" max="6150" width="6.140625" style="174" customWidth="1"/>
    <col min="6151" max="6151" width="8.42578125" style="174" customWidth="1"/>
    <col min="6152" max="6156" width="9.7109375" style="174" customWidth="1"/>
    <col min="6157" max="6400" width="9.140625" style="174"/>
    <col min="6401" max="6401" width="3.5703125" style="174" customWidth="1"/>
    <col min="6402" max="6402" width="6.28515625" style="174" customWidth="1"/>
    <col min="6403" max="6403" width="10.5703125" style="174" customWidth="1"/>
    <col min="6404" max="6405" width="12.28515625" style="174" customWidth="1"/>
    <col min="6406" max="6406" width="6.140625" style="174" customWidth="1"/>
    <col min="6407" max="6407" width="8.42578125" style="174" customWidth="1"/>
    <col min="6408" max="6412" width="9.7109375" style="174" customWidth="1"/>
    <col min="6413" max="6656" width="9.140625" style="174"/>
    <col min="6657" max="6657" width="3.5703125" style="174" customWidth="1"/>
    <col min="6658" max="6658" width="6.28515625" style="174" customWidth="1"/>
    <col min="6659" max="6659" width="10.5703125" style="174" customWidth="1"/>
    <col min="6660" max="6661" width="12.28515625" style="174" customWidth="1"/>
    <col min="6662" max="6662" width="6.140625" style="174" customWidth="1"/>
    <col min="6663" max="6663" width="8.42578125" style="174" customWidth="1"/>
    <col min="6664" max="6668" width="9.7109375" style="174" customWidth="1"/>
    <col min="6669" max="6912" width="9.140625" style="174"/>
    <col min="6913" max="6913" width="3.5703125" style="174" customWidth="1"/>
    <col min="6914" max="6914" width="6.28515625" style="174" customWidth="1"/>
    <col min="6915" max="6915" width="10.5703125" style="174" customWidth="1"/>
    <col min="6916" max="6917" width="12.28515625" style="174" customWidth="1"/>
    <col min="6918" max="6918" width="6.140625" style="174" customWidth="1"/>
    <col min="6919" max="6919" width="8.42578125" style="174" customWidth="1"/>
    <col min="6920" max="6924" width="9.7109375" style="174" customWidth="1"/>
    <col min="6925" max="7168" width="9.140625" style="174"/>
    <col min="7169" max="7169" width="3.5703125" style="174" customWidth="1"/>
    <col min="7170" max="7170" width="6.28515625" style="174" customWidth="1"/>
    <col min="7171" max="7171" width="10.5703125" style="174" customWidth="1"/>
    <col min="7172" max="7173" width="12.28515625" style="174" customWidth="1"/>
    <col min="7174" max="7174" width="6.140625" style="174" customWidth="1"/>
    <col min="7175" max="7175" width="8.42578125" style="174" customWidth="1"/>
    <col min="7176" max="7180" width="9.7109375" style="174" customWidth="1"/>
    <col min="7181" max="7424" width="9.140625" style="174"/>
    <col min="7425" max="7425" width="3.5703125" style="174" customWidth="1"/>
    <col min="7426" max="7426" width="6.28515625" style="174" customWidth="1"/>
    <col min="7427" max="7427" width="10.5703125" style="174" customWidth="1"/>
    <col min="7428" max="7429" width="12.28515625" style="174" customWidth="1"/>
    <col min="7430" max="7430" width="6.140625" style="174" customWidth="1"/>
    <col min="7431" max="7431" width="8.42578125" style="174" customWidth="1"/>
    <col min="7432" max="7436" width="9.7109375" style="174" customWidth="1"/>
    <col min="7437" max="7680" width="9.140625" style="174"/>
    <col min="7681" max="7681" width="3.5703125" style="174" customWidth="1"/>
    <col min="7682" max="7682" width="6.28515625" style="174" customWidth="1"/>
    <col min="7683" max="7683" width="10.5703125" style="174" customWidth="1"/>
    <col min="7684" max="7685" width="12.28515625" style="174" customWidth="1"/>
    <col min="7686" max="7686" width="6.140625" style="174" customWidth="1"/>
    <col min="7687" max="7687" width="8.42578125" style="174" customWidth="1"/>
    <col min="7688" max="7692" width="9.7109375" style="174" customWidth="1"/>
    <col min="7693" max="7936" width="9.140625" style="174"/>
    <col min="7937" max="7937" width="3.5703125" style="174" customWidth="1"/>
    <col min="7938" max="7938" width="6.28515625" style="174" customWidth="1"/>
    <col min="7939" max="7939" width="10.5703125" style="174" customWidth="1"/>
    <col min="7940" max="7941" width="12.28515625" style="174" customWidth="1"/>
    <col min="7942" max="7942" width="6.140625" style="174" customWidth="1"/>
    <col min="7943" max="7943" width="8.42578125" style="174" customWidth="1"/>
    <col min="7944" max="7948" width="9.7109375" style="174" customWidth="1"/>
    <col min="7949" max="8192" width="9.140625" style="174"/>
    <col min="8193" max="8193" width="3.5703125" style="174" customWidth="1"/>
    <col min="8194" max="8194" width="6.28515625" style="174" customWidth="1"/>
    <col min="8195" max="8195" width="10.5703125" style="174" customWidth="1"/>
    <col min="8196" max="8197" width="12.28515625" style="174" customWidth="1"/>
    <col min="8198" max="8198" width="6.140625" style="174" customWidth="1"/>
    <col min="8199" max="8199" width="8.42578125" style="174" customWidth="1"/>
    <col min="8200" max="8204" width="9.7109375" style="174" customWidth="1"/>
    <col min="8205" max="8448" width="9.140625" style="174"/>
    <col min="8449" max="8449" width="3.5703125" style="174" customWidth="1"/>
    <col min="8450" max="8450" width="6.28515625" style="174" customWidth="1"/>
    <col min="8451" max="8451" width="10.5703125" style="174" customWidth="1"/>
    <col min="8452" max="8453" width="12.28515625" style="174" customWidth="1"/>
    <col min="8454" max="8454" width="6.140625" style="174" customWidth="1"/>
    <col min="8455" max="8455" width="8.42578125" style="174" customWidth="1"/>
    <col min="8456" max="8460" width="9.7109375" style="174" customWidth="1"/>
    <col min="8461" max="8704" width="9.140625" style="174"/>
    <col min="8705" max="8705" width="3.5703125" style="174" customWidth="1"/>
    <col min="8706" max="8706" width="6.28515625" style="174" customWidth="1"/>
    <col min="8707" max="8707" width="10.5703125" style="174" customWidth="1"/>
    <col min="8708" max="8709" width="12.28515625" style="174" customWidth="1"/>
    <col min="8710" max="8710" width="6.140625" style="174" customWidth="1"/>
    <col min="8711" max="8711" width="8.42578125" style="174" customWidth="1"/>
    <col min="8712" max="8716" width="9.7109375" style="174" customWidth="1"/>
    <col min="8717" max="8960" width="9.140625" style="174"/>
    <col min="8961" max="8961" width="3.5703125" style="174" customWidth="1"/>
    <col min="8962" max="8962" width="6.28515625" style="174" customWidth="1"/>
    <col min="8963" max="8963" width="10.5703125" style="174" customWidth="1"/>
    <col min="8964" max="8965" width="12.28515625" style="174" customWidth="1"/>
    <col min="8966" max="8966" width="6.140625" style="174" customWidth="1"/>
    <col min="8967" max="8967" width="8.42578125" style="174" customWidth="1"/>
    <col min="8968" max="8972" width="9.7109375" style="174" customWidth="1"/>
    <col min="8973" max="9216" width="9.140625" style="174"/>
    <col min="9217" max="9217" width="3.5703125" style="174" customWidth="1"/>
    <col min="9218" max="9218" width="6.28515625" style="174" customWidth="1"/>
    <col min="9219" max="9219" width="10.5703125" style="174" customWidth="1"/>
    <col min="9220" max="9221" width="12.28515625" style="174" customWidth="1"/>
    <col min="9222" max="9222" width="6.140625" style="174" customWidth="1"/>
    <col min="9223" max="9223" width="8.42578125" style="174" customWidth="1"/>
    <col min="9224" max="9228" width="9.7109375" style="174" customWidth="1"/>
    <col min="9229" max="9472" width="9.140625" style="174"/>
    <col min="9473" max="9473" width="3.5703125" style="174" customWidth="1"/>
    <col min="9474" max="9474" width="6.28515625" style="174" customWidth="1"/>
    <col min="9475" max="9475" width="10.5703125" style="174" customWidth="1"/>
    <col min="9476" max="9477" width="12.28515625" style="174" customWidth="1"/>
    <col min="9478" max="9478" width="6.140625" style="174" customWidth="1"/>
    <col min="9479" max="9479" width="8.42578125" style="174" customWidth="1"/>
    <col min="9480" max="9484" width="9.7109375" style="174" customWidth="1"/>
    <col min="9485" max="9728" width="9.140625" style="174"/>
    <col min="9729" max="9729" width="3.5703125" style="174" customWidth="1"/>
    <col min="9730" max="9730" width="6.28515625" style="174" customWidth="1"/>
    <col min="9731" max="9731" width="10.5703125" style="174" customWidth="1"/>
    <col min="9732" max="9733" width="12.28515625" style="174" customWidth="1"/>
    <col min="9734" max="9734" width="6.140625" style="174" customWidth="1"/>
    <col min="9735" max="9735" width="8.42578125" style="174" customWidth="1"/>
    <col min="9736" max="9740" width="9.7109375" style="174" customWidth="1"/>
    <col min="9741" max="9984" width="9.140625" style="174"/>
    <col min="9985" max="9985" width="3.5703125" style="174" customWidth="1"/>
    <col min="9986" max="9986" width="6.28515625" style="174" customWidth="1"/>
    <col min="9987" max="9987" width="10.5703125" style="174" customWidth="1"/>
    <col min="9988" max="9989" width="12.28515625" style="174" customWidth="1"/>
    <col min="9990" max="9990" width="6.140625" style="174" customWidth="1"/>
    <col min="9991" max="9991" width="8.42578125" style="174" customWidth="1"/>
    <col min="9992" max="9996" width="9.7109375" style="174" customWidth="1"/>
    <col min="9997" max="10240" width="9.140625" style="174"/>
    <col min="10241" max="10241" width="3.5703125" style="174" customWidth="1"/>
    <col min="10242" max="10242" width="6.28515625" style="174" customWidth="1"/>
    <col min="10243" max="10243" width="10.5703125" style="174" customWidth="1"/>
    <col min="10244" max="10245" width="12.28515625" style="174" customWidth="1"/>
    <col min="10246" max="10246" width="6.140625" style="174" customWidth="1"/>
    <col min="10247" max="10247" width="8.42578125" style="174" customWidth="1"/>
    <col min="10248" max="10252" width="9.7109375" style="174" customWidth="1"/>
    <col min="10253" max="10496" width="9.140625" style="174"/>
    <col min="10497" max="10497" width="3.5703125" style="174" customWidth="1"/>
    <col min="10498" max="10498" width="6.28515625" style="174" customWidth="1"/>
    <col min="10499" max="10499" width="10.5703125" style="174" customWidth="1"/>
    <col min="10500" max="10501" width="12.28515625" style="174" customWidth="1"/>
    <col min="10502" max="10502" width="6.140625" style="174" customWidth="1"/>
    <col min="10503" max="10503" width="8.42578125" style="174" customWidth="1"/>
    <col min="10504" max="10508" width="9.7109375" style="174" customWidth="1"/>
    <col min="10509" max="10752" width="9.140625" style="174"/>
    <col min="10753" max="10753" width="3.5703125" style="174" customWidth="1"/>
    <col min="10754" max="10754" width="6.28515625" style="174" customWidth="1"/>
    <col min="10755" max="10755" width="10.5703125" style="174" customWidth="1"/>
    <col min="10756" max="10757" width="12.28515625" style="174" customWidth="1"/>
    <col min="10758" max="10758" width="6.140625" style="174" customWidth="1"/>
    <col min="10759" max="10759" width="8.42578125" style="174" customWidth="1"/>
    <col min="10760" max="10764" width="9.7109375" style="174" customWidth="1"/>
    <col min="10765" max="11008" width="9.140625" style="174"/>
    <col min="11009" max="11009" width="3.5703125" style="174" customWidth="1"/>
    <col min="11010" max="11010" width="6.28515625" style="174" customWidth="1"/>
    <col min="11011" max="11011" width="10.5703125" style="174" customWidth="1"/>
    <col min="11012" max="11013" width="12.28515625" style="174" customWidth="1"/>
    <col min="11014" max="11014" width="6.140625" style="174" customWidth="1"/>
    <col min="11015" max="11015" width="8.42578125" style="174" customWidth="1"/>
    <col min="11016" max="11020" width="9.7109375" style="174" customWidth="1"/>
    <col min="11021" max="11264" width="9.140625" style="174"/>
    <col min="11265" max="11265" width="3.5703125" style="174" customWidth="1"/>
    <col min="11266" max="11266" width="6.28515625" style="174" customWidth="1"/>
    <col min="11267" max="11267" width="10.5703125" style="174" customWidth="1"/>
    <col min="11268" max="11269" width="12.28515625" style="174" customWidth="1"/>
    <col min="11270" max="11270" width="6.140625" style="174" customWidth="1"/>
    <col min="11271" max="11271" width="8.42578125" style="174" customWidth="1"/>
    <col min="11272" max="11276" width="9.7109375" style="174" customWidth="1"/>
    <col min="11277" max="11520" width="9.140625" style="174"/>
    <col min="11521" max="11521" width="3.5703125" style="174" customWidth="1"/>
    <col min="11522" max="11522" width="6.28515625" style="174" customWidth="1"/>
    <col min="11523" max="11523" width="10.5703125" style="174" customWidth="1"/>
    <col min="11524" max="11525" width="12.28515625" style="174" customWidth="1"/>
    <col min="11526" max="11526" width="6.140625" style="174" customWidth="1"/>
    <col min="11527" max="11527" width="8.42578125" style="174" customWidth="1"/>
    <col min="11528" max="11532" width="9.7109375" style="174" customWidth="1"/>
    <col min="11533" max="11776" width="9.140625" style="174"/>
    <col min="11777" max="11777" width="3.5703125" style="174" customWidth="1"/>
    <col min="11778" max="11778" width="6.28515625" style="174" customWidth="1"/>
    <col min="11779" max="11779" width="10.5703125" style="174" customWidth="1"/>
    <col min="11780" max="11781" width="12.28515625" style="174" customWidth="1"/>
    <col min="11782" max="11782" width="6.140625" style="174" customWidth="1"/>
    <col min="11783" max="11783" width="8.42578125" style="174" customWidth="1"/>
    <col min="11784" max="11788" width="9.7109375" style="174" customWidth="1"/>
    <col min="11789" max="12032" width="9.140625" style="174"/>
    <col min="12033" max="12033" width="3.5703125" style="174" customWidth="1"/>
    <col min="12034" max="12034" width="6.28515625" style="174" customWidth="1"/>
    <col min="12035" max="12035" width="10.5703125" style="174" customWidth="1"/>
    <col min="12036" max="12037" width="12.28515625" style="174" customWidth="1"/>
    <col min="12038" max="12038" width="6.140625" style="174" customWidth="1"/>
    <col min="12039" max="12039" width="8.42578125" style="174" customWidth="1"/>
    <col min="12040" max="12044" width="9.7109375" style="174" customWidth="1"/>
    <col min="12045" max="12288" width="9.140625" style="174"/>
    <col min="12289" max="12289" width="3.5703125" style="174" customWidth="1"/>
    <col min="12290" max="12290" width="6.28515625" style="174" customWidth="1"/>
    <col min="12291" max="12291" width="10.5703125" style="174" customWidth="1"/>
    <col min="12292" max="12293" width="12.28515625" style="174" customWidth="1"/>
    <col min="12294" max="12294" width="6.140625" style="174" customWidth="1"/>
    <col min="12295" max="12295" width="8.42578125" style="174" customWidth="1"/>
    <col min="12296" max="12300" width="9.7109375" style="174" customWidth="1"/>
    <col min="12301" max="12544" width="9.140625" style="174"/>
    <col min="12545" max="12545" width="3.5703125" style="174" customWidth="1"/>
    <col min="12546" max="12546" width="6.28515625" style="174" customWidth="1"/>
    <col min="12547" max="12547" width="10.5703125" style="174" customWidth="1"/>
    <col min="12548" max="12549" width="12.28515625" style="174" customWidth="1"/>
    <col min="12550" max="12550" width="6.140625" style="174" customWidth="1"/>
    <col min="12551" max="12551" width="8.42578125" style="174" customWidth="1"/>
    <col min="12552" max="12556" width="9.7109375" style="174" customWidth="1"/>
    <col min="12557" max="12800" width="9.140625" style="174"/>
    <col min="12801" max="12801" width="3.5703125" style="174" customWidth="1"/>
    <col min="12802" max="12802" width="6.28515625" style="174" customWidth="1"/>
    <col min="12803" max="12803" width="10.5703125" style="174" customWidth="1"/>
    <col min="12804" max="12805" width="12.28515625" style="174" customWidth="1"/>
    <col min="12806" max="12806" width="6.140625" style="174" customWidth="1"/>
    <col min="12807" max="12807" width="8.42578125" style="174" customWidth="1"/>
    <col min="12808" max="12812" width="9.7109375" style="174" customWidth="1"/>
    <col min="12813" max="13056" width="9.140625" style="174"/>
    <col min="13057" max="13057" width="3.5703125" style="174" customWidth="1"/>
    <col min="13058" max="13058" width="6.28515625" style="174" customWidth="1"/>
    <col min="13059" max="13059" width="10.5703125" style="174" customWidth="1"/>
    <col min="13060" max="13061" width="12.28515625" style="174" customWidth="1"/>
    <col min="13062" max="13062" width="6.140625" style="174" customWidth="1"/>
    <col min="13063" max="13063" width="8.42578125" style="174" customWidth="1"/>
    <col min="13064" max="13068" width="9.7109375" style="174" customWidth="1"/>
    <col min="13069" max="13312" width="9.140625" style="174"/>
    <col min="13313" max="13313" width="3.5703125" style="174" customWidth="1"/>
    <col min="13314" max="13314" width="6.28515625" style="174" customWidth="1"/>
    <col min="13315" max="13315" width="10.5703125" style="174" customWidth="1"/>
    <col min="13316" max="13317" width="12.28515625" style="174" customWidth="1"/>
    <col min="13318" max="13318" width="6.140625" style="174" customWidth="1"/>
    <col min="13319" max="13319" width="8.42578125" style="174" customWidth="1"/>
    <col min="13320" max="13324" width="9.7109375" style="174" customWidth="1"/>
    <col min="13325" max="13568" width="9.140625" style="174"/>
    <col min="13569" max="13569" width="3.5703125" style="174" customWidth="1"/>
    <col min="13570" max="13570" width="6.28515625" style="174" customWidth="1"/>
    <col min="13571" max="13571" width="10.5703125" style="174" customWidth="1"/>
    <col min="13572" max="13573" width="12.28515625" style="174" customWidth="1"/>
    <col min="13574" max="13574" width="6.140625" style="174" customWidth="1"/>
    <col min="13575" max="13575" width="8.42578125" style="174" customWidth="1"/>
    <col min="13576" max="13580" width="9.7109375" style="174" customWidth="1"/>
    <col min="13581" max="13824" width="9.140625" style="174"/>
    <col min="13825" max="13825" width="3.5703125" style="174" customWidth="1"/>
    <col min="13826" max="13826" width="6.28515625" style="174" customWidth="1"/>
    <col min="13827" max="13827" width="10.5703125" style="174" customWidth="1"/>
    <col min="13828" max="13829" width="12.28515625" style="174" customWidth="1"/>
    <col min="13830" max="13830" width="6.140625" style="174" customWidth="1"/>
    <col min="13831" max="13831" width="8.42578125" style="174" customWidth="1"/>
    <col min="13832" max="13836" width="9.7109375" style="174" customWidth="1"/>
    <col min="13837" max="14080" width="9.140625" style="174"/>
    <col min="14081" max="14081" width="3.5703125" style="174" customWidth="1"/>
    <col min="14082" max="14082" width="6.28515625" style="174" customWidth="1"/>
    <col min="14083" max="14083" width="10.5703125" style="174" customWidth="1"/>
    <col min="14084" max="14085" width="12.28515625" style="174" customWidth="1"/>
    <col min="14086" max="14086" width="6.140625" style="174" customWidth="1"/>
    <col min="14087" max="14087" width="8.42578125" style="174" customWidth="1"/>
    <col min="14088" max="14092" width="9.7109375" style="174" customWidth="1"/>
    <col min="14093" max="14336" width="9.140625" style="174"/>
    <col min="14337" max="14337" width="3.5703125" style="174" customWidth="1"/>
    <col min="14338" max="14338" width="6.28515625" style="174" customWidth="1"/>
    <col min="14339" max="14339" width="10.5703125" style="174" customWidth="1"/>
    <col min="14340" max="14341" width="12.28515625" style="174" customWidth="1"/>
    <col min="14342" max="14342" width="6.140625" style="174" customWidth="1"/>
    <col min="14343" max="14343" width="8.42578125" style="174" customWidth="1"/>
    <col min="14344" max="14348" width="9.7109375" style="174" customWidth="1"/>
    <col min="14349" max="14592" width="9.140625" style="174"/>
    <col min="14593" max="14593" width="3.5703125" style="174" customWidth="1"/>
    <col min="14594" max="14594" width="6.28515625" style="174" customWidth="1"/>
    <col min="14595" max="14595" width="10.5703125" style="174" customWidth="1"/>
    <col min="14596" max="14597" width="12.28515625" style="174" customWidth="1"/>
    <col min="14598" max="14598" width="6.140625" style="174" customWidth="1"/>
    <col min="14599" max="14599" width="8.42578125" style="174" customWidth="1"/>
    <col min="14600" max="14604" width="9.7109375" style="174" customWidth="1"/>
    <col min="14605" max="14848" width="9.140625" style="174"/>
    <col min="14849" max="14849" width="3.5703125" style="174" customWidth="1"/>
    <col min="14850" max="14850" width="6.28515625" style="174" customWidth="1"/>
    <col min="14851" max="14851" width="10.5703125" style="174" customWidth="1"/>
    <col min="14852" max="14853" width="12.28515625" style="174" customWidth="1"/>
    <col min="14854" max="14854" width="6.140625" style="174" customWidth="1"/>
    <col min="14855" max="14855" width="8.42578125" style="174" customWidth="1"/>
    <col min="14856" max="14860" width="9.7109375" style="174" customWidth="1"/>
    <col min="14861" max="15104" width="9.140625" style="174"/>
    <col min="15105" max="15105" width="3.5703125" style="174" customWidth="1"/>
    <col min="15106" max="15106" width="6.28515625" style="174" customWidth="1"/>
    <col min="15107" max="15107" width="10.5703125" style="174" customWidth="1"/>
    <col min="15108" max="15109" width="12.28515625" style="174" customWidth="1"/>
    <col min="15110" max="15110" width="6.140625" style="174" customWidth="1"/>
    <col min="15111" max="15111" width="8.42578125" style="174" customWidth="1"/>
    <col min="15112" max="15116" width="9.7109375" style="174" customWidth="1"/>
    <col min="15117" max="15360" width="9.140625" style="174"/>
    <col min="15361" max="15361" width="3.5703125" style="174" customWidth="1"/>
    <col min="15362" max="15362" width="6.28515625" style="174" customWidth="1"/>
    <col min="15363" max="15363" width="10.5703125" style="174" customWidth="1"/>
    <col min="15364" max="15365" width="12.28515625" style="174" customWidth="1"/>
    <col min="15366" max="15366" width="6.140625" style="174" customWidth="1"/>
    <col min="15367" max="15367" width="8.42578125" style="174" customWidth="1"/>
    <col min="15368" max="15372" width="9.7109375" style="174" customWidth="1"/>
    <col min="15373" max="15616" width="9.140625" style="174"/>
    <col min="15617" max="15617" width="3.5703125" style="174" customWidth="1"/>
    <col min="15618" max="15618" width="6.28515625" style="174" customWidth="1"/>
    <col min="15619" max="15619" width="10.5703125" style="174" customWidth="1"/>
    <col min="15620" max="15621" width="12.28515625" style="174" customWidth="1"/>
    <col min="15622" max="15622" width="6.140625" style="174" customWidth="1"/>
    <col min="15623" max="15623" width="8.42578125" style="174" customWidth="1"/>
    <col min="15624" max="15628" width="9.7109375" style="174" customWidth="1"/>
    <col min="15629" max="15872" width="9.140625" style="174"/>
    <col min="15873" max="15873" width="3.5703125" style="174" customWidth="1"/>
    <col min="15874" max="15874" width="6.28515625" style="174" customWidth="1"/>
    <col min="15875" max="15875" width="10.5703125" style="174" customWidth="1"/>
    <col min="15876" max="15877" width="12.28515625" style="174" customWidth="1"/>
    <col min="15878" max="15878" width="6.140625" style="174" customWidth="1"/>
    <col min="15879" max="15879" width="8.42578125" style="174" customWidth="1"/>
    <col min="15880" max="15884" width="9.7109375" style="174" customWidth="1"/>
    <col min="15885" max="16128" width="9.140625" style="174"/>
    <col min="16129" max="16129" width="3.5703125" style="174" customWidth="1"/>
    <col min="16130" max="16130" width="6.28515625" style="174" customWidth="1"/>
    <col min="16131" max="16131" width="10.5703125" style="174" customWidth="1"/>
    <col min="16132" max="16133" width="12.28515625" style="174" customWidth="1"/>
    <col min="16134" max="16134" width="6.140625" style="174" customWidth="1"/>
    <col min="16135" max="16135" width="8.42578125" style="174" customWidth="1"/>
    <col min="16136" max="16140" width="9.7109375" style="174" customWidth="1"/>
    <col min="16141" max="16384" width="9.140625" style="174"/>
  </cols>
  <sheetData>
    <row r="1" spans="1:13" ht="15.75" x14ac:dyDescent="0.25">
      <c r="A1" s="172" t="s">
        <v>866</v>
      </c>
      <c r="B1" s="173"/>
      <c r="C1" s="433"/>
      <c r="D1" s="433"/>
      <c r="E1" s="433"/>
      <c r="F1" s="433"/>
      <c r="G1" s="433"/>
      <c r="H1" s="433"/>
      <c r="I1" s="433"/>
      <c r="J1" s="433"/>
      <c r="K1" s="433"/>
      <c r="L1" s="173"/>
      <c r="M1" s="173"/>
    </row>
    <row r="2" spans="1:13" ht="13.5" thickBot="1" x14ac:dyDescent="0.3">
      <c r="A2" s="173"/>
      <c r="B2" s="173"/>
      <c r="C2" s="433"/>
      <c r="D2" s="433"/>
      <c r="E2" s="433"/>
      <c r="F2" s="433"/>
      <c r="G2" s="433"/>
      <c r="H2" s="433"/>
      <c r="I2" s="433"/>
      <c r="J2" s="433"/>
      <c r="K2" s="433"/>
      <c r="M2" s="434" t="s">
        <v>533</v>
      </c>
    </row>
    <row r="3" spans="1:13" ht="15" customHeight="1" x14ac:dyDescent="0.25">
      <c r="A3" s="1445" t="s">
        <v>535</v>
      </c>
      <c r="B3" s="1447" t="s">
        <v>867</v>
      </c>
      <c r="C3" s="1447"/>
      <c r="D3" s="1447"/>
      <c r="E3" s="1447"/>
      <c r="F3" s="1447"/>
      <c r="G3" s="1447"/>
      <c r="H3" s="1450" t="s">
        <v>868</v>
      </c>
      <c r="I3" s="1452" t="s">
        <v>869</v>
      </c>
      <c r="J3" s="1453"/>
      <c r="K3" s="435" t="s">
        <v>870</v>
      </c>
      <c r="L3" s="436" t="s">
        <v>871</v>
      </c>
      <c r="M3" s="1316" t="s">
        <v>872</v>
      </c>
    </row>
    <row r="4" spans="1:13" ht="48.75" customHeight="1" x14ac:dyDescent="0.25">
      <c r="A4" s="1446"/>
      <c r="B4" s="1448"/>
      <c r="C4" s="1448"/>
      <c r="D4" s="1448"/>
      <c r="E4" s="1448"/>
      <c r="F4" s="1448"/>
      <c r="G4" s="1448"/>
      <c r="H4" s="1451"/>
      <c r="I4" s="437" t="s">
        <v>873</v>
      </c>
      <c r="J4" s="438" t="s">
        <v>874</v>
      </c>
      <c r="K4" s="439" t="s">
        <v>875</v>
      </c>
      <c r="L4" s="440" t="s">
        <v>876</v>
      </c>
      <c r="M4" s="1317"/>
    </row>
    <row r="5" spans="1:13" ht="15.75" customHeight="1" x14ac:dyDescent="0.25">
      <c r="A5" s="441"/>
      <c r="B5" s="1449"/>
      <c r="C5" s="1449"/>
      <c r="D5" s="1449"/>
      <c r="E5" s="1449"/>
      <c r="F5" s="1449"/>
      <c r="G5" s="1449"/>
      <c r="H5" s="442" t="s">
        <v>725</v>
      </c>
      <c r="I5" s="443" t="s">
        <v>726</v>
      </c>
      <c r="J5" s="443" t="s">
        <v>727</v>
      </c>
      <c r="K5" s="443" t="s">
        <v>728</v>
      </c>
      <c r="L5" s="444" t="s">
        <v>877</v>
      </c>
      <c r="M5" s="1317"/>
    </row>
    <row r="6" spans="1:13" x14ac:dyDescent="0.25">
      <c r="A6" s="445">
        <v>1</v>
      </c>
      <c r="B6" s="446" t="s">
        <v>878</v>
      </c>
      <c r="C6" s="447"/>
      <c r="D6" s="447"/>
      <c r="E6" s="447"/>
      <c r="F6" s="447"/>
      <c r="G6" s="448"/>
      <c r="H6" s="449">
        <f>SUM(H7:H11)+H14+H15</f>
        <v>1181809.3755999999</v>
      </c>
      <c r="I6" s="450">
        <f>SUM(I7:I11)+I14+I15</f>
        <v>545357.65101999999</v>
      </c>
      <c r="J6" s="450">
        <f>SUM(J7:J11)+J14+J15</f>
        <v>73055.022729999997</v>
      </c>
      <c r="K6" s="450">
        <f>SUM(K7:K11)+K14+K15</f>
        <v>389707.71958000003</v>
      </c>
      <c r="L6" s="451">
        <f>SUM(L7:L11)+L14+L15</f>
        <v>1337459.3070399999</v>
      </c>
      <c r="M6" s="1454"/>
    </row>
    <row r="7" spans="1:13" x14ac:dyDescent="0.25">
      <c r="A7" s="452">
        <f t="shared" ref="A7:A15" si="0">A6+1</f>
        <v>2</v>
      </c>
      <c r="B7" s="453" t="s">
        <v>879</v>
      </c>
      <c r="C7" s="454" t="s">
        <v>880</v>
      </c>
      <c r="D7" s="455"/>
      <c r="E7" s="455"/>
      <c r="F7" s="455"/>
      <c r="G7" s="456"/>
      <c r="H7" s="457">
        <f>'[3]11.a'!C3</f>
        <v>54023.665540000002</v>
      </c>
      <c r="I7" s="458">
        <f>'[3]11.a'!C8</f>
        <v>0</v>
      </c>
      <c r="J7" s="458">
        <f>'[3]11.a'!C4</f>
        <v>0</v>
      </c>
      <c r="K7" s="458">
        <f>'[3]11.a'!C14</f>
        <v>0</v>
      </c>
      <c r="L7" s="459">
        <f t="shared" ref="L7:L15" si="1">H7+I7-K7</f>
        <v>54023.665540000002</v>
      </c>
      <c r="M7" s="932">
        <v>0</v>
      </c>
    </row>
    <row r="8" spans="1:13" x14ac:dyDescent="0.25">
      <c r="A8" s="460">
        <f t="shared" si="0"/>
        <v>3</v>
      </c>
      <c r="B8" s="461"/>
      <c r="C8" s="462" t="s">
        <v>881</v>
      </c>
      <c r="D8" s="463"/>
      <c r="E8" s="463"/>
      <c r="F8" s="463"/>
      <c r="G8" s="464"/>
      <c r="H8" s="465">
        <f>'[3]11.b'!C3</f>
        <v>487692.72249999997</v>
      </c>
      <c r="I8" s="466">
        <f>'[3]11.b'!C14</f>
        <v>298058.34122</v>
      </c>
      <c r="J8" s="467">
        <f>'[3]11.b'!C5</f>
        <v>73055.022729999997</v>
      </c>
      <c r="K8" s="466">
        <f>'[3]11.b'!C31</f>
        <v>241064.33984</v>
      </c>
      <c r="L8" s="468">
        <f>H8+I8-K8</f>
        <v>544686.72387999995</v>
      </c>
      <c r="M8" s="933">
        <v>67433</v>
      </c>
    </row>
    <row r="9" spans="1:13" x14ac:dyDescent="0.25">
      <c r="A9" s="460">
        <f t="shared" si="0"/>
        <v>4</v>
      </c>
      <c r="B9" s="461"/>
      <c r="C9" s="462" t="s">
        <v>882</v>
      </c>
      <c r="D9" s="463"/>
      <c r="E9" s="463"/>
      <c r="F9" s="463"/>
      <c r="G9" s="464"/>
      <c r="H9" s="465">
        <f>'[3]11.c'!C3</f>
        <v>50200.688759999997</v>
      </c>
      <c r="I9" s="466">
        <f>'[3]11.c'!C7</f>
        <v>15724.73141</v>
      </c>
      <c r="J9" s="469">
        <v>0</v>
      </c>
      <c r="K9" s="466">
        <f>'[3]11.c'!C8</f>
        <v>19865.2405</v>
      </c>
      <c r="L9" s="468">
        <f t="shared" si="1"/>
        <v>46060.179669999998</v>
      </c>
      <c r="M9" s="932">
        <v>0</v>
      </c>
    </row>
    <row r="10" spans="1:13" x14ac:dyDescent="0.25">
      <c r="A10" s="460">
        <f t="shared" si="0"/>
        <v>5</v>
      </c>
      <c r="B10" s="461"/>
      <c r="C10" s="462" t="s">
        <v>883</v>
      </c>
      <c r="D10" s="463"/>
      <c r="E10" s="463"/>
      <c r="F10" s="463"/>
      <c r="G10" s="464"/>
      <c r="H10" s="465">
        <f>'[3]11.d'!C3</f>
        <v>7688.5794599999999</v>
      </c>
      <c r="I10" s="466">
        <f>'[3]11.d'!C9</f>
        <v>0</v>
      </c>
      <c r="J10" s="458">
        <f>'[3]11.d'!C4</f>
        <v>0</v>
      </c>
      <c r="K10" s="466">
        <f>'[3]11.d'!C15</f>
        <v>5016.0982100000001</v>
      </c>
      <c r="L10" s="468">
        <f t="shared" si="1"/>
        <v>2672.4812499999998</v>
      </c>
      <c r="M10" s="934">
        <v>0</v>
      </c>
    </row>
    <row r="11" spans="1:13" x14ac:dyDescent="0.25">
      <c r="A11" s="460">
        <f t="shared" si="0"/>
        <v>6</v>
      </c>
      <c r="B11" s="461"/>
      <c r="C11" s="462" t="s">
        <v>884</v>
      </c>
      <c r="D11" s="463"/>
      <c r="E11" s="463"/>
      <c r="F11" s="463"/>
      <c r="G11" s="464"/>
      <c r="H11" s="465">
        <f>'[3]11.e'!F8</f>
        <v>27933.05918</v>
      </c>
      <c r="I11" s="466">
        <f>'[3]11.e'!F13</f>
        <v>15819.46342</v>
      </c>
      <c r="J11" s="469">
        <v>0</v>
      </c>
      <c r="K11" s="466">
        <f>'[3]11.e'!F18</f>
        <v>27851.971089999999</v>
      </c>
      <c r="L11" s="468">
        <f t="shared" si="1"/>
        <v>15900.551509999998</v>
      </c>
      <c r="M11" s="934">
        <v>0</v>
      </c>
    </row>
    <row r="12" spans="1:13" x14ac:dyDescent="0.25">
      <c r="A12" s="460" t="s">
        <v>885</v>
      </c>
      <c r="B12" s="461"/>
      <c r="C12" s="462" t="s">
        <v>886</v>
      </c>
      <c r="D12" s="463" t="s">
        <v>887</v>
      </c>
      <c r="E12" s="463"/>
      <c r="F12" s="463"/>
      <c r="G12" s="464"/>
      <c r="H12" s="465">
        <f>'[3]11.e'!F6</f>
        <v>22381.24048</v>
      </c>
      <c r="I12" s="466">
        <f>'[3]11.e'!F11</f>
        <v>10799.72582</v>
      </c>
      <c r="J12" s="469">
        <v>0</v>
      </c>
      <c r="K12" s="466">
        <f>'[3]11.e'!F16</f>
        <v>22380.215340000002</v>
      </c>
      <c r="L12" s="468">
        <f t="shared" si="1"/>
        <v>10800.750959999998</v>
      </c>
      <c r="M12" s="934">
        <v>0</v>
      </c>
    </row>
    <row r="13" spans="1:13" x14ac:dyDescent="0.25">
      <c r="A13" s="460" t="s">
        <v>888</v>
      </c>
      <c r="B13" s="461"/>
      <c r="C13" s="462"/>
      <c r="D13" s="463" t="s">
        <v>889</v>
      </c>
      <c r="E13" s="463"/>
      <c r="F13" s="463"/>
      <c r="G13" s="464"/>
      <c r="H13" s="465">
        <f>'[3]11.e'!F7</f>
        <v>4610.7705400000004</v>
      </c>
      <c r="I13" s="466">
        <f>'[3]11.e'!F12</f>
        <v>3946.2276000000002</v>
      </c>
      <c r="J13" s="469">
        <v>0</v>
      </c>
      <c r="K13" s="466">
        <f>'[3]11.e'!F17</f>
        <v>4530.8646799999997</v>
      </c>
      <c r="L13" s="468">
        <f t="shared" si="1"/>
        <v>4026.13346</v>
      </c>
      <c r="M13" s="934">
        <v>0</v>
      </c>
    </row>
    <row r="14" spans="1:13" x14ac:dyDescent="0.25">
      <c r="A14" s="460">
        <f>A11+1</f>
        <v>7</v>
      </c>
      <c r="B14" s="461"/>
      <c r="C14" s="462" t="s">
        <v>890</v>
      </c>
      <c r="D14" s="463"/>
      <c r="E14" s="463"/>
      <c r="F14" s="463"/>
      <c r="G14" s="464"/>
      <c r="H14" s="465">
        <f>'[3]11.f'!C3</f>
        <v>12145.868490000001</v>
      </c>
      <c r="I14" s="466">
        <f>'[3]11.f'!C4</f>
        <v>9398.3337499999998</v>
      </c>
      <c r="J14" s="469">
        <v>0</v>
      </c>
      <c r="K14" s="466">
        <f>'[3]11.f'!C10</f>
        <v>9758.5</v>
      </c>
      <c r="L14" s="468">
        <f t="shared" si="1"/>
        <v>11785.702239999999</v>
      </c>
      <c r="M14" s="934">
        <v>0</v>
      </c>
    </row>
    <row r="15" spans="1:13" ht="13.5" thickBot="1" x14ac:dyDescent="0.3">
      <c r="A15" s="470">
        <f t="shared" si="0"/>
        <v>8</v>
      </c>
      <c r="B15" s="471"/>
      <c r="C15" s="472" t="s">
        <v>891</v>
      </c>
      <c r="D15" s="473"/>
      <c r="E15" s="473"/>
      <c r="F15" s="473"/>
      <c r="G15" s="474"/>
      <c r="H15" s="475">
        <f>'[3]11.g'!C3</f>
        <v>542124.79166999995</v>
      </c>
      <c r="I15" s="476">
        <f>'[3]11.g'!C10</f>
        <v>206356.78122</v>
      </c>
      <c r="J15" s="476">
        <f>'[3]11.g'!C5</f>
        <v>0</v>
      </c>
      <c r="K15" s="476">
        <f>'[3]11.g'!C16</f>
        <v>86151.569940000001</v>
      </c>
      <c r="L15" s="477">
        <f t="shared" si="1"/>
        <v>662330.00294999999</v>
      </c>
      <c r="M15" s="935">
        <v>0</v>
      </c>
    </row>
    <row r="17" spans="1:12" x14ac:dyDescent="0.25">
      <c r="A17" s="174" t="s">
        <v>400</v>
      </c>
    </row>
    <row r="18" spans="1:12" x14ac:dyDescent="0.25">
      <c r="A18" s="114" t="s">
        <v>892</v>
      </c>
    </row>
    <row r="19" spans="1:12" x14ac:dyDescent="0.25">
      <c r="A19" s="479" t="s">
        <v>893</v>
      </c>
      <c r="B19" s="480"/>
      <c r="C19" s="481"/>
      <c r="D19" s="481"/>
      <c r="E19" s="481"/>
      <c r="F19" s="482"/>
      <c r="G19" s="481"/>
      <c r="H19" s="481"/>
      <c r="I19" s="483"/>
      <c r="J19" s="483"/>
    </row>
    <row r="20" spans="1:12" x14ac:dyDescent="0.25">
      <c r="A20" s="484"/>
      <c r="B20" s="483"/>
      <c r="C20" s="483"/>
      <c r="D20" s="483"/>
      <c r="E20" s="483"/>
      <c r="F20" s="483"/>
      <c r="G20" s="483"/>
      <c r="H20" s="483"/>
      <c r="I20" s="483"/>
      <c r="J20" s="483"/>
    </row>
    <row r="21" spans="1:12" x14ac:dyDescent="0.25">
      <c r="A21" s="320" t="s">
        <v>770</v>
      </c>
      <c r="B21" s="485"/>
      <c r="C21" s="485"/>
      <c r="D21" s="483"/>
      <c r="E21" s="483"/>
      <c r="F21" s="484"/>
      <c r="G21" s="483"/>
      <c r="H21" s="483"/>
      <c r="I21" s="483"/>
      <c r="J21" s="483"/>
    </row>
    <row r="22" spans="1:12" x14ac:dyDescent="0.25">
      <c r="A22" s="174" t="s">
        <v>894</v>
      </c>
      <c r="B22" s="484"/>
      <c r="C22" s="484"/>
      <c r="D22" s="483"/>
      <c r="E22" s="483"/>
      <c r="F22" s="484"/>
      <c r="G22" s="483"/>
      <c r="H22" s="483"/>
      <c r="I22" s="483"/>
      <c r="J22" s="483"/>
    </row>
    <row r="23" spans="1:12" x14ac:dyDescent="0.25">
      <c r="A23" s="174" t="s">
        <v>895</v>
      </c>
      <c r="B23" s="484"/>
      <c r="C23" s="483"/>
      <c r="D23" s="483"/>
      <c r="E23" s="483"/>
      <c r="F23" s="483"/>
      <c r="G23" s="483"/>
      <c r="H23" s="483"/>
      <c r="I23" s="483"/>
      <c r="J23" s="483"/>
    </row>
    <row r="26" spans="1:12" x14ac:dyDescent="0.25">
      <c r="A26" s="486"/>
      <c r="B26" s="486"/>
      <c r="C26" s="487"/>
      <c r="D26" s="487"/>
      <c r="E26" s="487"/>
      <c r="F26" s="487"/>
      <c r="G26" s="487"/>
      <c r="H26" s="487"/>
      <c r="I26" s="487"/>
      <c r="J26" s="487"/>
      <c r="K26" s="487"/>
      <c r="L26" s="486"/>
    </row>
    <row r="27" spans="1:12" x14ac:dyDescent="0.25">
      <c r="A27" s="486"/>
      <c r="B27" s="486"/>
      <c r="C27" s="487"/>
      <c r="D27" s="487"/>
      <c r="E27" s="487"/>
      <c r="F27" s="487"/>
      <c r="G27" s="487"/>
      <c r="H27" s="487"/>
      <c r="I27" s="487"/>
      <c r="J27" s="487"/>
      <c r="K27" s="487"/>
      <c r="L27" s="486"/>
    </row>
    <row r="28" spans="1:12" x14ac:dyDescent="0.25">
      <c r="A28" s="486"/>
      <c r="B28" s="486"/>
      <c r="C28" s="487"/>
      <c r="D28" s="487"/>
      <c r="E28" s="487"/>
      <c r="F28" s="487"/>
      <c r="G28" s="487"/>
      <c r="H28" s="487"/>
      <c r="I28" s="487"/>
      <c r="J28" s="487"/>
      <c r="K28" s="487"/>
      <c r="L28" s="486"/>
    </row>
    <row r="29" spans="1:12" x14ac:dyDescent="0.25">
      <c r="A29" s="486"/>
      <c r="B29" s="486"/>
      <c r="C29" s="487"/>
      <c r="D29" s="487"/>
      <c r="E29" s="487"/>
      <c r="F29" s="487"/>
      <c r="G29" s="487"/>
      <c r="H29" s="487"/>
      <c r="I29" s="487"/>
      <c r="J29" s="487"/>
      <c r="K29" s="487"/>
      <c r="L29" s="486"/>
    </row>
    <row r="30" spans="1:12" x14ac:dyDescent="0.25">
      <c r="A30" s="486"/>
      <c r="B30" s="486"/>
      <c r="C30" s="487"/>
      <c r="D30" s="487"/>
      <c r="E30" s="487"/>
      <c r="F30" s="487"/>
      <c r="G30" s="487"/>
      <c r="H30" s="487"/>
      <c r="I30" s="487"/>
      <c r="J30" s="487"/>
      <c r="K30" s="487"/>
      <c r="L30" s="486"/>
    </row>
    <row r="31" spans="1:12" x14ac:dyDescent="0.25">
      <c r="A31" s="486"/>
      <c r="B31" s="486"/>
      <c r="C31" s="487"/>
      <c r="D31" s="487"/>
      <c r="E31" s="487"/>
      <c r="F31" s="487"/>
      <c r="G31" s="487"/>
      <c r="H31" s="487"/>
      <c r="I31" s="487"/>
      <c r="J31" s="487"/>
      <c r="K31" s="487"/>
      <c r="L31" s="486"/>
    </row>
    <row r="32" spans="1:12" x14ac:dyDescent="0.25">
      <c r="A32" s="486"/>
      <c r="B32" s="486"/>
      <c r="C32" s="487"/>
      <c r="D32" s="487"/>
      <c r="E32" s="487"/>
      <c r="F32" s="487"/>
      <c r="G32" s="487"/>
      <c r="H32" s="487"/>
      <c r="I32" s="487"/>
      <c r="J32" s="487"/>
      <c r="K32" s="487"/>
      <c r="L32" s="486"/>
    </row>
    <row r="33" spans="1:12" x14ac:dyDescent="0.25">
      <c r="A33" s="486"/>
      <c r="B33" s="486"/>
      <c r="C33" s="487"/>
      <c r="D33" s="487"/>
      <c r="E33" s="487"/>
      <c r="F33" s="487"/>
      <c r="G33" s="487"/>
      <c r="H33" s="487"/>
      <c r="I33" s="487"/>
      <c r="J33" s="487"/>
      <c r="K33" s="487"/>
      <c r="L33" s="486"/>
    </row>
    <row r="34" spans="1:12" x14ac:dyDescent="0.25">
      <c r="A34" s="486"/>
      <c r="B34" s="486"/>
      <c r="C34" s="487"/>
      <c r="D34" s="487"/>
      <c r="E34" s="487"/>
      <c r="F34" s="487"/>
      <c r="G34" s="487"/>
      <c r="H34" s="487"/>
      <c r="I34" s="487"/>
      <c r="J34" s="487"/>
      <c r="K34" s="487"/>
      <c r="L34" s="486"/>
    </row>
    <row r="35" spans="1:12" x14ac:dyDescent="0.25">
      <c r="A35" s="486"/>
      <c r="B35" s="486"/>
      <c r="C35" s="487"/>
      <c r="D35" s="487"/>
      <c r="E35" s="487"/>
      <c r="F35" s="487"/>
      <c r="G35" s="487"/>
      <c r="H35" s="487"/>
      <c r="I35" s="487"/>
      <c r="J35" s="487"/>
      <c r="K35" s="487"/>
      <c r="L35" s="486"/>
    </row>
    <row r="36" spans="1:12" x14ac:dyDescent="0.25">
      <c r="A36" s="486"/>
      <c r="B36" s="486"/>
      <c r="C36" s="487"/>
      <c r="D36" s="487"/>
      <c r="E36" s="487"/>
      <c r="F36" s="487"/>
      <c r="G36" s="487"/>
      <c r="H36" s="487"/>
      <c r="I36" s="487"/>
      <c r="J36" s="487"/>
      <c r="K36" s="487"/>
      <c r="L36" s="486"/>
    </row>
    <row r="37" spans="1:12" x14ac:dyDescent="0.25">
      <c r="A37" s="486"/>
      <c r="B37" s="486"/>
      <c r="C37" s="487"/>
      <c r="D37" s="487"/>
      <c r="E37" s="487"/>
      <c r="F37" s="487"/>
      <c r="G37" s="487"/>
      <c r="H37" s="487"/>
      <c r="I37" s="487"/>
      <c r="J37" s="487"/>
      <c r="K37" s="487"/>
      <c r="L37" s="486"/>
    </row>
  </sheetData>
  <mergeCells count="5">
    <mergeCell ref="A3:A4"/>
    <mergeCell ref="B3:G5"/>
    <mergeCell ref="H3:H4"/>
    <mergeCell ref="I3:J3"/>
    <mergeCell ref="M3:M6"/>
  </mergeCells>
  <printOptions horizontalCentered="1"/>
  <pageMargins left="0.23622047244094491" right="0.23622047244094491" top="0.86614173228346458" bottom="0.98425196850393704" header="0.51181102362204722" footer="0.51181102362204722"/>
  <pageSetup paperSize="9" orientation="landscape" cellComments="asDisplayed"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zoomScaleNormal="100" workbookViewId="0">
      <selection activeCell="C14" sqref="C14"/>
    </sheetView>
  </sheetViews>
  <sheetFormatPr defaultRowHeight="12.75" x14ac:dyDescent="0.25"/>
  <cols>
    <col min="1" max="1" width="14.42578125" style="174" customWidth="1"/>
    <col min="2" max="2" width="30.140625" style="174" customWidth="1"/>
    <col min="3" max="3" width="16.140625" style="478" customWidth="1"/>
    <col min="4" max="256" width="9.140625" style="174"/>
    <col min="257" max="257" width="14.42578125" style="174" customWidth="1"/>
    <col min="258" max="258" width="30.140625" style="174" customWidth="1"/>
    <col min="259" max="259" width="16.140625" style="174" customWidth="1"/>
    <col min="260" max="512" width="9.140625" style="174"/>
    <col min="513" max="513" width="14.42578125" style="174" customWidth="1"/>
    <col min="514" max="514" width="30.140625" style="174" customWidth="1"/>
    <col min="515" max="515" width="16.140625" style="174" customWidth="1"/>
    <col min="516" max="768" width="9.140625" style="174"/>
    <col min="769" max="769" width="14.42578125" style="174" customWidth="1"/>
    <col min="770" max="770" width="30.140625" style="174" customWidth="1"/>
    <col min="771" max="771" width="16.140625" style="174" customWidth="1"/>
    <col min="772" max="1024" width="9.140625" style="174"/>
    <col min="1025" max="1025" width="14.42578125" style="174" customWidth="1"/>
    <col min="1026" max="1026" width="30.140625" style="174" customWidth="1"/>
    <col min="1027" max="1027" width="16.140625" style="174" customWidth="1"/>
    <col min="1028" max="1280" width="9.140625" style="174"/>
    <col min="1281" max="1281" width="14.42578125" style="174" customWidth="1"/>
    <col min="1282" max="1282" width="30.140625" style="174" customWidth="1"/>
    <col min="1283" max="1283" width="16.140625" style="174" customWidth="1"/>
    <col min="1284" max="1536" width="9.140625" style="174"/>
    <col min="1537" max="1537" width="14.42578125" style="174" customWidth="1"/>
    <col min="1538" max="1538" width="30.140625" style="174" customWidth="1"/>
    <col min="1539" max="1539" width="16.140625" style="174" customWidth="1"/>
    <col min="1540" max="1792" width="9.140625" style="174"/>
    <col min="1793" max="1793" width="14.42578125" style="174" customWidth="1"/>
    <col min="1794" max="1794" width="30.140625" style="174" customWidth="1"/>
    <col min="1795" max="1795" width="16.140625" style="174" customWidth="1"/>
    <col min="1796" max="2048" width="9.140625" style="174"/>
    <col min="2049" max="2049" width="14.42578125" style="174" customWidth="1"/>
    <col min="2050" max="2050" width="30.140625" style="174" customWidth="1"/>
    <col min="2051" max="2051" width="16.140625" style="174" customWidth="1"/>
    <col min="2052" max="2304" width="9.140625" style="174"/>
    <col min="2305" max="2305" width="14.42578125" style="174" customWidth="1"/>
    <col min="2306" max="2306" width="30.140625" style="174" customWidth="1"/>
    <col min="2307" max="2307" width="16.140625" style="174" customWidth="1"/>
    <col min="2308" max="2560" width="9.140625" style="174"/>
    <col min="2561" max="2561" width="14.42578125" style="174" customWidth="1"/>
    <col min="2562" max="2562" width="30.140625" style="174" customWidth="1"/>
    <col min="2563" max="2563" width="16.140625" style="174" customWidth="1"/>
    <col min="2564" max="2816" width="9.140625" style="174"/>
    <col min="2817" max="2817" width="14.42578125" style="174" customWidth="1"/>
    <col min="2818" max="2818" width="30.140625" style="174" customWidth="1"/>
    <col min="2819" max="2819" width="16.140625" style="174" customWidth="1"/>
    <col min="2820" max="3072" width="9.140625" style="174"/>
    <col min="3073" max="3073" width="14.42578125" style="174" customWidth="1"/>
    <col min="3074" max="3074" width="30.140625" style="174" customWidth="1"/>
    <col min="3075" max="3075" width="16.140625" style="174" customWidth="1"/>
    <col min="3076" max="3328" width="9.140625" style="174"/>
    <col min="3329" max="3329" width="14.42578125" style="174" customWidth="1"/>
    <col min="3330" max="3330" width="30.140625" style="174" customWidth="1"/>
    <col min="3331" max="3331" width="16.140625" style="174" customWidth="1"/>
    <col min="3332" max="3584" width="9.140625" style="174"/>
    <col min="3585" max="3585" width="14.42578125" style="174" customWidth="1"/>
    <col min="3586" max="3586" width="30.140625" style="174" customWidth="1"/>
    <col min="3587" max="3587" width="16.140625" style="174" customWidth="1"/>
    <col min="3588" max="3840" width="9.140625" style="174"/>
    <col min="3841" max="3841" width="14.42578125" style="174" customWidth="1"/>
    <col min="3842" max="3842" width="30.140625" style="174" customWidth="1"/>
    <col min="3843" max="3843" width="16.140625" style="174" customWidth="1"/>
    <col min="3844" max="4096" width="9.140625" style="174"/>
    <col min="4097" max="4097" width="14.42578125" style="174" customWidth="1"/>
    <col min="4098" max="4098" width="30.140625" style="174" customWidth="1"/>
    <col min="4099" max="4099" width="16.140625" style="174" customWidth="1"/>
    <col min="4100" max="4352" width="9.140625" style="174"/>
    <col min="4353" max="4353" width="14.42578125" style="174" customWidth="1"/>
    <col min="4354" max="4354" width="30.140625" style="174" customWidth="1"/>
    <col min="4355" max="4355" width="16.140625" style="174" customWidth="1"/>
    <col min="4356" max="4608" width="9.140625" style="174"/>
    <col min="4609" max="4609" width="14.42578125" style="174" customWidth="1"/>
    <col min="4610" max="4610" width="30.140625" style="174" customWidth="1"/>
    <col min="4611" max="4611" width="16.140625" style="174" customWidth="1"/>
    <col min="4612" max="4864" width="9.140625" style="174"/>
    <col min="4865" max="4865" width="14.42578125" style="174" customWidth="1"/>
    <col min="4866" max="4866" width="30.140625" style="174" customWidth="1"/>
    <col min="4867" max="4867" width="16.140625" style="174" customWidth="1"/>
    <col min="4868" max="5120" width="9.140625" style="174"/>
    <col min="5121" max="5121" width="14.42578125" style="174" customWidth="1"/>
    <col min="5122" max="5122" width="30.140625" style="174" customWidth="1"/>
    <col min="5123" max="5123" width="16.140625" style="174" customWidth="1"/>
    <col min="5124" max="5376" width="9.140625" style="174"/>
    <col min="5377" max="5377" width="14.42578125" style="174" customWidth="1"/>
    <col min="5378" max="5378" width="30.140625" style="174" customWidth="1"/>
    <col min="5379" max="5379" width="16.140625" style="174" customWidth="1"/>
    <col min="5380" max="5632" width="9.140625" style="174"/>
    <col min="5633" max="5633" width="14.42578125" style="174" customWidth="1"/>
    <col min="5634" max="5634" width="30.140625" style="174" customWidth="1"/>
    <col min="5635" max="5635" width="16.140625" style="174" customWidth="1"/>
    <col min="5636" max="5888" width="9.140625" style="174"/>
    <col min="5889" max="5889" width="14.42578125" style="174" customWidth="1"/>
    <col min="5890" max="5890" width="30.140625" style="174" customWidth="1"/>
    <col min="5891" max="5891" width="16.140625" style="174" customWidth="1"/>
    <col min="5892" max="6144" width="9.140625" style="174"/>
    <col min="6145" max="6145" width="14.42578125" style="174" customWidth="1"/>
    <col min="6146" max="6146" width="30.140625" style="174" customWidth="1"/>
    <col min="6147" max="6147" width="16.140625" style="174" customWidth="1"/>
    <col min="6148" max="6400" width="9.140625" style="174"/>
    <col min="6401" max="6401" width="14.42578125" style="174" customWidth="1"/>
    <col min="6402" max="6402" width="30.140625" style="174" customWidth="1"/>
    <col min="6403" max="6403" width="16.140625" style="174" customWidth="1"/>
    <col min="6404" max="6656" width="9.140625" style="174"/>
    <col min="6657" max="6657" width="14.42578125" style="174" customWidth="1"/>
    <col min="6658" max="6658" width="30.140625" style="174" customWidth="1"/>
    <col min="6659" max="6659" width="16.140625" style="174" customWidth="1"/>
    <col min="6660" max="6912" width="9.140625" style="174"/>
    <col min="6913" max="6913" width="14.42578125" style="174" customWidth="1"/>
    <col min="6914" max="6914" width="30.140625" style="174" customWidth="1"/>
    <col min="6915" max="6915" width="16.140625" style="174" customWidth="1"/>
    <col min="6916" max="7168" width="9.140625" style="174"/>
    <col min="7169" max="7169" width="14.42578125" style="174" customWidth="1"/>
    <col min="7170" max="7170" width="30.140625" style="174" customWidth="1"/>
    <col min="7171" max="7171" width="16.140625" style="174" customWidth="1"/>
    <col min="7172" max="7424" width="9.140625" style="174"/>
    <col min="7425" max="7425" width="14.42578125" style="174" customWidth="1"/>
    <col min="7426" max="7426" width="30.140625" style="174" customWidth="1"/>
    <col min="7427" max="7427" width="16.140625" style="174" customWidth="1"/>
    <col min="7428" max="7680" width="9.140625" style="174"/>
    <col min="7681" max="7681" width="14.42578125" style="174" customWidth="1"/>
    <col min="7682" max="7682" width="30.140625" style="174" customWidth="1"/>
    <col min="7683" max="7683" width="16.140625" style="174" customWidth="1"/>
    <col min="7684" max="7936" width="9.140625" style="174"/>
    <col min="7937" max="7937" width="14.42578125" style="174" customWidth="1"/>
    <col min="7938" max="7938" width="30.140625" style="174" customWidth="1"/>
    <col min="7939" max="7939" width="16.140625" style="174" customWidth="1"/>
    <col min="7940" max="8192" width="9.140625" style="174"/>
    <col min="8193" max="8193" width="14.42578125" style="174" customWidth="1"/>
    <col min="8194" max="8194" width="30.140625" style="174" customWidth="1"/>
    <col min="8195" max="8195" width="16.140625" style="174" customWidth="1"/>
    <col min="8196" max="8448" width="9.140625" style="174"/>
    <col min="8449" max="8449" width="14.42578125" style="174" customWidth="1"/>
    <col min="8450" max="8450" width="30.140625" style="174" customWidth="1"/>
    <col min="8451" max="8451" width="16.140625" style="174" customWidth="1"/>
    <col min="8452" max="8704" width="9.140625" style="174"/>
    <col min="8705" max="8705" width="14.42578125" style="174" customWidth="1"/>
    <col min="8706" max="8706" width="30.140625" style="174" customWidth="1"/>
    <col min="8707" max="8707" width="16.140625" style="174" customWidth="1"/>
    <col min="8708" max="8960" width="9.140625" style="174"/>
    <col min="8961" max="8961" width="14.42578125" style="174" customWidth="1"/>
    <col min="8962" max="8962" width="30.140625" style="174" customWidth="1"/>
    <col min="8963" max="8963" width="16.140625" style="174" customWidth="1"/>
    <col min="8964" max="9216" width="9.140625" style="174"/>
    <col min="9217" max="9217" width="14.42578125" style="174" customWidth="1"/>
    <col min="9218" max="9218" width="30.140625" style="174" customWidth="1"/>
    <col min="9219" max="9219" width="16.140625" style="174" customWidth="1"/>
    <col min="9220" max="9472" width="9.140625" style="174"/>
    <col min="9473" max="9473" width="14.42578125" style="174" customWidth="1"/>
    <col min="9474" max="9474" width="30.140625" style="174" customWidth="1"/>
    <col min="9475" max="9475" width="16.140625" style="174" customWidth="1"/>
    <col min="9476" max="9728" width="9.140625" style="174"/>
    <col min="9729" max="9729" width="14.42578125" style="174" customWidth="1"/>
    <col min="9730" max="9730" width="30.140625" style="174" customWidth="1"/>
    <col min="9731" max="9731" width="16.140625" style="174" customWidth="1"/>
    <col min="9732" max="9984" width="9.140625" style="174"/>
    <col min="9985" max="9985" width="14.42578125" style="174" customWidth="1"/>
    <col min="9986" max="9986" width="30.140625" style="174" customWidth="1"/>
    <col min="9987" max="9987" width="16.140625" style="174" customWidth="1"/>
    <col min="9988" max="10240" width="9.140625" style="174"/>
    <col min="10241" max="10241" width="14.42578125" style="174" customWidth="1"/>
    <col min="10242" max="10242" width="30.140625" style="174" customWidth="1"/>
    <col min="10243" max="10243" width="16.140625" style="174" customWidth="1"/>
    <col min="10244" max="10496" width="9.140625" style="174"/>
    <col min="10497" max="10497" width="14.42578125" style="174" customWidth="1"/>
    <col min="10498" max="10498" width="30.140625" style="174" customWidth="1"/>
    <col min="10499" max="10499" width="16.140625" style="174" customWidth="1"/>
    <col min="10500" max="10752" width="9.140625" style="174"/>
    <col min="10753" max="10753" width="14.42578125" style="174" customWidth="1"/>
    <col min="10754" max="10754" width="30.140625" style="174" customWidth="1"/>
    <col min="10755" max="10755" width="16.140625" style="174" customWidth="1"/>
    <col min="10756" max="11008" width="9.140625" style="174"/>
    <col min="11009" max="11009" width="14.42578125" style="174" customWidth="1"/>
    <col min="11010" max="11010" width="30.140625" style="174" customWidth="1"/>
    <col min="11011" max="11011" width="16.140625" style="174" customWidth="1"/>
    <col min="11012" max="11264" width="9.140625" style="174"/>
    <col min="11265" max="11265" width="14.42578125" style="174" customWidth="1"/>
    <col min="11266" max="11266" width="30.140625" style="174" customWidth="1"/>
    <col min="11267" max="11267" width="16.140625" style="174" customWidth="1"/>
    <col min="11268" max="11520" width="9.140625" style="174"/>
    <col min="11521" max="11521" width="14.42578125" style="174" customWidth="1"/>
    <col min="11522" max="11522" width="30.140625" style="174" customWidth="1"/>
    <col min="11523" max="11523" width="16.140625" style="174" customWidth="1"/>
    <col min="11524" max="11776" width="9.140625" style="174"/>
    <col min="11777" max="11777" width="14.42578125" style="174" customWidth="1"/>
    <col min="11778" max="11778" width="30.140625" style="174" customWidth="1"/>
    <col min="11779" max="11779" width="16.140625" style="174" customWidth="1"/>
    <col min="11780" max="12032" width="9.140625" style="174"/>
    <col min="12033" max="12033" width="14.42578125" style="174" customWidth="1"/>
    <col min="12034" max="12034" width="30.140625" style="174" customWidth="1"/>
    <col min="12035" max="12035" width="16.140625" style="174" customWidth="1"/>
    <col min="12036" max="12288" width="9.140625" style="174"/>
    <col min="12289" max="12289" width="14.42578125" style="174" customWidth="1"/>
    <col min="12290" max="12290" width="30.140625" style="174" customWidth="1"/>
    <col min="12291" max="12291" width="16.140625" style="174" customWidth="1"/>
    <col min="12292" max="12544" width="9.140625" style="174"/>
    <col min="12545" max="12545" width="14.42578125" style="174" customWidth="1"/>
    <col min="12546" max="12546" width="30.140625" style="174" customWidth="1"/>
    <col min="12547" max="12547" width="16.140625" style="174" customWidth="1"/>
    <col min="12548" max="12800" width="9.140625" style="174"/>
    <col min="12801" max="12801" width="14.42578125" style="174" customWidth="1"/>
    <col min="12802" max="12802" width="30.140625" style="174" customWidth="1"/>
    <col min="12803" max="12803" width="16.140625" style="174" customWidth="1"/>
    <col min="12804" max="13056" width="9.140625" style="174"/>
    <col min="13057" max="13057" width="14.42578125" style="174" customWidth="1"/>
    <col min="13058" max="13058" width="30.140625" style="174" customWidth="1"/>
    <col min="13059" max="13059" width="16.140625" style="174" customWidth="1"/>
    <col min="13060" max="13312" width="9.140625" style="174"/>
    <col min="13313" max="13313" width="14.42578125" style="174" customWidth="1"/>
    <col min="13314" max="13314" width="30.140625" style="174" customWidth="1"/>
    <col min="13315" max="13315" width="16.140625" style="174" customWidth="1"/>
    <col min="13316" max="13568" width="9.140625" style="174"/>
    <col min="13569" max="13569" width="14.42578125" style="174" customWidth="1"/>
    <col min="13570" max="13570" width="30.140625" style="174" customWidth="1"/>
    <col min="13571" max="13571" width="16.140625" style="174" customWidth="1"/>
    <col min="13572" max="13824" width="9.140625" style="174"/>
    <col min="13825" max="13825" width="14.42578125" style="174" customWidth="1"/>
    <col min="13826" max="13826" width="30.140625" style="174" customWidth="1"/>
    <col min="13827" max="13827" width="16.140625" style="174" customWidth="1"/>
    <col min="13828" max="14080" width="9.140625" style="174"/>
    <col min="14081" max="14081" width="14.42578125" style="174" customWidth="1"/>
    <col min="14082" max="14082" width="30.140625" style="174" customWidth="1"/>
    <col min="14083" max="14083" width="16.140625" style="174" customWidth="1"/>
    <col min="14084" max="14336" width="9.140625" style="174"/>
    <col min="14337" max="14337" width="14.42578125" style="174" customWidth="1"/>
    <col min="14338" max="14338" width="30.140625" style="174" customWidth="1"/>
    <col min="14339" max="14339" width="16.140625" style="174" customWidth="1"/>
    <col min="14340" max="14592" width="9.140625" style="174"/>
    <col min="14593" max="14593" width="14.42578125" style="174" customWidth="1"/>
    <col min="14594" max="14594" width="30.140625" style="174" customWidth="1"/>
    <col min="14595" max="14595" width="16.140625" style="174" customWidth="1"/>
    <col min="14596" max="14848" width="9.140625" style="174"/>
    <col min="14849" max="14849" width="14.42578125" style="174" customWidth="1"/>
    <col min="14850" max="14850" width="30.140625" style="174" customWidth="1"/>
    <col min="14851" max="14851" width="16.140625" style="174" customWidth="1"/>
    <col min="14852" max="15104" width="9.140625" style="174"/>
    <col min="15105" max="15105" width="14.42578125" style="174" customWidth="1"/>
    <col min="15106" max="15106" width="30.140625" style="174" customWidth="1"/>
    <col min="15107" max="15107" width="16.140625" style="174" customWidth="1"/>
    <col min="15108" max="15360" width="9.140625" style="174"/>
    <col min="15361" max="15361" width="14.42578125" style="174" customWidth="1"/>
    <col min="15362" max="15362" width="30.140625" style="174" customWidth="1"/>
    <col min="15363" max="15363" width="16.140625" style="174" customWidth="1"/>
    <col min="15364" max="15616" width="9.140625" style="174"/>
    <col min="15617" max="15617" width="14.42578125" style="174" customWidth="1"/>
    <col min="15618" max="15618" width="30.140625" style="174" customWidth="1"/>
    <col min="15619" max="15619" width="16.140625" style="174" customWidth="1"/>
    <col min="15620" max="15872" width="9.140625" style="174"/>
    <col min="15873" max="15873" width="14.42578125" style="174" customWidth="1"/>
    <col min="15874" max="15874" width="30.140625" style="174" customWidth="1"/>
    <col min="15875" max="15875" width="16.140625" style="174" customWidth="1"/>
    <col min="15876" max="16128" width="9.140625" style="174"/>
    <col min="16129" max="16129" width="14.42578125" style="174" customWidth="1"/>
    <col min="16130" max="16130" width="30.140625" style="174" customWidth="1"/>
    <col min="16131" max="16131" width="16.140625" style="174" customWidth="1"/>
    <col min="16132" max="16384" width="9.140625" style="174"/>
  </cols>
  <sheetData>
    <row r="1" spans="1:5" ht="15.75" x14ac:dyDescent="0.25">
      <c r="A1" s="85" t="s">
        <v>896</v>
      </c>
      <c r="B1" s="173"/>
      <c r="D1" s="173"/>
    </row>
    <row r="2" spans="1:5" ht="13.5" thickBot="1" x14ac:dyDescent="0.3">
      <c r="A2" s="173"/>
      <c r="B2" s="173"/>
      <c r="C2" s="488" t="s">
        <v>533</v>
      </c>
      <c r="D2" s="173"/>
    </row>
    <row r="3" spans="1:5" ht="13.5" thickBot="1" x14ac:dyDescent="0.3">
      <c r="A3" s="1455" t="s">
        <v>897</v>
      </c>
      <c r="B3" s="1456"/>
      <c r="C3" s="489">
        <v>54023.665540000002</v>
      </c>
    </row>
    <row r="4" spans="1:5" x14ac:dyDescent="0.25">
      <c r="A4" s="1457" t="s">
        <v>898</v>
      </c>
      <c r="B4" s="490" t="s">
        <v>899</v>
      </c>
      <c r="C4" s="491">
        <v>0</v>
      </c>
    </row>
    <row r="5" spans="1:5" x14ac:dyDescent="0.25">
      <c r="A5" s="1458"/>
      <c r="B5" s="492" t="s">
        <v>900</v>
      </c>
      <c r="C5" s="493">
        <v>0</v>
      </c>
    </row>
    <row r="6" spans="1:5" x14ac:dyDescent="0.25">
      <c r="A6" s="1458"/>
      <c r="B6" s="492" t="s">
        <v>901</v>
      </c>
      <c r="C6" s="493">
        <v>0</v>
      </c>
    </row>
    <row r="7" spans="1:5" ht="13.5" thickBot="1" x14ac:dyDescent="0.3">
      <c r="A7" s="1458"/>
      <c r="B7" s="492" t="s">
        <v>902</v>
      </c>
      <c r="C7" s="493">
        <v>0</v>
      </c>
    </row>
    <row r="8" spans="1:5" ht="13.5" thickBot="1" x14ac:dyDescent="0.3">
      <c r="A8" s="1459"/>
      <c r="B8" s="494" t="s">
        <v>903</v>
      </c>
      <c r="C8" s="495">
        <f>SUM(C4:C7)</f>
        <v>0</v>
      </c>
    </row>
    <row r="9" spans="1:5" x14ac:dyDescent="0.25">
      <c r="A9" s="1457" t="s">
        <v>904</v>
      </c>
      <c r="B9" s="490" t="s">
        <v>905</v>
      </c>
      <c r="C9" s="491">
        <v>0</v>
      </c>
    </row>
    <row r="10" spans="1:5" x14ac:dyDescent="0.25">
      <c r="A10" s="1458"/>
      <c r="B10" s="492" t="s">
        <v>906</v>
      </c>
      <c r="C10" s="493">
        <v>0</v>
      </c>
    </row>
    <row r="11" spans="1:5" x14ac:dyDescent="0.25">
      <c r="A11" s="1458"/>
      <c r="B11" s="492" t="s">
        <v>907</v>
      </c>
      <c r="C11" s="493">
        <v>0</v>
      </c>
    </row>
    <row r="12" spans="1:5" x14ac:dyDescent="0.25">
      <c r="A12" s="1458"/>
      <c r="B12" s="492" t="s">
        <v>908</v>
      </c>
      <c r="C12" s="493">
        <v>0</v>
      </c>
    </row>
    <row r="13" spans="1:5" ht="13.5" thickBot="1" x14ac:dyDescent="0.3">
      <c r="A13" s="1458"/>
      <c r="B13" s="496" t="s">
        <v>909</v>
      </c>
      <c r="C13" s="497">
        <v>0</v>
      </c>
    </row>
    <row r="14" spans="1:5" ht="13.5" thickBot="1" x14ac:dyDescent="0.3">
      <c r="A14" s="1459"/>
      <c r="B14" s="494" t="s">
        <v>903</v>
      </c>
      <c r="C14" s="495">
        <f>SUM(C9:C13)</f>
        <v>0</v>
      </c>
    </row>
    <row r="15" spans="1:5" ht="13.5" thickBot="1" x14ac:dyDescent="0.3">
      <c r="A15" s="1460" t="s">
        <v>910</v>
      </c>
      <c r="B15" s="1461"/>
      <c r="C15" s="495">
        <f>C3+C8-C14</f>
        <v>54023.665540000002</v>
      </c>
    </row>
    <row r="16" spans="1:5" x14ac:dyDescent="0.25">
      <c r="A16" s="173"/>
      <c r="B16" s="173"/>
      <c r="C16" s="433"/>
      <c r="D16" s="173"/>
      <c r="E16" s="173"/>
    </row>
    <row r="17" spans="1:5" x14ac:dyDescent="0.25">
      <c r="A17" s="173" t="s">
        <v>400</v>
      </c>
      <c r="B17" s="173"/>
      <c r="C17" s="433"/>
      <c r="D17" s="173"/>
      <c r="E17" s="173"/>
    </row>
    <row r="18" spans="1:5" x14ac:dyDescent="0.25">
      <c r="A18" s="115" t="s">
        <v>911</v>
      </c>
      <c r="B18" s="173"/>
      <c r="C18" s="433"/>
      <c r="D18" s="173"/>
      <c r="E18" s="173"/>
    </row>
    <row r="19" spans="1:5" x14ac:dyDescent="0.25">
      <c r="A19" s="173"/>
      <c r="B19" s="173"/>
      <c r="C19" s="433"/>
      <c r="D19" s="173"/>
      <c r="E19" s="173"/>
    </row>
    <row r="20" spans="1:5" x14ac:dyDescent="0.25">
      <c r="A20" s="173"/>
      <c r="B20" s="173"/>
      <c r="C20" s="433"/>
      <c r="D20" s="173"/>
      <c r="E20" s="173"/>
    </row>
  </sheetData>
  <mergeCells count="4">
    <mergeCell ref="A3:B3"/>
    <mergeCell ref="A4:A8"/>
    <mergeCell ref="A9:A14"/>
    <mergeCell ref="A15:B15"/>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5"/>
  <sheetViews>
    <sheetView zoomScaleNormal="100" workbookViewId="0">
      <selection activeCell="C33" sqref="C33"/>
    </sheetView>
  </sheetViews>
  <sheetFormatPr defaultRowHeight="12.75" x14ac:dyDescent="0.2"/>
  <cols>
    <col min="1" max="1" width="10.5703125" style="500" customWidth="1"/>
    <col min="2" max="2" width="40.5703125" style="500" bestFit="1" customWidth="1"/>
    <col min="3" max="3" width="17" style="500" customWidth="1"/>
    <col min="4" max="256" width="9.140625" style="500"/>
    <col min="257" max="257" width="10.5703125" style="500" customWidth="1"/>
    <col min="258" max="258" width="40.5703125" style="500" bestFit="1" customWidth="1"/>
    <col min="259" max="259" width="17" style="500" customWidth="1"/>
    <col min="260" max="512" width="9.140625" style="500"/>
    <col min="513" max="513" width="10.5703125" style="500" customWidth="1"/>
    <col min="514" max="514" width="40.5703125" style="500" bestFit="1" customWidth="1"/>
    <col min="515" max="515" width="17" style="500" customWidth="1"/>
    <col min="516" max="768" width="9.140625" style="500"/>
    <col min="769" max="769" width="10.5703125" style="500" customWidth="1"/>
    <col min="770" max="770" width="40.5703125" style="500" bestFit="1" customWidth="1"/>
    <col min="771" max="771" width="17" style="500" customWidth="1"/>
    <col min="772" max="1024" width="9.140625" style="500"/>
    <col min="1025" max="1025" width="10.5703125" style="500" customWidth="1"/>
    <col min="1026" max="1026" width="40.5703125" style="500" bestFit="1" customWidth="1"/>
    <col min="1027" max="1027" width="17" style="500" customWidth="1"/>
    <col min="1028" max="1280" width="9.140625" style="500"/>
    <col min="1281" max="1281" width="10.5703125" style="500" customWidth="1"/>
    <col min="1282" max="1282" width="40.5703125" style="500" bestFit="1" customWidth="1"/>
    <col min="1283" max="1283" width="17" style="500" customWidth="1"/>
    <col min="1284" max="1536" width="9.140625" style="500"/>
    <col min="1537" max="1537" width="10.5703125" style="500" customWidth="1"/>
    <col min="1538" max="1538" width="40.5703125" style="500" bestFit="1" customWidth="1"/>
    <col min="1539" max="1539" width="17" style="500" customWidth="1"/>
    <col min="1540" max="1792" width="9.140625" style="500"/>
    <col min="1793" max="1793" width="10.5703125" style="500" customWidth="1"/>
    <col min="1794" max="1794" width="40.5703125" style="500" bestFit="1" customWidth="1"/>
    <col min="1795" max="1795" width="17" style="500" customWidth="1"/>
    <col min="1796" max="2048" width="9.140625" style="500"/>
    <col min="2049" max="2049" width="10.5703125" style="500" customWidth="1"/>
    <col min="2050" max="2050" width="40.5703125" style="500" bestFit="1" customWidth="1"/>
    <col min="2051" max="2051" width="17" style="500" customWidth="1"/>
    <col min="2052" max="2304" width="9.140625" style="500"/>
    <col min="2305" max="2305" width="10.5703125" style="500" customWidth="1"/>
    <col min="2306" max="2306" width="40.5703125" style="500" bestFit="1" customWidth="1"/>
    <col min="2307" max="2307" width="17" style="500" customWidth="1"/>
    <col min="2308" max="2560" width="9.140625" style="500"/>
    <col min="2561" max="2561" width="10.5703125" style="500" customWidth="1"/>
    <col min="2562" max="2562" width="40.5703125" style="500" bestFit="1" customWidth="1"/>
    <col min="2563" max="2563" width="17" style="500" customWidth="1"/>
    <col min="2564" max="2816" width="9.140625" style="500"/>
    <col min="2817" max="2817" width="10.5703125" style="500" customWidth="1"/>
    <col min="2818" max="2818" width="40.5703125" style="500" bestFit="1" customWidth="1"/>
    <col min="2819" max="2819" width="17" style="500" customWidth="1"/>
    <col min="2820" max="3072" width="9.140625" style="500"/>
    <col min="3073" max="3073" width="10.5703125" style="500" customWidth="1"/>
    <col min="3074" max="3074" width="40.5703125" style="500" bestFit="1" customWidth="1"/>
    <col min="3075" max="3075" width="17" style="500" customWidth="1"/>
    <col min="3076" max="3328" width="9.140625" style="500"/>
    <col min="3329" max="3329" width="10.5703125" style="500" customWidth="1"/>
    <col min="3330" max="3330" width="40.5703125" style="500" bestFit="1" customWidth="1"/>
    <col min="3331" max="3331" width="17" style="500" customWidth="1"/>
    <col min="3332" max="3584" width="9.140625" style="500"/>
    <col min="3585" max="3585" width="10.5703125" style="500" customWidth="1"/>
    <col min="3586" max="3586" width="40.5703125" style="500" bestFit="1" customWidth="1"/>
    <col min="3587" max="3587" width="17" style="500" customWidth="1"/>
    <col min="3588" max="3840" width="9.140625" style="500"/>
    <col min="3841" max="3841" width="10.5703125" style="500" customWidth="1"/>
    <col min="3842" max="3842" width="40.5703125" style="500" bestFit="1" customWidth="1"/>
    <col min="3843" max="3843" width="17" style="500" customWidth="1"/>
    <col min="3844" max="4096" width="9.140625" style="500"/>
    <col min="4097" max="4097" width="10.5703125" style="500" customWidth="1"/>
    <col min="4098" max="4098" width="40.5703125" style="500" bestFit="1" customWidth="1"/>
    <col min="4099" max="4099" width="17" style="500" customWidth="1"/>
    <col min="4100" max="4352" width="9.140625" style="500"/>
    <col min="4353" max="4353" width="10.5703125" style="500" customWidth="1"/>
    <col min="4354" max="4354" width="40.5703125" style="500" bestFit="1" customWidth="1"/>
    <col min="4355" max="4355" width="17" style="500" customWidth="1"/>
    <col min="4356" max="4608" width="9.140625" style="500"/>
    <col min="4609" max="4609" width="10.5703125" style="500" customWidth="1"/>
    <col min="4610" max="4610" width="40.5703125" style="500" bestFit="1" customWidth="1"/>
    <col min="4611" max="4611" width="17" style="500" customWidth="1"/>
    <col min="4612" max="4864" width="9.140625" style="500"/>
    <col min="4865" max="4865" width="10.5703125" style="500" customWidth="1"/>
    <col min="4866" max="4866" width="40.5703125" style="500" bestFit="1" customWidth="1"/>
    <col min="4867" max="4867" width="17" style="500" customWidth="1"/>
    <col min="4868" max="5120" width="9.140625" style="500"/>
    <col min="5121" max="5121" width="10.5703125" style="500" customWidth="1"/>
    <col min="5122" max="5122" width="40.5703125" style="500" bestFit="1" customWidth="1"/>
    <col min="5123" max="5123" width="17" style="500" customWidth="1"/>
    <col min="5124" max="5376" width="9.140625" style="500"/>
    <col min="5377" max="5377" width="10.5703125" style="500" customWidth="1"/>
    <col min="5378" max="5378" width="40.5703125" style="500" bestFit="1" customWidth="1"/>
    <col min="5379" max="5379" width="17" style="500" customWidth="1"/>
    <col min="5380" max="5632" width="9.140625" style="500"/>
    <col min="5633" max="5633" width="10.5703125" style="500" customWidth="1"/>
    <col min="5634" max="5634" width="40.5703125" style="500" bestFit="1" customWidth="1"/>
    <col min="5635" max="5635" width="17" style="500" customWidth="1"/>
    <col min="5636" max="5888" width="9.140625" style="500"/>
    <col min="5889" max="5889" width="10.5703125" style="500" customWidth="1"/>
    <col min="5890" max="5890" width="40.5703125" style="500" bestFit="1" customWidth="1"/>
    <col min="5891" max="5891" width="17" style="500" customWidth="1"/>
    <col min="5892" max="6144" width="9.140625" style="500"/>
    <col min="6145" max="6145" width="10.5703125" style="500" customWidth="1"/>
    <col min="6146" max="6146" width="40.5703125" style="500" bestFit="1" customWidth="1"/>
    <col min="6147" max="6147" width="17" style="500" customWidth="1"/>
    <col min="6148" max="6400" width="9.140625" style="500"/>
    <col min="6401" max="6401" width="10.5703125" style="500" customWidth="1"/>
    <col min="6402" max="6402" width="40.5703125" style="500" bestFit="1" customWidth="1"/>
    <col min="6403" max="6403" width="17" style="500" customWidth="1"/>
    <col min="6404" max="6656" width="9.140625" style="500"/>
    <col min="6657" max="6657" width="10.5703125" style="500" customWidth="1"/>
    <col min="6658" max="6658" width="40.5703125" style="500" bestFit="1" customWidth="1"/>
    <col min="6659" max="6659" width="17" style="500" customWidth="1"/>
    <col min="6660" max="6912" width="9.140625" style="500"/>
    <col min="6913" max="6913" width="10.5703125" style="500" customWidth="1"/>
    <col min="6914" max="6914" width="40.5703125" style="500" bestFit="1" customWidth="1"/>
    <col min="6915" max="6915" width="17" style="500" customWidth="1"/>
    <col min="6916" max="7168" width="9.140625" style="500"/>
    <col min="7169" max="7169" width="10.5703125" style="500" customWidth="1"/>
    <col min="7170" max="7170" width="40.5703125" style="500" bestFit="1" customWidth="1"/>
    <col min="7171" max="7171" width="17" style="500" customWidth="1"/>
    <col min="7172" max="7424" width="9.140625" style="500"/>
    <col min="7425" max="7425" width="10.5703125" style="500" customWidth="1"/>
    <col min="7426" max="7426" width="40.5703125" style="500" bestFit="1" customWidth="1"/>
    <col min="7427" max="7427" width="17" style="500" customWidth="1"/>
    <col min="7428" max="7680" width="9.140625" style="500"/>
    <col min="7681" max="7681" width="10.5703125" style="500" customWidth="1"/>
    <col min="7682" max="7682" width="40.5703125" style="500" bestFit="1" customWidth="1"/>
    <col min="7683" max="7683" width="17" style="500" customWidth="1"/>
    <col min="7684" max="7936" width="9.140625" style="500"/>
    <col min="7937" max="7937" width="10.5703125" style="500" customWidth="1"/>
    <col min="7938" max="7938" width="40.5703125" style="500" bestFit="1" customWidth="1"/>
    <col min="7939" max="7939" width="17" style="500" customWidth="1"/>
    <col min="7940" max="8192" width="9.140625" style="500"/>
    <col min="8193" max="8193" width="10.5703125" style="500" customWidth="1"/>
    <col min="8194" max="8194" width="40.5703125" style="500" bestFit="1" customWidth="1"/>
    <col min="8195" max="8195" width="17" style="500" customWidth="1"/>
    <col min="8196" max="8448" width="9.140625" style="500"/>
    <col min="8449" max="8449" width="10.5703125" style="500" customWidth="1"/>
    <col min="8450" max="8450" width="40.5703125" style="500" bestFit="1" customWidth="1"/>
    <col min="8451" max="8451" width="17" style="500" customWidth="1"/>
    <col min="8452" max="8704" width="9.140625" style="500"/>
    <col min="8705" max="8705" width="10.5703125" style="500" customWidth="1"/>
    <col min="8706" max="8706" width="40.5703125" style="500" bestFit="1" customWidth="1"/>
    <col min="8707" max="8707" width="17" style="500" customWidth="1"/>
    <col min="8708" max="8960" width="9.140625" style="500"/>
    <col min="8961" max="8961" width="10.5703125" style="500" customWidth="1"/>
    <col min="8962" max="8962" width="40.5703125" style="500" bestFit="1" customWidth="1"/>
    <col min="8963" max="8963" width="17" style="500" customWidth="1"/>
    <col min="8964" max="9216" width="9.140625" style="500"/>
    <col min="9217" max="9217" width="10.5703125" style="500" customWidth="1"/>
    <col min="9218" max="9218" width="40.5703125" style="500" bestFit="1" customWidth="1"/>
    <col min="9219" max="9219" width="17" style="500" customWidth="1"/>
    <col min="9220" max="9472" width="9.140625" style="500"/>
    <col min="9473" max="9473" width="10.5703125" style="500" customWidth="1"/>
    <col min="9474" max="9474" width="40.5703125" style="500" bestFit="1" customWidth="1"/>
    <col min="9475" max="9475" width="17" style="500" customWidth="1"/>
    <col min="9476" max="9728" width="9.140625" style="500"/>
    <col min="9729" max="9729" width="10.5703125" style="500" customWidth="1"/>
    <col min="9730" max="9730" width="40.5703125" style="500" bestFit="1" customWidth="1"/>
    <col min="9731" max="9731" width="17" style="500" customWidth="1"/>
    <col min="9732" max="9984" width="9.140625" style="500"/>
    <col min="9985" max="9985" width="10.5703125" style="500" customWidth="1"/>
    <col min="9986" max="9986" width="40.5703125" style="500" bestFit="1" customWidth="1"/>
    <col min="9987" max="9987" width="17" style="500" customWidth="1"/>
    <col min="9988" max="10240" width="9.140625" style="500"/>
    <col min="10241" max="10241" width="10.5703125" style="500" customWidth="1"/>
    <col min="10242" max="10242" width="40.5703125" style="500" bestFit="1" customWidth="1"/>
    <col min="10243" max="10243" width="17" style="500" customWidth="1"/>
    <col min="10244" max="10496" width="9.140625" style="500"/>
    <col min="10497" max="10497" width="10.5703125" style="500" customWidth="1"/>
    <col min="10498" max="10498" width="40.5703125" style="500" bestFit="1" customWidth="1"/>
    <col min="10499" max="10499" width="17" style="500" customWidth="1"/>
    <col min="10500" max="10752" width="9.140625" style="500"/>
    <col min="10753" max="10753" width="10.5703125" style="500" customWidth="1"/>
    <col min="10754" max="10754" width="40.5703125" style="500" bestFit="1" customWidth="1"/>
    <col min="10755" max="10755" width="17" style="500" customWidth="1"/>
    <col min="10756" max="11008" width="9.140625" style="500"/>
    <col min="11009" max="11009" width="10.5703125" style="500" customWidth="1"/>
    <col min="11010" max="11010" width="40.5703125" style="500" bestFit="1" customWidth="1"/>
    <col min="11011" max="11011" width="17" style="500" customWidth="1"/>
    <col min="11012" max="11264" width="9.140625" style="500"/>
    <col min="11265" max="11265" width="10.5703125" style="500" customWidth="1"/>
    <col min="11266" max="11266" width="40.5703125" style="500" bestFit="1" customWidth="1"/>
    <col min="11267" max="11267" width="17" style="500" customWidth="1"/>
    <col min="11268" max="11520" width="9.140625" style="500"/>
    <col min="11521" max="11521" width="10.5703125" style="500" customWidth="1"/>
    <col min="11522" max="11522" width="40.5703125" style="500" bestFit="1" customWidth="1"/>
    <col min="11523" max="11523" width="17" style="500" customWidth="1"/>
    <col min="11524" max="11776" width="9.140625" style="500"/>
    <col min="11777" max="11777" width="10.5703125" style="500" customWidth="1"/>
    <col min="11778" max="11778" width="40.5703125" style="500" bestFit="1" customWidth="1"/>
    <col min="11779" max="11779" width="17" style="500" customWidth="1"/>
    <col min="11780" max="12032" width="9.140625" style="500"/>
    <col min="12033" max="12033" width="10.5703125" style="500" customWidth="1"/>
    <col min="12034" max="12034" width="40.5703125" style="500" bestFit="1" customWidth="1"/>
    <col min="12035" max="12035" width="17" style="500" customWidth="1"/>
    <col min="12036" max="12288" width="9.140625" style="500"/>
    <col min="12289" max="12289" width="10.5703125" style="500" customWidth="1"/>
    <col min="12290" max="12290" width="40.5703125" style="500" bestFit="1" customWidth="1"/>
    <col min="12291" max="12291" width="17" style="500" customWidth="1"/>
    <col min="12292" max="12544" width="9.140625" style="500"/>
    <col min="12545" max="12545" width="10.5703125" style="500" customWidth="1"/>
    <col min="12546" max="12546" width="40.5703125" style="500" bestFit="1" customWidth="1"/>
    <col min="12547" max="12547" width="17" style="500" customWidth="1"/>
    <col min="12548" max="12800" width="9.140625" style="500"/>
    <col min="12801" max="12801" width="10.5703125" style="500" customWidth="1"/>
    <col min="12802" max="12802" width="40.5703125" style="500" bestFit="1" customWidth="1"/>
    <col min="12803" max="12803" width="17" style="500" customWidth="1"/>
    <col min="12804" max="13056" width="9.140625" style="500"/>
    <col min="13057" max="13057" width="10.5703125" style="500" customWidth="1"/>
    <col min="13058" max="13058" width="40.5703125" style="500" bestFit="1" customWidth="1"/>
    <col min="13059" max="13059" width="17" style="500" customWidth="1"/>
    <col min="13060" max="13312" width="9.140625" style="500"/>
    <col min="13313" max="13313" width="10.5703125" style="500" customWidth="1"/>
    <col min="13314" max="13314" width="40.5703125" style="500" bestFit="1" customWidth="1"/>
    <col min="13315" max="13315" width="17" style="500" customWidth="1"/>
    <col min="13316" max="13568" width="9.140625" style="500"/>
    <col min="13569" max="13569" width="10.5703125" style="500" customWidth="1"/>
    <col min="13570" max="13570" width="40.5703125" style="500" bestFit="1" customWidth="1"/>
    <col min="13571" max="13571" width="17" style="500" customWidth="1"/>
    <col min="13572" max="13824" width="9.140625" style="500"/>
    <col min="13825" max="13825" width="10.5703125" style="500" customWidth="1"/>
    <col min="13826" max="13826" width="40.5703125" style="500" bestFit="1" customWidth="1"/>
    <col min="13827" max="13827" width="17" style="500" customWidth="1"/>
    <col min="13828" max="14080" width="9.140625" style="500"/>
    <col min="14081" max="14081" width="10.5703125" style="500" customWidth="1"/>
    <col min="14082" max="14082" width="40.5703125" style="500" bestFit="1" customWidth="1"/>
    <col min="14083" max="14083" width="17" style="500" customWidth="1"/>
    <col min="14084" max="14336" width="9.140625" style="500"/>
    <col min="14337" max="14337" width="10.5703125" style="500" customWidth="1"/>
    <col min="14338" max="14338" width="40.5703125" style="500" bestFit="1" customWidth="1"/>
    <col min="14339" max="14339" width="17" style="500" customWidth="1"/>
    <col min="14340" max="14592" width="9.140625" style="500"/>
    <col min="14593" max="14593" width="10.5703125" style="500" customWidth="1"/>
    <col min="14594" max="14594" width="40.5703125" style="500" bestFit="1" customWidth="1"/>
    <col min="14595" max="14595" width="17" style="500" customWidth="1"/>
    <col min="14596" max="14848" width="9.140625" style="500"/>
    <col min="14849" max="14849" width="10.5703125" style="500" customWidth="1"/>
    <col min="14850" max="14850" width="40.5703125" style="500" bestFit="1" customWidth="1"/>
    <col min="14851" max="14851" width="17" style="500" customWidth="1"/>
    <col min="14852" max="15104" width="9.140625" style="500"/>
    <col min="15105" max="15105" width="10.5703125" style="500" customWidth="1"/>
    <col min="15106" max="15106" width="40.5703125" style="500" bestFit="1" customWidth="1"/>
    <col min="15107" max="15107" width="17" style="500" customWidth="1"/>
    <col min="15108" max="15360" width="9.140625" style="500"/>
    <col min="15361" max="15361" width="10.5703125" style="500" customWidth="1"/>
    <col min="15362" max="15362" width="40.5703125" style="500" bestFit="1" customWidth="1"/>
    <col min="15363" max="15363" width="17" style="500" customWidth="1"/>
    <col min="15364" max="15616" width="9.140625" style="500"/>
    <col min="15617" max="15617" width="10.5703125" style="500" customWidth="1"/>
    <col min="15618" max="15618" width="40.5703125" style="500" bestFit="1" customWidth="1"/>
    <col min="15619" max="15619" width="17" style="500" customWidth="1"/>
    <col min="15620" max="15872" width="9.140625" style="500"/>
    <col min="15873" max="15873" width="10.5703125" style="500" customWidth="1"/>
    <col min="15874" max="15874" width="40.5703125" style="500" bestFit="1" customWidth="1"/>
    <col min="15875" max="15875" width="17" style="500" customWidth="1"/>
    <col min="15876" max="16128" width="9.140625" style="500"/>
    <col min="16129" max="16129" width="10.5703125" style="500" customWidth="1"/>
    <col min="16130" max="16130" width="40.5703125" style="500" bestFit="1" customWidth="1"/>
    <col min="16131" max="16131" width="17" style="500" customWidth="1"/>
    <col min="16132" max="16384" width="9.140625" style="500"/>
  </cols>
  <sheetData>
    <row r="1" spans="1:3" ht="13.5" customHeight="1" x14ac:dyDescent="0.25">
      <c r="A1" s="498" t="s">
        <v>912</v>
      </c>
      <c r="B1" s="499"/>
    </row>
    <row r="2" spans="1:3" ht="13.5" customHeight="1" thickBot="1" x14ac:dyDescent="0.25">
      <c r="A2" s="499"/>
      <c r="B2" s="499"/>
      <c r="C2" s="501" t="s">
        <v>533</v>
      </c>
    </row>
    <row r="3" spans="1:3" ht="16.5" customHeight="1" thickBot="1" x14ac:dyDescent="0.25">
      <c r="A3" s="1460" t="s">
        <v>897</v>
      </c>
      <c r="B3" s="1462"/>
      <c r="C3" s="502">
        <v>487692.72249999997</v>
      </c>
    </row>
    <row r="4" spans="1:3" ht="12.75" customHeight="1" x14ac:dyDescent="0.2">
      <c r="A4" s="1463" t="s">
        <v>898</v>
      </c>
      <c r="B4" s="503" t="s">
        <v>913</v>
      </c>
      <c r="C4" s="504">
        <v>180824.04063999999</v>
      </c>
    </row>
    <row r="5" spans="1:3" ht="12.75" customHeight="1" x14ac:dyDescent="0.2">
      <c r="A5" s="1464"/>
      <c r="B5" s="505" t="s">
        <v>914</v>
      </c>
      <c r="C5" s="506">
        <v>73055.022729999997</v>
      </c>
    </row>
    <row r="6" spans="1:3" ht="12.75" customHeight="1" x14ac:dyDescent="0.2">
      <c r="A6" s="1464"/>
      <c r="B6" s="507" t="s">
        <v>915</v>
      </c>
      <c r="C6" s="506">
        <v>76.334900000000005</v>
      </c>
    </row>
    <row r="7" spans="1:3" ht="12.75" customHeight="1" x14ac:dyDescent="0.2">
      <c r="A7" s="1464"/>
      <c r="B7" s="505" t="s">
        <v>916</v>
      </c>
      <c r="C7" s="506">
        <v>84283.063599999994</v>
      </c>
    </row>
    <row r="8" spans="1:3" ht="12.75" customHeight="1" x14ac:dyDescent="0.2">
      <c r="A8" s="1464"/>
      <c r="B8" s="505" t="s">
        <v>917</v>
      </c>
      <c r="C8" s="508">
        <v>442.33600000000001</v>
      </c>
    </row>
    <row r="9" spans="1:3" ht="12.75" customHeight="1" x14ac:dyDescent="0.2">
      <c r="A9" s="1464"/>
      <c r="B9" s="505" t="s">
        <v>918</v>
      </c>
      <c r="C9" s="506">
        <v>0</v>
      </c>
    </row>
    <row r="10" spans="1:3" ht="12.75" customHeight="1" x14ac:dyDescent="0.2">
      <c r="A10" s="1464"/>
      <c r="B10" s="509" t="s">
        <v>919</v>
      </c>
      <c r="C10" s="510">
        <f>SUM(C11:C13)</f>
        <v>-40622.45665</v>
      </c>
    </row>
    <row r="11" spans="1:3" ht="12.75" customHeight="1" x14ac:dyDescent="0.2">
      <c r="A11" s="1464"/>
      <c r="B11" s="505" t="s">
        <v>920</v>
      </c>
      <c r="C11" s="506">
        <v>0</v>
      </c>
    </row>
    <row r="12" spans="1:3" ht="12.75" customHeight="1" x14ac:dyDescent="0.2">
      <c r="A12" s="1464"/>
      <c r="B12" s="511" t="s">
        <v>921</v>
      </c>
      <c r="C12" s="506">
        <v>-40622.45665</v>
      </c>
    </row>
    <row r="13" spans="1:3" ht="12.75" customHeight="1" thickBot="1" x14ac:dyDescent="0.25">
      <c r="A13" s="1464"/>
      <c r="B13" s="505" t="s">
        <v>922</v>
      </c>
      <c r="C13" s="512">
        <v>0</v>
      </c>
    </row>
    <row r="14" spans="1:3" s="515" customFormat="1" ht="15.75" customHeight="1" thickBot="1" x14ac:dyDescent="0.25">
      <c r="A14" s="1465"/>
      <c r="B14" s="513" t="s">
        <v>764</v>
      </c>
      <c r="C14" s="514">
        <f>C4+C5+C6+C7+C8+C9+C10</f>
        <v>298058.34122</v>
      </c>
    </row>
    <row r="15" spans="1:3" ht="12.75" customHeight="1" x14ac:dyDescent="0.2">
      <c r="A15" s="1466" t="s">
        <v>904</v>
      </c>
      <c r="B15" s="516" t="s">
        <v>923</v>
      </c>
      <c r="C15" s="517">
        <f>SUM(C16:C19)</f>
        <v>241064.33984</v>
      </c>
    </row>
    <row r="16" spans="1:3" ht="12.75" customHeight="1" x14ac:dyDescent="0.2">
      <c r="A16" s="1466"/>
      <c r="B16" s="518" t="s">
        <v>924</v>
      </c>
      <c r="C16" s="519">
        <v>197909.86864</v>
      </c>
    </row>
    <row r="17" spans="1:3" ht="12.75" customHeight="1" x14ac:dyDescent="0.2">
      <c r="A17" s="1466"/>
      <c r="B17" s="520" t="s">
        <v>925</v>
      </c>
      <c r="C17" s="521">
        <v>37103.106180000002</v>
      </c>
    </row>
    <row r="18" spans="1:3" ht="12.75" customHeight="1" x14ac:dyDescent="0.2">
      <c r="A18" s="1466"/>
      <c r="B18" s="520" t="s">
        <v>926</v>
      </c>
      <c r="C18" s="521">
        <v>14878.790199999999</v>
      </c>
    </row>
    <row r="19" spans="1:3" ht="12.75" customHeight="1" x14ac:dyDescent="0.2">
      <c r="A19" s="1466"/>
      <c r="B19" s="520" t="s">
        <v>927</v>
      </c>
      <c r="C19" s="521">
        <f>SUM(C20:C25)</f>
        <v>-8827.4251800000002</v>
      </c>
    </row>
    <row r="20" spans="1:3" ht="12.75" customHeight="1" x14ac:dyDescent="0.2">
      <c r="A20" s="1466"/>
      <c r="B20" s="522" t="s">
        <v>928</v>
      </c>
      <c r="C20" s="521">
        <v>1893.0020400000001</v>
      </c>
    </row>
    <row r="21" spans="1:3" ht="12.75" customHeight="1" x14ac:dyDescent="0.2">
      <c r="A21" s="1466"/>
      <c r="B21" s="522" t="s">
        <v>929</v>
      </c>
      <c r="C21" s="521">
        <v>490.38188000000002</v>
      </c>
    </row>
    <row r="22" spans="1:3" ht="12.75" customHeight="1" x14ac:dyDescent="0.2">
      <c r="A22" s="1466"/>
      <c r="B22" s="522" t="s">
        <v>930</v>
      </c>
      <c r="C22" s="521">
        <v>-3263.88</v>
      </c>
    </row>
    <row r="23" spans="1:3" ht="12.75" customHeight="1" x14ac:dyDescent="0.2">
      <c r="A23" s="1466"/>
      <c r="B23" s="522" t="s">
        <v>931</v>
      </c>
      <c r="C23" s="521">
        <v>-8484.7331900000008</v>
      </c>
    </row>
    <row r="24" spans="1:3" ht="12.75" customHeight="1" x14ac:dyDescent="0.2">
      <c r="A24" s="1466"/>
      <c r="B24" s="522" t="s">
        <v>932</v>
      </c>
      <c r="C24" s="521">
        <v>330.58</v>
      </c>
    </row>
    <row r="25" spans="1:3" ht="12.75" customHeight="1" x14ac:dyDescent="0.2">
      <c r="A25" s="1466"/>
      <c r="B25" s="522" t="s">
        <v>933</v>
      </c>
      <c r="C25" s="521">
        <v>207.22408999999999</v>
      </c>
    </row>
    <row r="26" spans="1:3" ht="50.25" customHeight="1" x14ac:dyDescent="0.2">
      <c r="A26" s="1466"/>
      <c r="B26" s="523" t="s">
        <v>934</v>
      </c>
      <c r="C26" s="524">
        <v>0</v>
      </c>
    </row>
    <row r="27" spans="1:3" ht="18.75" customHeight="1" x14ac:dyDescent="0.2">
      <c r="A27" s="1466"/>
      <c r="B27" s="525" t="s">
        <v>935</v>
      </c>
      <c r="C27" s="526">
        <f>SUM(C28:C30)</f>
        <v>0</v>
      </c>
    </row>
    <row r="28" spans="1:3" ht="12.75" customHeight="1" x14ac:dyDescent="0.2">
      <c r="A28" s="1466"/>
      <c r="B28" s="505" t="s">
        <v>936</v>
      </c>
      <c r="C28" s="506">
        <v>0</v>
      </c>
    </row>
    <row r="29" spans="1:3" x14ac:dyDescent="0.2">
      <c r="A29" s="1466"/>
      <c r="B29" s="505" t="s">
        <v>937</v>
      </c>
      <c r="C29" s="506">
        <v>0</v>
      </c>
    </row>
    <row r="30" spans="1:3" ht="13.5" thickBot="1" x14ac:dyDescent="0.25">
      <c r="A30" s="1466"/>
      <c r="B30" s="505" t="s">
        <v>938</v>
      </c>
      <c r="C30" s="506">
        <v>0</v>
      </c>
    </row>
    <row r="31" spans="1:3" ht="13.5" thickBot="1" x14ac:dyDescent="0.25">
      <c r="A31" s="1467"/>
      <c r="B31" s="513" t="s">
        <v>903</v>
      </c>
      <c r="C31" s="527">
        <f>C15+C26+C27</f>
        <v>241064.33984</v>
      </c>
    </row>
    <row r="32" spans="1:3" ht="13.5" thickBot="1" x14ac:dyDescent="0.25">
      <c r="A32" s="1460" t="s">
        <v>910</v>
      </c>
      <c r="B32" s="1462"/>
      <c r="C32" s="527">
        <f>C3+C14-C31</f>
        <v>544686.72387999995</v>
      </c>
    </row>
    <row r="34" spans="1:2" x14ac:dyDescent="0.2">
      <c r="A34" s="173" t="s">
        <v>400</v>
      </c>
      <c r="B34" s="499"/>
    </row>
    <row r="35" spans="1:2" x14ac:dyDescent="0.2">
      <c r="A35" s="115" t="s">
        <v>939</v>
      </c>
    </row>
  </sheetData>
  <sheetProtection insertRows="0" deleteRows="0"/>
  <mergeCells count="4">
    <mergeCell ref="A3:B3"/>
    <mergeCell ref="A4:A14"/>
    <mergeCell ref="A15:A31"/>
    <mergeCell ref="A32:B32"/>
  </mergeCells>
  <printOptions horizontalCentered="1"/>
  <pageMargins left="0.24" right="0.24" top="0.71" bottom="0.72" header="0.51181102362204722" footer="0.51181102362204722"/>
  <pageSetup paperSize="9"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topLeftCell="A49" workbookViewId="0">
      <selection activeCell="I73" sqref="I73"/>
    </sheetView>
  </sheetViews>
  <sheetFormatPr defaultRowHeight="12.75" x14ac:dyDescent="0.25"/>
  <cols>
    <col min="1" max="1" width="60.42578125" style="41" customWidth="1"/>
    <col min="2" max="2" width="13.85546875" style="83" customWidth="1"/>
    <col min="3" max="3" width="9.140625" style="83"/>
    <col min="4" max="4" width="12.5703125" style="43" customWidth="1"/>
    <col min="5" max="5" width="15.140625" style="43" customWidth="1"/>
    <col min="6" max="254" width="9.140625" style="1"/>
    <col min="255" max="255" width="60.42578125" style="1" customWidth="1"/>
    <col min="256" max="256" width="13.85546875" style="1" customWidth="1"/>
    <col min="257" max="257" width="9.140625" style="1"/>
    <col min="258" max="258" width="12.5703125" style="1" customWidth="1"/>
    <col min="259" max="259" width="15.140625" style="1" customWidth="1"/>
    <col min="260" max="510" width="9.140625" style="1"/>
    <col min="511" max="511" width="60.42578125" style="1" customWidth="1"/>
    <col min="512" max="512" width="13.85546875" style="1" customWidth="1"/>
    <col min="513" max="513" width="9.140625" style="1"/>
    <col min="514" max="514" width="12.5703125" style="1" customWidth="1"/>
    <col min="515" max="515" width="15.140625" style="1" customWidth="1"/>
    <col min="516" max="766" width="9.140625" style="1"/>
    <col min="767" max="767" width="60.42578125" style="1" customWidth="1"/>
    <col min="768" max="768" width="13.85546875" style="1" customWidth="1"/>
    <col min="769" max="769" width="9.140625" style="1"/>
    <col min="770" max="770" width="12.5703125" style="1" customWidth="1"/>
    <col min="771" max="771" width="15.140625" style="1" customWidth="1"/>
    <col min="772" max="1022" width="9.140625" style="1"/>
    <col min="1023" max="1023" width="60.42578125" style="1" customWidth="1"/>
    <col min="1024" max="1024" width="13.85546875" style="1" customWidth="1"/>
    <col min="1025" max="1025" width="9.140625" style="1"/>
    <col min="1026" max="1026" width="12.5703125" style="1" customWidth="1"/>
    <col min="1027" max="1027" width="15.140625" style="1" customWidth="1"/>
    <col min="1028" max="1278" width="9.140625" style="1"/>
    <col min="1279" max="1279" width="60.42578125" style="1" customWidth="1"/>
    <col min="1280" max="1280" width="13.85546875" style="1" customWidth="1"/>
    <col min="1281" max="1281" width="9.140625" style="1"/>
    <col min="1282" max="1282" width="12.5703125" style="1" customWidth="1"/>
    <col min="1283" max="1283" width="15.140625" style="1" customWidth="1"/>
    <col min="1284" max="1534" width="9.140625" style="1"/>
    <col min="1535" max="1535" width="60.42578125" style="1" customWidth="1"/>
    <col min="1536" max="1536" width="13.85546875" style="1" customWidth="1"/>
    <col min="1537" max="1537" width="9.140625" style="1"/>
    <col min="1538" max="1538" width="12.5703125" style="1" customWidth="1"/>
    <col min="1539" max="1539" width="15.140625" style="1" customWidth="1"/>
    <col min="1540" max="1790" width="9.140625" style="1"/>
    <col min="1791" max="1791" width="60.42578125" style="1" customWidth="1"/>
    <col min="1792" max="1792" width="13.85546875" style="1" customWidth="1"/>
    <col min="1793" max="1793" width="9.140625" style="1"/>
    <col min="1794" max="1794" width="12.5703125" style="1" customWidth="1"/>
    <col min="1795" max="1795" width="15.140625" style="1" customWidth="1"/>
    <col min="1796" max="2046" width="9.140625" style="1"/>
    <col min="2047" max="2047" width="60.42578125" style="1" customWidth="1"/>
    <col min="2048" max="2048" width="13.85546875" style="1" customWidth="1"/>
    <col min="2049" max="2049" width="9.140625" style="1"/>
    <col min="2050" max="2050" width="12.5703125" style="1" customWidth="1"/>
    <col min="2051" max="2051" width="15.140625" style="1" customWidth="1"/>
    <col min="2052" max="2302" width="9.140625" style="1"/>
    <col min="2303" max="2303" width="60.42578125" style="1" customWidth="1"/>
    <col min="2304" max="2304" width="13.85546875" style="1" customWidth="1"/>
    <col min="2305" max="2305" width="9.140625" style="1"/>
    <col min="2306" max="2306" width="12.5703125" style="1" customWidth="1"/>
    <col min="2307" max="2307" width="15.140625" style="1" customWidth="1"/>
    <col min="2308" max="2558" width="9.140625" style="1"/>
    <col min="2559" max="2559" width="60.42578125" style="1" customWidth="1"/>
    <col min="2560" max="2560" width="13.85546875" style="1" customWidth="1"/>
    <col min="2561" max="2561" width="9.140625" style="1"/>
    <col min="2562" max="2562" width="12.5703125" style="1" customWidth="1"/>
    <col min="2563" max="2563" width="15.140625" style="1" customWidth="1"/>
    <col min="2564" max="2814" width="9.140625" style="1"/>
    <col min="2815" max="2815" width="60.42578125" style="1" customWidth="1"/>
    <col min="2816" max="2816" width="13.85546875" style="1" customWidth="1"/>
    <col min="2817" max="2817" width="9.140625" style="1"/>
    <col min="2818" max="2818" width="12.5703125" style="1" customWidth="1"/>
    <col min="2819" max="2819" width="15.140625" style="1" customWidth="1"/>
    <col min="2820" max="3070" width="9.140625" style="1"/>
    <col min="3071" max="3071" width="60.42578125" style="1" customWidth="1"/>
    <col min="3072" max="3072" width="13.85546875" style="1" customWidth="1"/>
    <col min="3073" max="3073" width="9.140625" style="1"/>
    <col min="3074" max="3074" width="12.5703125" style="1" customWidth="1"/>
    <col min="3075" max="3075" width="15.140625" style="1" customWidth="1"/>
    <col min="3076" max="3326" width="9.140625" style="1"/>
    <col min="3327" max="3327" width="60.42578125" style="1" customWidth="1"/>
    <col min="3328" max="3328" width="13.85546875" style="1" customWidth="1"/>
    <col min="3329" max="3329" width="9.140625" style="1"/>
    <col min="3330" max="3330" width="12.5703125" style="1" customWidth="1"/>
    <col min="3331" max="3331" width="15.140625" style="1" customWidth="1"/>
    <col min="3332" max="3582" width="9.140625" style="1"/>
    <col min="3583" max="3583" width="60.42578125" style="1" customWidth="1"/>
    <col min="3584" max="3584" width="13.85546875" style="1" customWidth="1"/>
    <col min="3585" max="3585" width="9.140625" style="1"/>
    <col min="3586" max="3586" width="12.5703125" style="1" customWidth="1"/>
    <col min="3587" max="3587" width="15.140625" style="1" customWidth="1"/>
    <col min="3588" max="3838" width="9.140625" style="1"/>
    <col min="3839" max="3839" width="60.42578125" style="1" customWidth="1"/>
    <col min="3840" max="3840" width="13.85546875" style="1" customWidth="1"/>
    <col min="3841" max="3841" width="9.140625" style="1"/>
    <col min="3842" max="3842" width="12.5703125" style="1" customWidth="1"/>
    <col min="3843" max="3843" width="15.140625" style="1" customWidth="1"/>
    <col min="3844" max="4094" width="9.140625" style="1"/>
    <col min="4095" max="4095" width="60.42578125" style="1" customWidth="1"/>
    <col min="4096" max="4096" width="13.85546875" style="1" customWidth="1"/>
    <col min="4097" max="4097" width="9.140625" style="1"/>
    <col min="4098" max="4098" width="12.5703125" style="1" customWidth="1"/>
    <col min="4099" max="4099" width="15.140625" style="1" customWidth="1"/>
    <col min="4100" max="4350" width="9.140625" style="1"/>
    <col min="4351" max="4351" width="60.42578125" style="1" customWidth="1"/>
    <col min="4352" max="4352" width="13.85546875" style="1" customWidth="1"/>
    <col min="4353" max="4353" width="9.140625" style="1"/>
    <col min="4354" max="4354" width="12.5703125" style="1" customWidth="1"/>
    <col min="4355" max="4355" width="15.140625" style="1" customWidth="1"/>
    <col min="4356" max="4606" width="9.140625" style="1"/>
    <col min="4607" max="4607" width="60.42578125" style="1" customWidth="1"/>
    <col min="4608" max="4608" width="13.85546875" style="1" customWidth="1"/>
    <col min="4609" max="4609" width="9.140625" style="1"/>
    <col min="4610" max="4610" width="12.5703125" style="1" customWidth="1"/>
    <col min="4611" max="4611" width="15.140625" style="1" customWidth="1"/>
    <col min="4612" max="4862" width="9.140625" style="1"/>
    <col min="4863" max="4863" width="60.42578125" style="1" customWidth="1"/>
    <col min="4864" max="4864" width="13.85546875" style="1" customWidth="1"/>
    <col min="4865" max="4865" width="9.140625" style="1"/>
    <col min="4866" max="4866" width="12.5703125" style="1" customWidth="1"/>
    <col min="4867" max="4867" width="15.140625" style="1" customWidth="1"/>
    <col min="4868" max="5118" width="9.140625" style="1"/>
    <col min="5119" max="5119" width="60.42578125" style="1" customWidth="1"/>
    <col min="5120" max="5120" width="13.85546875" style="1" customWidth="1"/>
    <col min="5121" max="5121" width="9.140625" style="1"/>
    <col min="5122" max="5122" width="12.5703125" style="1" customWidth="1"/>
    <col min="5123" max="5123" width="15.140625" style="1" customWidth="1"/>
    <col min="5124" max="5374" width="9.140625" style="1"/>
    <col min="5375" max="5375" width="60.42578125" style="1" customWidth="1"/>
    <col min="5376" max="5376" width="13.85546875" style="1" customWidth="1"/>
    <col min="5377" max="5377" width="9.140625" style="1"/>
    <col min="5378" max="5378" width="12.5703125" style="1" customWidth="1"/>
    <col min="5379" max="5379" width="15.140625" style="1" customWidth="1"/>
    <col min="5380" max="5630" width="9.140625" style="1"/>
    <col min="5631" max="5631" width="60.42578125" style="1" customWidth="1"/>
    <col min="5632" max="5632" width="13.85546875" style="1" customWidth="1"/>
    <col min="5633" max="5633" width="9.140625" style="1"/>
    <col min="5634" max="5634" width="12.5703125" style="1" customWidth="1"/>
    <col min="5635" max="5635" width="15.140625" style="1" customWidth="1"/>
    <col min="5636" max="5886" width="9.140625" style="1"/>
    <col min="5887" max="5887" width="60.42578125" style="1" customWidth="1"/>
    <col min="5888" max="5888" width="13.85546875" style="1" customWidth="1"/>
    <col min="5889" max="5889" width="9.140625" style="1"/>
    <col min="5890" max="5890" width="12.5703125" style="1" customWidth="1"/>
    <col min="5891" max="5891" width="15.140625" style="1" customWidth="1"/>
    <col min="5892" max="6142" width="9.140625" style="1"/>
    <col min="6143" max="6143" width="60.42578125" style="1" customWidth="1"/>
    <col min="6144" max="6144" width="13.85546875" style="1" customWidth="1"/>
    <col min="6145" max="6145" width="9.140625" style="1"/>
    <col min="6146" max="6146" width="12.5703125" style="1" customWidth="1"/>
    <col min="6147" max="6147" width="15.140625" style="1" customWidth="1"/>
    <col min="6148" max="6398" width="9.140625" style="1"/>
    <col min="6399" max="6399" width="60.42578125" style="1" customWidth="1"/>
    <col min="6400" max="6400" width="13.85546875" style="1" customWidth="1"/>
    <col min="6401" max="6401" width="9.140625" style="1"/>
    <col min="6402" max="6402" width="12.5703125" style="1" customWidth="1"/>
    <col min="6403" max="6403" width="15.140625" style="1" customWidth="1"/>
    <col min="6404" max="6654" width="9.140625" style="1"/>
    <col min="6655" max="6655" width="60.42578125" style="1" customWidth="1"/>
    <col min="6656" max="6656" width="13.85546875" style="1" customWidth="1"/>
    <col min="6657" max="6657" width="9.140625" style="1"/>
    <col min="6658" max="6658" width="12.5703125" style="1" customWidth="1"/>
    <col min="6659" max="6659" width="15.140625" style="1" customWidth="1"/>
    <col min="6660" max="6910" width="9.140625" style="1"/>
    <col min="6911" max="6911" width="60.42578125" style="1" customWidth="1"/>
    <col min="6912" max="6912" width="13.85546875" style="1" customWidth="1"/>
    <col min="6913" max="6913" width="9.140625" style="1"/>
    <col min="6914" max="6914" width="12.5703125" style="1" customWidth="1"/>
    <col min="6915" max="6915" width="15.140625" style="1" customWidth="1"/>
    <col min="6916" max="7166" width="9.140625" style="1"/>
    <col min="7167" max="7167" width="60.42578125" style="1" customWidth="1"/>
    <col min="7168" max="7168" width="13.85546875" style="1" customWidth="1"/>
    <col min="7169" max="7169" width="9.140625" style="1"/>
    <col min="7170" max="7170" width="12.5703125" style="1" customWidth="1"/>
    <col min="7171" max="7171" width="15.140625" style="1" customWidth="1"/>
    <col min="7172" max="7422" width="9.140625" style="1"/>
    <col min="7423" max="7423" width="60.42578125" style="1" customWidth="1"/>
    <col min="7424" max="7424" width="13.85546875" style="1" customWidth="1"/>
    <col min="7425" max="7425" width="9.140625" style="1"/>
    <col min="7426" max="7426" width="12.5703125" style="1" customWidth="1"/>
    <col min="7427" max="7427" width="15.140625" style="1" customWidth="1"/>
    <col min="7428" max="7678" width="9.140625" style="1"/>
    <col min="7679" max="7679" width="60.42578125" style="1" customWidth="1"/>
    <col min="7680" max="7680" width="13.85546875" style="1" customWidth="1"/>
    <col min="7681" max="7681" width="9.140625" style="1"/>
    <col min="7682" max="7682" width="12.5703125" style="1" customWidth="1"/>
    <col min="7683" max="7683" width="15.140625" style="1" customWidth="1"/>
    <col min="7684" max="7934" width="9.140625" style="1"/>
    <col min="7935" max="7935" width="60.42578125" style="1" customWidth="1"/>
    <col min="7936" max="7936" width="13.85546875" style="1" customWidth="1"/>
    <col min="7937" max="7937" width="9.140625" style="1"/>
    <col min="7938" max="7938" width="12.5703125" style="1" customWidth="1"/>
    <col min="7939" max="7939" width="15.140625" style="1" customWidth="1"/>
    <col min="7940" max="8190" width="9.140625" style="1"/>
    <col min="8191" max="8191" width="60.42578125" style="1" customWidth="1"/>
    <col min="8192" max="8192" width="13.85546875" style="1" customWidth="1"/>
    <col min="8193" max="8193" width="9.140625" style="1"/>
    <col min="8194" max="8194" width="12.5703125" style="1" customWidth="1"/>
    <col min="8195" max="8195" width="15.140625" style="1" customWidth="1"/>
    <col min="8196" max="8446" width="9.140625" style="1"/>
    <col min="8447" max="8447" width="60.42578125" style="1" customWidth="1"/>
    <col min="8448" max="8448" width="13.85546875" style="1" customWidth="1"/>
    <col min="8449" max="8449" width="9.140625" style="1"/>
    <col min="8450" max="8450" width="12.5703125" style="1" customWidth="1"/>
    <col min="8451" max="8451" width="15.140625" style="1" customWidth="1"/>
    <col min="8452" max="8702" width="9.140625" style="1"/>
    <col min="8703" max="8703" width="60.42578125" style="1" customWidth="1"/>
    <col min="8704" max="8704" width="13.85546875" style="1" customWidth="1"/>
    <col min="8705" max="8705" width="9.140625" style="1"/>
    <col min="8706" max="8706" width="12.5703125" style="1" customWidth="1"/>
    <col min="8707" max="8707" width="15.140625" style="1" customWidth="1"/>
    <col min="8708" max="8958" width="9.140625" style="1"/>
    <col min="8959" max="8959" width="60.42578125" style="1" customWidth="1"/>
    <col min="8960" max="8960" width="13.85546875" style="1" customWidth="1"/>
    <col min="8961" max="8961" width="9.140625" style="1"/>
    <col min="8962" max="8962" width="12.5703125" style="1" customWidth="1"/>
    <col min="8963" max="8963" width="15.140625" style="1" customWidth="1"/>
    <col min="8964" max="9214" width="9.140625" style="1"/>
    <col min="9215" max="9215" width="60.42578125" style="1" customWidth="1"/>
    <col min="9216" max="9216" width="13.85546875" style="1" customWidth="1"/>
    <col min="9217" max="9217" width="9.140625" style="1"/>
    <col min="9218" max="9218" width="12.5703125" style="1" customWidth="1"/>
    <col min="9219" max="9219" width="15.140625" style="1" customWidth="1"/>
    <col min="9220" max="9470" width="9.140625" style="1"/>
    <col min="9471" max="9471" width="60.42578125" style="1" customWidth="1"/>
    <col min="9472" max="9472" width="13.85546875" style="1" customWidth="1"/>
    <col min="9473" max="9473" width="9.140625" style="1"/>
    <col min="9474" max="9474" width="12.5703125" style="1" customWidth="1"/>
    <col min="9475" max="9475" width="15.140625" style="1" customWidth="1"/>
    <col min="9476" max="9726" width="9.140625" style="1"/>
    <col min="9727" max="9727" width="60.42578125" style="1" customWidth="1"/>
    <col min="9728" max="9728" width="13.85546875" style="1" customWidth="1"/>
    <col min="9729" max="9729" width="9.140625" style="1"/>
    <col min="9730" max="9730" width="12.5703125" style="1" customWidth="1"/>
    <col min="9731" max="9731" width="15.140625" style="1" customWidth="1"/>
    <col min="9732" max="9982" width="9.140625" style="1"/>
    <col min="9983" max="9983" width="60.42578125" style="1" customWidth="1"/>
    <col min="9984" max="9984" width="13.85546875" style="1" customWidth="1"/>
    <col min="9985" max="9985" width="9.140625" style="1"/>
    <col min="9986" max="9986" width="12.5703125" style="1" customWidth="1"/>
    <col min="9987" max="9987" width="15.140625" style="1" customWidth="1"/>
    <col min="9988" max="10238" width="9.140625" style="1"/>
    <col min="10239" max="10239" width="60.42578125" style="1" customWidth="1"/>
    <col min="10240" max="10240" width="13.85546875" style="1" customWidth="1"/>
    <col min="10241" max="10241" width="9.140625" style="1"/>
    <col min="10242" max="10242" width="12.5703125" style="1" customWidth="1"/>
    <col min="10243" max="10243" width="15.140625" style="1" customWidth="1"/>
    <col min="10244" max="10494" width="9.140625" style="1"/>
    <col min="10495" max="10495" width="60.42578125" style="1" customWidth="1"/>
    <col min="10496" max="10496" width="13.85546875" style="1" customWidth="1"/>
    <col min="10497" max="10497" width="9.140625" style="1"/>
    <col min="10498" max="10498" width="12.5703125" style="1" customWidth="1"/>
    <col min="10499" max="10499" width="15.140625" style="1" customWidth="1"/>
    <col min="10500" max="10750" width="9.140625" style="1"/>
    <col min="10751" max="10751" width="60.42578125" style="1" customWidth="1"/>
    <col min="10752" max="10752" width="13.85546875" style="1" customWidth="1"/>
    <col min="10753" max="10753" width="9.140625" style="1"/>
    <col min="10754" max="10754" width="12.5703125" style="1" customWidth="1"/>
    <col min="10755" max="10755" width="15.140625" style="1" customWidth="1"/>
    <col min="10756" max="11006" width="9.140625" style="1"/>
    <col min="11007" max="11007" width="60.42578125" style="1" customWidth="1"/>
    <col min="11008" max="11008" width="13.85546875" style="1" customWidth="1"/>
    <col min="11009" max="11009" width="9.140625" style="1"/>
    <col min="11010" max="11010" width="12.5703125" style="1" customWidth="1"/>
    <col min="11011" max="11011" width="15.140625" style="1" customWidth="1"/>
    <col min="11012" max="11262" width="9.140625" style="1"/>
    <col min="11263" max="11263" width="60.42578125" style="1" customWidth="1"/>
    <col min="11264" max="11264" width="13.85546875" style="1" customWidth="1"/>
    <col min="11265" max="11265" width="9.140625" style="1"/>
    <col min="11266" max="11266" width="12.5703125" style="1" customWidth="1"/>
    <col min="11267" max="11267" width="15.140625" style="1" customWidth="1"/>
    <col min="11268" max="11518" width="9.140625" style="1"/>
    <col min="11519" max="11519" width="60.42578125" style="1" customWidth="1"/>
    <col min="11520" max="11520" width="13.85546875" style="1" customWidth="1"/>
    <col min="11521" max="11521" width="9.140625" style="1"/>
    <col min="11522" max="11522" width="12.5703125" style="1" customWidth="1"/>
    <col min="11523" max="11523" width="15.140625" style="1" customWidth="1"/>
    <col min="11524" max="11774" width="9.140625" style="1"/>
    <col min="11775" max="11775" width="60.42578125" style="1" customWidth="1"/>
    <col min="11776" max="11776" width="13.85546875" style="1" customWidth="1"/>
    <col min="11777" max="11777" width="9.140625" style="1"/>
    <col min="11778" max="11778" width="12.5703125" style="1" customWidth="1"/>
    <col min="11779" max="11779" width="15.140625" style="1" customWidth="1"/>
    <col min="11780" max="12030" width="9.140625" style="1"/>
    <col min="12031" max="12031" width="60.42578125" style="1" customWidth="1"/>
    <col min="12032" max="12032" width="13.85546875" style="1" customWidth="1"/>
    <col min="12033" max="12033" width="9.140625" style="1"/>
    <col min="12034" max="12034" width="12.5703125" style="1" customWidth="1"/>
    <col min="12035" max="12035" width="15.140625" style="1" customWidth="1"/>
    <col min="12036" max="12286" width="9.140625" style="1"/>
    <col min="12287" max="12287" width="60.42578125" style="1" customWidth="1"/>
    <col min="12288" max="12288" width="13.85546875" style="1" customWidth="1"/>
    <col min="12289" max="12289" width="9.140625" style="1"/>
    <col min="12290" max="12290" width="12.5703125" style="1" customWidth="1"/>
    <col min="12291" max="12291" width="15.140625" style="1" customWidth="1"/>
    <col min="12292" max="12542" width="9.140625" style="1"/>
    <col min="12543" max="12543" width="60.42578125" style="1" customWidth="1"/>
    <col min="12544" max="12544" width="13.85546875" style="1" customWidth="1"/>
    <col min="12545" max="12545" width="9.140625" style="1"/>
    <col min="12546" max="12546" width="12.5703125" style="1" customWidth="1"/>
    <col min="12547" max="12547" width="15.140625" style="1" customWidth="1"/>
    <col min="12548" max="12798" width="9.140625" style="1"/>
    <col min="12799" max="12799" width="60.42578125" style="1" customWidth="1"/>
    <col min="12800" max="12800" width="13.85546875" style="1" customWidth="1"/>
    <col min="12801" max="12801" width="9.140625" style="1"/>
    <col min="12802" max="12802" width="12.5703125" style="1" customWidth="1"/>
    <col min="12803" max="12803" width="15.140625" style="1" customWidth="1"/>
    <col min="12804" max="13054" width="9.140625" style="1"/>
    <col min="13055" max="13055" width="60.42578125" style="1" customWidth="1"/>
    <col min="13056" max="13056" width="13.85546875" style="1" customWidth="1"/>
    <col min="13057" max="13057" width="9.140625" style="1"/>
    <col min="13058" max="13058" width="12.5703125" style="1" customWidth="1"/>
    <col min="13059" max="13059" width="15.140625" style="1" customWidth="1"/>
    <col min="13060" max="13310" width="9.140625" style="1"/>
    <col min="13311" max="13311" width="60.42578125" style="1" customWidth="1"/>
    <col min="13312" max="13312" width="13.85546875" style="1" customWidth="1"/>
    <col min="13313" max="13313" width="9.140625" style="1"/>
    <col min="13314" max="13314" width="12.5703125" style="1" customWidth="1"/>
    <col min="13315" max="13315" width="15.140625" style="1" customWidth="1"/>
    <col min="13316" max="13566" width="9.140625" style="1"/>
    <col min="13567" max="13567" width="60.42578125" style="1" customWidth="1"/>
    <col min="13568" max="13568" width="13.85546875" style="1" customWidth="1"/>
    <col min="13569" max="13569" width="9.140625" style="1"/>
    <col min="13570" max="13570" width="12.5703125" style="1" customWidth="1"/>
    <col min="13571" max="13571" width="15.140625" style="1" customWidth="1"/>
    <col min="13572" max="13822" width="9.140625" style="1"/>
    <col min="13823" max="13823" width="60.42578125" style="1" customWidth="1"/>
    <col min="13824" max="13824" width="13.85546875" style="1" customWidth="1"/>
    <col min="13825" max="13825" width="9.140625" style="1"/>
    <col min="13826" max="13826" width="12.5703125" style="1" customWidth="1"/>
    <col min="13827" max="13827" width="15.140625" style="1" customWidth="1"/>
    <col min="13828" max="14078" width="9.140625" style="1"/>
    <col min="14079" max="14079" width="60.42578125" style="1" customWidth="1"/>
    <col min="14080" max="14080" width="13.85546875" style="1" customWidth="1"/>
    <col min="14081" max="14081" width="9.140625" style="1"/>
    <col min="14082" max="14082" width="12.5703125" style="1" customWidth="1"/>
    <col min="14083" max="14083" width="15.140625" style="1" customWidth="1"/>
    <col min="14084" max="14334" width="9.140625" style="1"/>
    <col min="14335" max="14335" width="60.42578125" style="1" customWidth="1"/>
    <col min="14336" max="14336" width="13.85546875" style="1" customWidth="1"/>
    <col min="14337" max="14337" width="9.140625" style="1"/>
    <col min="14338" max="14338" width="12.5703125" style="1" customWidth="1"/>
    <col min="14339" max="14339" width="15.140625" style="1" customWidth="1"/>
    <col min="14340" max="14590" width="9.140625" style="1"/>
    <col min="14591" max="14591" width="60.42578125" style="1" customWidth="1"/>
    <col min="14592" max="14592" width="13.85546875" style="1" customWidth="1"/>
    <col min="14593" max="14593" width="9.140625" style="1"/>
    <col min="14594" max="14594" width="12.5703125" style="1" customWidth="1"/>
    <col min="14595" max="14595" width="15.140625" style="1" customWidth="1"/>
    <col min="14596" max="14846" width="9.140625" style="1"/>
    <col min="14847" max="14847" width="60.42578125" style="1" customWidth="1"/>
    <col min="14848" max="14848" width="13.85546875" style="1" customWidth="1"/>
    <col min="14849" max="14849" width="9.140625" style="1"/>
    <col min="14850" max="14850" width="12.5703125" style="1" customWidth="1"/>
    <col min="14851" max="14851" width="15.140625" style="1" customWidth="1"/>
    <col min="14852" max="15102" width="9.140625" style="1"/>
    <col min="15103" max="15103" width="60.42578125" style="1" customWidth="1"/>
    <col min="15104" max="15104" width="13.85546875" style="1" customWidth="1"/>
    <col min="15105" max="15105" width="9.140625" style="1"/>
    <col min="15106" max="15106" width="12.5703125" style="1" customWidth="1"/>
    <col min="15107" max="15107" width="15.140625" style="1" customWidth="1"/>
    <col min="15108" max="15358" width="9.140625" style="1"/>
    <col min="15359" max="15359" width="60.42578125" style="1" customWidth="1"/>
    <col min="15360" max="15360" width="13.85546875" style="1" customWidth="1"/>
    <col min="15361" max="15361" width="9.140625" style="1"/>
    <col min="15362" max="15362" width="12.5703125" style="1" customWidth="1"/>
    <col min="15363" max="15363" width="15.140625" style="1" customWidth="1"/>
    <col min="15364" max="15614" width="9.140625" style="1"/>
    <col min="15615" max="15615" width="60.42578125" style="1" customWidth="1"/>
    <col min="15616" max="15616" width="13.85546875" style="1" customWidth="1"/>
    <col min="15617" max="15617" width="9.140625" style="1"/>
    <col min="15618" max="15618" width="12.5703125" style="1" customWidth="1"/>
    <col min="15619" max="15619" width="15.140625" style="1" customWidth="1"/>
    <col min="15620" max="15870" width="9.140625" style="1"/>
    <col min="15871" max="15871" width="60.42578125" style="1" customWidth="1"/>
    <col min="15872" max="15872" width="13.85546875" style="1" customWidth="1"/>
    <col min="15873" max="15873" width="9.140625" style="1"/>
    <col min="15874" max="15874" width="12.5703125" style="1" customWidth="1"/>
    <col min="15875" max="15875" width="15.140625" style="1" customWidth="1"/>
    <col min="15876" max="16126" width="9.140625" style="1"/>
    <col min="16127" max="16127" width="60.42578125" style="1" customWidth="1"/>
    <col min="16128" max="16128" width="13.85546875" style="1" customWidth="1"/>
    <col min="16129" max="16129" width="9.140625" style="1"/>
    <col min="16130" max="16130" width="12.5703125" style="1" customWidth="1"/>
    <col min="16131" max="16131" width="15.140625" style="1" customWidth="1"/>
    <col min="16132" max="16384" width="9.140625" style="1"/>
  </cols>
  <sheetData>
    <row r="1" spans="1:6" ht="15.75" x14ac:dyDescent="0.25">
      <c r="A1" s="1132" t="s">
        <v>412</v>
      </c>
      <c r="B1" s="1132"/>
      <c r="C1" s="1132"/>
      <c r="D1" s="1132"/>
      <c r="E1" s="1132"/>
    </row>
    <row r="2" spans="1:6" ht="12.75" customHeight="1" thickBot="1" x14ac:dyDescent="0.3">
      <c r="A2" s="1133"/>
      <c r="B2" s="1133"/>
      <c r="C2" s="1133"/>
      <c r="D2" s="1133"/>
      <c r="E2" s="1133"/>
    </row>
    <row r="3" spans="1:6" ht="27.95" customHeight="1" thickBot="1" x14ac:dyDescent="0.3">
      <c r="A3" s="1134" t="s">
        <v>413</v>
      </c>
      <c r="B3" s="1135"/>
      <c r="C3" s="1135"/>
      <c r="D3" s="1135"/>
      <c r="E3" s="1136"/>
      <c r="F3" s="2"/>
    </row>
    <row r="4" spans="1:6" ht="15" customHeight="1" thickBot="1" x14ac:dyDescent="0.3">
      <c r="A4" s="1118" t="s">
        <v>414</v>
      </c>
      <c r="B4" s="1119"/>
      <c r="C4" s="1119"/>
      <c r="D4" s="1119"/>
      <c r="E4" s="1120"/>
    </row>
    <row r="5" spans="1:6" s="55" customFormat="1" ht="40.5" customHeight="1" thickBot="1" x14ac:dyDescent="0.3">
      <c r="A5" s="49" t="s">
        <v>415</v>
      </c>
      <c r="B5" s="50" t="s">
        <v>404</v>
      </c>
      <c r="C5" s="51" t="s">
        <v>416</v>
      </c>
      <c r="D5" s="52" t="s">
        <v>417</v>
      </c>
      <c r="E5" s="53" t="s">
        <v>418</v>
      </c>
      <c r="F5" s="54"/>
    </row>
    <row r="6" spans="1:6" s="55" customFormat="1" ht="12.75" customHeight="1" x14ac:dyDescent="0.25">
      <c r="A6" s="56" t="s">
        <v>419</v>
      </c>
      <c r="B6" s="1137"/>
      <c r="C6" s="1138"/>
      <c r="D6" s="57" t="s">
        <v>2</v>
      </c>
      <c r="E6" s="58" t="s">
        <v>420</v>
      </c>
      <c r="F6" s="59"/>
    </row>
    <row r="7" spans="1:6" x14ac:dyDescent="0.25">
      <c r="A7" s="35" t="s">
        <v>421</v>
      </c>
      <c r="B7" s="60" t="s">
        <v>422</v>
      </c>
      <c r="C7" s="61" t="s">
        <v>6</v>
      </c>
      <c r="D7" s="62">
        <f>SUM(D8:D11)</f>
        <v>343671.61</v>
      </c>
      <c r="E7" s="63">
        <f>SUM(E8:E11)</f>
        <v>46604.090000000004</v>
      </c>
      <c r="F7" s="64"/>
    </row>
    <row r="8" spans="1:6" x14ac:dyDescent="0.25">
      <c r="A8" s="11" t="s">
        <v>423</v>
      </c>
      <c r="B8" s="65">
        <v>501</v>
      </c>
      <c r="C8" s="66" t="s">
        <v>9</v>
      </c>
      <c r="D8" s="67">
        <v>227022.4</v>
      </c>
      <c r="E8" s="68">
        <v>22536.240000000002</v>
      </c>
      <c r="F8" s="64"/>
    </row>
    <row r="9" spans="1:6" x14ac:dyDescent="0.25">
      <c r="A9" s="11" t="s">
        <v>424</v>
      </c>
      <c r="B9" s="65">
        <v>502</v>
      </c>
      <c r="C9" s="66" t="s">
        <v>12</v>
      </c>
      <c r="D9" s="67">
        <v>116012.93</v>
      </c>
      <c r="E9" s="68">
        <v>20710.88</v>
      </c>
      <c r="F9" s="64"/>
    </row>
    <row r="10" spans="1:6" x14ac:dyDescent="0.25">
      <c r="A10" s="11" t="s">
        <v>425</v>
      </c>
      <c r="B10" s="65">
        <v>503</v>
      </c>
      <c r="C10" s="66" t="s">
        <v>15</v>
      </c>
      <c r="D10" s="67">
        <v>0</v>
      </c>
      <c r="E10" s="68">
        <v>0</v>
      </c>
      <c r="F10" s="64"/>
    </row>
    <row r="11" spans="1:6" x14ac:dyDescent="0.25">
      <c r="A11" s="11" t="s">
        <v>426</v>
      </c>
      <c r="B11" s="65">
        <v>504</v>
      </c>
      <c r="C11" s="66" t="s">
        <v>18</v>
      </c>
      <c r="D11" s="67">
        <v>636.28</v>
      </c>
      <c r="E11" s="68">
        <v>3356.97</v>
      </c>
      <c r="F11" s="64"/>
    </row>
    <row r="12" spans="1:6" x14ac:dyDescent="0.25">
      <c r="A12" s="11" t="s">
        <v>427</v>
      </c>
      <c r="B12" s="65" t="s">
        <v>428</v>
      </c>
      <c r="C12" s="66" t="s">
        <v>21</v>
      </c>
      <c r="D12" s="69">
        <f>SUM(D13:D16)</f>
        <v>388471.36</v>
      </c>
      <c r="E12" s="70">
        <f>SUM(E13:E16)</f>
        <v>47236.43</v>
      </c>
      <c r="F12" s="64"/>
    </row>
    <row r="13" spans="1:6" x14ac:dyDescent="0.25">
      <c r="A13" s="11" t="s">
        <v>429</v>
      </c>
      <c r="B13" s="65">
        <v>511</v>
      </c>
      <c r="C13" s="66" t="s">
        <v>24</v>
      </c>
      <c r="D13" s="67">
        <v>61729.69</v>
      </c>
      <c r="E13" s="68">
        <v>5417.22</v>
      </c>
      <c r="F13" s="64"/>
    </row>
    <row r="14" spans="1:6" x14ac:dyDescent="0.25">
      <c r="A14" s="11" t="s">
        <v>430</v>
      </c>
      <c r="B14" s="65">
        <v>512</v>
      </c>
      <c r="C14" s="66" t="s">
        <v>27</v>
      </c>
      <c r="D14" s="67">
        <v>75668.17</v>
      </c>
      <c r="E14" s="68">
        <v>5327.83</v>
      </c>
      <c r="F14" s="64"/>
    </row>
    <row r="15" spans="1:6" x14ac:dyDescent="0.25">
      <c r="A15" s="11" t="s">
        <v>431</v>
      </c>
      <c r="B15" s="65">
        <v>513</v>
      </c>
      <c r="C15" s="66" t="s">
        <v>30</v>
      </c>
      <c r="D15" s="67">
        <v>3415.26</v>
      </c>
      <c r="E15" s="68">
        <v>2423.34</v>
      </c>
      <c r="F15" s="64"/>
    </row>
    <row r="16" spans="1:6" x14ac:dyDescent="0.25">
      <c r="A16" s="11" t="s">
        <v>432</v>
      </c>
      <c r="B16" s="65">
        <v>518</v>
      </c>
      <c r="C16" s="66" t="s">
        <v>33</v>
      </c>
      <c r="D16" s="67">
        <v>247658.23999999999</v>
      </c>
      <c r="E16" s="68">
        <v>34068.04</v>
      </c>
      <c r="F16" s="64"/>
    </row>
    <row r="17" spans="1:6" x14ac:dyDescent="0.25">
      <c r="A17" s="11" t="s">
        <v>433</v>
      </c>
      <c r="B17" s="65" t="s">
        <v>434</v>
      </c>
      <c r="C17" s="66" t="s">
        <v>36</v>
      </c>
      <c r="D17" s="69">
        <f>SUM(D18:D22)</f>
        <v>1823667.3699999999</v>
      </c>
      <c r="E17" s="70">
        <f>SUM(E18:E22)</f>
        <v>122285.03000000001</v>
      </c>
      <c r="F17" s="64"/>
    </row>
    <row r="18" spans="1:6" x14ac:dyDescent="0.25">
      <c r="A18" s="11" t="s">
        <v>435</v>
      </c>
      <c r="B18" s="65">
        <v>521</v>
      </c>
      <c r="C18" s="66" t="s">
        <v>39</v>
      </c>
      <c r="D18" s="67">
        <v>1362477.24</v>
      </c>
      <c r="E18" s="68">
        <v>96072.27</v>
      </c>
      <c r="F18" s="64"/>
    </row>
    <row r="19" spans="1:6" x14ac:dyDescent="0.25">
      <c r="A19" s="11" t="s">
        <v>436</v>
      </c>
      <c r="B19" s="65">
        <v>524</v>
      </c>
      <c r="C19" s="66" t="s">
        <v>42</v>
      </c>
      <c r="D19" s="67">
        <v>434893.14</v>
      </c>
      <c r="E19" s="68">
        <v>25892.77</v>
      </c>
      <c r="F19" s="64"/>
    </row>
    <row r="20" spans="1:6" x14ac:dyDescent="0.25">
      <c r="A20" s="11" t="s">
        <v>437</v>
      </c>
      <c r="B20" s="65">
        <v>525</v>
      </c>
      <c r="C20" s="66" t="s">
        <v>45</v>
      </c>
      <c r="D20" s="67">
        <v>9758.5</v>
      </c>
      <c r="E20" s="68">
        <v>0</v>
      </c>
      <c r="F20" s="64"/>
    </row>
    <row r="21" spans="1:6" x14ac:dyDescent="0.25">
      <c r="A21" s="11" t="s">
        <v>438</v>
      </c>
      <c r="B21" s="65">
        <v>527</v>
      </c>
      <c r="C21" s="66" t="s">
        <v>48</v>
      </c>
      <c r="D21" s="67">
        <v>16523.689999999999</v>
      </c>
      <c r="E21" s="68">
        <v>319.99</v>
      </c>
      <c r="F21" s="64"/>
    </row>
    <row r="22" spans="1:6" x14ac:dyDescent="0.25">
      <c r="A22" s="11" t="s">
        <v>439</v>
      </c>
      <c r="B22" s="65">
        <v>528</v>
      </c>
      <c r="C22" s="66" t="s">
        <v>51</v>
      </c>
      <c r="D22" s="67">
        <v>14.8</v>
      </c>
      <c r="E22" s="68">
        <v>0</v>
      </c>
      <c r="F22" s="64"/>
    </row>
    <row r="23" spans="1:6" x14ac:dyDescent="0.25">
      <c r="A23" s="11" t="s">
        <v>440</v>
      </c>
      <c r="B23" s="65" t="s">
        <v>441</v>
      </c>
      <c r="C23" s="66" t="s">
        <v>54</v>
      </c>
      <c r="D23" s="69">
        <f>SUM(D24:D26)</f>
        <v>2322.9900000000002</v>
      </c>
      <c r="E23" s="70">
        <f>SUM(E24:E26)</f>
        <v>132.09</v>
      </c>
      <c r="F23" s="64"/>
    </row>
    <row r="24" spans="1:6" x14ac:dyDescent="0.25">
      <c r="A24" s="11" t="s">
        <v>442</v>
      </c>
      <c r="B24" s="65">
        <v>531</v>
      </c>
      <c r="C24" s="66" t="s">
        <v>57</v>
      </c>
      <c r="D24" s="67">
        <v>240.98</v>
      </c>
      <c r="E24" s="68">
        <v>52.91</v>
      </c>
      <c r="F24" s="64"/>
    </row>
    <row r="25" spans="1:6" x14ac:dyDescent="0.25">
      <c r="A25" s="11" t="s">
        <v>443</v>
      </c>
      <c r="B25" s="65">
        <v>532</v>
      </c>
      <c r="C25" s="66" t="s">
        <v>60</v>
      </c>
      <c r="D25" s="67">
        <v>729.59</v>
      </c>
      <c r="E25" s="68">
        <v>0</v>
      </c>
      <c r="F25" s="64"/>
    </row>
    <row r="26" spans="1:6" x14ac:dyDescent="0.25">
      <c r="A26" s="11" t="s">
        <v>444</v>
      </c>
      <c r="B26" s="65">
        <v>538</v>
      </c>
      <c r="C26" s="66" t="s">
        <v>63</v>
      </c>
      <c r="D26" s="67">
        <v>1352.42</v>
      </c>
      <c r="E26" s="68">
        <v>79.180000000000007</v>
      </c>
      <c r="F26" s="64"/>
    </row>
    <row r="27" spans="1:6" x14ac:dyDescent="0.25">
      <c r="A27" s="11" t="s">
        <v>445</v>
      </c>
      <c r="B27" s="65" t="s">
        <v>446</v>
      </c>
      <c r="C27" s="66" t="s">
        <v>66</v>
      </c>
      <c r="D27" s="69">
        <f>SUM(D28:D35)</f>
        <v>505866.36</v>
      </c>
      <c r="E27" s="70">
        <f>SUM(E28:E35)</f>
        <v>22801.670000000002</v>
      </c>
      <c r="F27" s="64"/>
    </row>
    <row r="28" spans="1:6" x14ac:dyDescent="0.25">
      <c r="A28" s="11" t="s">
        <v>447</v>
      </c>
      <c r="B28" s="65">
        <v>541</v>
      </c>
      <c r="C28" s="66" t="s">
        <v>69</v>
      </c>
      <c r="D28" s="67">
        <v>4.59</v>
      </c>
      <c r="E28" s="68">
        <v>0</v>
      </c>
      <c r="F28" s="64"/>
    </row>
    <row r="29" spans="1:6" x14ac:dyDescent="0.25">
      <c r="A29" s="11" t="s">
        <v>448</v>
      </c>
      <c r="B29" s="65">
        <v>542</v>
      </c>
      <c r="C29" s="66" t="s">
        <v>72</v>
      </c>
      <c r="D29" s="67">
        <v>73.78</v>
      </c>
      <c r="E29" s="68">
        <v>234.47</v>
      </c>
      <c r="F29" s="64"/>
    </row>
    <row r="30" spans="1:6" x14ac:dyDescent="0.25">
      <c r="A30" s="11" t="s">
        <v>449</v>
      </c>
      <c r="B30" s="65">
        <v>543</v>
      </c>
      <c r="C30" s="66" t="s">
        <v>75</v>
      </c>
      <c r="D30" s="67">
        <v>834.99</v>
      </c>
      <c r="E30" s="68">
        <v>34.26</v>
      </c>
      <c r="F30" s="64"/>
    </row>
    <row r="31" spans="1:6" x14ac:dyDescent="0.25">
      <c r="A31" s="11" t="s">
        <v>450</v>
      </c>
      <c r="B31" s="65">
        <v>544</v>
      </c>
      <c r="C31" s="66" t="s">
        <v>78</v>
      </c>
      <c r="D31" s="67">
        <v>6019.41</v>
      </c>
      <c r="E31" s="68">
        <v>129.83000000000001</v>
      </c>
      <c r="F31" s="64"/>
    </row>
    <row r="32" spans="1:6" x14ac:dyDescent="0.25">
      <c r="A32" s="11" t="s">
        <v>451</v>
      </c>
      <c r="B32" s="65">
        <v>545</v>
      </c>
      <c r="C32" s="66" t="s">
        <v>81</v>
      </c>
      <c r="D32" s="67">
        <v>4307.6400000000003</v>
      </c>
      <c r="E32" s="68">
        <v>405.26</v>
      </c>
      <c r="F32" s="64"/>
    </row>
    <row r="33" spans="1:6" x14ac:dyDescent="0.25">
      <c r="A33" s="11" t="s">
        <v>452</v>
      </c>
      <c r="B33" s="65">
        <v>546</v>
      </c>
      <c r="C33" s="66" t="s">
        <v>84</v>
      </c>
      <c r="D33" s="67">
        <v>40</v>
      </c>
      <c r="E33" s="68">
        <v>20</v>
      </c>
      <c r="F33" s="64"/>
    </row>
    <row r="34" spans="1:6" x14ac:dyDescent="0.25">
      <c r="A34" s="11" t="s">
        <v>453</v>
      </c>
      <c r="B34" s="65">
        <v>548</v>
      </c>
      <c r="C34" s="66" t="s">
        <v>87</v>
      </c>
      <c r="D34" s="67">
        <v>19.73</v>
      </c>
      <c r="E34" s="68">
        <v>0.7</v>
      </c>
      <c r="F34" s="64"/>
    </row>
    <row r="35" spans="1:6" x14ac:dyDescent="0.25">
      <c r="A35" s="11" t="s">
        <v>454</v>
      </c>
      <c r="B35" s="65">
        <v>549</v>
      </c>
      <c r="C35" s="66" t="s">
        <v>90</v>
      </c>
      <c r="D35" s="67">
        <v>494566.22</v>
      </c>
      <c r="E35" s="68">
        <v>21977.15</v>
      </c>
      <c r="F35" s="64"/>
    </row>
    <row r="36" spans="1:6" ht="12.75" customHeight="1" x14ac:dyDescent="0.25">
      <c r="A36" s="11" t="s">
        <v>455</v>
      </c>
      <c r="B36" s="65" t="s">
        <v>456</v>
      </c>
      <c r="C36" s="66" t="s">
        <v>93</v>
      </c>
      <c r="D36" s="69">
        <f>SUM(D37:D42)</f>
        <v>742336.48</v>
      </c>
      <c r="E36" s="70">
        <f>SUM(E37:E42)</f>
        <v>4460.07</v>
      </c>
      <c r="F36" s="64"/>
    </row>
    <row r="37" spans="1:6" x14ac:dyDescent="0.25">
      <c r="A37" s="11" t="s">
        <v>457</v>
      </c>
      <c r="B37" s="65">
        <v>551</v>
      </c>
      <c r="C37" s="66" t="s">
        <v>96</v>
      </c>
      <c r="D37" s="67">
        <v>741157.89</v>
      </c>
      <c r="E37" s="68">
        <v>4013.45</v>
      </c>
      <c r="F37" s="64"/>
    </row>
    <row r="38" spans="1:6" ht="12.75" customHeight="1" x14ac:dyDescent="0.25">
      <c r="A38" s="11" t="s">
        <v>458</v>
      </c>
      <c r="B38" s="65">
        <v>552</v>
      </c>
      <c r="C38" s="66" t="s">
        <v>99</v>
      </c>
      <c r="D38" s="67">
        <v>0</v>
      </c>
      <c r="E38" s="68">
        <v>442.37</v>
      </c>
      <c r="F38" s="64"/>
    </row>
    <row r="39" spans="1:6" x14ac:dyDescent="0.25">
      <c r="A39" s="11" t="s">
        <v>459</v>
      </c>
      <c r="B39" s="65">
        <v>553</v>
      </c>
      <c r="C39" s="66" t="s">
        <v>102</v>
      </c>
      <c r="D39" s="67">
        <v>0</v>
      </c>
      <c r="E39" s="68">
        <v>0</v>
      </c>
      <c r="F39" s="64"/>
    </row>
    <row r="40" spans="1:6" x14ac:dyDescent="0.25">
      <c r="A40" s="11" t="s">
        <v>460</v>
      </c>
      <c r="B40" s="65">
        <v>554</v>
      </c>
      <c r="C40" s="66" t="s">
        <v>105</v>
      </c>
      <c r="D40" s="67">
        <v>0</v>
      </c>
      <c r="E40" s="68">
        <v>0</v>
      </c>
      <c r="F40" s="64"/>
    </row>
    <row r="41" spans="1:6" x14ac:dyDescent="0.25">
      <c r="A41" s="11" t="s">
        <v>461</v>
      </c>
      <c r="B41" s="65">
        <v>556</v>
      </c>
      <c r="C41" s="66" t="s">
        <v>108</v>
      </c>
      <c r="D41" s="67">
        <v>0</v>
      </c>
      <c r="E41" s="68">
        <v>0</v>
      </c>
      <c r="F41" s="64"/>
    </row>
    <row r="42" spans="1:6" x14ac:dyDescent="0.25">
      <c r="A42" s="11" t="s">
        <v>462</v>
      </c>
      <c r="B42" s="65">
        <v>559</v>
      </c>
      <c r="C42" s="66" t="s">
        <v>111</v>
      </c>
      <c r="D42" s="67">
        <v>1178.5899999999999</v>
      </c>
      <c r="E42" s="68">
        <v>4.25</v>
      </c>
      <c r="F42" s="64"/>
    </row>
    <row r="43" spans="1:6" x14ac:dyDescent="0.25">
      <c r="A43" s="11" t="s">
        <v>463</v>
      </c>
      <c r="B43" s="65" t="s">
        <v>464</v>
      </c>
      <c r="C43" s="66" t="s">
        <v>114</v>
      </c>
      <c r="D43" s="69">
        <f>SUM(D44:D45)</f>
        <v>2234.2199999999998</v>
      </c>
      <c r="E43" s="70">
        <f>SUM(E44:E45)</f>
        <v>69.88</v>
      </c>
      <c r="F43" s="64"/>
    </row>
    <row r="44" spans="1:6" x14ac:dyDescent="0.25">
      <c r="A44" s="11" t="s">
        <v>465</v>
      </c>
      <c r="B44" s="65">
        <v>581</v>
      </c>
      <c r="C44" s="66" t="s">
        <v>117</v>
      </c>
      <c r="D44" s="67">
        <v>0</v>
      </c>
      <c r="E44" s="68">
        <v>0</v>
      </c>
      <c r="F44" s="64"/>
    </row>
    <row r="45" spans="1:6" x14ac:dyDescent="0.25">
      <c r="A45" s="11" t="s">
        <v>466</v>
      </c>
      <c r="B45" s="65">
        <v>582</v>
      </c>
      <c r="C45" s="66" t="s">
        <v>120</v>
      </c>
      <c r="D45" s="67">
        <v>2234.2199999999998</v>
      </c>
      <c r="E45" s="68">
        <v>69.88</v>
      </c>
      <c r="F45" s="64"/>
    </row>
    <row r="46" spans="1:6" x14ac:dyDescent="0.25">
      <c r="A46" s="11" t="s">
        <v>467</v>
      </c>
      <c r="B46" s="65" t="s">
        <v>468</v>
      </c>
      <c r="C46" s="66" t="s">
        <v>123</v>
      </c>
      <c r="D46" s="69">
        <f>D47</f>
        <v>0</v>
      </c>
      <c r="E46" s="70">
        <f>E47</f>
        <v>0</v>
      </c>
      <c r="F46" s="64"/>
    </row>
    <row r="47" spans="1:6" x14ac:dyDescent="0.25">
      <c r="A47" s="11" t="s">
        <v>469</v>
      </c>
      <c r="B47" s="65">
        <v>595</v>
      </c>
      <c r="C47" s="66" t="s">
        <v>126</v>
      </c>
      <c r="D47" s="67">
        <v>0</v>
      </c>
      <c r="E47" s="68">
        <v>0</v>
      </c>
      <c r="F47" s="64"/>
    </row>
    <row r="48" spans="1:6" ht="23.25" customHeight="1" thickBot="1" x14ac:dyDescent="0.3">
      <c r="A48" s="21" t="s">
        <v>470</v>
      </c>
      <c r="B48" s="71" t="s">
        <v>471</v>
      </c>
      <c r="C48" s="72" t="s">
        <v>129</v>
      </c>
      <c r="D48" s="73">
        <f>D7+D12+D17+D23+D27+D36+D43+D46</f>
        <v>3808570.39</v>
      </c>
      <c r="E48" s="74">
        <f>E7+E12+E17+E23+E27+E36+E43+E46</f>
        <v>243589.26000000004</v>
      </c>
      <c r="F48" s="64"/>
    </row>
    <row r="49" spans="1:6" ht="12.75" customHeight="1" thickBot="1" x14ac:dyDescent="0.3">
      <c r="A49" s="1139" t="s">
        <v>472</v>
      </c>
      <c r="B49" s="1140"/>
      <c r="C49" s="1140"/>
      <c r="D49" s="1140"/>
      <c r="E49" s="1141"/>
      <c r="F49" s="54"/>
    </row>
    <row r="50" spans="1:6" x14ac:dyDescent="0.25">
      <c r="A50" s="35" t="s">
        <v>473</v>
      </c>
      <c r="B50" s="75" t="s">
        <v>474</v>
      </c>
      <c r="C50" s="61" t="s">
        <v>132</v>
      </c>
      <c r="D50" s="62">
        <f>SUM(D51:D53)</f>
        <v>248145.86</v>
      </c>
      <c r="E50" s="63">
        <f>SUM(E51:E53)</f>
        <v>267451.20999999996</v>
      </c>
      <c r="F50" s="64"/>
    </row>
    <row r="51" spans="1:6" x14ac:dyDescent="0.25">
      <c r="A51" s="11" t="s">
        <v>475</v>
      </c>
      <c r="B51" s="76">
        <v>601</v>
      </c>
      <c r="C51" s="66" t="s">
        <v>135</v>
      </c>
      <c r="D51" s="67">
        <v>0</v>
      </c>
      <c r="E51" s="68">
        <v>0</v>
      </c>
      <c r="F51" s="64"/>
    </row>
    <row r="52" spans="1:6" x14ac:dyDescent="0.25">
      <c r="A52" s="11" t="s">
        <v>476</v>
      </c>
      <c r="B52" s="76">
        <v>602</v>
      </c>
      <c r="C52" s="66" t="s">
        <v>138</v>
      </c>
      <c r="D52" s="67">
        <v>247381.59</v>
      </c>
      <c r="E52" s="68">
        <v>262448.49</v>
      </c>
      <c r="F52" s="64"/>
    </row>
    <row r="53" spans="1:6" x14ac:dyDescent="0.25">
      <c r="A53" s="11" t="s">
        <v>477</v>
      </c>
      <c r="B53" s="76">
        <v>604</v>
      </c>
      <c r="C53" s="66" t="s">
        <v>141</v>
      </c>
      <c r="D53" s="67">
        <v>764.27</v>
      </c>
      <c r="E53" s="68">
        <v>5002.72</v>
      </c>
      <c r="F53" s="64"/>
    </row>
    <row r="54" spans="1:6" x14ac:dyDescent="0.25">
      <c r="A54" s="11" t="s">
        <v>478</v>
      </c>
      <c r="B54" s="76" t="s">
        <v>479</v>
      </c>
      <c r="C54" s="66" t="s">
        <v>144</v>
      </c>
      <c r="D54" s="69">
        <f>SUM(D55:D58)</f>
        <v>-108616.05</v>
      </c>
      <c r="E54" s="70">
        <f>SUM(E55:E58)</f>
        <v>4456.91</v>
      </c>
      <c r="F54" s="64"/>
    </row>
    <row r="55" spans="1:6" x14ac:dyDescent="0.25">
      <c r="A55" s="11" t="s">
        <v>480</v>
      </c>
      <c r="B55" s="76">
        <v>611</v>
      </c>
      <c r="C55" s="66" t="s">
        <v>147</v>
      </c>
      <c r="D55" s="67">
        <v>-108616.05</v>
      </c>
      <c r="E55" s="68">
        <v>4456.91</v>
      </c>
      <c r="F55" s="64"/>
    </row>
    <row r="56" spans="1:6" x14ac:dyDescent="0.25">
      <c r="A56" s="11" t="s">
        <v>481</v>
      </c>
      <c r="B56" s="76">
        <v>612</v>
      </c>
      <c r="C56" s="66" t="s">
        <v>150</v>
      </c>
      <c r="D56" s="67">
        <v>0</v>
      </c>
      <c r="E56" s="68">
        <v>0</v>
      </c>
      <c r="F56" s="64"/>
    </row>
    <row r="57" spans="1:6" x14ac:dyDescent="0.25">
      <c r="A57" s="11" t="s">
        <v>482</v>
      </c>
      <c r="B57" s="76">
        <v>613</v>
      </c>
      <c r="C57" s="66" t="s">
        <v>153</v>
      </c>
      <c r="D57" s="67">
        <v>0</v>
      </c>
      <c r="E57" s="68">
        <v>0</v>
      </c>
      <c r="F57" s="64"/>
    </row>
    <row r="58" spans="1:6" x14ac:dyDescent="0.25">
      <c r="A58" s="11" t="s">
        <v>483</v>
      </c>
      <c r="B58" s="76">
        <v>614</v>
      </c>
      <c r="C58" s="66" t="s">
        <v>156</v>
      </c>
      <c r="D58" s="67">
        <v>0</v>
      </c>
      <c r="E58" s="68">
        <v>0</v>
      </c>
      <c r="F58" s="64"/>
    </row>
    <row r="59" spans="1:6" x14ac:dyDescent="0.25">
      <c r="A59" s="11" t="s">
        <v>484</v>
      </c>
      <c r="B59" s="76" t="s">
        <v>485</v>
      </c>
      <c r="C59" s="66" t="s">
        <v>159</v>
      </c>
      <c r="D59" s="69">
        <f>SUM(D60:D63)</f>
        <v>-11246.7</v>
      </c>
      <c r="E59" s="70">
        <f>SUM(E60:E63)</f>
        <v>394.25</v>
      </c>
      <c r="F59" s="64"/>
    </row>
    <row r="60" spans="1:6" x14ac:dyDescent="0.25">
      <c r="A60" s="11" t="s">
        <v>486</v>
      </c>
      <c r="B60" s="76">
        <v>621</v>
      </c>
      <c r="C60" s="66" t="s">
        <v>162</v>
      </c>
      <c r="D60" s="67">
        <v>442.11</v>
      </c>
      <c r="E60" s="68">
        <v>394.25</v>
      </c>
      <c r="F60" s="64"/>
    </row>
    <row r="61" spans="1:6" x14ac:dyDescent="0.25">
      <c r="A61" s="11" t="s">
        <v>487</v>
      </c>
      <c r="B61" s="76">
        <v>622</v>
      </c>
      <c r="C61" s="66" t="s">
        <v>165</v>
      </c>
      <c r="D61" s="67">
        <v>59.8</v>
      </c>
      <c r="E61" s="68">
        <v>0</v>
      </c>
      <c r="F61" s="64"/>
    </row>
    <row r="62" spans="1:6" x14ac:dyDescent="0.25">
      <c r="A62" s="11" t="s">
        <v>488</v>
      </c>
      <c r="B62" s="76">
        <v>623</v>
      </c>
      <c r="C62" s="66" t="s">
        <v>168</v>
      </c>
      <c r="D62" s="67">
        <v>-3263.88</v>
      </c>
      <c r="E62" s="68">
        <v>0</v>
      </c>
      <c r="F62" s="64"/>
    </row>
    <row r="63" spans="1:6" x14ac:dyDescent="0.25">
      <c r="A63" s="11" t="s">
        <v>489</v>
      </c>
      <c r="B63" s="76">
        <v>624</v>
      </c>
      <c r="C63" s="66" t="s">
        <v>170</v>
      </c>
      <c r="D63" s="67">
        <v>-8484.73</v>
      </c>
      <c r="E63" s="68">
        <v>0</v>
      </c>
      <c r="F63" s="64"/>
    </row>
    <row r="64" spans="1:6" x14ac:dyDescent="0.25">
      <c r="A64" s="11" t="s">
        <v>490</v>
      </c>
      <c r="B64" s="76" t="s">
        <v>491</v>
      </c>
      <c r="C64" s="66" t="s">
        <v>173</v>
      </c>
      <c r="D64" s="69">
        <f>SUM(D65:D71)</f>
        <v>746431.70000000007</v>
      </c>
      <c r="E64" s="70">
        <f>SUM(E65:E71)</f>
        <v>29086.91</v>
      </c>
      <c r="F64" s="64"/>
    </row>
    <row r="65" spans="1:6" x14ac:dyDescent="0.25">
      <c r="A65" s="11" t="s">
        <v>492</v>
      </c>
      <c r="B65" s="76">
        <v>641</v>
      </c>
      <c r="C65" s="66" t="s">
        <v>176</v>
      </c>
      <c r="D65" s="67">
        <v>420.51</v>
      </c>
      <c r="E65" s="68">
        <v>100.45</v>
      </c>
      <c r="F65" s="64"/>
    </row>
    <row r="66" spans="1:6" x14ac:dyDescent="0.25">
      <c r="A66" s="11" t="s">
        <v>493</v>
      </c>
      <c r="B66" s="76">
        <v>642</v>
      </c>
      <c r="C66" s="66" t="s">
        <v>179</v>
      </c>
      <c r="D66" s="67">
        <v>0</v>
      </c>
      <c r="E66" s="68">
        <v>0</v>
      </c>
      <c r="F66" s="64"/>
    </row>
    <row r="67" spans="1:6" x14ac:dyDescent="0.25">
      <c r="A67" s="11" t="s">
        <v>494</v>
      </c>
      <c r="B67" s="76">
        <v>643</v>
      </c>
      <c r="C67" s="66" t="s">
        <v>182</v>
      </c>
      <c r="D67" s="67">
        <v>5.71</v>
      </c>
      <c r="E67" s="68">
        <v>0</v>
      </c>
      <c r="F67" s="64"/>
    </row>
    <row r="68" spans="1:6" x14ac:dyDescent="0.25">
      <c r="A68" s="11" t="s">
        <v>495</v>
      </c>
      <c r="B68" s="76">
        <v>644</v>
      </c>
      <c r="C68" s="66" t="s">
        <v>185</v>
      </c>
      <c r="D68" s="67">
        <v>3681.72</v>
      </c>
      <c r="E68" s="68">
        <v>0.96</v>
      </c>
      <c r="F68" s="64"/>
    </row>
    <row r="69" spans="1:6" x14ac:dyDescent="0.25">
      <c r="A69" s="11" t="s">
        <v>496</v>
      </c>
      <c r="B69" s="76">
        <v>645</v>
      </c>
      <c r="C69" s="66" t="s">
        <v>188</v>
      </c>
      <c r="D69" s="67">
        <v>752.86</v>
      </c>
      <c r="E69" s="68">
        <v>112.12</v>
      </c>
      <c r="F69" s="64"/>
    </row>
    <row r="70" spans="1:6" x14ac:dyDescent="0.25">
      <c r="A70" s="11" t="s">
        <v>497</v>
      </c>
      <c r="B70" s="76">
        <v>648</v>
      </c>
      <c r="C70" s="66" t="s">
        <v>191</v>
      </c>
      <c r="D70" s="67">
        <v>130999.85</v>
      </c>
      <c r="E70" s="68">
        <v>0</v>
      </c>
      <c r="F70" s="64"/>
    </row>
    <row r="71" spans="1:6" x14ac:dyDescent="0.25">
      <c r="A71" s="11" t="s">
        <v>498</v>
      </c>
      <c r="B71" s="76">
        <v>649</v>
      </c>
      <c r="C71" s="66" t="s">
        <v>194</v>
      </c>
      <c r="D71" s="67">
        <v>610571.05000000005</v>
      </c>
      <c r="E71" s="68">
        <v>28873.38</v>
      </c>
      <c r="F71" s="64"/>
    </row>
    <row r="72" spans="1:6" ht="12.75" customHeight="1" x14ac:dyDescent="0.25">
      <c r="A72" s="11" t="s">
        <v>499</v>
      </c>
      <c r="B72" s="76" t="s">
        <v>500</v>
      </c>
      <c r="C72" s="66" t="s">
        <v>197</v>
      </c>
      <c r="D72" s="69">
        <f>SUM(D73:D79)</f>
        <v>1511.3</v>
      </c>
      <c r="E72" s="70">
        <f>SUM(E73:E79)</f>
        <v>2434.81</v>
      </c>
      <c r="F72" s="64"/>
    </row>
    <row r="73" spans="1:6" x14ac:dyDescent="0.25">
      <c r="A73" s="11" t="s">
        <v>501</v>
      </c>
      <c r="B73" s="76">
        <v>652</v>
      </c>
      <c r="C73" s="66" t="s">
        <v>200</v>
      </c>
      <c r="D73" s="67">
        <v>184.8</v>
      </c>
      <c r="E73" s="68">
        <v>2415.08</v>
      </c>
      <c r="F73" s="64"/>
    </row>
    <row r="74" spans="1:6" x14ac:dyDescent="0.25">
      <c r="A74" s="11" t="s">
        <v>502</v>
      </c>
      <c r="B74" s="76">
        <v>653</v>
      </c>
      <c r="C74" s="66" t="s">
        <v>203</v>
      </c>
      <c r="D74" s="67">
        <v>0</v>
      </c>
      <c r="E74" s="68">
        <v>0</v>
      </c>
      <c r="F74" s="64"/>
    </row>
    <row r="75" spans="1:6" x14ac:dyDescent="0.25">
      <c r="A75" s="11" t="s">
        <v>503</v>
      </c>
      <c r="B75" s="76">
        <v>654</v>
      </c>
      <c r="C75" s="66" t="s">
        <v>206</v>
      </c>
      <c r="D75" s="67">
        <v>0</v>
      </c>
      <c r="E75" s="68">
        <v>0</v>
      </c>
      <c r="F75" s="64"/>
    </row>
    <row r="76" spans="1:6" x14ac:dyDescent="0.25">
      <c r="A76" s="11" t="s">
        <v>504</v>
      </c>
      <c r="B76" s="76">
        <v>655</v>
      </c>
      <c r="C76" s="66" t="s">
        <v>209</v>
      </c>
      <c r="D76" s="67">
        <v>0</v>
      </c>
      <c r="E76" s="68">
        <v>0</v>
      </c>
      <c r="F76" s="64"/>
    </row>
    <row r="77" spans="1:6" x14ac:dyDescent="0.25">
      <c r="A77" s="11" t="s">
        <v>505</v>
      </c>
      <c r="B77" s="76">
        <v>656</v>
      </c>
      <c r="C77" s="66" t="s">
        <v>212</v>
      </c>
      <c r="D77" s="67">
        <v>0</v>
      </c>
      <c r="E77" s="68">
        <v>0</v>
      </c>
      <c r="F77" s="64"/>
    </row>
    <row r="78" spans="1:6" x14ac:dyDescent="0.25">
      <c r="A78" s="11" t="s">
        <v>506</v>
      </c>
      <c r="B78" s="76">
        <v>657</v>
      </c>
      <c r="C78" s="66" t="s">
        <v>215</v>
      </c>
      <c r="D78" s="67">
        <v>0</v>
      </c>
      <c r="E78" s="68">
        <v>0.43</v>
      </c>
      <c r="F78" s="64"/>
    </row>
    <row r="79" spans="1:6" x14ac:dyDescent="0.25">
      <c r="A79" s="11" t="s">
        <v>507</v>
      </c>
      <c r="B79" s="76">
        <v>659</v>
      </c>
      <c r="C79" s="66" t="s">
        <v>218</v>
      </c>
      <c r="D79" s="67">
        <v>1326.5</v>
      </c>
      <c r="E79" s="68">
        <v>19.3</v>
      </c>
      <c r="F79" s="64"/>
    </row>
    <row r="80" spans="1:6" x14ac:dyDescent="0.25">
      <c r="A80" s="11" t="s">
        <v>508</v>
      </c>
      <c r="B80" s="76" t="s">
        <v>509</v>
      </c>
      <c r="C80" s="66" t="s">
        <v>221</v>
      </c>
      <c r="D80" s="69">
        <f>SUM(D81:D83)</f>
        <v>4180.32</v>
      </c>
      <c r="E80" s="70">
        <f>SUM(E81:E83)</f>
        <v>0</v>
      </c>
      <c r="F80" s="64"/>
    </row>
    <row r="81" spans="1:6" x14ac:dyDescent="0.25">
      <c r="A81" s="11" t="s">
        <v>510</v>
      </c>
      <c r="B81" s="76">
        <v>681</v>
      </c>
      <c r="C81" s="66" t="s">
        <v>224</v>
      </c>
      <c r="D81" s="67">
        <v>0</v>
      </c>
      <c r="E81" s="68">
        <v>0</v>
      </c>
      <c r="F81" s="64"/>
    </row>
    <row r="82" spans="1:6" x14ac:dyDescent="0.25">
      <c r="A82" s="11" t="s">
        <v>511</v>
      </c>
      <c r="B82" s="76">
        <v>682</v>
      </c>
      <c r="C82" s="66" t="s">
        <v>227</v>
      </c>
      <c r="D82" s="67">
        <v>4180.32</v>
      </c>
      <c r="E82" s="68">
        <v>0</v>
      </c>
      <c r="F82" s="64"/>
    </row>
    <row r="83" spans="1:6" x14ac:dyDescent="0.25">
      <c r="A83" s="11" t="s">
        <v>512</v>
      </c>
      <c r="B83" s="76">
        <v>684</v>
      </c>
      <c r="C83" s="66" t="s">
        <v>230</v>
      </c>
      <c r="D83" s="67">
        <v>0</v>
      </c>
      <c r="E83" s="68">
        <v>0</v>
      </c>
      <c r="F83" s="64"/>
    </row>
    <row r="84" spans="1:6" x14ac:dyDescent="0.25">
      <c r="A84" s="11" t="s">
        <v>513</v>
      </c>
      <c r="B84" s="76" t="s">
        <v>514</v>
      </c>
      <c r="C84" s="66" t="s">
        <v>233</v>
      </c>
      <c r="D84" s="69">
        <f>D85</f>
        <v>2935361.87</v>
      </c>
      <c r="E84" s="70">
        <f>E85</f>
        <v>0</v>
      </c>
      <c r="F84" s="64"/>
    </row>
    <row r="85" spans="1:6" x14ac:dyDescent="0.25">
      <c r="A85" s="11" t="s">
        <v>515</v>
      </c>
      <c r="B85" s="76">
        <v>691</v>
      </c>
      <c r="C85" s="66" t="s">
        <v>236</v>
      </c>
      <c r="D85" s="67">
        <v>2935361.87</v>
      </c>
      <c r="E85" s="68">
        <v>0</v>
      </c>
      <c r="F85" s="64"/>
    </row>
    <row r="86" spans="1:6" ht="25.5" x14ac:dyDescent="0.25">
      <c r="A86" s="11" t="s">
        <v>516</v>
      </c>
      <c r="B86" s="77" t="s">
        <v>517</v>
      </c>
      <c r="C86" s="66" t="s">
        <v>239</v>
      </c>
      <c r="D86" s="69">
        <f>D50+D54+D59+D64+D72+D80+D84</f>
        <v>3815768.3000000003</v>
      </c>
      <c r="E86" s="70">
        <f>E50+E54+E59+E64+E72+E80+E84</f>
        <v>303824.08999999991</v>
      </c>
      <c r="F86" s="64"/>
    </row>
    <row r="87" spans="1:6" x14ac:dyDescent="0.25">
      <c r="A87" s="78" t="s">
        <v>518</v>
      </c>
      <c r="B87" s="76" t="s">
        <v>519</v>
      </c>
      <c r="C87" s="66" t="s">
        <v>242</v>
      </c>
      <c r="D87" s="69">
        <f>D86-D48</f>
        <v>7197.910000000149</v>
      </c>
      <c r="E87" s="70">
        <f>E86-E48</f>
        <v>60234.829999999871</v>
      </c>
      <c r="F87" s="64"/>
    </row>
    <row r="88" spans="1:6" x14ac:dyDescent="0.25">
      <c r="A88" s="11" t="s">
        <v>520</v>
      </c>
      <c r="B88" s="76">
        <v>591</v>
      </c>
      <c r="C88" s="66" t="s">
        <v>245</v>
      </c>
      <c r="D88" s="67">
        <v>0</v>
      </c>
      <c r="E88" s="68">
        <v>0</v>
      </c>
      <c r="F88" s="64"/>
    </row>
    <row r="89" spans="1:6" x14ac:dyDescent="0.25">
      <c r="A89" s="78" t="s">
        <v>521</v>
      </c>
      <c r="B89" s="76" t="s">
        <v>522</v>
      </c>
      <c r="C89" s="66" t="s">
        <v>248</v>
      </c>
      <c r="D89" s="67">
        <f>D87-D88</f>
        <v>7197.910000000149</v>
      </c>
      <c r="E89" s="68">
        <f>E87-E88</f>
        <v>60234.829999999871</v>
      </c>
      <c r="F89" s="64"/>
    </row>
    <row r="90" spans="1:6" ht="24" customHeight="1" x14ac:dyDescent="0.25">
      <c r="A90" s="1123"/>
      <c r="B90" s="1124"/>
      <c r="C90" s="1125"/>
      <c r="D90" s="1126" t="s">
        <v>523</v>
      </c>
      <c r="E90" s="1127"/>
      <c r="F90" s="2"/>
    </row>
    <row r="91" spans="1:6" ht="12.75" customHeight="1" x14ac:dyDescent="0.25">
      <c r="A91" s="79" t="s">
        <v>524</v>
      </c>
      <c r="B91" s="80" t="s">
        <v>525</v>
      </c>
      <c r="C91" s="37" t="s">
        <v>251</v>
      </c>
      <c r="D91" s="1128">
        <f>+D87+E87</f>
        <v>67432.74000000002</v>
      </c>
      <c r="E91" s="1129"/>
    </row>
    <row r="92" spans="1:6" ht="12.75" customHeight="1" thickBot="1" x14ac:dyDescent="0.3">
      <c r="A92" s="81" t="s">
        <v>526</v>
      </c>
      <c r="B92" s="39" t="s">
        <v>527</v>
      </c>
      <c r="C92" s="23" t="s">
        <v>254</v>
      </c>
      <c r="D92" s="1130">
        <f>+D89+E89</f>
        <v>67432.74000000002</v>
      </c>
      <c r="E92" s="1131"/>
    </row>
    <row r="93" spans="1:6" ht="12.75" customHeight="1" x14ac:dyDescent="0.25">
      <c r="A93" s="82"/>
      <c r="B93" s="45"/>
      <c r="C93" s="45"/>
    </row>
    <row r="94" spans="1:6" ht="12.75" customHeight="1" x14ac:dyDescent="0.25">
      <c r="A94" s="41" t="s">
        <v>400</v>
      </c>
      <c r="B94" s="45"/>
      <c r="C94" s="45"/>
    </row>
    <row r="95" spans="1:6" ht="12.75" customHeight="1" x14ac:dyDescent="0.25">
      <c r="A95" s="46" t="s">
        <v>528</v>
      </c>
      <c r="B95" s="45"/>
      <c r="C95" s="45"/>
    </row>
    <row r="96" spans="1:6" x14ac:dyDescent="0.25">
      <c r="A96" s="1" t="s">
        <v>529</v>
      </c>
      <c r="B96" s="47"/>
      <c r="C96" s="47"/>
    </row>
    <row r="97" spans="1:3" x14ac:dyDescent="0.25">
      <c r="A97" s="46" t="s">
        <v>410</v>
      </c>
      <c r="B97" s="47"/>
      <c r="C97" s="47"/>
    </row>
    <row r="98" spans="1:3" x14ac:dyDescent="0.25">
      <c r="A98" s="46" t="s">
        <v>411</v>
      </c>
    </row>
  </sheetData>
  <mergeCells count="10">
    <mergeCell ref="A90:C90"/>
    <mergeCell ref="D90:E90"/>
    <mergeCell ref="D91:E91"/>
    <mergeCell ref="D92:E92"/>
    <mergeCell ref="A1:E1"/>
    <mergeCell ref="A2:E2"/>
    <mergeCell ref="A3:E3"/>
    <mergeCell ref="A4:E4"/>
    <mergeCell ref="B6:C6"/>
    <mergeCell ref="A49:E49"/>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Normal="100" workbookViewId="0">
      <selection activeCell="D13" sqref="D13:D14"/>
    </sheetView>
  </sheetViews>
  <sheetFormatPr defaultRowHeight="12.75" x14ac:dyDescent="0.25"/>
  <cols>
    <col min="1" max="1" width="13.28515625" style="174" customWidth="1"/>
    <col min="2" max="2" width="54.7109375" style="174" customWidth="1"/>
    <col min="3" max="3" width="14.28515625" style="478" customWidth="1"/>
    <col min="4" max="4" width="56.42578125" style="174" customWidth="1"/>
    <col min="5" max="5" width="9.140625" style="174"/>
    <col min="6" max="6" width="17.5703125" style="174" customWidth="1"/>
    <col min="7" max="256" width="9.140625" style="174"/>
    <col min="257" max="257" width="13.28515625" style="174" customWidth="1"/>
    <col min="258" max="258" width="54.7109375" style="174" customWidth="1"/>
    <col min="259" max="259" width="14.28515625" style="174" customWidth="1"/>
    <col min="260" max="260" width="56.42578125" style="174" customWidth="1"/>
    <col min="261" max="261" width="9.140625" style="174"/>
    <col min="262" max="262" width="17.5703125" style="174" customWidth="1"/>
    <col min="263" max="512" width="9.140625" style="174"/>
    <col min="513" max="513" width="13.28515625" style="174" customWidth="1"/>
    <col min="514" max="514" width="54.7109375" style="174" customWidth="1"/>
    <col min="515" max="515" width="14.28515625" style="174" customWidth="1"/>
    <col min="516" max="516" width="56.42578125" style="174" customWidth="1"/>
    <col min="517" max="517" width="9.140625" style="174"/>
    <col min="518" max="518" width="17.5703125" style="174" customWidth="1"/>
    <col min="519" max="768" width="9.140625" style="174"/>
    <col min="769" max="769" width="13.28515625" style="174" customWidth="1"/>
    <col min="770" max="770" width="54.7109375" style="174" customWidth="1"/>
    <col min="771" max="771" width="14.28515625" style="174" customWidth="1"/>
    <col min="772" max="772" width="56.42578125" style="174" customWidth="1"/>
    <col min="773" max="773" width="9.140625" style="174"/>
    <col min="774" max="774" width="17.5703125" style="174" customWidth="1"/>
    <col min="775" max="1024" width="9.140625" style="174"/>
    <col min="1025" max="1025" width="13.28515625" style="174" customWidth="1"/>
    <col min="1026" max="1026" width="54.7109375" style="174" customWidth="1"/>
    <col min="1027" max="1027" width="14.28515625" style="174" customWidth="1"/>
    <col min="1028" max="1028" width="56.42578125" style="174" customWidth="1"/>
    <col min="1029" max="1029" width="9.140625" style="174"/>
    <col min="1030" max="1030" width="17.5703125" style="174" customWidth="1"/>
    <col min="1031" max="1280" width="9.140625" style="174"/>
    <col min="1281" max="1281" width="13.28515625" style="174" customWidth="1"/>
    <col min="1282" max="1282" width="54.7109375" style="174" customWidth="1"/>
    <col min="1283" max="1283" width="14.28515625" style="174" customWidth="1"/>
    <col min="1284" max="1284" width="56.42578125" style="174" customWidth="1"/>
    <col min="1285" max="1285" width="9.140625" style="174"/>
    <col min="1286" max="1286" width="17.5703125" style="174" customWidth="1"/>
    <col min="1287" max="1536" width="9.140625" style="174"/>
    <col min="1537" max="1537" width="13.28515625" style="174" customWidth="1"/>
    <col min="1538" max="1538" width="54.7109375" style="174" customWidth="1"/>
    <col min="1539" max="1539" width="14.28515625" style="174" customWidth="1"/>
    <col min="1540" max="1540" width="56.42578125" style="174" customWidth="1"/>
    <col min="1541" max="1541" width="9.140625" style="174"/>
    <col min="1542" max="1542" width="17.5703125" style="174" customWidth="1"/>
    <col min="1543" max="1792" width="9.140625" style="174"/>
    <col min="1793" max="1793" width="13.28515625" style="174" customWidth="1"/>
    <col min="1794" max="1794" width="54.7109375" style="174" customWidth="1"/>
    <col min="1795" max="1795" width="14.28515625" style="174" customWidth="1"/>
    <col min="1796" max="1796" width="56.42578125" style="174" customWidth="1"/>
    <col min="1797" max="1797" width="9.140625" style="174"/>
    <col min="1798" max="1798" width="17.5703125" style="174" customWidth="1"/>
    <col min="1799" max="2048" width="9.140625" style="174"/>
    <col min="2049" max="2049" width="13.28515625" style="174" customWidth="1"/>
    <col min="2050" max="2050" width="54.7109375" style="174" customWidth="1"/>
    <col min="2051" max="2051" width="14.28515625" style="174" customWidth="1"/>
    <col min="2052" max="2052" width="56.42578125" style="174" customWidth="1"/>
    <col min="2053" max="2053" width="9.140625" style="174"/>
    <col min="2054" max="2054" width="17.5703125" style="174" customWidth="1"/>
    <col min="2055" max="2304" width="9.140625" style="174"/>
    <col min="2305" max="2305" width="13.28515625" style="174" customWidth="1"/>
    <col min="2306" max="2306" width="54.7109375" style="174" customWidth="1"/>
    <col min="2307" max="2307" width="14.28515625" style="174" customWidth="1"/>
    <col min="2308" max="2308" width="56.42578125" style="174" customWidth="1"/>
    <col min="2309" max="2309" width="9.140625" style="174"/>
    <col min="2310" max="2310" width="17.5703125" style="174" customWidth="1"/>
    <col min="2311" max="2560" width="9.140625" style="174"/>
    <col min="2561" max="2561" width="13.28515625" style="174" customWidth="1"/>
    <col min="2562" max="2562" width="54.7109375" style="174" customWidth="1"/>
    <col min="2563" max="2563" width="14.28515625" style="174" customWidth="1"/>
    <col min="2564" max="2564" width="56.42578125" style="174" customWidth="1"/>
    <col min="2565" max="2565" width="9.140625" style="174"/>
    <col min="2566" max="2566" width="17.5703125" style="174" customWidth="1"/>
    <col min="2567" max="2816" width="9.140625" style="174"/>
    <col min="2817" max="2817" width="13.28515625" style="174" customWidth="1"/>
    <col min="2818" max="2818" width="54.7109375" style="174" customWidth="1"/>
    <col min="2819" max="2819" width="14.28515625" style="174" customWidth="1"/>
    <col min="2820" max="2820" width="56.42578125" style="174" customWidth="1"/>
    <col min="2821" max="2821" width="9.140625" style="174"/>
    <col min="2822" max="2822" width="17.5703125" style="174" customWidth="1"/>
    <col min="2823" max="3072" width="9.140625" style="174"/>
    <col min="3073" max="3073" width="13.28515625" style="174" customWidth="1"/>
    <col min="3074" max="3074" width="54.7109375" style="174" customWidth="1"/>
    <col min="3075" max="3075" width="14.28515625" style="174" customWidth="1"/>
    <col min="3076" max="3076" width="56.42578125" style="174" customWidth="1"/>
    <col min="3077" max="3077" width="9.140625" style="174"/>
    <col min="3078" max="3078" width="17.5703125" style="174" customWidth="1"/>
    <col min="3079" max="3328" width="9.140625" style="174"/>
    <col min="3329" max="3329" width="13.28515625" style="174" customWidth="1"/>
    <col min="3330" max="3330" width="54.7109375" style="174" customWidth="1"/>
    <col min="3331" max="3331" width="14.28515625" style="174" customWidth="1"/>
    <col min="3332" max="3332" width="56.42578125" style="174" customWidth="1"/>
    <col min="3333" max="3333" width="9.140625" style="174"/>
    <col min="3334" max="3334" width="17.5703125" style="174" customWidth="1"/>
    <col min="3335" max="3584" width="9.140625" style="174"/>
    <col min="3585" max="3585" width="13.28515625" style="174" customWidth="1"/>
    <col min="3586" max="3586" width="54.7109375" style="174" customWidth="1"/>
    <col min="3587" max="3587" width="14.28515625" style="174" customWidth="1"/>
    <col min="3588" max="3588" width="56.42578125" style="174" customWidth="1"/>
    <col min="3589" max="3589" width="9.140625" style="174"/>
    <col min="3590" max="3590" width="17.5703125" style="174" customWidth="1"/>
    <col min="3591" max="3840" width="9.140625" style="174"/>
    <col min="3841" max="3841" width="13.28515625" style="174" customWidth="1"/>
    <col min="3842" max="3842" width="54.7109375" style="174" customWidth="1"/>
    <col min="3843" max="3843" width="14.28515625" style="174" customWidth="1"/>
    <col min="3844" max="3844" width="56.42578125" style="174" customWidth="1"/>
    <col min="3845" max="3845" width="9.140625" style="174"/>
    <col min="3846" max="3846" width="17.5703125" style="174" customWidth="1"/>
    <col min="3847" max="4096" width="9.140625" style="174"/>
    <col min="4097" max="4097" width="13.28515625" style="174" customWidth="1"/>
    <col min="4098" max="4098" width="54.7109375" style="174" customWidth="1"/>
    <col min="4099" max="4099" width="14.28515625" style="174" customWidth="1"/>
    <col min="4100" max="4100" width="56.42578125" style="174" customWidth="1"/>
    <col min="4101" max="4101" width="9.140625" style="174"/>
    <col min="4102" max="4102" width="17.5703125" style="174" customWidth="1"/>
    <col min="4103" max="4352" width="9.140625" style="174"/>
    <col min="4353" max="4353" width="13.28515625" style="174" customWidth="1"/>
    <col min="4354" max="4354" width="54.7109375" style="174" customWidth="1"/>
    <col min="4355" max="4355" width="14.28515625" style="174" customWidth="1"/>
    <col min="4356" max="4356" width="56.42578125" style="174" customWidth="1"/>
    <col min="4357" max="4357" width="9.140625" style="174"/>
    <col min="4358" max="4358" width="17.5703125" style="174" customWidth="1"/>
    <col min="4359" max="4608" width="9.140625" style="174"/>
    <col min="4609" max="4609" width="13.28515625" style="174" customWidth="1"/>
    <col min="4610" max="4610" width="54.7109375" style="174" customWidth="1"/>
    <col min="4611" max="4611" width="14.28515625" style="174" customWidth="1"/>
    <col min="4612" max="4612" width="56.42578125" style="174" customWidth="1"/>
    <col min="4613" max="4613" width="9.140625" style="174"/>
    <col min="4614" max="4614" width="17.5703125" style="174" customWidth="1"/>
    <col min="4615" max="4864" width="9.140625" style="174"/>
    <col min="4865" max="4865" width="13.28515625" style="174" customWidth="1"/>
    <col min="4866" max="4866" width="54.7109375" style="174" customWidth="1"/>
    <col min="4867" max="4867" width="14.28515625" style="174" customWidth="1"/>
    <col min="4868" max="4868" width="56.42578125" style="174" customWidth="1"/>
    <col min="4869" max="4869" width="9.140625" style="174"/>
    <col min="4870" max="4870" width="17.5703125" style="174" customWidth="1"/>
    <col min="4871" max="5120" width="9.140625" style="174"/>
    <col min="5121" max="5121" width="13.28515625" style="174" customWidth="1"/>
    <col min="5122" max="5122" width="54.7109375" style="174" customWidth="1"/>
    <col min="5123" max="5123" width="14.28515625" style="174" customWidth="1"/>
    <col min="5124" max="5124" width="56.42578125" style="174" customWidth="1"/>
    <col min="5125" max="5125" width="9.140625" style="174"/>
    <col min="5126" max="5126" width="17.5703125" style="174" customWidth="1"/>
    <col min="5127" max="5376" width="9.140625" style="174"/>
    <col min="5377" max="5377" width="13.28515625" style="174" customWidth="1"/>
    <col min="5378" max="5378" width="54.7109375" style="174" customWidth="1"/>
    <col min="5379" max="5379" width="14.28515625" style="174" customWidth="1"/>
    <col min="5380" max="5380" width="56.42578125" style="174" customWidth="1"/>
    <col min="5381" max="5381" width="9.140625" style="174"/>
    <col min="5382" max="5382" width="17.5703125" style="174" customWidth="1"/>
    <col min="5383" max="5632" width="9.140625" style="174"/>
    <col min="5633" max="5633" width="13.28515625" style="174" customWidth="1"/>
    <col min="5634" max="5634" width="54.7109375" style="174" customWidth="1"/>
    <col min="5635" max="5635" width="14.28515625" style="174" customWidth="1"/>
    <col min="5636" max="5636" width="56.42578125" style="174" customWidth="1"/>
    <col min="5637" max="5637" width="9.140625" style="174"/>
    <col min="5638" max="5638" width="17.5703125" style="174" customWidth="1"/>
    <col min="5639" max="5888" width="9.140625" style="174"/>
    <col min="5889" max="5889" width="13.28515625" style="174" customWidth="1"/>
    <col min="5890" max="5890" width="54.7109375" style="174" customWidth="1"/>
    <col min="5891" max="5891" width="14.28515625" style="174" customWidth="1"/>
    <col min="5892" max="5892" width="56.42578125" style="174" customWidth="1"/>
    <col min="5893" max="5893" width="9.140625" style="174"/>
    <col min="5894" max="5894" width="17.5703125" style="174" customWidth="1"/>
    <col min="5895" max="6144" width="9.140625" style="174"/>
    <col min="6145" max="6145" width="13.28515625" style="174" customWidth="1"/>
    <col min="6146" max="6146" width="54.7109375" style="174" customWidth="1"/>
    <col min="6147" max="6147" width="14.28515625" style="174" customWidth="1"/>
    <col min="6148" max="6148" width="56.42578125" style="174" customWidth="1"/>
    <col min="6149" max="6149" width="9.140625" style="174"/>
    <col min="6150" max="6150" width="17.5703125" style="174" customWidth="1"/>
    <col min="6151" max="6400" width="9.140625" style="174"/>
    <col min="6401" max="6401" width="13.28515625" style="174" customWidth="1"/>
    <col min="6402" max="6402" width="54.7109375" style="174" customWidth="1"/>
    <col min="6403" max="6403" width="14.28515625" style="174" customWidth="1"/>
    <col min="6404" max="6404" width="56.42578125" style="174" customWidth="1"/>
    <col min="6405" max="6405" width="9.140625" style="174"/>
    <col min="6406" max="6406" width="17.5703125" style="174" customWidth="1"/>
    <col min="6407" max="6656" width="9.140625" style="174"/>
    <col min="6657" max="6657" width="13.28515625" style="174" customWidth="1"/>
    <col min="6658" max="6658" width="54.7109375" style="174" customWidth="1"/>
    <col min="6659" max="6659" width="14.28515625" style="174" customWidth="1"/>
    <col min="6660" max="6660" width="56.42578125" style="174" customWidth="1"/>
    <col min="6661" max="6661" width="9.140625" style="174"/>
    <col min="6662" max="6662" width="17.5703125" style="174" customWidth="1"/>
    <col min="6663" max="6912" width="9.140625" style="174"/>
    <col min="6913" max="6913" width="13.28515625" style="174" customWidth="1"/>
    <col min="6914" max="6914" width="54.7109375" style="174" customWidth="1"/>
    <col min="6915" max="6915" width="14.28515625" style="174" customWidth="1"/>
    <col min="6916" max="6916" width="56.42578125" style="174" customWidth="1"/>
    <col min="6917" max="6917" width="9.140625" style="174"/>
    <col min="6918" max="6918" width="17.5703125" style="174" customWidth="1"/>
    <col min="6919" max="7168" width="9.140625" style="174"/>
    <col min="7169" max="7169" width="13.28515625" style="174" customWidth="1"/>
    <col min="7170" max="7170" width="54.7109375" style="174" customWidth="1"/>
    <col min="7171" max="7171" width="14.28515625" style="174" customWidth="1"/>
    <col min="7172" max="7172" width="56.42578125" style="174" customWidth="1"/>
    <col min="7173" max="7173" width="9.140625" style="174"/>
    <col min="7174" max="7174" width="17.5703125" style="174" customWidth="1"/>
    <col min="7175" max="7424" width="9.140625" style="174"/>
    <col min="7425" max="7425" width="13.28515625" style="174" customWidth="1"/>
    <col min="7426" max="7426" width="54.7109375" style="174" customWidth="1"/>
    <col min="7427" max="7427" width="14.28515625" style="174" customWidth="1"/>
    <col min="7428" max="7428" width="56.42578125" style="174" customWidth="1"/>
    <col min="7429" max="7429" width="9.140625" style="174"/>
    <col min="7430" max="7430" width="17.5703125" style="174" customWidth="1"/>
    <col min="7431" max="7680" width="9.140625" style="174"/>
    <col min="7681" max="7681" width="13.28515625" style="174" customWidth="1"/>
    <col min="7682" max="7682" width="54.7109375" style="174" customWidth="1"/>
    <col min="7683" max="7683" width="14.28515625" style="174" customWidth="1"/>
    <col min="7684" max="7684" width="56.42578125" style="174" customWidth="1"/>
    <col min="7685" max="7685" width="9.140625" style="174"/>
    <col min="7686" max="7686" width="17.5703125" style="174" customWidth="1"/>
    <col min="7687" max="7936" width="9.140625" style="174"/>
    <col min="7937" max="7937" width="13.28515625" style="174" customWidth="1"/>
    <col min="7938" max="7938" width="54.7109375" style="174" customWidth="1"/>
    <col min="7939" max="7939" width="14.28515625" style="174" customWidth="1"/>
    <col min="7940" max="7940" width="56.42578125" style="174" customWidth="1"/>
    <col min="7941" max="7941" width="9.140625" style="174"/>
    <col min="7942" max="7942" width="17.5703125" style="174" customWidth="1"/>
    <col min="7943" max="8192" width="9.140625" style="174"/>
    <col min="8193" max="8193" width="13.28515625" style="174" customWidth="1"/>
    <col min="8194" max="8194" width="54.7109375" style="174" customWidth="1"/>
    <col min="8195" max="8195" width="14.28515625" style="174" customWidth="1"/>
    <col min="8196" max="8196" width="56.42578125" style="174" customWidth="1"/>
    <col min="8197" max="8197" width="9.140625" style="174"/>
    <col min="8198" max="8198" width="17.5703125" style="174" customWidth="1"/>
    <col min="8199" max="8448" width="9.140625" style="174"/>
    <col min="8449" max="8449" width="13.28515625" style="174" customWidth="1"/>
    <col min="8450" max="8450" width="54.7109375" style="174" customWidth="1"/>
    <col min="8451" max="8451" width="14.28515625" style="174" customWidth="1"/>
    <col min="8452" max="8452" width="56.42578125" style="174" customWidth="1"/>
    <col min="8453" max="8453" width="9.140625" style="174"/>
    <col min="8454" max="8454" width="17.5703125" style="174" customWidth="1"/>
    <col min="8455" max="8704" width="9.140625" style="174"/>
    <col min="8705" max="8705" width="13.28515625" style="174" customWidth="1"/>
    <col min="8706" max="8706" width="54.7109375" style="174" customWidth="1"/>
    <col min="8707" max="8707" width="14.28515625" style="174" customWidth="1"/>
    <col min="8708" max="8708" width="56.42578125" style="174" customWidth="1"/>
    <col min="8709" max="8709" width="9.140625" style="174"/>
    <col min="8710" max="8710" width="17.5703125" style="174" customWidth="1"/>
    <col min="8711" max="8960" width="9.140625" style="174"/>
    <col min="8961" max="8961" width="13.28515625" style="174" customWidth="1"/>
    <col min="8962" max="8962" width="54.7109375" style="174" customWidth="1"/>
    <col min="8963" max="8963" width="14.28515625" style="174" customWidth="1"/>
    <col min="8964" max="8964" width="56.42578125" style="174" customWidth="1"/>
    <col min="8965" max="8965" width="9.140625" style="174"/>
    <col min="8966" max="8966" width="17.5703125" style="174" customWidth="1"/>
    <col min="8967" max="9216" width="9.140625" style="174"/>
    <col min="9217" max="9217" width="13.28515625" style="174" customWidth="1"/>
    <col min="9218" max="9218" width="54.7109375" style="174" customWidth="1"/>
    <col min="9219" max="9219" width="14.28515625" style="174" customWidth="1"/>
    <col min="9220" max="9220" width="56.42578125" style="174" customWidth="1"/>
    <col min="9221" max="9221" width="9.140625" style="174"/>
    <col min="9222" max="9222" width="17.5703125" style="174" customWidth="1"/>
    <col min="9223" max="9472" width="9.140625" style="174"/>
    <col min="9473" max="9473" width="13.28515625" style="174" customWidth="1"/>
    <col min="9474" max="9474" width="54.7109375" style="174" customWidth="1"/>
    <col min="9475" max="9475" width="14.28515625" style="174" customWidth="1"/>
    <col min="9476" max="9476" width="56.42578125" style="174" customWidth="1"/>
    <col min="9477" max="9477" width="9.140625" style="174"/>
    <col min="9478" max="9478" width="17.5703125" style="174" customWidth="1"/>
    <col min="9479" max="9728" width="9.140625" style="174"/>
    <col min="9729" max="9729" width="13.28515625" style="174" customWidth="1"/>
    <col min="9730" max="9730" width="54.7109375" style="174" customWidth="1"/>
    <col min="9731" max="9731" width="14.28515625" style="174" customWidth="1"/>
    <col min="9732" max="9732" width="56.42578125" style="174" customWidth="1"/>
    <col min="9733" max="9733" width="9.140625" style="174"/>
    <col min="9734" max="9734" width="17.5703125" style="174" customWidth="1"/>
    <col min="9735" max="9984" width="9.140625" style="174"/>
    <col min="9985" max="9985" width="13.28515625" style="174" customWidth="1"/>
    <col min="9986" max="9986" width="54.7109375" style="174" customWidth="1"/>
    <col min="9987" max="9987" width="14.28515625" style="174" customWidth="1"/>
    <col min="9988" max="9988" width="56.42578125" style="174" customWidth="1"/>
    <col min="9989" max="9989" width="9.140625" style="174"/>
    <col min="9990" max="9990" width="17.5703125" style="174" customWidth="1"/>
    <col min="9991" max="10240" width="9.140625" style="174"/>
    <col min="10241" max="10241" width="13.28515625" style="174" customWidth="1"/>
    <col min="10242" max="10242" width="54.7109375" style="174" customWidth="1"/>
    <col min="10243" max="10243" width="14.28515625" style="174" customWidth="1"/>
    <col min="10244" max="10244" width="56.42578125" style="174" customWidth="1"/>
    <col min="10245" max="10245" width="9.140625" style="174"/>
    <col min="10246" max="10246" width="17.5703125" style="174" customWidth="1"/>
    <col min="10247" max="10496" width="9.140625" style="174"/>
    <col min="10497" max="10497" width="13.28515625" style="174" customWidth="1"/>
    <col min="10498" max="10498" width="54.7109375" style="174" customWidth="1"/>
    <col min="10499" max="10499" width="14.28515625" style="174" customWidth="1"/>
    <col min="10500" max="10500" width="56.42578125" style="174" customWidth="1"/>
    <col min="10501" max="10501" width="9.140625" style="174"/>
    <col min="10502" max="10502" width="17.5703125" style="174" customWidth="1"/>
    <col min="10503" max="10752" width="9.140625" style="174"/>
    <col min="10753" max="10753" width="13.28515625" style="174" customWidth="1"/>
    <col min="10754" max="10754" width="54.7109375" style="174" customWidth="1"/>
    <col min="10755" max="10755" width="14.28515625" style="174" customWidth="1"/>
    <col min="10756" max="10756" width="56.42578125" style="174" customWidth="1"/>
    <col min="10757" max="10757" width="9.140625" style="174"/>
    <col min="10758" max="10758" width="17.5703125" style="174" customWidth="1"/>
    <col min="10759" max="11008" width="9.140625" style="174"/>
    <col min="11009" max="11009" width="13.28515625" style="174" customWidth="1"/>
    <col min="11010" max="11010" width="54.7109375" style="174" customWidth="1"/>
    <col min="11011" max="11011" width="14.28515625" style="174" customWidth="1"/>
    <col min="11012" max="11012" width="56.42578125" style="174" customWidth="1"/>
    <col min="11013" max="11013" width="9.140625" style="174"/>
    <col min="11014" max="11014" width="17.5703125" style="174" customWidth="1"/>
    <col min="11015" max="11264" width="9.140625" style="174"/>
    <col min="11265" max="11265" width="13.28515625" style="174" customWidth="1"/>
    <col min="11266" max="11266" width="54.7109375" style="174" customWidth="1"/>
    <col min="11267" max="11267" width="14.28515625" style="174" customWidth="1"/>
    <col min="11268" max="11268" width="56.42578125" style="174" customWidth="1"/>
    <col min="11269" max="11269" width="9.140625" style="174"/>
    <col min="11270" max="11270" width="17.5703125" style="174" customWidth="1"/>
    <col min="11271" max="11520" width="9.140625" style="174"/>
    <col min="11521" max="11521" width="13.28515625" style="174" customWidth="1"/>
    <col min="11522" max="11522" width="54.7109375" style="174" customWidth="1"/>
    <col min="11523" max="11523" width="14.28515625" style="174" customWidth="1"/>
    <col min="11524" max="11524" width="56.42578125" style="174" customWidth="1"/>
    <col min="11525" max="11525" width="9.140625" style="174"/>
    <col min="11526" max="11526" width="17.5703125" style="174" customWidth="1"/>
    <col min="11527" max="11776" width="9.140625" style="174"/>
    <col min="11777" max="11777" width="13.28515625" style="174" customWidth="1"/>
    <col min="11778" max="11778" width="54.7109375" style="174" customWidth="1"/>
    <col min="11779" max="11779" width="14.28515625" style="174" customWidth="1"/>
    <col min="11780" max="11780" width="56.42578125" style="174" customWidth="1"/>
    <col min="11781" max="11781" width="9.140625" style="174"/>
    <col min="11782" max="11782" width="17.5703125" style="174" customWidth="1"/>
    <col min="11783" max="12032" width="9.140625" style="174"/>
    <col min="12033" max="12033" width="13.28515625" style="174" customWidth="1"/>
    <col min="12034" max="12034" width="54.7109375" style="174" customWidth="1"/>
    <col min="12035" max="12035" width="14.28515625" style="174" customWidth="1"/>
    <col min="12036" max="12036" width="56.42578125" style="174" customWidth="1"/>
    <col min="12037" max="12037" width="9.140625" style="174"/>
    <col min="12038" max="12038" width="17.5703125" style="174" customWidth="1"/>
    <col min="12039" max="12288" width="9.140625" style="174"/>
    <col min="12289" max="12289" width="13.28515625" style="174" customWidth="1"/>
    <col min="12290" max="12290" width="54.7109375" style="174" customWidth="1"/>
    <col min="12291" max="12291" width="14.28515625" style="174" customWidth="1"/>
    <col min="12292" max="12292" width="56.42578125" style="174" customWidth="1"/>
    <col min="12293" max="12293" width="9.140625" style="174"/>
    <col min="12294" max="12294" width="17.5703125" style="174" customWidth="1"/>
    <col min="12295" max="12544" width="9.140625" style="174"/>
    <col min="12545" max="12545" width="13.28515625" style="174" customWidth="1"/>
    <col min="12546" max="12546" width="54.7109375" style="174" customWidth="1"/>
    <col min="12547" max="12547" width="14.28515625" style="174" customWidth="1"/>
    <col min="12548" max="12548" width="56.42578125" style="174" customWidth="1"/>
    <col min="12549" max="12549" width="9.140625" style="174"/>
    <col min="12550" max="12550" width="17.5703125" style="174" customWidth="1"/>
    <col min="12551" max="12800" width="9.140625" style="174"/>
    <col min="12801" max="12801" width="13.28515625" style="174" customWidth="1"/>
    <col min="12802" max="12802" width="54.7109375" style="174" customWidth="1"/>
    <col min="12803" max="12803" width="14.28515625" style="174" customWidth="1"/>
    <col min="12804" max="12804" width="56.42578125" style="174" customWidth="1"/>
    <col min="12805" max="12805" width="9.140625" style="174"/>
    <col min="12806" max="12806" width="17.5703125" style="174" customWidth="1"/>
    <col min="12807" max="13056" width="9.140625" style="174"/>
    <col min="13057" max="13057" width="13.28515625" style="174" customWidth="1"/>
    <col min="13058" max="13058" width="54.7109375" style="174" customWidth="1"/>
    <col min="13059" max="13059" width="14.28515625" style="174" customWidth="1"/>
    <col min="13060" max="13060" width="56.42578125" style="174" customWidth="1"/>
    <col min="13061" max="13061" width="9.140625" style="174"/>
    <col min="13062" max="13062" width="17.5703125" style="174" customWidth="1"/>
    <col min="13063" max="13312" width="9.140625" style="174"/>
    <col min="13313" max="13313" width="13.28515625" style="174" customWidth="1"/>
    <col min="13314" max="13314" width="54.7109375" style="174" customWidth="1"/>
    <col min="13315" max="13315" width="14.28515625" style="174" customWidth="1"/>
    <col min="13316" max="13316" width="56.42578125" style="174" customWidth="1"/>
    <col min="13317" max="13317" width="9.140625" style="174"/>
    <col min="13318" max="13318" width="17.5703125" style="174" customWidth="1"/>
    <col min="13319" max="13568" width="9.140625" style="174"/>
    <col min="13569" max="13569" width="13.28515625" style="174" customWidth="1"/>
    <col min="13570" max="13570" width="54.7109375" style="174" customWidth="1"/>
    <col min="13571" max="13571" width="14.28515625" style="174" customWidth="1"/>
    <col min="13572" max="13572" width="56.42578125" style="174" customWidth="1"/>
    <col min="13573" max="13573" width="9.140625" style="174"/>
    <col min="13574" max="13574" width="17.5703125" style="174" customWidth="1"/>
    <col min="13575" max="13824" width="9.140625" style="174"/>
    <col min="13825" max="13825" width="13.28515625" style="174" customWidth="1"/>
    <col min="13826" max="13826" width="54.7109375" style="174" customWidth="1"/>
    <col min="13827" max="13827" width="14.28515625" style="174" customWidth="1"/>
    <col min="13828" max="13828" width="56.42578125" style="174" customWidth="1"/>
    <col min="13829" max="13829" width="9.140625" style="174"/>
    <col min="13830" max="13830" width="17.5703125" style="174" customWidth="1"/>
    <col min="13831" max="14080" width="9.140625" style="174"/>
    <col min="14081" max="14081" width="13.28515625" style="174" customWidth="1"/>
    <col min="14082" max="14082" width="54.7109375" style="174" customWidth="1"/>
    <col min="14083" max="14083" width="14.28515625" style="174" customWidth="1"/>
    <col min="14084" max="14084" width="56.42578125" style="174" customWidth="1"/>
    <col min="14085" max="14085" width="9.140625" style="174"/>
    <col min="14086" max="14086" width="17.5703125" style="174" customWidth="1"/>
    <col min="14087" max="14336" width="9.140625" style="174"/>
    <col min="14337" max="14337" width="13.28515625" style="174" customWidth="1"/>
    <col min="14338" max="14338" width="54.7109375" style="174" customWidth="1"/>
    <col min="14339" max="14339" width="14.28515625" style="174" customWidth="1"/>
    <col min="14340" max="14340" width="56.42578125" style="174" customWidth="1"/>
    <col min="14341" max="14341" width="9.140625" style="174"/>
    <col min="14342" max="14342" width="17.5703125" style="174" customWidth="1"/>
    <col min="14343" max="14592" width="9.140625" style="174"/>
    <col min="14593" max="14593" width="13.28515625" style="174" customWidth="1"/>
    <col min="14594" max="14594" width="54.7109375" style="174" customWidth="1"/>
    <col min="14595" max="14595" width="14.28515625" style="174" customWidth="1"/>
    <col min="14596" max="14596" width="56.42578125" style="174" customWidth="1"/>
    <col min="14597" max="14597" width="9.140625" style="174"/>
    <col min="14598" max="14598" width="17.5703125" style="174" customWidth="1"/>
    <col min="14599" max="14848" width="9.140625" style="174"/>
    <col min="14849" max="14849" width="13.28515625" style="174" customWidth="1"/>
    <col min="14850" max="14850" width="54.7109375" style="174" customWidth="1"/>
    <col min="14851" max="14851" width="14.28515625" style="174" customWidth="1"/>
    <col min="14852" max="14852" width="56.42578125" style="174" customWidth="1"/>
    <col min="14853" max="14853" width="9.140625" style="174"/>
    <col min="14854" max="14854" width="17.5703125" style="174" customWidth="1"/>
    <col min="14855" max="15104" width="9.140625" style="174"/>
    <col min="15105" max="15105" width="13.28515625" style="174" customWidth="1"/>
    <col min="15106" max="15106" width="54.7109375" style="174" customWidth="1"/>
    <col min="15107" max="15107" width="14.28515625" style="174" customWidth="1"/>
    <col min="15108" max="15108" width="56.42578125" style="174" customWidth="1"/>
    <col min="15109" max="15109" width="9.140625" style="174"/>
    <col min="15110" max="15110" width="17.5703125" style="174" customWidth="1"/>
    <col min="15111" max="15360" width="9.140625" style="174"/>
    <col min="15361" max="15361" width="13.28515625" style="174" customWidth="1"/>
    <col min="15362" max="15362" width="54.7109375" style="174" customWidth="1"/>
    <col min="15363" max="15363" width="14.28515625" style="174" customWidth="1"/>
    <col min="15364" max="15364" width="56.42578125" style="174" customWidth="1"/>
    <col min="15365" max="15365" width="9.140625" style="174"/>
    <col min="15366" max="15366" width="17.5703125" style="174" customWidth="1"/>
    <col min="15367" max="15616" width="9.140625" style="174"/>
    <col min="15617" max="15617" width="13.28515625" style="174" customWidth="1"/>
    <col min="15618" max="15618" width="54.7109375" style="174" customWidth="1"/>
    <col min="15619" max="15619" width="14.28515625" style="174" customWidth="1"/>
    <col min="15620" max="15620" width="56.42578125" style="174" customWidth="1"/>
    <col min="15621" max="15621" width="9.140625" style="174"/>
    <col min="15622" max="15622" width="17.5703125" style="174" customWidth="1"/>
    <col min="15623" max="15872" width="9.140625" style="174"/>
    <col min="15873" max="15873" width="13.28515625" style="174" customWidth="1"/>
    <col min="15874" max="15874" width="54.7109375" style="174" customWidth="1"/>
    <col min="15875" max="15875" width="14.28515625" style="174" customWidth="1"/>
    <col min="15876" max="15876" width="56.42578125" style="174" customWidth="1"/>
    <col min="15877" max="15877" width="9.140625" style="174"/>
    <col min="15878" max="15878" width="17.5703125" style="174" customWidth="1"/>
    <col min="15879" max="16128" width="9.140625" style="174"/>
    <col min="16129" max="16129" width="13.28515625" style="174" customWidth="1"/>
    <col min="16130" max="16130" width="54.7109375" style="174" customWidth="1"/>
    <col min="16131" max="16131" width="14.28515625" style="174" customWidth="1"/>
    <col min="16132" max="16132" width="56.42578125" style="174" customWidth="1"/>
    <col min="16133" max="16133" width="9.140625" style="174"/>
    <col min="16134" max="16134" width="17.5703125" style="174" customWidth="1"/>
    <col min="16135" max="16384" width="9.140625" style="174"/>
  </cols>
  <sheetData>
    <row r="1" spans="1:8" ht="15.75" x14ac:dyDescent="0.25">
      <c r="A1" s="172" t="s">
        <v>940</v>
      </c>
      <c r="B1" s="173"/>
      <c r="C1" s="174"/>
      <c r="D1" s="173"/>
    </row>
    <row r="2" spans="1:8" ht="13.5" thickBot="1" x14ac:dyDescent="0.3">
      <c r="A2" s="173"/>
      <c r="B2" s="173"/>
      <c r="C2" s="528" t="s">
        <v>533</v>
      </c>
      <c r="D2" s="173"/>
    </row>
    <row r="3" spans="1:8" ht="13.5" thickBot="1" x14ac:dyDescent="0.3">
      <c r="A3" s="1460" t="s">
        <v>897</v>
      </c>
      <c r="B3" s="1461"/>
      <c r="C3" s="489">
        <v>50200.688759999997</v>
      </c>
      <c r="D3" s="1044"/>
    </row>
    <row r="4" spans="1:8" ht="12.75" customHeight="1" x14ac:dyDescent="0.25">
      <c r="A4" s="1468" t="s">
        <v>898</v>
      </c>
      <c r="B4" s="529" t="s">
        <v>941</v>
      </c>
      <c r="C4" s="530">
        <v>15724.73141</v>
      </c>
      <c r="D4" s="1045"/>
      <c r="E4" s="532"/>
      <c r="F4" s="533"/>
      <c r="G4" s="532"/>
    </row>
    <row r="5" spans="1:8" ht="12.75" customHeight="1" x14ac:dyDescent="0.25">
      <c r="A5" s="1469"/>
      <c r="B5" s="534" t="s">
        <v>942</v>
      </c>
      <c r="C5" s="530">
        <v>0</v>
      </c>
      <c r="D5" s="1045"/>
      <c r="E5" s="532"/>
      <c r="F5" s="533"/>
      <c r="G5" s="532"/>
    </row>
    <row r="6" spans="1:8" ht="12.75" customHeight="1" thickBot="1" x14ac:dyDescent="0.3">
      <c r="A6" s="1470"/>
      <c r="B6" s="535" t="s">
        <v>943</v>
      </c>
      <c r="C6" s="536">
        <v>0</v>
      </c>
      <c r="D6" s="1045"/>
      <c r="E6" s="532"/>
      <c r="F6" s="533"/>
      <c r="G6" s="532"/>
    </row>
    <row r="7" spans="1:8" ht="16.5" customHeight="1" thickBot="1" x14ac:dyDescent="0.3">
      <c r="A7" s="1471"/>
      <c r="B7" s="537" t="s">
        <v>903</v>
      </c>
      <c r="C7" s="538">
        <f>SUM(C4:C6)</f>
        <v>15724.73141</v>
      </c>
      <c r="D7" s="1045"/>
      <c r="E7" s="532"/>
      <c r="F7" s="533"/>
      <c r="G7" s="532"/>
    </row>
    <row r="8" spans="1:8" ht="16.5" customHeight="1" thickBot="1" x14ac:dyDescent="0.3">
      <c r="A8" s="937" t="s">
        <v>904</v>
      </c>
      <c r="B8" s="539" t="s">
        <v>903</v>
      </c>
      <c r="C8" s="540">
        <v>19865.2405</v>
      </c>
      <c r="D8" s="1045"/>
      <c r="E8" s="532"/>
      <c r="F8" s="533"/>
      <c r="G8" s="532"/>
    </row>
    <row r="9" spans="1:8" ht="16.5" customHeight="1" thickBot="1" x14ac:dyDescent="0.3">
      <c r="A9" s="1472" t="s">
        <v>944</v>
      </c>
      <c r="B9" s="1473"/>
      <c r="C9" s="495">
        <f>C3+C7-C8</f>
        <v>46060.179669999998</v>
      </c>
      <c r="D9" s="1045"/>
      <c r="E9" s="532"/>
      <c r="F9" s="533"/>
      <c r="G9" s="532"/>
    </row>
    <row r="10" spans="1:8" ht="15" customHeight="1" x14ac:dyDescent="0.25">
      <c r="A10" s="541"/>
      <c r="B10" s="542"/>
      <c r="C10" s="543"/>
      <c r="D10" s="531"/>
      <c r="E10" s="532"/>
      <c r="F10" s="533"/>
      <c r="G10" s="532"/>
    </row>
    <row r="11" spans="1:8" x14ac:dyDescent="0.25">
      <c r="A11" s="173" t="s">
        <v>400</v>
      </c>
      <c r="B11" s="544"/>
      <c r="C11" s="545"/>
      <c r="D11" s="544"/>
      <c r="E11" s="546"/>
      <c r="F11" s="531"/>
      <c r="G11" s="531"/>
      <c r="H11" s="531"/>
    </row>
    <row r="12" spans="1:8" x14ac:dyDescent="0.25">
      <c r="A12" s="415" t="s">
        <v>945</v>
      </c>
      <c r="B12" s="547"/>
      <c r="C12" s="548"/>
      <c r="D12" s="544"/>
      <c r="E12" s="546"/>
      <c r="F12" s="531"/>
      <c r="G12" s="531"/>
      <c r="H12" s="531"/>
    </row>
    <row r="13" spans="1:8" x14ac:dyDescent="0.25">
      <c r="A13" s="115" t="s">
        <v>946</v>
      </c>
      <c r="B13" s="549"/>
      <c r="C13" s="550"/>
      <c r="D13" s="549"/>
      <c r="E13" s="486"/>
      <c r="F13" s="486"/>
      <c r="G13" s="486"/>
      <c r="H13" s="486"/>
    </row>
    <row r="14" spans="1:8" x14ac:dyDescent="0.25">
      <c r="A14" s="551"/>
      <c r="B14" s="551"/>
      <c r="C14" s="552"/>
      <c r="D14" s="553"/>
      <c r="E14" s="554"/>
      <c r="F14" s="554"/>
      <c r="G14" s="554"/>
      <c r="H14" s="555"/>
    </row>
    <row r="15" spans="1:8" x14ac:dyDescent="0.25">
      <c r="A15" s="551"/>
      <c r="B15" s="551"/>
      <c r="C15" s="556"/>
      <c r="D15" s="551"/>
      <c r="E15" s="555"/>
      <c r="F15" s="555"/>
      <c r="G15" s="554"/>
      <c r="H15" s="555"/>
    </row>
    <row r="16" spans="1:8" x14ac:dyDescent="0.25">
      <c r="A16" s="557"/>
      <c r="B16" s="557"/>
      <c r="C16" s="558"/>
      <c r="D16" s="555"/>
      <c r="E16" s="555"/>
      <c r="F16" s="555"/>
      <c r="G16" s="555"/>
      <c r="H16" s="555"/>
    </row>
    <row r="17" spans="1:8" x14ac:dyDescent="0.25">
      <c r="A17" s="559"/>
      <c r="B17" s="559"/>
      <c r="C17" s="560"/>
      <c r="D17" s="559"/>
      <c r="E17" s="559"/>
      <c r="F17" s="559"/>
      <c r="G17" s="559"/>
      <c r="H17" s="559"/>
    </row>
    <row r="18" spans="1:8" x14ac:dyDescent="0.25">
      <c r="A18" s="559"/>
      <c r="B18" s="559"/>
      <c r="C18" s="560"/>
      <c r="D18" s="559"/>
      <c r="E18" s="559"/>
      <c r="F18" s="559"/>
      <c r="G18" s="559"/>
      <c r="H18" s="559"/>
    </row>
    <row r="19" spans="1:8" x14ac:dyDescent="0.25">
      <c r="A19" s="486"/>
      <c r="B19" s="486"/>
      <c r="C19" s="487"/>
      <c r="D19" s="486"/>
      <c r="E19" s="486"/>
      <c r="F19" s="486"/>
      <c r="G19" s="486"/>
      <c r="H19" s="486"/>
    </row>
    <row r="20" spans="1:8" x14ac:dyDescent="0.25">
      <c r="A20" s="486"/>
      <c r="B20" s="486"/>
      <c r="C20" s="487"/>
      <c r="D20" s="486"/>
      <c r="E20" s="486"/>
      <c r="F20" s="486"/>
      <c r="G20" s="486"/>
      <c r="H20" s="486"/>
    </row>
    <row r="21" spans="1:8" x14ac:dyDescent="0.25">
      <c r="A21" s="486"/>
      <c r="B21" s="486"/>
      <c r="C21" s="487"/>
      <c r="D21" s="486"/>
      <c r="E21" s="486"/>
      <c r="F21" s="486"/>
      <c r="G21" s="486"/>
      <c r="H21" s="486"/>
    </row>
    <row r="22" spans="1:8" x14ac:dyDescent="0.25">
      <c r="A22" s="486"/>
      <c r="B22" s="486"/>
      <c r="C22" s="487"/>
      <c r="D22" s="486"/>
      <c r="E22" s="486"/>
      <c r="F22" s="486"/>
      <c r="G22" s="486"/>
      <c r="H22" s="486"/>
    </row>
    <row r="23" spans="1:8" x14ac:dyDescent="0.25">
      <c r="A23" s="486"/>
      <c r="B23" s="486"/>
      <c r="C23" s="487"/>
      <c r="D23" s="486"/>
      <c r="E23" s="486"/>
      <c r="F23" s="486"/>
      <c r="G23" s="486"/>
      <c r="H23" s="486"/>
    </row>
    <row r="24" spans="1:8" x14ac:dyDescent="0.25">
      <c r="A24" s="486"/>
      <c r="B24" s="486"/>
      <c r="C24" s="487"/>
      <c r="D24" s="486"/>
      <c r="E24" s="486"/>
      <c r="F24" s="486"/>
      <c r="G24" s="486"/>
      <c r="H24" s="486"/>
    </row>
    <row r="25" spans="1:8" x14ac:dyDescent="0.25">
      <c r="A25" s="486"/>
      <c r="B25" s="486"/>
      <c r="C25" s="487"/>
      <c r="D25" s="486"/>
      <c r="E25" s="486"/>
      <c r="F25" s="486"/>
      <c r="G25" s="486"/>
      <c r="H25" s="486"/>
    </row>
    <row r="26" spans="1:8" x14ac:dyDescent="0.25">
      <c r="A26" s="486"/>
      <c r="B26" s="486"/>
      <c r="C26" s="487"/>
      <c r="D26" s="486"/>
      <c r="E26" s="486"/>
      <c r="F26" s="486"/>
      <c r="G26" s="486"/>
      <c r="H26" s="486"/>
    </row>
    <row r="27" spans="1:8" x14ac:dyDescent="0.25">
      <c r="A27" s="486"/>
      <c r="B27" s="486"/>
      <c r="C27" s="487"/>
      <c r="D27" s="486"/>
      <c r="E27" s="486"/>
      <c r="F27" s="486"/>
      <c r="G27" s="486"/>
      <c r="H27" s="486"/>
    </row>
    <row r="28" spans="1:8" x14ac:dyDescent="0.25">
      <c r="A28" s="486"/>
      <c r="B28" s="486"/>
      <c r="C28" s="487"/>
      <c r="D28" s="486"/>
      <c r="E28" s="486"/>
      <c r="F28" s="486"/>
      <c r="G28" s="486"/>
      <c r="H28" s="486"/>
    </row>
    <row r="29" spans="1:8" x14ac:dyDescent="0.25">
      <c r="A29" s="486"/>
      <c r="B29" s="486"/>
      <c r="C29" s="487"/>
      <c r="D29" s="486"/>
      <c r="E29" s="486"/>
      <c r="F29" s="486"/>
      <c r="G29" s="486"/>
      <c r="H29" s="486"/>
    </row>
    <row r="30" spans="1:8" x14ac:dyDescent="0.25">
      <c r="A30" s="486"/>
      <c r="B30" s="486"/>
      <c r="C30" s="487"/>
      <c r="D30" s="486"/>
      <c r="E30" s="486"/>
      <c r="F30" s="486"/>
      <c r="G30" s="486"/>
      <c r="H30" s="486"/>
    </row>
    <row r="31" spans="1:8" x14ac:dyDescent="0.25">
      <c r="A31" s="486"/>
      <c r="B31" s="486"/>
      <c r="C31" s="487"/>
      <c r="D31" s="486"/>
      <c r="E31" s="486"/>
      <c r="F31" s="486"/>
      <c r="G31" s="486"/>
      <c r="H31" s="486"/>
    </row>
    <row r="32" spans="1:8" x14ac:dyDescent="0.25">
      <c r="A32" s="486"/>
      <c r="B32" s="486"/>
      <c r="C32" s="487"/>
      <c r="D32" s="486"/>
      <c r="E32" s="486"/>
      <c r="F32" s="486"/>
      <c r="G32" s="486"/>
      <c r="H32" s="486"/>
    </row>
    <row r="33" spans="1:8" x14ac:dyDescent="0.25">
      <c r="A33" s="486"/>
      <c r="B33" s="486"/>
      <c r="C33" s="487"/>
      <c r="D33" s="486"/>
      <c r="E33" s="486"/>
      <c r="F33" s="486"/>
      <c r="G33" s="486"/>
      <c r="H33" s="486"/>
    </row>
  </sheetData>
  <sheetProtection insertRows="0"/>
  <mergeCells count="3">
    <mergeCell ref="A3:B3"/>
    <mergeCell ref="A4:A7"/>
    <mergeCell ref="A9:B9"/>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Normal="100" workbookViewId="0">
      <selection activeCell="I19" sqref="I19"/>
    </sheetView>
  </sheetViews>
  <sheetFormatPr defaultRowHeight="12.75" x14ac:dyDescent="0.2"/>
  <cols>
    <col min="1" max="1" width="15.5703125" style="500" customWidth="1"/>
    <col min="2" max="2" width="32" style="500" customWidth="1"/>
    <col min="3" max="3" width="17.85546875" style="562" customWidth="1"/>
    <col min="4" max="256" width="9.140625" style="500"/>
    <col min="257" max="257" width="15.5703125" style="500" customWidth="1"/>
    <col min="258" max="258" width="32" style="500" customWidth="1"/>
    <col min="259" max="259" width="17.85546875" style="500" customWidth="1"/>
    <col min="260" max="512" width="9.140625" style="500"/>
    <col min="513" max="513" width="15.5703125" style="500" customWidth="1"/>
    <col min="514" max="514" width="32" style="500" customWidth="1"/>
    <col min="515" max="515" width="17.85546875" style="500" customWidth="1"/>
    <col min="516" max="768" width="9.140625" style="500"/>
    <col min="769" max="769" width="15.5703125" style="500" customWidth="1"/>
    <col min="770" max="770" width="32" style="500" customWidth="1"/>
    <col min="771" max="771" width="17.85546875" style="500" customWidth="1"/>
    <col min="772" max="1024" width="9.140625" style="500"/>
    <col min="1025" max="1025" width="15.5703125" style="500" customWidth="1"/>
    <col min="1026" max="1026" width="32" style="500" customWidth="1"/>
    <col min="1027" max="1027" width="17.85546875" style="500" customWidth="1"/>
    <col min="1028" max="1280" width="9.140625" style="500"/>
    <col min="1281" max="1281" width="15.5703125" style="500" customWidth="1"/>
    <col min="1282" max="1282" width="32" style="500" customWidth="1"/>
    <col min="1283" max="1283" width="17.85546875" style="500" customWidth="1"/>
    <col min="1284" max="1536" width="9.140625" style="500"/>
    <col min="1537" max="1537" width="15.5703125" style="500" customWidth="1"/>
    <col min="1538" max="1538" width="32" style="500" customWidth="1"/>
    <col min="1539" max="1539" width="17.85546875" style="500" customWidth="1"/>
    <col min="1540" max="1792" width="9.140625" style="500"/>
    <col min="1793" max="1793" width="15.5703125" style="500" customWidth="1"/>
    <col min="1794" max="1794" width="32" style="500" customWidth="1"/>
    <col min="1795" max="1795" width="17.85546875" style="500" customWidth="1"/>
    <col min="1796" max="2048" width="9.140625" style="500"/>
    <col min="2049" max="2049" width="15.5703125" style="500" customWidth="1"/>
    <col min="2050" max="2050" width="32" style="500" customWidth="1"/>
    <col min="2051" max="2051" width="17.85546875" style="500" customWidth="1"/>
    <col min="2052" max="2304" width="9.140625" style="500"/>
    <col min="2305" max="2305" width="15.5703125" style="500" customWidth="1"/>
    <col min="2306" max="2306" width="32" style="500" customWidth="1"/>
    <col min="2307" max="2307" width="17.85546875" style="500" customWidth="1"/>
    <col min="2308" max="2560" width="9.140625" style="500"/>
    <col min="2561" max="2561" width="15.5703125" style="500" customWidth="1"/>
    <col min="2562" max="2562" width="32" style="500" customWidth="1"/>
    <col min="2563" max="2563" width="17.85546875" style="500" customWidth="1"/>
    <col min="2564" max="2816" width="9.140625" style="500"/>
    <col min="2817" max="2817" width="15.5703125" style="500" customWidth="1"/>
    <col min="2818" max="2818" width="32" style="500" customWidth="1"/>
    <col min="2819" max="2819" width="17.85546875" style="500" customWidth="1"/>
    <col min="2820" max="3072" width="9.140625" style="500"/>
    <col min="3073" max="3073" width="15.5703125" style="500" customWidth="1"/>
    <col min="3074" max="3074" width="32" style="500" customWidth="1"/>
    <col min="3075" max="3075" width="17.85546875" style="500" customWidth="1"/>
    <col min="3076" max="3328" width="9.140625" style="500"/>
    <col min="3329" max="3329" width="15.5703125" style="500" customWidth="1"/>
    <col min="3330" max="3330" width="32" style="500" customWidth="1"/>
    <col min="3331" max="3331" width="17.85546875" style="500" customWidth="1"/>
    <col min="3332" max="3584" width="9.140625" style="500"/>
    <col min="3585" max="3585" width="15.5703125" style="500" customWidth="1"/>
    <col min="3586" max="3586" width="32" style="500" customWidth="1"/>
    <col min="3587" max="3587" width="17.85546875" style="500" customWidth="1"/>
    <col min="3588" max="3840" width="9.140625" style="500"/>
    <col min="3841" max="3841" width="15.5703125" style="500" customWidth="1"/>
    <col min="3842" max="3842" width="32" style="500" customWidth="1"/>
    <col min="3843" max="3843" width="17.85546875" style="500" customWidth="1"/>
    <col min="3844" max="4096" width="9.140625" style="500"/>
    <col min="4097" max="4097" width="15.5703125" style="500" customWidth="1"/>
    <col min="4098" max="4098" width="32" style="500" customWidth="1"/>
    <col min="4099" max="4099" width="17.85546875" style="500" customWidth="1"/>
    <col min="4100" max="4352" width="9.140625" style="500"/>
    <col min="4353" max="4353" width="15.5703125" style="500" customWidth="1"/>
    <col min="4354" max="4354" width="32" style="500" customWidth="1"/>
    <col min="4355" max="4355" width="17.85546875" style="500" customWidth="1"/>
    <col min="4356" max="4608" width="9.140625" style="500"/>
    <col min="4609" max="4609" width="15.5703125" style="500" customWidth="1"/>
    <col min="4610" max="4610" width="32" style="500" customWidth="1"/>
    <col min="4611" max="4611" width="17.85546875" style="500" customWidth="1"/>
    <col min="4612" max="4864" width="9.140625" style="500"/>
    <col min="4865" max="4865" width="15.5703125" style="500" customWidth="1"/>
    <col min="4866" max="4866" width="32" style="500" customWidth="1"/>
    <col min="4867" max="4867" width="17.85546875" style="500" customWidth="1"/>
    <col min="4868" max="5120" width="9.140625" style="500"/>
    <col min="5121" max="5121" width="15.5703125" style="500" customWidth="1"/>
    <col min="5122" max="5122" width="32" style="500" customWidth="1"/>
    <col min="5123" max="5123" width="17.85546875" style="500" customWidth="1"/>
    <col min="5124" max="5376" width="9.140625" style="500"/>
    <col min="5377" max="5377" width="15.5703125" style="500" customWidth="1"/>
    <col min="5378" max="5378" width="32" style="500" customWidth="1"/>
    <col min="5379" max="5379" width="17.85546875" style="500" customWidth="1"/>
    <col min="5380" max="5632" width="9.140625" style="500"/>
    <col min="5633" max="5633" width="15.5703125" style="500" customWidth="1"/>
    <col min="5634" max="5634" width="32" style="500" customWidth="1"/>
    <col min="5635" max="5635" width="17.85546875" style="500" customWidth="1"/>
    <col min="5636" max="5888" width="9.140625" style="500"/>
    <col min="5889" max="5889" width="15.5703125" style="500" customWidth="1"/>
    <col min="5890" max="5890" width="32" style="500" customWidth="1"/>
    <col min="5891" max="5891" width="17.85546875" style="500" customWidth="1"/>
    <col min="5892" max="6144" width="9.140625" style="500"/>
    <col min="6145" max="6145" width="15.5703125" style="500" customWidth="1"/>
    <col min="6146" max="6146" width="32" style="500" customWidth="1"/>
    <col min="6147" max="6147" width="17.85546875" style="500" customWidth="1"/>
    <col min="6148" max="6400" width="9.140625" style="500"/>
    <col min="6401" max="6401" width="15.5703125" style="500" customWidth="1"/>
    <col min="6402" max="6402" width="32" style="500" customWidth="1"/>
    <col min="6403" max="6403" width="17.85546875" style="500" customWidth="1"/>
    <col min="6404" max="6656" width="9.140625" style="500"/>
    <col min="6657" max="6657" width="15.5703125" style="500" customWidth="1"/>
    <col min="6658" max="6658" width="32" style="500" customWidth="1"/>
    <col min="6659" max="6659" width="17.85546875" style="500" customWidth="1"/>
    <col min="6660" max="6912" width="9.140625" style="500"/>
    <col min="6913" max="6913" width="15.5703125" style="500" customWidth="1"/>
    <col min="6914" max="6914" width="32" style="500" customWidth="1"/>
    <col min="6915" max="6915" width="17.85546875" style="500" customWidth="1"/>
    <col min="6916" max="7168" width="9.140625" style="500"/>
    <col min="7169" max="7169" width="15.5703125" style="500" customWidth="1"/>
    <col min="7170" max="7170" width="32" style="500" customWidth="1"/>
    <col min="7171" max="7171" width="17.85546875" style="500" customWidth="1"/>
    <col min="7172" max="7424" width="9.140625" style="500"/>
    <col min="7425" max="7425" width="15.5703125" style="500" customWidth="1"/>
    <col min="7426" max="7426" width="32" style="500" customWidth="1"/>
    <col min="7427" max="7427" width="17.85546875" style="500" customWidth="1"/>
    <col min="7428" max="7680" width="9.140625" style="500"/>
    <col min="7681" max="7681" width="15.5703125" style="500" customWidth="1"/>
    <col min="7682" max="7682" width="32" style="500" customWidth="1"/>
    <col min="7683" max="7683" width="17.85546875" style="500" customWidth="1"/>
    <col min="7684" max="7936" width="9.140625" style="500"/>
    <col min="7937" max="7937" width="15.5703125" style="500" customWidth="1"/>
    <col min="7938" max="7938" width="32" style="500" customWidth="1"/>
    <col min="7939" max="7939" width="17.85546875" style="500" customWidth="1"/>
    <col min="7940" max="8192" width="9.140625" style="500"/>
    <col min="8193" max="8193" width="15.5703125" style="500" customWidth="1"/>
    <col min="8194" max="8194" width="32" style="500" customWidth="1"/>
    <col min="8195" max="8195" width="17.85546875" style="500" customWidth="1"/>
    <col min="8196" max="8448" width="9.140625" style="500"/>
    <col min="8449" max="8449" width="15.5703125" style="500" customWidth="1"/>
    <col min="8450" max="8450" width="32" style="500" customWidth="1"/>
    <col min="8451" max="8451" width="17.85546875" style="500" customWidth="1"/>
    <col min="8452" max="8704" width="9.140625" style="500"/>
    <col min="8705" max="8705" width="15.5703125" style="500" customWidth="1"/>
    <col min="8706" max="8706" width="32" style="500" customWidth="1"/>
    <col min="8707" max="8707" width="17.85546875" style="500" customWidth="1"/>
    <col min="8708" max="8960" width="9.140625" style="500"/>
    <col min="8961" max="8961" width="15.5703125" style="500" customWidth="1"/>
    <col min="8962" max="8962" width="32" style="500" customWidth="1"/>
    <col min="8963" max="8963" width="17.85546875" style="500" customWidth="1"/>
    <col min="8964" max="9216" width="9.140625" style="500"/>
    <col min="9217" max="9217" width="15.5703125" style="500" customWidth="1"/>
    <col min="9218" max="9218" width="32" style="500" customWidth="1"/>
    <col min="9219" max="9219" width="17.85546875" style="500" customWidth="1"/>
    <col min="9220" max="9472" width="9.140625" style="500"/>
    <col min="9473" max="9473" width="15.5703125" style="500" customWidth="1"/>
    <col min="9474" max="9474" width="32" style="500" customWidth="1"/>
    <col min="9475" max="9475" width="17.85546875" style="500" customWidth="1"/>
    <col min="9476" max="9728" width="9.140625" style="500"/>
    <col min="9729" max="9729" width="15.5703125" style="500" customWidth="1"/>
    <col min="9730" max="9730" width="32" style="500" customWidth="1"/>
    <col min="9731" max="9731" width="17.85546875" style="500" customWidth="1"/>
    <col min="9732" max="9984" width="9.140625" style="500"/>
    <col min="9985" max="9985" width="15.5703125" style="500" customWidth="1"/>
    <col min="9986" max="9986" width="32" style="500" customWidth="1"/>
    <col min="9987" max="9987" width="17.85546875" style="500" customWidth="1"/>
    <col min="9988" max="10240" width="9.140625" style="500"/>
    <col min="10241" max="10241" width="15.5703125" style="500" customWidth="1"/>
    <col min="10242" max="10242" width="32" style="500" customWidth="1"/>
    <col min="10243" max="10243" width="17.85546875" style="500" customWidth="1"/>
    <col min="10244" max="10496" width="9.140625" style="500"/>
    <col min="10497" max="10497" width="15.5703125" style="500" customWidth="1"/>
    <col min="10498" max="10498" width="32" style="500" customWidth="1"/>
    <col min="10499" max="10499" width="17.85546875" style="500" customWidth="1"/>
    <col min="10500" max="10752" width="9.140625" style="500"/>
    <col min="10753" max="10753" width="15.5703125" style="500" customWidth="1"/>
    <col min="10754" max="10754" width="32" style="500" customWidth="1"/>
    <col min="10755" max="10755" width="17.85546875" style="500" customWidth="1"/>
    <col min="10756" max="11008" width="9.140625" style="500"/>
    <col min="11009" max="11009" width="15.5703125" style="500" customWidth="1"/>
    <col min="11010" max="11010" width="32" style="500" customWidth="1"/>
    <col min="11011" max="11011" width="17.85546875" style="500" customWidth="1"/>
    <col min="11012" max="11264" width="9.140625" style="500"/>
    <col min="11265" max="11265" width="15.5703125" style="500" customWidth="1"/>
    <col min="11266" max="11266" width="32" style="500" customWidth="1"/>
    <col min="11267" max="11267" width="17.85546875" style="500" customWidth="1"/>
    <col min="11268" max="11520" width="9.140625" style="500"/>
    <col min="11521" max="11521" width="15.5703125" style="500" customWidth="1"/>
    <col min="11522" max="11522" width="32" style="500" customWidth="1"/>
    <col min="11523" max="11523" width="17.85546875" style="500" customWidth="1"/>
    <col min="11524" max="11776" width="9.140625" style="500"/>
    <col min="11777" max="11777" width="15.5703125" style="500" customWidth="1"/>
    <col min="11778" max="11778" width="32" style="500" customWidth="1"/>
    <col min="11779" max="11779" width="17.85546875" style="500" customWidth="1"/>
    <col min="11780" max="12032" width="9.140625" style="500"/>
    <col min="12033" max="12033" width="15.5703125" style="500" customWidth="1"/>
    <col min="12034" max="12034" width="32" style="500" customWidth="1"/>
    <col min="12035" max="12035" width="17.85546875" style="500" customWidth="1"/>
    <col min="12036" max="12288" width="9.140625" style="500"/>
    <col min="12289" max="12289" width="15.5703125" style="500" customWidth="1"/>
    <col min="12290" max="12290" width="32" style="500" customWidth="1"/>
    <col min="12291" max="12291" width="17.85546875" style="500" customWidth="1"/>
    <col min="12292" max="12544" width="9.140625" style="500"/>
    <col min="12545" max="12545" width="15.5703125" style="500" customWidth="1"/>
    <col min="12546" max="12546" width="32" style="500" customWidth="1"/>
    <col min="12547" max="12547" width="17.85546875" style="500" customWidth="1"/>
    <col min="12548" max="12800" width="9.140625" style="500"/>
    <col min="12801" max="12801" width="15.5703125" style="500" customWidth="1"/>
    <col min="12802" max="12802" width="32" style="500" customWidth="1"/>
    <col min="12803" max="12803" width="17.85546875" style="500" customWidth="1"/>
    <col min="12804" max="13056" width="9.140625" style="500"/>
    <col min="13057" max="13057" width="15.5703125" style="500" customWidth="1"/>
    <col min="13058" max="13058" width="32" style="500" customWidth="1"/>
    <col min="13059" max="13059" width="17.85546875" style="500" customWidth="1"/>
    <col min="13060" max="13312" width="9.140625" style="500"/>
    <col min="13313" max="13313" width="15.5703125" style="500" customWidth="1"/>
    <col min="13314" max="13314" width="32" style="500" customWidth="1"/>
    <col min="13315" max="13315" width="17.85546875" style="500" customWidth="1"/>
    <col min="13316" max="13568" width="9.140625" style="500"/>
    <col min="13569" max="13569" width="15.5703125" style="500" customWidth="1"/>
    <col min="13570" max="13570" width="32" style="500" customWidth="1"/>
    <col min="13571" max="13571" width="17.85546875" style="500" customWidth="1"/>
    <col min="13572" max="13824" width="9.140625" style="500"/>
    <col min="13825" max="13825" width="15.5703125" style="500" customWidth="1"/>
    <col min="13826" max="13826" width="32" style="500" customWidth="1"/>
    <col min="13827" max="13827" width="17.85546875" style="500" customWidth="1"/>
    <col min="13828" max="14080" width="9.140625" style="500"/>
    <col min="14081" max="14081" width="15.5703125" style="500" customWidth="1"/>
    <col min="14082" max="14082" width="32" style="500" customWidth="1"/>
    <col min="14083" max="14083" width="17.85546875" style="500" customWidth="1"/>
    <col min="14084" max="14336" width="9.140625" style="500"/>
    <col min="14337" max="14337" width="15.5703125" style="500" customWidth="1"/>
    <col min="14338" max="14338" width="32" style="500" customWidth="1"/>
    <col min="14339" max="14339" width="17.85546875" style="500" customWidth="1"/>
    <col min="14340" max="14592" width="9.140625" style="500"/>
    <col min="14593" max="14593" width="15.5703125" style="500" customWidth="1"/>
    <col min="14594" max="14594" width="32" style="500" customWidth="1"/>
    <col min="14595" max="14595" width="17.85546875" style="500" customWidth="1"/>
    <col min="14596" max="14848" width="9.140625" style="500"/>
    <col min="14849" max="14849" width="15.5703125" style="500" customWidth="1"/>
    <col min="14850" max="14850" width="32" style="500" customWidth="1"/>
    <col min="14851" max="14851" width="17.85546875" style="500" customWidth="1"/>
    <col min="14852" max="15104" width="9.140625" style="500"/>
    <col min="15105" max="15105" width="15.5703125" style="500" customWidth="1"/>
    <col min="15106" max="15106" width="32" style="500" customWidth="1"/>
    <col min="15107" max="15107" width="17.85546875" style="500" customWidth="1"/>
    <col min="15108" max="15360" width="9.140625" style="500"/>
    <col min="15361" max="15361" width="15.5703125" style="500" customWidth="1"/>
    <col min="15362" max="15362" width="32" style="500" customWidth="1"/>
    <col min="15363" max="15363" width="17.85546875" style="500" customWidth="1"/>
    <col min="15364" max="15616" width="9.140625" style="500"/>
    <col min="15617" max="15617" width="15.5703125" style="500" customWidth="1"/>
    <col min="15618" max="15618" width="32" style="500" customWidth="1"/>
    <col min="15619" max="15619" width="17.85546875" style="500" customWidth="1"/>
    <col min="15620" max="15872" width="9.140625" style="500"/>
    <col min="15873" max="15873" width="15.5703125" style="500" customWidth="1"/>
    <col min="15874" max="15874" width="32" style="500" customWidth="1"/>
    <col min="15875" max="15875" width="17.85546875" style="500" customWidth="1"/>
    <col min="15876" max="16128" width="9.140625" style="500"/>
    <col min="16129" max="16129" width="15.5703125" style="500" customWidth="1"/>
    <col min="16130" max="16130" width="32" style="500" customWidth="1"/>
    <col min="16131" max="16131" width="17.85546875" style="500" customWidth="1"/>
    <col min="16132" max="16384" width="9.140625" style="500"/>
  </cols>
  <sheetData>
    <row r="1" spans="1:5" ht="13.5" customHeight="1" x14ac:dyDescent="0.25">
      <c r="A1" s="561" t="s">
        <v>947</v>
      </c>
      <c r="B1" s="499"/>
      <c r="D1" s="499"/>
      <c r="E1" s="499"/>
    </row>
    <row r="2" spans="1:5" ht="13.5" thickBot="1" x14ac:dyDescent="0.25">
      <c r="A2" s="499"/>
      <c r="B2" s="499"/>
      <c r="C2" s="563" t="s">
        <v>533</v>
      </c>
      <c r="D2" s="499"/>
      <c r="E2" s="499"/>
    </row>
    <row r="3" spans="1:5" ht="13.5" thickBot="1" x14ac:dyDescent="0.25">
      <c r="A3" s="1460" t="s">
        <v>897</v>
      </c>
      <c r="B3" s="1461"/>
      <c r="C3" s="489">
        <v>7688.5794599999999</v>
      </c>
      <c r="D3" s="499"/>
      <c r="E3" s="499"/>
    </row>
    <row r="4" spans="1:5" x14ac:dyDescent="0.2">
      <c r="A4" s="1457" t="s">
        <v>898</v>
      </c>
      <c r="B4" s="490" t="s">
        <v>899</v>
      </c>
      <c r="C4" s="491">
        <v>0</v>
      </c>
      <c r="D4" s="499"/>
      <c r="E4" s="499"/>
    </row>
    <row r="5" spans="1:5" x14ac:dyDescent="0.2">
      <c r="A5" s="1458"/>
      <c r="B5" s="492" t="s">
        <v>948</v>
      </c>
      <c r="C5" s="493">
        <v>0</v>
      </c>
      <c r="D5" s="499"/>
      <c r="E5" s="499"/>
    </row>
    <row r="6" spans="1:5" x14ac:dyDescent="0.2">
      <c r="A6" s="1458"/>
      <c r="B6" s="492" t="s">
        <v>900</v>
      </c>
      <c r="C6" s="493">
        <v>0</v>
      </c>
      <c r="D6" s="499"/>
      <c r="E6" s="499"/>
    </row>
    <row r="7" spans="1:5" x14ac:dyDescent="0.2">
      <c r="A7" s="1458"/>
      <c r="B7" s="936" t="s">
        <v>902</v>
      </c>
      <c r="C7" s="497">
        <v>0</v>
      </c>
      <c r="D7" s="499"/>
      <c r="E7" s="499"/>
    </row>
    <row r="8" spans="1:5" ht="13.5" thickBot="1" x14ac:dyDescent="0.25">
      <c r="A8" s="1458"/>
      <c r="B8" s="936" t="s">
        <v>949</v>
      </c>
      <c r="C8" s="497">
        <v>0</v>
      </c>
      <c r="D8" s="499"/>
      <c r="E8" s="499"/>
    </row>
    <row r="9" spans="1:5" ht="13.5" thickBot="1" x14ac:dyDescent="0.25">
      <c r="A9" s="1459"/>
      <c r="B9" s="494" t="s">
        <v>903</v>
      </c>
      <c r="C9" s="565">
        <f>SUM(C4:C8)</f>
        <v>0</v>
      </c>
      <c r="D9" s="499"/>
      <c r="E9" s="499"/>
    </row>
    <row r="10" spans="1:5" x14ac:dyDescent="0.2">
      <c r="A10" s="1474" t="s">
        <v>904</v>
      </c>
      <c r="B10" s="490" t="s">
        <v>950</v>
      </c>
      <c r="C10" s="566">
        <v>5016.0982100000001</v>
      </c>
      <c r="D10" s="499"/>
      <c r="E10" s="499"/>
    </row>
    <row r="11" spans="1:5" x14ac:dyDescent="0.2">
      <c r="A11" s="1458"/>
      <c r="B11" s="492" t="s">
        <v>951</v>
      </c>
      <c r="C11" s="493">
        <v>0</v>
      </c>
      <c r="D11" s="499"/>
      <c r="E11" s="499"/>
    </row>
    <row r="12" spans="1:5" x14ac:dyDescent="0.2">
      <c r="A12" s="1458"/>
      <c r="B12" s="492" t="s">
        <v>906</v>
      </c>
      <c r="C12" s="493">
        <v>0</v>
      </c>
      <c r="D12" s="499"/>
      <c r="E12" s="499"/>
    </row>
    <row r="13" spans="1:5" x14ac:dyDescent="0.2">
      <c r="A13" s="1458"/>
      <c r="B13" s="492" t="s">
        <v>908</v>
      </c>
      <c r="C13" s="493">
        <v>0</v>
      </c>
      <c r="D13" s="499"/>
      <c r="E13" s="499"/>
    </row>
    <row r="14" spans="1:5" ht="13.5" thickBot="1" x14ac:dyDescent="0.25">
      <c r="A14" s="1458"/>
      <c r="B14" s="492" t="s">
        <v>909</v>
      </c>
      <c r="C14" s="493">
        <v>0</v>
      </c>
      <c r="D14" s="499"/>
      <c r="E14" s="499"/>
    </row>
    <row r="15" spans="1:5" ht="13.5" thickBot="1" x14ac:dyDescent="0.25">
      <c r="A15" s="1459"/>
      <c r="B15" s="494" t="s">
        <v>903</v>
      </c>
      <c r="C15" s="565">
        <f>SUM(C10:C14)</f>
        <v>5016.0982100000001</v>
      </c>
      <c r="D15" s="499"/>
      <c r="E15" s="499"/>
    </row>
    <row r="16" spans="1:5" ht="13.5" thickBot="1" x14ac:dyDescent="0.25">
      <c r="A16" s="1460" t="s">
        <v>910</v>
      </c>
      <c r="B16" s="1461"/>
      <c r="C16" s="565">
        <f>C3+C9-C15</f>
        <v>2672.4812499999998</v>
      </c>
      <c r="D16" s="499"/>
      <c r="E16" s="499"/>
    </row>
    <row r="17" spans="1:5" x14ac:dyDescent="0.2">
      <c r="A17" s="499"/>
      <c r="B17" s="236"/>
      <c r="C17" s="567"/>
      <c r="D17" s="499"/>
      <c r="E17" s="499"/>
    </row>
    <row r="18" spans="1:5" x14ac:dyDescent="0.2">
      <c r="A18" s="173" t="s">
        <v>400</v>
      </c>
      <c r="B18" s="499"/>
      <c r="C18" s="567"/>
      <c r="D18" s="499"/>
      <c r="E18" s="499"/>
    </row>
    <row r="19" spans="1:5" x14ac:dyDescent="0.2">
      <c r="A19" s="115" t="s">
        <v>939</v>
      </c>
      <c r="B19" s="499"/>
      <c r="C19" s="567"/>
      <c r="D19" s="499"/>
      <c r="E19" s="499"/>
    </row>
    <row r="20" spans="1:5" x14ac:dyDescent="0.2">
      <c r="A20" s="499"/>
      <c r="B20" s="499"/>
      <c r="C20" s="567"/>
      <c r="D20" s="499"/>
      <c r="E20" s="499"/>
    </row>
    <row r="21" spans="1:5" x14ac:dyDescent="0.2">
      <c r="A21" s="499"/>
      <c r="B21" s="499"/>
      <c r="C21" s="567"/>
      <c r="D21" s="499"/>
      <c r="E21" s="499"/>
    </row>
    <row r="22" spans="1:5" x14ac:dyDescent="0.2">
      <c r="A22" s="499"/>
      <c r="B22" s="499"/>
      <c r="C22" s="567"/>
      <c r="D22" s="499"/>
      <c r="E22" s="499"/>
    </row>
  </sheetData>
  <mergeCells count="4">
    <mergeCell ref="A3:B3"/>
    <mergeCell ref="A4:A9"/>
    <mergeCell ref="A10:A15"/>
    <mergeCell ref="A16:B16"/>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Normal="100" workbookViewId="0">
      <selection activeCell="D4" sqref="D4"/>
    </sheetView>
  </sheetViews>
  <sheetFormatPr defaultRowHeight="12.75" x14ac:dyDescent="0.25"/>
  <cols>
    <col min="1" max="1" width="11.85546875" style="174" customWidth="1"/>
    <col min="2" max="2" width="6.85546875" style="174" customWidth="1"/>
    <col min="3" max="3" width="68.42578125" style="174" customWidth="1"/>
    <col min="4" max="6" width="10.42578125" style="478" customWidth="1"/>
    <col min="7" max="7" width="17.5703125" style="174" customWidth="1"/>
    <col min="8" max="256" width="9.140625" style="174"/>
    <col min="257" max="257" width="11.85546875" style="174" customWidth="1"/>
    <col min="258" max="258" width="6.85546875" style="174" customWidth="1"/>
    <col min="259" max="259" width="68.42578125" style="174" customWidth="1"/>
    <col min="260" max="262" width="10.42578125" style="174" customWidth="1"/>
    <col min="263" max="263" width="17.5703125" style="174" customWidth="1"/>
    <col min="264" max="512" width="9.140625" style="174"/>
    <col min="513" max="513" width="11.85546875" style="174" customWidth="1"/>
    <col min="514" max="514" width="6.85546875" style="174" customWidth="1"/>
    <col min="515" max="515" width="68.42578125" style="174" customWidth="1"/>
    <col min="516" max="518" width="10.42578125" style="174" customWidth="1"/>
    <col min="519" max="519" width="17.5703125" style="174" customWidth="1"/>
    <col min="520" max="768" width="9.140625" style="174"/>
    <col min="769" max="769" width="11.85546875" style="174" customWidth="1"/>
    <col min="770" max="770" width="6.85546875" style="174" customWidth="1"/>
    <col min="771" max="771" width="68.42578125" style="174" customWidth="1"/>
    <col min="772" max="774" width="10.42578125" style="174" customWidth="1"/>
    <col min="775" max="775" width="17.5703125" style="174" customWidth="1"/>
    <col min="776" max="1024" width="9.140625" style="174"/>
    <col min="1025" max="1025" width="11.85546875" style="174" customWidth="1"/>
    <col min="1026" max="1026" width="6.85546875" style="174" customWidth="1"/>
    <col min="1027" max="1027" width="68.42578125" style="174" customWidth="1"/>
    <col min="1028" max="1030" width="10.42578125" style="174" customWidth="1"/>
    <col min="1031" max="1031" width="17.5703125" style="174" customWidth="1"/>
    <col min="1032" max="1280" width="9.140625" style="174"/>
    <col min="1281" max="1281" width="11.85546875" style="174" customWidth="1"/>
    <col min="1282" max="1282" width="6.85546875" style="174" customWidth="1"/>
    <col min="1283" max="1283" width="68.42578125" style="174" customWidth="1"/>
    <col min="1284" max="1286" width="10.42578125" style="174" customWidth="1"/>
    <col min="1287" max="1287" width="17.5703125" style="174" customWidth="1"/>
    <col min="1288" max="1536" width="9.140625" style="174"/>
    <col min="1537" max="1537" width="11.85546875" style="174" customWidth="1"/>
    <col min="1538" max="1538" width="6.85546875" style="174" customWidth="1"/>
    <col min="1539" max="1539" width="68.42578125" style="174" customWidth="1"/>
    <col min="1540" max="1542" width="10.42578125" style="174" customWidth="1"/>
    <col min="1543" max="1543" width="17.5703125" style="174" customWidth="1"/>
    <col min="1544" max="1792" width="9.140625" style="174"/>
    <col min="1793" max="1793" width="11.85546875" style="174" customWidth="1"/>
    <col min="1794" max="1794" width="6.85546875" style="174" customWidth="1"/>
    <col min="1795" max="1795" width="68.42578125" style="174" customWidth="1"/>
    <col min="1796" max="1798" width="10.42578125" style="174" customWidth="1"/>
    <col min="1799" max="1799" width="17.5703125" style="174" customWidth="1"/>
    <col min="1800" max="2048" width="9.140625" style="174"/>
    <col min="2049" max="2049" width="11.85546875" style="174" customWidth="1"/>
    <col min="2050" max="2050" width="6.85546875" style="174" customWidth="1"/>
    <col min="2051" max="2051" width="68.42578125" style="174" customWidth="1"/>
    <col min="2052" max="2054" width="10.42578125" style="174" customWidth="1"/>
    <col min="2055" max="2055" width="17.5703125" style="174" customWidth="1"/>
    <col min="2056" max="2304" width="9.140625" style="174"/>
    <col min="2305" max="2305" width="11.85546875" style="174" customWidth="1"/>
    <col min="2306" max="2306" width="6.85546875" style="174" customWidth="1"/>
    <col min="2307" max="2307" width="68.42578125" style="174" customWidth="1"/>
    <col min="2308" max="2310" width="10.42578125" style="174" customWidth="1"/>
    <col min="2311" max="2311" width="17.5703125" style="174" customWidth="1"/>
    <col min="2312" max="2560" width="9.140625" style="174"/>
    <col min="2561" max="2561" width="11.85546875" style="174" customWidth="1"/>
    <col min="2562" max="2562" width="6.85546875" style="174" customWidth="1"/>
    <col min="2563" max="2563" width="68.42578125" style="174" customWidth="1"/>
    <col min="2564" max="2566" width="10.42578125" style="174" customWidth="1"/>
    <col min="2567" max="2567" width="17.5703125" style="174" customWidth="1"/>
    <col min="2568" max="2816" width="9.140625" style="174"/>
    <col min="2817" max="2817" width="11.85546875" style="174" customWidth="1"/>
    <col min="2818" max="2818" width="6.85546875" style="174" customWidth="1"/>
    <col min="2819" max="2819" width="68.42578125" style="174" customWidth="1"/>
    <col min="2820" max="2822" width="10.42578125" style="174" customWidth="1"/>
    <col min="2823" max="2823" width="17.5703125" style="174" customWidth="1"/>
    <col min="2824" max="3072" width="9.140625" style="174"/>
    <col min="3073" max="3073" width="11.85546875" style="174" customWidth="1"/>
    <col min="3074" max="3074" width="6.85546875" style="174" customWidth="1"/>
    <col min="3075" max="3075" width="68.42578125" style="174" customWidth="1"/>
    <col min="3076" max="3078" width="10.42578125" style="174" customWidth="1"/>
    <col min="3079" max="3079" width="17.5703125" style="174" customWidth="1"/>
    <col min="3080" max="3328" width="9.140625" style="174"/>
    <col min="3329" max="3329" width="11.85546875" style="174" customWidth="1"/>
    <col min="3330" max="3330" width="6.85546875" style="174" customWidth="1"/>
    <col min="3331" max="3331" width="68.42578125" style="174" customWidth="1"/>
    <col min="3332" max="3334" width="10.42578125" style="174" customWidth="1"/>
    <col min="3335" max="3335" width="17.5703125" style="174" customWidth="1"/>
    <col min="3336" max="3584" width="9.140625" style="174"/>
    <col min="3585" max="3585" width="11.85546875" style="174" customWidth="1"/>
    <col min="3586" max="3586" width="6.85546875" style="174" customWidth="1"/>
    <col min="3587" max="3587" width="68.42578125" style="174" customWidth="1"/>
    <col min="3588" max="3590" width="10.42578125" style="174" customWidth="1"/>
    <col min="3591" max="3591" width="17.5703125" style="174" customWidth="1"/>
    <col min="3592" max="3840" width="9.140625" style="174"/>
    <col min="3841" max="3841" width="11.85546875" style="174" customWidth="1"/>
    <col min="3842" max="3842" width="6.85546875" style="174" customWidth="1"/>
    <col min="3843" max="3843" width="68.42578125" style="174" customWidth="1"/>
    <col min="3844" max="3846" width="10.42578125" style="174" customWidth="1"/>
    <col min="3847" max="3847" width="17.5703125" style="174" customWidth="1"/>
    <col min="3848" max="4096" width="9.140625" style="174"/>
    <col min="4097" max="4097" width="11.85546875" style="174" customWidth="1"/>
    <col min="4098" max="4098" width="6.85546875" style="174" customWidth="1"/>
    <col min="4099" max="4099" width="68.42578125" style="174" customWidth="1"/>
    <col min="4100" max="4102" width="10.42578125" style="174" customWidth="1"/>
    <col min="4103" max="4103" width="17.5703125" style="174" customWidth="1"/>
    <col min="4104" max="4352" width="9.140625" style="174"/>
    <col min="4353" max="4353" width="11.85546875" style="174" customWidth="1"/>
    <col min="4354" max="4354" width="6.85546875" style="174" customWidth="1"/>
    <col min="4355" max="4355" width="68.42578125" style="174" customWidth="1"/>
    <col min="4356" max="4358" width="10.42578125" style="174" customWidth="1"/>
    <col min="4359" max="4359" width="17.5703125" style="174" customWidth="1"/>
    <col min="4360" max="4608" width="9.140625" style="174"/>
    <col min="4609" max="4609" width="11.85546875" style="174" customWidth="1"/>
    <col min="4610" max="4610" width="6.85546875" style="174" customWidth="1"/>
    <col min="4611" max="4611" width="68.42578125" style="174" customWidth="1"/>
    <col min="4612" max="4614" width="10.42578125" style="174" customWidth="1"/>
    <col min="4615" max="4615" width="17.5703125" style="174" customWidth="1"/>
    <col min="4616" max="4864" width="9.140625" style="174"/>
    <col min="4865" max="4865" width="11.85546875" style="174" customWidth="1"/>
    <col min="4866" max="4866" width="6.85546875" style="174" customWidth="1"/>
    <col min="4867" max="4867" width="68.42578125" style="174" customWidth="1"/>
    <col min="4868" max="4870" width="10.42578125" style="174" customWidth="1"/>
    <col min="4871" max="4871" width="17.5703125" style="174" customWidth="1"/>
    <col min="4872" max="5120" width="9.140625" style="174"/>
    <col min="5121" max="5121" width="11.85546875" style="174" customWidth="1"/>
    <col min="5122" max="5122" width="6.85546875" style="174" customWidth="1"/>
    <col min="5123" max="5123" width="68.42578125" style="174" customWidth="1"/>
    <col min="5124" max="5126" width="10.42578125" style="174" customWidth="1"/>
    <col min="5127" max="5127" width="17.5703125" style="174" customWidth="1"/>
    <col min="5128" max="5376" width="9.140625" style="174"/>
    <col min="5377" max="5377" width="11.85546875" style="174" customWidth="1"/>
    <col min="5378" max="5378" width="6.85546875" style="174" customWidth="1"/>
    <col min="5379" max="5379" width="68.42578125" style="174" customWidth="1"/>
    <col min="5380" max="5382" width="10.42578125" style="174" customWidth="1"/>
    <col min="5383" max="5383" width="17.5703125" style="174" customWidth="1"/>
    <col min="5384" max="5632" width="9.140625" style="174"/>
    <col min="5633" max="5633" width="11.85546875" style="174" customWidth="1"/>
    <col min="5634" max="5634" width="6.85546875" style="174" customWidth="1"/>
    <col min="5635" max="5635" width="68.42578125" style="174" customWidth="1"/>
    <col min="5636" max="5638" width="10.42578125" style="174" customWidth="1"/>
    <col min="5639" max="5639" width="17.5703125" style="174" customWidth="1"/>
    <col min="5640" max="5888" width="9.140625" style="174"/>
    <col min="5889" max="5889" width="11.85546875" style="174" customWidth="1"/>
    <col min="5890" max="5890" width="6.85546875" style="174" customWidth="1"/>
    <col min="5891" max="5891" width="68.42578125" style="174" customWidth="1"/>
    <col min="5892" max="5894" width="10.42578125" style="174" customWidth="1"/>
    <col min="5895" max="5895" width="17.5703125" style="174" customWidth="1"/>
    <col min="5896" max="6144" width="9.140625" style="174"/>
    <col min="6145" max="6145" width="11.85546875" style="174" customWidth="1"/>
    <col min="6146" max="6146" width="6.85546875" style="174" customWidth="1"/>
    <col min="6147" max="6147" width="68.42578125" style="174" customWidth="1"/>
    <col min="6148" max="6150" width="10.42578125" style="174" customWidth="1"/>
    <col min="6151" max="6151" width="17.5703125" style="174" customWidth="1"/>
    <col min="6152" max="6400" width="9.140625" style="174"/>
    <col min="6401" max="6401" width="11.85546875" style="174" customWidth="1"/>
    <col min="6402" max="6402" width="6.85546875" style="174" customWidth="1"/>
    <col min="6403" max="6403" width="68.42578125" style="174" customWidth="1"/>
    <col min="6404" max="6406" width="10.42578125" style="174" customWidth="1"/>
    <col min="6407" max="6407" width="17.5703125" style="174" customWidth="1"/>
    <col min="6408" max="6656" width="9.140625" style="174"/>
    <col min="6657" max="6657" width="11.85546875" style="174" customWidth="1"/>
    <col min="6658" max="6658" width="6.85546875" style="174" customWidth="1"/>
    <col min="6659" max="6659" width="68.42578125" style="174" customWidth="1"/>
    <col min="6660" max="6662" width="10.42578125" style="174" customWidth="1"/>
    <col min="6663" max="6663" width="17.5703125" style="174" customWidth="1"/>
    <col min="6664" max="6912" width="9.140625" style="174"/>
    <col min="6913" max="6913" width="11.85546875" style="174" customWidth="1"/>
    <col min="6914" max="6914" width="6.85546875" style="174" customWidth="1"/>
    <col min="6915" max="6915" width="68.42578125" style="174" customWidth="1"/>
    <col min="6916" max="6918" width="10.42578125" style="174" customWidth="1"/>
    <col min="6919" max="6919" width="17.5703125" style="174" customWidth="1"/>
    <col min="6920" max="7168" width="9.140625" style="174"/>
    <col min="7169" max="7169" width="11.85546875" style="174" customWidth="1"/>
    <col min="7170" max="7170" width="6.85546875" style="174" customWidth="1"/>
    <col min="7171" max="7171" width="68.42578125" style="174" customWidth="1"/>
    <col min="7172" max="7174" width="10.42578125" style="174" customWidth="1"/>
    <col min="7175" max="7175" width="17.5703125" style="174" customWidth="1"/>
    <col min="7176" max="7424" width="9.140625" style="174"/>
    <col min="7425" max="7425" width="11.85546875" style="174" customWidth="1"/>
    <col min="7426" max="7426" width="6.85546875" style="174" customWidth="1"/>
    <col min="7427" max="7427" width="68.42578125" style="174" customWidth="1"/>
    <col min="7428" max="7430" width="10.42578125" style="174" customWidth="1"/>
    <col min="7431" max="7431" width="17.5703125" style="174" customWidth="1"/>
    <col min="7432" max="7680" width="9.140625" style="174"/>
    <col min="7681" max="7681" width="11.85546875" style="174" customWidth="1"/>
    <col min="7682" max="7682" width="6.85546875" style="174" customWidth="1"/>
    <col min="7683" max="7683" width="68.42578125" style="174" customWidth="1"/>
    <col min="7684" max="7686" width="10.42578125" style="174" customWidth="1"/>
    <col min="7687" max="7687" width="17.5703125" style="174" customWidth="1"/>
    <col min="7688" max="7936" width="9.140625" style="174"/>
    <col min="7937" max="7937" width="11.85546875" style="174" customWidth="1"/>
    <col min="7938" max="7938" width="6.85546875" style="174" customWidth="1"/>
    <col min="7939" max="7939" width="68.42578125" style="174" customWidth="1"/>
    <col min="7940" max="7942" width="10.42578125" style="174" customWidth="1"/>
    <col min="7943" max="7943" width="17.5703125" style="174" customWidth="1"/>
    <col min="7944" max="8192" width="9.140625" style="174"/>
    <col min="8193" max="8193" width="11.85546875" style="174" customWidth="1"/>
    <col min="8194" max="8194" width="6.85546875" style="174" customWidth="1"/>
    <col min="8195" max="8195" width="68.42578125" style="174" customWidth="1"/>
    <col min="8196" max="8198" width="10.42578125" style="174" customWidth="1"/>
    <col min="8199" max="8199" width="17.5703125" style="174" customWidth="1"/>
    <col min="8200" max="8448" width="9.140625" style="174"/>
    <col min="8449" max="8449" width="11.85546875" style="174" customWidth="1"/>
    <col min="8450" max="8450" width="6.85546875" style="174" customWidth="1"/>
    <col min="8451" max="8451" width="68.42578125" style="174" customWidth="1"/>
    <col min="8452" max="8454" width="10.42578125" style="174" customWidth="1"/>
    <col min="8455" max="8455" width="17.5703125" style="174" customWidth="1"/>
    <col min="8456" max="8704" width="9.140625" style="174"/>
    <col min="8705" max="8705" width="11.85546875" style="174" customWidth="1"/>
    <col min="8706" max="8706" width="6.85546875" style="174" customWidth="1"/>
    <col min="8707" max="8707" width="68.42578125" style="174" customWidth="1"/>
    <col min="8708" max="8710" width="10.42578125" style="174" customWidth="1"/>
    <col min="8711" max="8711" width="17.5703125" style="174" customWidth="1"/>
    <col min="8712" max="8960" width="9.140625" style="174"/>
    <col min="8961" max="8961" width="11.85546875" style="174" customWidth="1"/>
    <col min="8962" max="8962" width="6.85546875" style="174" customWidth="1"/>
    <col min="8963" max="8963" width="68.42578125" style="174" customWidth="1"/>
    <col min="8964" max="8966" width="10.42578125" style="174" customWidth="1"/>
    <col min="8967" max="8967" width="17.5703125" style="174" customWidth="1"/>
    <col min="8968" max="9216" width="9.140625" style="174"/>
    <col min="9217" max="9217" width="11.85546875" style="174" customWidth="1"/>
    <col min="9218" max="9218" width="6.85546875" style="174" customWidth="1"/>
    <col min="9219" max="9219" width="68.42578125" style="174" customWidth="1"/>
    <col min="9220" max="9222" width="10.42578125" style="174" customWidth="1"/>
    <col min="9223" max="9223" width="17.5703125" style="174" customWidth="1"/>
    <col min="9224" max="9472" width="9.140625" style="174"/>
    <col min="9473" max="9473" width="11.85546875" style="174" customWidth="1"/>
    <col min="9474" max="9474" width="6.85546875" style="174" customWidth="1"/>
    <col min="9475" max="9475" width="68.42578125" style="174" customWidth="1"/>
    <col min="9476" max="9478" width="10.42578125" style="174" customWidth="1"/>
    <col min="9479" max="9479" width="17.5703125" style="174" customWidth="1"/>
    <col min="9480" max="9728" width="9.140625" style="174"/>
    <col min="9729" max="9729" width="11.85546875" style="174" customWidth="1"/>
    <col min="9730" max="9730" width="6.85546875" style="174" customWidth="1"/>
    <col min="9731" max="9731" width="68.42578125" style="174" customWidth="1"/>
    <col min="9732" max="9734" width="10.42578125" style="174" customWidth="1"/>
    <col min="9735" max="9735" width="17.5703125" style="174" customWidth="1"/>
    <col min="9736" max="9984" width="9.140625" style="174"/>
    <col min="9985" max="9985" width="11.85546875" style="174" customWidth="1"/>
    <col min="9986" max="9986" width="6.85546875" style="174" customWidth="1"/>
    <col min="9987" max="9987" width="68.42578125" style="174" customWidth="1"/>
    <col min="9988" max="9990" width="10.42578125" style="174" customWidth="1"/>
    <col min="9991" max="9991" width="17.5703125" style="174" customWidth="1"/>
    <col min="9992" max="10240" width="9.140625" style="174"/>
    <col min="10241" max="10241" width="11.85546875" style="174" customWidth="1"/>
    <col min="10242" max="10242" width="6.85546875" style="174" customWidth="1"/>
    <col min="10243" max="10243" width="68.42578125" style="174" customWidth="1"/>
    <col min="10244" max="10246" width="10.42578125" style="174" customWidth="1"/>
    <col min="10247" max="10247" width="17.5703125" style="174" customWidth="1"/>
    <col min="10248" max="10496" width="9.140625" style="174"/>
    <col min="10497" max="10497" width="11.85546875" style="174" customWidth="1"/>
    <col min="10498" max="10498" width="6.85546875" style="174" customWidth="1"/>
    <col min="10499" max="10499" width="68.42578125" style="174" customWidth="1"/>
    <col min="10500" max="10502" width="10.42578125" style="174" customWidth="1"/>
    <col min="10503" max="10503" width="17.5703125" style="174" customWidth="1"/>
    <col min="10504" max="10752" width="9.140625" style="174"/>
    <col min="10753" max="10753" width="11.85546875" style="174" customWidth="1"/>
    <col min="10754" max="10754" width="6.85546875" style="174" customWidth="1"/>
    <col min="10755" max="10755" width="68.42578125" style="174" customWidth="1"/>
    <col min="10756" max="10758" width="10.42578125" style="174" customWidth="1"/>
    <col min="10759" max="10759" width="17.5703125" style="174" customWidth="1"/>
    <col min="10760" max="11008" width="9.140625" style="174"/>
    <col min="11009" max="11009" width="11.85546875" style="174" customWidth="1"/>
    <col min="11010" max="11010" width="6.85546875" style="174" customWidth="1"/>
    <col min="11011" max="11011" width="68.42578125" style="174" customWidth="1"/>
    <col min="11012" max="11014" width="10.42578125" style="174" customWidth="1"/>
    <col min="11015" max="11015" width="17.5703125" style="174" customWidth="1"/>
    <col min="11016" max="11264" width="9.140625" style="174"/>
    <col min="11265" max="11265" width="11.85546875" style="174" customWidth="1"/>
    <col min="11266" max="11266" width="6.85546875" style="174" customWidth="1"/>
    <col min="11267" max="11267" width="68.42578125" style="174" customWidth="1"/>
    <col min="11268" max="11270" width="10.42578125" style="174" customWidth="1"/>
    <col min="11271" max="11271" width="17.5703125" style="174" customWidth="1"/>
    <col min="11272" max="11520" width="9.140625" style="174"/>
    <col min="11521" max="11521" width="11.85546875" style="174" customWidth="1"/>
    <col min="11522" max="11522" width="6.85546875" style="174" customWidth="1"/>
    <col min="11523" max="11523" width="68.42578125" style="174" customWidth="1"/>
    <col min="11524" max="11526" width="10.42578125" style="174" customWidth="1"/>
    <col min="11527" max="11527" width="17.5703125" style="174" customWidth="1"/>
    <col min="11528" max="11776" width="9.140625" style="174"/>
    <col min="11777" max="11777" width="11.85546875" style="174" customWidth="1"/>
    <col min="11778" max="11778" width="6.85546875" style="174" customWidth="1"/>
    <col min="11779" max="11779" width="68.42578125" style="174" customWidth="1"/>
    <col min="11780" max="11782" width="10.42578125" style="174" customWidth="1"/>
    <col min="11783" max="11783" width="17.5703125" style="174" customWidth="1"/>
    <col min="11784" max="12032" width="9.140625" style="174"/>
    <col min="12033" max="12033" width="11.85546875" style="174" customWidth="1"/>
    <col min="12034" max="12034" width="6.85546875" style="174" customWidth="1"/>
    <col min="12035" max="12035" width="68.42578125" style="174" customWidth="1"/>
    <col min="12036" max="12038" width="10.42578125" style="174" customWidth="1"/>
    <col min="12039" max="12039" width="17.5703125" style="174" customWidth="1"/>
    <col min="12040" max="12288" width="9.140625" style="174"/>
    <col min="12289" max="12289" width="11.85546875" style="174" customWidth="1"/>
    <col min="12290" max="12290" width="6.85546875" style="174" customWidth="1"/>
    <col min="12291" max="12291" width="68.42578125" style="174" customWidth="1"/>
    <col min="12292" max="12294" width="10.42578125" style="174" customWidth="1"/>
    <col min="12295" max="12295" width="17.5703125" style="174" customWidth="1"/>
    <col min="12296" max="12544" width="9.140625" style="174"/>
    <col min="12545" max="12545" width="11.85546875" style="174" customWidth="1"/>
    <col min="12546" max="12546" width="6.85546875" style="174" customWidth="1"/>
    <col min="12547" max="12547" width="68.42578125" style="174" customWidth="1"/>
    <col min="12548" max="12550" width="10.42578125" style="174" customWidth="1"/>
    <col min="12551" max="12551" width="17.5703125" style="174" customWidth="1"/>
    <col min="12552" max="12800" width="9.140625" style="174"/>
    <col min="12801" max="12801" width="11.85546875" style="174" customWidth="1"/>
    <col min="12802" max="12802" width="6.85546875" style="174" customWidth="1"/>
    <col min="12803" max="12803" width="68.42578125" style="174" customWidth="1"/>
    <col min="12804" max="12806" width="10.42578125" style="174" customWidth="1"/>
    <col min="12807" max="12807" width="17.5703125" style="174" customWidth="1"/>
    <col min="12808" max="13056" width="9.140625" style="174"/>
    <col min="13057" max="13057" width="11.85546875" style="174" customWidth="1"/>
    <col min="13058" max="13058" width="6.85546875" style="174" customWidth="1"/>
    <col min="13059" max="13059" width="68.42578125" style="174" customWidth="1"/>
    <col min="13060" max="13062" width="10.42578125" style="174" customWidth="1"/>
    <col min="13063" max="13063" width="17.5703125" style="174" customWidth="1"/>
    <col min="13064" max="13312" width="9.140625" style="174"/>
    <col min="13313" max="13313" width="11.85546875" style="174" customWidth="1"/>
    <col min="13314" max="13314" width="6.85546875" style="174" customWidth="1"/>
    <col min="13315" max="13315" width="68.42578125" style="174" customWidth="1"/>
    <col min="13316" max="13318" width="10.42578125" style="174" customWidth="1"/>
    <col min="13319" max="13319" width="17.5703125" style="174" customWidth="1"/>
    <col min="13320" max="13568" width="9.140625" style="174"/>
    <col min="13569" max="13569" width="11.85546875" style="174" customWidth="1"/>
    <col min="13570" max="13570" width="6.85546875" style="174" customWidth="1"/>
    <col min="13571" max="13571" width="68.42578125" style="174" customWidth="1"/>
    <col min="13572" max="13574" width="10.42578125" style="174" customWidth="1"/>
    <col min="13575" max="13575" width="17.5703125" style="174" customWidth="1"/>
    <col min="13576" max="13824" width="9.140625" style="174"/>
    <col min="13825" max="13825" width="11.85546875" style="174" customWidth="1"/>
    <col min="13826" max="13826" width="6.85546875" style="174" customWidth="1"/>
    <col min="13827" max="13827" width="68.42578125" style="174" customWidth="1"/>
    <col min="13828" max="13830" width="10.42578125" style="174" customWidth="1"/>
    <col min="13831" max="13831" width="17.5703125" style="174" customWidth="1"/>
    <col min="13832" max="14080" width="9.140625" style="174"/>
    <col min="14081" max="14081" width="11.85546875" style="174" customWidth="1"/>
    <col min="14082" max="14082" width="6.85546875" style="174" customWidth="1"/>
    <col min="14083" max="14083" width="68.42578125" style="174" customWidth="1"/>
    <col min="14084" max="14086" width="10.42578125" style="174" customWidth="1"/>
    <col min="14087" max="14087" width="17.5703125" style="174" customWidth="1"/>
    <col min="14088" max="14336" width="9.140625" style="174"/>
    <col min="14337" max="14337" width="11.85546875" style="174" customWidth="1"/>
    <col min="14338" max="14338" width="6.85546875" style="174" customWidth="1"/>
    <col min="14339" max="14339" width="68.42578125" style="174" customWidth="1"/>
    <col min="14340" max="14342" width="10.42578125" style="174" customWidth="1"/>
    <col min="14343" max="14343" width="17.5703125" style="174" customWidth="1"/>
    <col min="14344" max="14592" width="9.140625" style="174"/>
    <col min="14593" max="14593" width="11.85546875" style="174" customWidth="1"/>
    <col min="14594" max="14594" width="6.85546875" style="174" customWidth="1"/>
    <col min="14595" max="14595" width="68.42578125" style="174" customWidth="1"/>
    <col min="14596" max="14598" width="10.42578125" style="174" customWidth="1"/>
    <col min="14599" max="14599" width="17.5703125" style="174" customWidth="1"/>
    <col min="14600" max="14848" width="9.140625" style="174"/>
    <col min="14849" max="14849" width="11.85546875" style="174" customWidth="1"/>
    <col min="14850" max="14850" width="6.85546875" style="174" customWidth="1"/>
    <col min="14851" max="14851" width="68.42578125" style="174" customWidth="1"/>
    <col min="14852" max="14854" width="10.42578125" style="174" customWidth="1"/>
    <col min="14855" max="14855" width="17.5703125" style="174" customWidth="1"/>
    <col min="14856" max="15104" width="9.140625" style="174"/>
    <col min="15105" max="15105" width="11.85546875" style="174" customWidth="1"/>
    <col min="15106" max="15106" width="6.85546875" style="174" customWidth="1"/>
    <col min="15107" max="15107" width="68.42578125" style="174" customWidth="1"/>
    <col min="15108" max="15110" width="10.42578125" style="174" customWidth="1"/>
    <col min="15111" max="15111" width="17.5703125" style="174" customWidth="1"/>
    <col min="15112" max="15360" width="9.140625" style="174"/>
    <col min="15361" max="15361" width="11.85546875" style="174" customWidth="1"/>
    <col min="15362" max="15362" width="6.85546875" style="174" customWidth="1"/>
    <col min="15363" max="15363" width="68.42578125" style="174" customWidth="1"/>
    <col min="15364" max="15366" width="10.42578125" style="174" customWidth="1"/>
    <col min="15367" max="15367" width="17.5703125" style="174" customWidth="1"/>
    <col min="15368" max="15616" width="9.140625" style="174"/>
    <col min="15617" max="15617" width="11.85546875" style="174" customWidth="1"/>
    <col min="15618" max="15618" width="6.85546875" style="174" customWidth="1"/>
    <col min="15619" max="15619" width="68.42578125" style="174" customWidth="1"/>
    <col min="15620" max="15622" width="10.42578125" style="174" customWidth="1"/>
    <col min="15623" max="15623" width="17.5703125" style="174" customWidth="1"/>
    <col min="15624" max="15872" width="9.140625" style="174"/>
    <col min="15873" max="15873" width="11.85546875" style="174" customWidth="1"/>
    <col min="15874" max="15874" width="6.85546875" style="174" customWidth="1"/>
    <col min="15875" max="15875" width="68.42578125" style="174" customWidth="1"/>
    <col min="15876" max="15878" width="10.42578125" style="174" customWidth="1"/>
    <col min="15879" max="15879" width="17.5703125" style="174" customWidth="1"/>
    <col min="15880" max="16128" width="9.140625" style="174"/>
    <col min="16129" max="16129" width="11.85546875" style="174" customWidth="1"/>
    <col min="16130" max="16130" width="6.85546875" style="174" customWidth="1"/>
    <col min="16131" max="16131" width="68.42578125" style="174" customWidth="1"/>
    <col min="16132" max="16134" width="10.42578125" style="174" customWidth="1"/>
    <col min="16135" max="16135" width="17.5703125" style="174" customWidth="1"/>
    <col min="16136" max="16384" width="9.140625" style="174"/>
  </cols>
  <sheetData>
    <row r="1" spans="1:10" ht="15.75" x14ac:dyDescent="0.25">
      <c r="A1" s="172" t="s">
        <v>952</v>
      </c>
      <c r="B1" s="173"/>
      <c r="C1" s="173"/>
      <c r="D1" s="433"/>
      <c r="E1" s="433"/>
      <c r="G1" s="173"/>
      <c r="H1" s="173"/>
      <c r="I1" s="173"/>
    </row>
    <row r="2" spans="1:10" ht="13.5" thickBot="1" x14ac:dyDescent="0.3">
      <c r="A2" s="173"/>
      <c r="B2" s="173"/>
      <c r="C2" s="173"/>
      <c r="D2" s="433"/>
      <c r="E2" s="433"/>
      <c r="F2" s="528" t="s">
        <v>533</v>
      </c>
      <c r="G2" s="173"/>
      <c r="H2" s="173"/>
      <c r="I2" s="173"/>
    </row>
    <row r="3" spans="1:10" s="249" customFormat="1" ht="17.25" customHeight="1" thickBot="1" x14ac:dyDescent="0.3">
      <c r="A3" s="568"/>
      <c r="B3" s="569"/>
      <c r="C3" s="570" t="s">
        <v>747</v>
      </c>
      <c r="D3" s="571" t="s">
        <v>953</v>
      </c>
      <c r="E3" s="571" t="s">
        <v>954</v>
      </c>
      <c r="F3" s="572" t="s">
        <v>764</v>
      </c>
      <c r="G3" s="176"/>
      <c r="H3" s="176"/>
      <c r="I3" s="176"/>
    </row>
    <row r="4" spans="1:10" ht="12.75" customHeight="1" x14ac:dyDescent="0.25">
      <c r="A4" s="1470" t="s">
        <v>897</v>
      </c>
      <c r="B4" s="573" t="s">
        <v>955</v>
      </c>
      <c r="C4" s="573"/>
      <c r="D4" s="574">
        <v>941.04816000000005</v>
      </c>
      <c r="E4" s="574">
        <v>0</v>
      </c>
      <c r="F4" s="575">
        <f t="shared" ref="F4:F17" si="0">SUM(D4:E4)</f>
        <v>941.04816000000005</v>
      </c>
      <c r="G4" s="173"/>
      <c r="H4" s="576"/>
      <c r="I4" s="576"/>
      <c r="J4" s="576"/>
    </row>
    <row r="5" spans="1:10" ht="12.75" customHeight="1" x14ac:dyDescent="0.25">
      <c r="A5" s="1470"/>
      <c r="B5" s="492" t="s">
        <v>956</v>
      </c>
      <c r="C5" s="492"/>
      <c r="D5" s="198">
        <v>0</v>
      </c>
      <c r="E5" s="198">
        <v>0</v>
      </c>
      <c r="F5" s="577">
        <f t="shared" si="0"/>
        <v>0</v>
      </c>
      <c r="G5" s="542"/>
      <c r="H5" s="576"/>
      <c r="I5" s="576"/>
      <c r="J5" s="576"/>
    </row>
    <row r="6" spans="1:10" ht="12.75" customHeight="1" x14ac:dyDescent="0.25">
      <c r="A6" s="1470"/>
      <c r="B6" s="492" t="s">
        <v>957</v>
      </c>
      <c r="C6" s="492"/>
      <c r="D6" s="198">
        <v>4756.7122700000009</v>
      </c>
      <c r="E6" s="198">
        <v>17624.52821</v>
      </c>
      <c r="F6" s="578">
        <f t="shared" si="0"/>
        <v>22381.24048</v>
      </c>
      <c r="G6" s="542"/>
      <c r="H6" s="576"/>
      <c r="I6" s="576"/>
      <c r="J6" s="576"/>
    </row>
    <row r="7" spans="1:10" ht="12.75" customHeight="1" thickBot="1" x14ac:dyDescent="0.3">
      <c r="A7" s="1470"/>
      <c r="B7" s="564" t="s">
        <v>958</v>
      </c>
      <c r="C7" s="579"/>
      <c r="D7" s="580">
        <v>4592.1105400000006</v>
      </c>
      <c r="E7" s="580">
        <v>18.66</v>
      </c>
      <c r="F7" s="581">
        <f t="shared" si="0"/>
        <v>4610.7705400000004</v>
      </c>
      <c r="G7" s="542"/>
      <c r="H7" s="576"/>
      <c r="I7" s="576"/>
      <c r="J7" s="576"/>
    </row>
    <row r="8" spans="1:10" ht="13.5" thickBot="1" x14ac:dyDescent="0.3">
      <c r="A8" s="1471"/>
      <c r="B8" s="582" t="s">
        <v>764</v>
      </c>
      <c r="C8" s="582"/>
      <c r="D8" s="583">
        <f>SUM(D4:D7)</f>
        <v>10289.870970000002</v>
      </c>
      <c r="E8" s="583">
        <f>SUM(E4:E7)</f>
        <v>17643.18821</v>
      </c>
      <c r="F8" s="584">
        <f>SUM(F4:F7)</f>
        <v>27933.05918</v>
      </c>
      <c r="G8" s="542"/>
      <c r="H8" s="585"/>
      <c r="I8" s="173"/>
    </row>
    <row r="9" spans="1:10" x14ac:dyDescent="0.25">
      <c r="A9" s="1468" t="s">
        <v>959</v>
      </c>
      <c r="B9" s="573" t="s">
        <v>955</v>
      </c>
      <c r="C9" s="586"/>
      <c r="D9" s="574">
        <v>1073.51</v>
      </c>
      <c r="E9" s="574">
        <v>0</v>
      </c>
      <c r="F9" s="587">
        <f t="shared" si="0"/>
        <v>1073.51</v>
      </c>
      <c r="G9" s="549"/>
      <c r="H9" s="549"/>
      <c r="I9" s="549"/>
    </row>
    <row r="10" spans="1:10" x14ac:dyDescent="0.25">
      <c r="A10" s="1469"/>
      <c r="B10" s="492" t="s">
        <v>956</v>
      </c>
      <c r="C10" s="588"/>
      <c r="D10" s="589">
        <v>0</v>
      </c>
      <c r="E10" s="198">
        <v>0</v>
      </c>
      <c r="F10" s="590">
        <f t="shared" si="0"/>
        <v>0</v>
      </c>
      <c r="G10" s="549"/>
      <c r="H10" s="549"/>
      <c r="I10" s="549"/>
    </row>
    <row r="11" spans="1:10" x14ac:dyDescent="0.25">
      <c r="A11" s="1469"/>
      <c r="B11" s="492" t="s">
        <v>957</v>
      </c>
      <c r="C11" s="588"/>
      <c r="D11" s="589">
        <v>10575.12097</v>
      </c>
      <c r="E11" s="198">
        <v>224.60485</v>
      </c>
      <c r="F11" s="590">
        <f t="shared" si="0"/>
        <v>10799.72582</v>
      </c>
      <c r="G11" s="173"/>
      <c r="H11" s="173"/>
      <c r="I11" s="173"/>
    </row>
    <row r="12" spans="1:10" ht="13.5" thickBot="1" x14ac:dyDescent="0.3">
      <c r="A12" s="1469"/>
      <c r="B12" s="564" t="s">
        <v>958</v>
      </c>
      <c r="C12" s="588"/>
      <c r="D12" s="198">
        <v>3946.2276000000002</v>
      </c>
      <c r="E12" s="198">
        <v>0</v>
      </c>
      <c r="F12" s="591">
        <f t="shared" si="0"/>
        <v>3946.2276000000002</v>
      </c>
      <c r="G12" s="173"/>
      <c r="H12" s="173"/>
      <c r="I12" s="173"/>
    </row>
    <row r="13" spans="1:10" ht="13.5" thickBot="1" x14ac:dyDescent="0.3">
      <c r="A13" s="1475"/>
      <c r="B13" s="592" t="s">
        <v>903</v>
      </c>
      <c r="C13" s="592"/>
      <c r="D13" s="593">
        <f>SUM(D9:D12)</f>
        <v>15594.85857</v>
      </c>
      <c r="E13" s="593">
        <f>SUM(E9:E12)</f>
        <v>224.60485</v>
      </c>
      <c r="F13" s="594">
        <f>SUM(D13:E13)</f>
        <v>15819.46342</v>
      </c>
      <c r="G13" s="173"/>
      <c r="H13" s="173"/>
      <c r="I13" s="173"/>
    </row>
    <row r="14" spans="1:10" x14ac:dyDescent="0.25">
      <c r="A14" s="1468" t="s">
        <v>960</v>
      </c>
      <c r="B14" s="573" t="s">
        <v>955</v>
      </c>
      <c r="C14" s="595"/>
      <c r="D14" s="589">
        <v>940.89107000000001</v>
      </c>
      <c r="E14" s="589">
        <v>0</v>
      </c>
      <c r="F14" s="590">
        <f t="shared" si="0"/>
        <v>940.89107000000001</v>
      </c>
      <c r="G14" s="549"/>
      <c r="H14" s="549"/>
      <c r="I14" s="549"/>
    </row>
    <row r="15" spans="1:10" x14ac:dyDescent="0.25">
      <c r="A15" s="1469"/>
      <c r="B15" s="492" t="s">
        <v>956</v>
      </c>
      <c r="C15" s="588"/>
      <c r="D15" s="589">
        <v>0</v>
      </c>
      <c r="E15" s="198">
        <v>0</v>
      </c>
      <c r="F15" s="590">
        <f t="shared" si="0"/>
        <v>0</v>
      </c>
      <c r="G15" s="549"/>
      <c r="H15" s="549"/>
      <c r="I15" s="549"/>
    </row>
    <row r="16" spans="1:10" x14ac:dyDescent="0.25">
      <c r="A16" s="1469"/>
      <c r="B16" s="492" t="s">
        <v>957</v>
      </c>
      <c r="C16" s="588"/>
      <c r="D16" s="589">
        <v>4736.6871300000003</v>
      </c>
      <c r="E16" s="198">
        <v>17643.52821</v>
      </c>
      <c r="F16" s="590">
        <f t="shared" si="0"/>
        <v>22380.215340000002</v>
      </c>
      <c r="G16" s="173"/>
      <c r="H16" s="173"/>
      <c r="I16" s="173"/>
    </row>
    <row r="17" spans="1:9" ht="13.5" thickBot="1" x14ac:dyDescent="0.3">
      <c r="A17" s="1469"/>
      <c r="B17" s="564" t="s">
        <v>958</v>
      </c>
      <c r="C17" s="588"/>
      <c r="D17" s="198">
        <v>4530.8646799999997</v>
      </c>
      <c r="E17" s="198">
        <v>0</v>
      </c>
      <c r="F17" s="591">
        <f t="shared" si="0"/>
        <v>4530.8646799999997</v>
      </c>
      <c r="G17" s="173"/>
      <c r="H17" s="173"/>
      <c r="I17" s="173"/>
    </row>
    <row r="18" spans="1:9" ht="13.5" thickBot="1" x14ac:dyDescent="0.3">
      <c r="A18" s="1475"/>
      <c r="B18" s="582" t="s">
        <v>764</v>
      </c>
      <c r="C18" s="592"/>
      <c r="D18" s="593">
        <f>SUM(D14:D17)</f>
        <v>10208.442879999999</v>
      </c>
      <c r="E18" s="593">
        <f>SUM(E14:E17)</f>
        <v>17643.52821</v>
      </c>
      <c r="F18" s="594">
        <f>SUM(D18:E18)</f>
        <v>27851.971089999999</v>
      </c>
      <c r="G18" s="173"/>
      <c r="H18" s="173"/>
      <c r="I18" s="173"/>
    </row>
    <row r="19" spans="1:9" x14ac:dyDescent="0.25">
      <c r="A19" s="1470" t="s">
        <v>910</v>
      </c>
      <c r="B19" s="573" t="s">
        <v>955</v>
      </c>
      <c r="C19" s="573"/>
      <c r="D19" s="596">
        <f t="shared" ref="D19:E22" si="1">D4+D9-D14</f>
        <v>1073.6670899999999</v>
      </c>
      <c r="E19" s="596">
        <f t="shared" si="1"/>
        <v>0</v>
      </c>
      <c r="F19" s="575">
        <f>SUM(D19:E19)</f>
        <v>1073.6670899999999</v>
      </c>
      <c r="G19" s="173"/>
      <c r="H19" s="173"/>
      <c r="I19" s="173"/>
    </row>
    <row r="20" spans="1:9" x14ac:dyDescent="0.25">
      <c r="A20" s="1470"/>
      <c r="B20" s="492" t="s">
        <v>956</v>
      </c>
      <c r="C20" s="492"/>
      <c r="D20" s="596">
        <f t="shared" si="1"/>
        <v>0</v>
      </c>
      <c r="E20" s="596">
        <f t="shared" si="1"/>
        <v>0</v>
      </c>
      <c r="F20" s="577">
        <f>SUM(D20:E20)</f>
        <v>0</v>
      </c>
      <c r="G20" s="173"/>
      <c r="H20" s="173"/>
      <c r="I20" s="173"/>
    </row>
    <row r="21" spans="1:9" x14ac:dyDescent="0.25">
      <c r="A21" s="1470"/>
      <c r="B21" s="492" t="s">
        <v>957</v>
      </c>
      <c r="C21" s="492"/>
      <c r="D21" s="596">
        <f t="shared" si="1"/>
        <v>10595.14611</v>
      </c>
      <c r="E21" s="596">
        <f t="shared" si="1"/>
        <v>205.60484999999971</v>
      </c>
      <c r="F21" s="578">
        <f>SUM(D21:E21)</f>
        <v>10800.750959999999</v>
      </c>
      <c r="G21" s="173"/>
      <c r="H21" s="173"/>
      <c r="I21" s="173"/>
    </row>
    <row r="22" spans="1:9" ht="13.5" thickBot="1" x14ac:dyDescent="0.3">
      <c r="A22" s="1470"/>
      <c r="B22" s="564" t="s">
        <v>958</v>
      </c>
      <c r="C22" s="492"/>
      <c r="D22" s="596">
        <f t="shared" si="1"/>
        <v>4007.4734600000002</v>
      </c>
      <c r="E22" s="596">
        <f t="shared" si="1"/>
        <v>18.66</v>
      </c>
      <c r="F22" s="578">
        <f>SUM(D22:E22)</f>
        <v>4026.13346</v>
      </c>
      <c r="G22" s="173"/>
      <c r="H22" s="173"/>
      <c r="I22" s="173"/>
    </row>
    <row r="23" spans="1:9" ht="13.5" thickBot="1" x14ac:dyDescent="0.3">
      <c r="A23" s="1471"/>
      <c r="B23" s="582" t="s">
        <v>764</v>
      </c>
      <c r="C23" s="582"/>
      <c r="D23" s="583">
        <f>SUM(D19:D22)</f>
        <v>15676.286660000002</v>
      </c>
      <c r="E23" s="583">
        <f>SUM(E19:E22)</f>
        <v>224.26484999999971</v>
      </c>
      <c r="F23" s="584">
        <f>SUM(F19:F22)</f>
        <v>15900.551510000001</v>
      </c>
      <c r="G23" s="597"/>
    </row>
    <row r="25" spans="1:9" x14ac:dyDescent="0.25">
      <c r="A25" s="598"/>
      <c r="D25" s="599"/>
    </row>
    <row r="26" spans="1:9" x14ac:dyDescent="0.25">
      <c r="B26" s="598"/>
    </row>
  </sheetData>
  <sheetProtection insertRows="0" deleteRows="0"/>
  <mergeCells count="4">
    <mergeCell ref="A4:A8"/>
    <mergeCell ref="A9:A13"/>
    <mergeCell ref="A14:A18"/>
    <mergeCell ref="A19:A23"/>
  </mergeCells>
  <printOptions horizontalCentered="1"/>
  <pageMargins left="0.2" right="0.2" top="0.98425196850393704" bottom="0.98425196850393704" header="0.51181102362204722" footer="0.51181102362204722"/>
  <pageSetup paperSize="9" orientation="landscape" cellComments="asDisplayed"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Normal="100" workbookViewId="0">
      <selection activeCell="C10" sqref="C10"/>
    </sheetView>
  </sheetViews>
  <sheetFormatPr defaultRowHeight="12.75" x14ac:dyDescent="0.2"/>
  <cols>
    <col min="1" max="1" width="12.85546875" style="601" customWidth="1"/>
    <col min="2" max="2" width="58.140625" style="601" customWidth="1"/>
    <col min="3" max="3" width="11.85546875" style="602" customWidth="1"/>
    <col min="4" max="4" width="17.5703125" style="601" customWidth="1"/>
    <col min="5" max="256" width="9.140625" style="601"/>
    <col min="257" max="257" width="12.85546875" style="601" customWidth="1"/>
    <col min="258" max="258" width="58.140625" style="601" customWidth="1"/>
    <col min="259" max="259" width="11.85546875" style="601" customWidth="1"/>
    <col min="260" max="260" width="17.5703125" style="601" customWidth="1"/>
    <col min="261" max="512" width="9.140625" style="601"/>
    <col min="513" max="513" width="12.85546875" style="601" customWidth="1"/>
    <col min="514" max="514" width="58.140625" style="601" customWidth="1"/>
    <col min="515" max="515" width="11.85546875" style="601" customWidth="1"/>
    <col min="516" max="516" width="17.5703125" style="601" customWidth="1"/>
    <col min="517" max="768" width="9.140625" style="601"/>
    <col min="769" max="769" width="12.85546875" style="601" customWidth="1"/>
    <col min="770" max="770" width="58.140625" style="601" customWidth="1"/>
    <col min="771" max="771" width="11.85546875" style="601" customWidth="1"/>
    <col min="772" max="772" width="17.5703125" style="601" customWidth="1"/>
    <col min="773" max="1024" width="9.140625" style="601"/>
    <col min="1025" max="1025" width="12.85546875" style="601" customWidth="1"/>
    <col min="1026" max="1026" width="58.140625" style="601" customWidth="1"/>
    <col min="1027" max="1027" width="11.85546875" style="601" customWidth="1"/>
    <col min="1028" max="1028" width="17.5703125" style="601" customWidth="1"/>
    <col min="1029" max="1280" width="9.140625" style="601"/>
    <col min="1281" max="1281" width="12.85546875" style="601" customWidth="1"/>
    <col min="1282" max="1282" width="58.140625" style="601" customWidth="1"/>
    <col min="1283" max="1283" width="11.85546875" style="601" customWidth="1"/>
    <col min="1284" max="1284" width="17.5703125" style="601" customWidth="1"/>
    <col min="1285" max="1536" width="9.140625" style="601"/>
    <col min="1537" max="1537" width="12.85546875" style="601" customWidth="1"/>
    <col min="1538" max="1538" width="58.140625" style="601" customWidth="1"/>
    <col min="1539" max="1539" width="11.85546875" style="601" customWidth="1"/>
    <col min="1540" max="1540" width="17.5703125" style="601" customWidth="1"/>
    <col min="1541" max="1792" width="9.140625" style="601"/>
    <col min="1793" max="1793" width="12.85546875" style="601" customWidth="1"/>
    <col min="1794" max="1794" width="58.140625" style="601" customWidth="1"/>
    <col min="1795" max="1795" width="11.85546875" style="601" customWidth="1"/>
    <col min="1796" max="1796" width="17.5703125" style="601" customWidth="1"/>
    <col min="1797" max="2048" width="9.140625" style="601"/>
    <col min="2049" max="2049" width="12.85546875" style="601" customWidth="1"/>
    <col min="2050" max="2050" width="58.140625" style="601" customWidth="1"/>
    <col min="2051" max="2051" width="11.85546875" style="601" customWidth="1"/>
    <col min="2052" max="2052" width="17.5703125" style="601" customWidth="1"/>
    <col min="2053" max="2304" width="9.140625" style="601"/>
    <col min="2305" max="2305" width="12.85546875" style="601" customWidth="1"/>
    <col min="2306" max="2306" width="58.140625" style="601" customWidth="1"/>
    <col min="2307" max="2307" width="11.85546875" style="601" customWidth="1"/>
    <col min="2308" max="2308" width="17.5703125" style="601" customWidth="1"/>
    <col min="2309" max="2560" width="9.140625" style="601"/>
    <col min="2561" max="2561" width="12.85546875" style="601" customWidth="1"/>
    <col min="2562" max="2562" width="58.140625" style="601" customWidth="1"/>
    <col min="2563" max="2563" width="11.85546875" style="601" customWidth="1"/>
    <col min="2564" max="2564" width="17.5703125" style="601" customWidth="1"/>
    <col min="2565" max="2816" width="9.140625" style="601"/>
    <col min="2817" max="2817" width="12.85546875" style="601" customWidth="1"/>
    <col min="2818" max="2818" width="58.140625" style="601" customWidth="1"/>
    <col min="2819" max="2819" width="11.85546875" style="601" customWidth="1"/>
    <col min="2820" max="2820" width="17.5703125" style="601" customWidth="1"/>
    <col min="2821" max="3072" width="9.140625" style="601"/>
    <col min="3073" max="3073" width="12.85546875" style="601" customWidth="1"/>
    <col min="3074" max="3074" width="58.140625" style="601" customWidth="1"/>
    <col min="3075" max="3075" width="11.85546875" style="601" customWidth="1"/>
    <col min="3076" max="3076" width="17.5703125" style="601" customWidth="1"/>
    <col min="3077" max="3328" width="9.140625" style="601"/>
    <col min="3329" max="3329" width="12.85546875" style="601" customWidth="1"/>
    <col min="3330" max="3330" width="58.140625" style="601" customWidth="1"/>
    <col min="3331" max="3331" width="11.85546875" style="601" customWidth="1"/>
    <col min="3332" max="3332" width="17.5703125" style="601" customWidth="1"/>
    <col min="3333" max="3584" width="9.140625" style="601"/>
    <col min="3585" max="3585" width="12.85546875" style="601" customWidth="1"/>
    <col min="3586" max="3586" width="58.140625" style="601" customWidth="1"/>
    <col min="3587" max="3587" width="11.85546875" style="601" customWidth="1"/>
    <col min="3588" max="3588" width="17.5703125" style="601" customWidth="1"/>
    <col min="3589" max="3840" width="9.140625" style="601"/>
    <col min="3841" max="3841" width="12.85546875" style="601" customWidth="1"/>
    <col min="3842" max="3842" width="58.140625" style="601" customWidth="1"/>
    <col min="3843" max="3843" width="11.85546875" style="601" customWidth="1"/>
    <col min="3844" max="3844" width="17.5703125" style="601" customWidth="1"/>
    <col min="3845" max="4096" width="9.140625" style="601"/>
    <col min="4097" max="4097" width="12.85546875" style="601" customWidth="1"/>
    <col min="4098" max="4098" width="58.140625" style="601" customWidth="1"/>
    <col min="4099" max="4099" width="11.85546875" style="601" customWidth="1"/>
    <col min="4100" max="4100" width="17.5703125" style="601" customWidth="1"/>
    <col min="4101" max="4352" width="9.140625" style="601"/>
    <col min="4353" max="4353" width="12.85546875" style="601" customWidth="1"/>
    <col min="4354" max="4354" width="58.140625" style="601" customWidth="1"/>
    <col min="4355" max="4355" width="11.85546875" style="601" customWidth="1"/>
    <col min="4356" max="4356" width="17.5703125" style="601" customWidth="1"/>
    <col min="4357" max="4608" width="9.140625" style="601"/>
    <col min="4609" max="4609" width="12.85546875" style="601" customWidth="1"/>
    <col min="4610" max="4610" width="58.140625" style="601" customWidth="1"/>
    <col min="4611" max="4611" width="11.85546875" style="601" customWidth="1"/>
    <col min="4612" max="4612" width="17.5703125" style="601" customWidth="1"/>
    <col min="4613" max="4864" width="9.140625" style="601"/>
    <col min="4865" max="4865" width="12.85546875" style="601" customWidth="1"/>
    <col min="4866" max="4866" width="58.140625" style="601" customWidth="1"/>
    <col min="4867" max="4867" width="11.85546875" style="601" customWidth="1"/>
    <col min="4868" max="4868" width="17.5703125" style="601" customWidth="1"/>
    <col min="4869" max="5120" width="9.140625" style="601"/>
    <col min="5121" max="5121" width="12.85546875" style="601" customWidth="1"/>
    <col min="5122" max="5122" width="58.140625" style="601" customWidth="1"/>
    <col min="5123" max="5123" width="11.85546875" style="601" customWidth="1"/>
    <col min="5124" max="5124" width="17.5703125" style="601" customWidth="1"/>
    <col min="5125" max="5376" width="9.140625" style="601"/>
    <col min="5377" max="5377" width="12.85546875" style="601" customWidth="1"/>
    <col min="5378" max="5378" width="58.140625" style="601" customWidth="1"/>
    <col min="5379" max="5379" width="11.85546875" style="601" customWidth="1"/>
    <col min="5380" max="5380" width="17.5703125" style="601" customWidth="1"/>
    <col min="5381" max="5632" width="9.140625" style="601"/>
    <col min="5633" max="5633" width="12.85546875" style="601" customWidth="1"/>
    <col min="5634" max="5634" width="58.140625" style="601" customWidth="1"/>
    <col min="5635" max="5635" width="11.85546875" style="601" customWidth="1"/>
    <col min="5636" max="5636" width="17.5703125" style="601" customWidth="1"/>
    <col min="5637" max="5888" width="9.140625" style="601"/>
    <col min="5889" max="5889" width="12.85546875" style="601" customWidth="1"/>
    <col min="5890" max="5890" width="58.140625" style="601" customWidth="1"/>
    <col min="5891" max="5891" width="11.85546875" style="601" customWidth="1"/>
    <col min="5892" max="5892" width="17.5703125" style="601" customWidth="1"/>
    <col min="5893" max="6144" width="9.140625" style="601"/>
    <col min="6145" max="6145" width="12.85546875" style="601" customWidth="1"/>
    <col min="6146" max="6146" width="58.140625" style="601" customWidth="1"/>
    <col min="6147" max="6147" width="11.85546875" style="601" customWidth="1"/>
    <col min="6148" max="6148" width="17.5703125" style="601" customWidth="1"/>
    <col min="6149" max="6400" width="9.140625" style="601"/>
    <col min="6401" max="6401" width="12.85546875" style="601" customWidth="1"/>
    <col min="6402" max="6402" width="58.140625" style="601" customWidth="1"/>
    <col min="6403" max="6403" width="11.85546875" style="601" customWidth="1"/>
    <col min="6404" max="6404" width="17.5703125" style="601" customWidth="1"/>
    <col min="6405" max="6656" width="9.140625" style="601"/>
    <col min="6657" max="6657" width="12.85546875" style="601" customWidth="1"/>
    <col min="6658" max="6658" width="58.140625" style="601" customWidth="1"/>
    <col min="6659" max="6659" width="11.85546875" style="601" customWidth="1"/>
    <col min="6660" max="6660" width="17.5703125" style="601" customWidth="1"/>
    <col min="6661" max="6912" width="9.140625" style="601"/>
    <col min="6913" max="6913" width="12.85546875" style="601" customWidth="1"/>
    <col min="6914" max="6914" width="58.140625" style="601" customWidth="1"/>
    <col min="6915" max="6915" width="11.85546875" style="601" customWidth="1"/>
    <col min="6916" max="6916" width="17.5703125" style="601" customWidth="1"/>
    <col min="6917" max="7168" width="9.140625" style="601"/>
    <col min="7169" max="7169" width="12.85546875" style="601" customWidth="1"/>
    <col min="7170" max="7170" width="58.140625" style="601" customWidth="1"/>
    <col min="7171" max="7171" width="11.85546875" style="601" customWidth="1"/>
    <col min="7172" max="7172" width="17.5703125" style="601" customWidth="1"/>
    <col min="7173" max="7424" width="9.140625" style="601"/>
    <col min="7425" max="7425" width="12.85546875" style="601" customWidth="1"/>
    <col min="7426" max="7426" width="58.140625" style="601" customWidth="1"/>
    <col min="7427" max="7427" width="11.85546875" style="601" customWidth="1"/>
    <col min="7428" max="7428" width="17.5703125" style="601" customWidth="1"/>
    <col min="7429" max="7680" width="9.140625" style="601"/>
    <col min="7681" max="7681" width="12.85546875" style="601" customWidth="1"/>
    <col min="7682" max="7682" width="58.140625" style="601" customWidth="1"/>
    <col min="7683" max="7683" width="11.85546875" style="601" customWidth="1"/>
    <col min="7684" max="7684" width="17.5703125" style="601" customWidth="1"/>
    <col min="7685" max="7936" width="9.140625" style="601"/>
    <col min="7937" max="7937" width="12.85546875" style="601" customWidth="1"/>
    <col min="7938" max="7938" width="58.140625" style="601" customWidth="1"/>
    <col min="7939" max="7939" width="11.85546875" style="601" customWidth="1"/>
    <col min="7940" max="7940" width="17.5703125" style="601" customWidth="1"/>
    <col min="7941" max="8192" width="9.140625" style="601"/>
    <col min="8193" max="8193" width="12.85546875" style="601" customWidth="1"/>
    <col min="8194" max="8194" width="58.140625" style="601" customWidth="1"/>
    <col min="8195" max="8195" width="11.85546875" style="601" customWidth="1"/>
    <col min="8196" max="8196" width="17.5703125" style="601" customWidth="1"/>
    <col min="8197" max="8448" width="9.140625" style="601"/>
    <col min="8449" max="8449" width="12.85546875" style="601" customWidth="1"/>
    <col min="8450" max="8450" width="58.140625" style="601" customWidth="1"/>
    <col min="8451" max="8451" width="11.85546875" style="601" customWidth="1"/>
    <col min="8452" max="8452" width="17.5703125" style="601" customWidth="1"/>
    <col min="8453" max="8704" width="9.140625" style="601"/>
    <col min="8705" max="8705" width="12.85546875" style="601" customWidth="1"/>
    <col min="8706" max="8706" width="58.140625" style="601" customWidth="1"/>
    <col min="8707" max="8707" width="11.85546875" style="601" customWidth="1"/>
    <col min="8708" max="8708" width="17.5703125" style="601" customWidth="1"/>
    <col min="8709" max="8960" width="9.140625" style="601"/>
    <col min="8961" max="8961" width="12.85546875" style="601" customWidth="1"/>
    <col min="8962" max="8962" width="58.140625" style="601" customWidth="1"/>
    <col min="8963" max="8963" width="11.85546875" style="601" customWidth="1"/>
    <col min="8964" max="8964" width="17.5703125" style="601" customWidth="1"/>
    <col min="8965" max="9216" width="9.140625" style="601"/>
    <col min="9217" max="9217" width="12.85546875" style="601" customWidth="1"/>
    <col min="9218" max="9218" width="58.140625" style="601" customWidth="1"/>
    <col min="9219" max="9219" width="11.85546875" style="601" customWidth="1"/>
    <col min="9220" max="9220" width="17.5703125" style="601" customWidth="1"/>
    <col min="9221" max="9472" width="9.140625" style="601"/>
    <col min="9473" max="9473" width="12.85546875" style="601" customWidth="1"/>
    <col min="9474" max="9474" width="58.140625" style="601" customWidth="1"/>
    <col min="9475" max="9475" width="11.85546875" style="601" customWidth="1"/>
    <col min="9476" max="9476" width="17.5703125" style="601" customWidth="1"/>
    <col min="9477" max="9728" width="9.140625" style="601"/>
    <col min="9729" max="9729" width="12.85546875" style="601" customWidth="1"/>
    <col min="9730" max="9730" width="58.140625" style="601" customWidth="1"/>
    <col min="9731" max="9731" width="11.85546875" style="601" customWidth="1"/>
    <col min="9732" max="9732" width="17.5703125" style="601" customWidth="1"/>
    <col min="9733" max="9984" width="9.140625" style="601"/>
    <col min="9985" max="9985" width="12.85546875" style="601" customWidth="1"/>
    <col min="9986" max="9986" width="58.140625" style="601" customWidth="1"/>
    <col min="9987" max="9987" width="11.85546875" style="601" customWidth="1"/>
    <col min="9988" max="9988" width="17.5703125" style="601" customWidth="1"/>
    <col min="9989" max="10240" width="9.140625" style="601"/>
    <col min="10241" max="10241" width="12.85546875" style="601" customWidth="1"/>
    <col min="10242" max="10242" width="58.140625" style="601" customWidth="1"/>
    <col min="10243" max="10243" width="11.85546875" style="601" customWidth="1"/>
    <col min="10244" max="10244" width="17.5703125" style="601" customWidth="1"/>
    <col min="10245" max="10496" width="9.140625" style="601"/>
    <col min="10497" max="10497" width="12.85546875" style="601" customWidth="1"/>
    <col min="10498" max="10498" width="58.140625" style="601" customWidth="1"/>
    <col min="10499" max="10499" width="11.85546875" style="601" customWidth="1"/>
    <col min="10500" max="10500" width="17.5703125" style="601" customWidth="1"/>
    <col min="10501" max="10752" width="9.140625" style="601"/>
    <col min="10753" max="10753" width="12.85546875" style="601" customWidth="1"/>
    <col min="10754" max="10754" width="58.140625" style="601" customWidth="1"/>
    <col min="10755" max="10755" width="11.85546875" style="601" customWidth="1"/>
    <col min="10756" max="10756" width="17.5703125" style="601" customWidth="1"/>
    <col min="10757" max="11008" width="9.140625" style="601"/>
    <col min="11009" max="11009" width="12.85546875" style="601" customWidth="1"/>
    <col min="11010" max="11010" width="58.140625" style="601" customWidth="1"/>
    <col min="11011" max="11011" width="11.85546875" style="601" customWidth="1"/>
    <col min="11012" max="11012" width="17.5703125" style="601" customWidth="1"/>
    <col min="11013" max="11264" width="9.140625" style="601"/>
    <col min="11265" max="11265" width="12.85546875" style="601" customWidth="1"/>
    <col min="11266" max="11266" width="58.140625" style="601" customWidth="1"/>
    <col min="11267" max="11267" width="11.85546875" style="601" customWidth="1"/>
    <col min="11268" max="11268" width="17.5703125" style="601" customWidth="1"/>
    <col min="11269" max="11520" width="9.140625" style="601"/>
    <col min="11521" max="11521" width="12.85546875" style="601" customWidth="1"/>
    <col min="11522" max="11522" width="58.140625" style="601" customWidth="1"/>
    <col min="11523" max="11523" width="11.85546875" style="601" customWidth="1"/>
    <col min="11524" max="11524" width="17.5703125" style="601" customWidth="1"/>
    <col min="11525" max="11776" width="9.140625" style="601"/>
    <col min="11777" max="11777" width="12.85546875" style="601" customWidth="1"/>
    <col min="11778" max="11778" width="58.140625" style="601" customWidth="1"/>
    <col min="11779" max="11779" width="11.85546875" style="601" customWidth="1"/>
    <col min="11780" max="11780" width="17.5703125" style="601" customWidth="1"/>
    <col min="11781" max="12032" width="9.140625" style="601"/>
    <col min="12033" max="12033" width="12.85546875" style="601" customWidth="1"/>
    <col min="12034" max="12034" width="58.140625" style="601" customWidth="1"/>
    <col min="12035" max="12035" width="11.85546875" style="601" customWidth="1"/>
    <col min="12036" max="12036" width="17.5703125" style="601" customWidth="1"/>
    <col min="12037" max="12288" width="9.140625" style="601"/>
    <col min="12289" max="12289" width="12.85546875" style="601" customWidth="1"/>
    <col min="12290" max="12290" width="58.140625" style="601" customWidth="1"/>
    <col min="12291" max="12291" width="11.85546875" style="601" customWidth="1"/>
    <col min="12292" max="12292" width="17.5703125" style="601" customWidth="1"/>
    <col min="12293" max="12544" width="9.140625" style="601"/>
    <col min="12545" max="12545" width="12.85546875" style="601" customWidth="1"/>
    <col min="12546" max="12546" width="58.140625" style="601" customWidth="1"/>
    <col min="12547" max="12547" width="11.85546875" style="601" customWidth="1"/>
    <col min="12548" max="12548" width="17.5703125" style="601" customWidth="1"/>
    <col min="12549" max="12800" width="9.140625" style="601"/>
    <col min="12801" max="12801" width="12.85546875" style="601" customWidth="1"/>
    <col min="12802" max="12802" width="58.140625" style="601" customWidth="1"/>
    <col min="12803" max="12803" width="11.85546875" style="601" customWidth="1"/>
    <col min="12804" max="12804" width="17.5703125" style="601" customWidth="1"/>
    <col min="12805" max="13056" width="9.140625" style="601"/>
    <col min="13057" max="13057" width="12.85546875" style="601" customWidth="1"/>
    <col min="13058" max="13058" width="58.140625" style="601" customWidth="1"/>
    <col min="13059" max="13059" width="11.85546875" style="601" customWidth="1"/>
    <col min="13060" max="13060" width="17.5703125" style="601" customWidth="1"/>
    <col min="13061" max="13312" width="9.140625" style="601"/>
    <col min="13313" max="13313" width="12.85546875" style="601" customWidth="1"/>
    <col min="13314" max="13314" width="58.140625" style="601" customWidth="1"/>
    <col min="13315" max="13315" width="11.85546875" style="601" customWidth="1"/>
    <col min="13316" max="13316" width="17.5703125" style="601" customWidth="1"/>
    <col min="13317" max="13568" width="9.140625" style="601"/>
    <col min="13569" max="13569" width="12.85546875" style="601" customWidth="1"/>
    <col min="13570" max="13570" width="58.140625" style="601" customWidth="1"/>
    <col min="13571" max="13571" width="11.85546875" style="601" customWidth="1"/>
    <col min="13572" max="13572" width="17.5703125" style="601" customWidth="1"/>
    <col min="13573" max="13824" width="9.140625" style="601"/>
    <col min="13825" max="13825" width="12.85546875" style="601" customWidth="1"/>
    <col min="13826" max="13826" width="58.140625" style="601" customWidth="1"/>
    <col min="13827" max="13827" width="11.85546875" style="601" customWidth="1"/>
    <col min="13828" max="13828" width="17.5703125" style="601" customWidth="1"/>
    <col min="13829" max="14080" width="9.140625" style="601"/>
    <col min="14081" max="14081" width="12.85546875" style="601" customWidth="1"/>
    <col min="14082" max="14082" width="58.140625" style="601" customWidth="1"/>
    <col min="14083" max="14083" width="11.85546875" style="601" customWidth="1"/>
    <col min="14084" max="14084" width="17.5703125" style="601" customWidth="1"/>
    <col min="14085" max="14336" width="9.140625" style="601"/>
    <col min="14337" max="14337" width="12.85546875" style="601" customWidth="1"/>
    <col min="14338" max="14338" width="58.140625" style="601" customWidth="1"/>
    <col min="14339" max="14339" width="11.85546875" style="601" customWidth="1"/>
    <col min="14340" max="14340" width="17.5703125" style="601" customWidth="1"/>
    <col min="14341" max="14592" width="9.140625" style="601"/>
    <col min="14593" max="14593" width="12.85546875" style="601" customWidth="1"/>
    <col min="14594" max="14594" width="58.140625" style="601" customWidth="1"/>
    <col min="14595" max="14595" width="11.85546875" style="601" customWidth="1"/>
    <col min="14596" max="14596" width="17.5703125" style="601" customWidth="1"/>
    <col min="14597" max="14848" width="9.140625" style="601"/>
    <col min="14849" max="14849" width="12.85546875" style="601" customWidth="1"/>
    <col min="14850" max="14850" width="58.140625" style="601" customWidth="1"/>
    <col min="14851" max="14851" width="11.85546875" style="601" customWidth="1"/>
    <col min="14852" max="14852" width="17.5703125" style="601" customWidth="1"/>
    <col min="14853" max="15104" width="9.140625" style="601"/>
    <col min="15105" max="15105" width="12.85546875" style="601" customWidth="1"/>
    <col min="15106" max="15106" width="58.140625" style="601" customWidth="1"/>
    <col min="15107" max="15107" width="11.85546875" style="601" customWidth="1"/>
    <col min="15108" max="15108" width="17.5703125" style="601" customWidth="1"/>
    <col min="15109" max="15360" width="9.140625" style="601"/>
    <col min="15361" max="15361" width="12.85546875" style="601" customWidth="1"/>
    <col min="15362" max="15362" width="58.140625" style="601" customWidth="1"/>
    <col min="15363" max="15363" width="11.85546875" style="601" customWidth="1"/>
    <col min="15364" max="15364" width="17.5703125" style="601" customWidth="1"/>
    <col min="15365" max="15616" width="9.140625" style="601"/>
    <col min="15617" max="15617" width="12.85546875" style="601" customWidth="1"/>
    <col min="15618" max="15618" width="58.140625" style="601" customWidth="1"/>
    <col min="15619" max="15619" width="11.85546875" style="601" customWidth="1"/>
    <col min="15620" max="15620" width="17.5703125" style="601" customWidth="1"/>
    <col min="15621" max="15872" width="9.140625" style="601"/>
    <col min="15873" max="15873" width="12.85546875" style="601" customWidth="1"/>
    <col min="15874" max="15874" width="58.140625" style="601" customWidth="1"/>
    <col min="15875" max="15875" width="11.85546875" style="601" customWidth="1"/>
    <col min="15876" max="15876" width="17.5703125" style="601" customWidth="1"/>
    <col min="15877" max="16128" width="9.140625" style="601"/>
    <col min="16129" max="16129" width="12.85546875" style="601" customWidth="1"/>
    <col min="16130" max="16130" width="58.140625" style="601" customWidth="1"/>
    <col min="16131" max="16131" width="11.85546875" style="601" customWidth="1"/>
    <col min="16132" max="16132" width="17.5703125" style="601" customWidth="1"/>
    <col min="16133" max="16384" width="9.140625" style="601"/>
  </cols>
  <sheetData>
    <row r="1" spans="1:6" ht="15.75" x14ac:dyDescent="0.25">
      <c r="A1" s="600" t="s">
        <v>961</v>
      </c>
    </row>
    <row r="2" spans="1:6" ht="13.5" thickBot="1" x14ac:dyDescent="0.25">
      <c r="C2" s="603" t="s">
        <v>533</v>
      </c>
    </row>
    <row r="3" spans="1:6" ht="13.5" thickBot="1" x14ac:dyDescent="0.25">
      <c r="A3" s="1460" t="s">
        <v>897</v>
      </c>
      <c r="B3" s="1461"/>
      <c r="C3" s="489">
        <v>12145.868490000001</v>
      </c>
    </row>
    <row r="4" spans="1:6" ht="13.5" thickBot="1" x14ac:dyDescent="0.25">
      <c r="A4" s="604" t="s">
        <v>898</v>
      </c>
      <c r="B4" s="605" t="s">
        <v>962</v>
      </c>
      <c r="C4" s="491">
        <v>9398.3337499999998</v>
      </c>
      <c r="D4" s="606"/>
      <c r="E4" s="607"/>
    </row>
    <row r="5" spans="1:6" x14ac:dyDescent="0.2">
      <c r="A5" s="1463" t="s">
        <v>904</v>
      </c>
      <c r="B5" s="605" t="s">
        <v>963</v>
      </c>
      <c r="C5" s="504">
        <v>9758.5</v>
      </c>
      <c r="D5" s="608"/>
      <c r="E5" s="608"/>
      <c r="F5" s="608"/>
    </row>
    <row r="6" spans="1:6" x14ac:dyDescent="0.2">
      <c r="A6" s="1464"/>
      <c r="B6" s="609"/>
      <c r="C6" s="493">
        <v>0</v>
      </c>
      <c r="D6" s="610"/>
      <c r="E6" s="610"/>
      <c r="F6" s="611"/>
    </row>
    <row r="7" spans="1:6" x14ac:dyDescent="0.2">
      <c r="A7" s="1464"/>
      <c r="B7" s="612"/>
      <c r="C7" s="493">
        <v>0</v>
      </c>
      <c r="D7" s="611"/>
      <c r="E7" s="610"/>
      <c r="F7" s="611"/>
    </row>
    <row r="8" spans="1:6" x14ac:dyDescent="0.2">
      <c r="A8" s="1464"/>
      <c r="B8" s="612"/>
      <c r="C8" s="493">
        <v>0</v>
      </c>
      <c r="D8" s="611"/>
      <c r="E8" s="611"/>
      <c r="F8" s="611"/>
    </row>
    <row r="9" spans="1:6" ht="13.5" thickBot="1" x14ac:dyDescent="0.25">
      <c r="A9" s="1464"/>
      <c r="B9" s="613"/>
      <c r="C9" s="497">
        <v>0</v>
      </c>
      <c r="D9" s="614"/>
      <c r="E9" s="614"/>
      <c r="F9" s="614"/>
    </row>
    <row r="10" spans="1:6" ht="13.5" thickBot="1" x14ac:dyDescent="0.25">
      <c r="A10" s="1465"/>
      <c r="B10" s="615" t="s">
        <v>903</v>
      </c>
      <c r="C10" s="616">
        <f>SUM(C5:C9)</f>
        <v>9758.5</v>
      </c>
      <c r="D10" s="614"/>
      <c r="E10" s="614"/>
      <c r="F10" s="614"/>
    </row>
    <row r="11" spans="1:6" ht="13.5" thickBot="1" x14ac:dyDescent="0.25">
      <c r="A11" s="1460" t="s">
        <v>910</v>
      </c>
      <c r="B11" s="1461"/>
      <c r="C11" s="617">
        <f>C3+C4-C10</f>
        <v>11785.702239999999</v>
      </c>
      <c r="D11" s="608"/>
      <c r="E11" s="608"/>
      <c r="F11" s="608"/>
    </row>
    <row r="12" spans="1:6" x14ac:dyDescent="0.2">
      <c r="A12" s="608"/>
      <c r="B12" s="608"/>
      <c r="C12" s="618"/>
      <c r="D12" s="608"/>
      <c r="E12" s="608"/>
      <c r="F12" s="608"/>
    </row>
    <row r="13" spans="1:6" x14ac:dyDescent="0.2">
      <c r="A13" s="608" t="s">
        <v>400</v>
      </c>
      <c r="B13" s="608"/>
      <c r="C13" s="618"/>
      <c r="D13" s="608"/>
      <c r="E13" s="608"/>
      <c r="F13" s="608"/>
    </row>
    <row r="14" spans="1:6" x14ac:dyDescent="0.2">
      <c r="A14" s="619" t="s">
        <v>964</v>
      </c>
      <c r="B14" s="608"/>
      <c r="C14" s="618"/>
      <c r="D14" s="608"/>
      <c r="E14" s="608"/>
      <c r="F14" s="608"/>
    </row>
    <row r="15" spans="1:6" x14ac:dyDescent="0.2">
      <c r="B15" s="608"/>
      <c r="C15" s="618"/>
      <c r="D15" s="608"/>
      <c r="E15" s="608"/>
      <c r="F15" s="608"/>
    </row>
    <row r="16" spans="1:6" x14ac:dyDescent="0.2">
      <c r="A16" s="608"/>
      <c r="B16" s="608"/>
      <c r="C16" s="618"/>
      <c r="D16" s="608"/>
      <c r="E16" s="608"/>
      <c r="F16" s="608"/>
    </row>
    <row r="17" spans="1:6" x14ac:dyDescent="0.2">
      <c r="A17" s="620"/>
      <c r="B17" s="608"/>
      <c r="C17" s="618"/>
      <c r="D17" s="608"/>
      <c r="E17" s="608"/>
      <c r="F17" s="608"/>
    </row>
    <row r="18" spans="1:6" x14ac:dyDescent="0.2">
      <c r="A18" s="621"/>
      <c r="B18" s="608"/>
      <c r="C18" s="618"/>
      <c r="D18" s="608"/>
      <c r="E18" s="608"/>
      <c r="F18" s="608"/>
    </row>
    <row r="19" spans="1:6" x14ac:dyDescent="0.2">
      <c r="A19" s="608"/>
      <c r="B19" s="608"/>
      <c r="C19" s="618"/>
      <c r="D19" s="608"/>
      <c r="E19" s="608"/>
      <c r="F19" s="608"/>
    </row>
    <row r="20" spans="1:6" x14ac:dyDescent="0.2">
      <c r="A20" s="608"/>
      <c r="B20" s="608"/>
      <c r="C20" s="618"/>
      <c r="D20" s="608"/>
      <c r="E20" s="608"/>
      <c r="F20" s="608"/>
    </row>
    <row r="21" spans="1:6" x14ac:dyDescent="0.2">
      <c r="A21" s="608"/>
      <c r="B21" s="608"/>
      <c r="C21" s="618"/>
      <c r="D21" s="608"/>
      <c r="E21" s="608"/>
      <c r="F21" s="608"/>
    </row>
    <row r="22" spans="1:6" x14ac:dyDescent="0.2">
      <c r="A22" s="608"/>
      <c r="B22" s="608"/>
      <c r="C22" s="618"/>
      <c r="D22" s="608"/>
      <c r="E22" s="608"/>
      <c r="F22" s="608"/>
    </row>
    <row r="23" spans="1:6" x14ac:dyDescent="0.2">
      <c r="A23" s="608"/>
      <c r="B23" s="608"/>
      <c r="C23" s="618"/>
      <c r="D23" s="608"/>
      <c r="E23" s="608"/>
      <c r="F23" s="608"/>
    </row>
    <row r="24" spans="1:6" x14ac:dyDescent="0.2">
      <c r="A24" s="608"/>
      <c r="B24" s="608"/>
      <c r="C24" s="618"/>
      <c r="D24" s="608"/>
      <c r="E24" s="608"/>
      <c r="F24" s="608"/>
    </row>
    <row r="25" spans="1:6" x14ac:dyDescent="0.2">
      <c r="A25" s="608"/>
      <c r="B25" s="608"/>
      <c r="C25" s="618"/>
      <c r="D25" s="608"/>
      <c r="E25" s="608"/>
      <c r="F25" s="608"/>
    </row>
  </sheetData>
  <sheetProtection insertRows="0" deleteRows="0"/>
  <mergeCells count="3">
    <mergeCell ref="A3:B3"/>
    <mergeCell ref="A5:A10"/>
    <mergeCell ref="A11:B11"/>
  </mergeCells>
  <printOptions horizontalCentered="1"/>
  <pageMargins left="0.78740157480314965" right="0.78740157480314965" top="0.98425196850393704" bottom="0.98425196850393704" header="0.51181102362204722" footer="0.51181102362204722"/>
  <pageSetup paperSize="9" orientation="landscape"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Normal="100" workbookViewId="0">
      <selection activeCell="C16" sqref="C16"/>
    </sheetView>
  </sheetViews>
  <sheetFormatPr defaultRowHeight="12.75" x14ac:dyDescent="0.2"/>
  <cols>
    <col min="1" max="1" width="12.7109375" style="500" customWidth="1"/>
    <col min="2" max="2" width="44.85546875" style="500" customWidth="1"/>
    <col min="3" max="3" width="11.5703125" style="562" customWidth="1"/>
    <col min="4" max="4" width="9.140625" style="500"/>
    <col min="5" max="5" width="10" style="500" customWidth="1"/>
    <col min="6" max="256" width="9.140625" style="500"/>
    <col min="257" max="257" width="12.7109375" style="500" customWidth="1"/>
    <col min="258" max="258" width="44.85546875" style="500" customWidth="1"/>
    <col min="259" max="259" width="11.5703125" style="500" customWidth="1"/>
    <col min="260" max="260" width="9.140625" style="500"/>
    <col min="261" max="261" width="10" style="500" customWidth="1"/>
    <col min="262" max="512" width="9.140625" style="500"/>
    <col min="513" max="513" width="12.7109375" style="500" customWidth="1"/>
    <col min="514" max="514" width="44.85546875" style="500" customWidth="1"/>
    <col min="515" max="515" width="11.5703125" style="500" customWidth="1"/>
    <col min="516" max="516" width="9.140625" style="500"/>
    <col min="517" max="517" width="10" style="500" customWidth="1"/>
    <col min="518" max="768" width="9.140625" style="500"/>
    <col min="769" max="769" width="12.7109375" style="500" customWidth="1"/>
    <col min="770" max="770" width="44.85546875" style="500" customWidth="1"/>
    <col min="771" max="771" width="11.5703125" style="500" customWidth="1"/>
    <col min="772" max="772" width="9.140625" style="500"/>
    <col min="773" max="773" width="10" style="500" customWidth="1"/>
    <col min="774" max="1024" width="9.140625" style="500"/>
    <col min="1025" max="1025" width="12.7109375" style="500" customWidth="1"/>
    <col min="1026" max="1026" width="44.85546875" style="500" customWidth="1"/>
    <col min="1027" max="1027" width="11.5703125" style="500" customWidth="1"/>
    <col min="1028" max="1028" width="9.140625" style="500"/>
    <col min="1029" max="1029" width="10" style="500" customWidth="1"/>
    <col min="1030" max="1280" width="9.140625" style="500"/>
    <col min="1281" max="1281" width="12.7109375" style="500" customWidth="1"/>
    <col min="1282" max="1282" width="44.85546875" style="500" customWidth="1"/>
    <col min="1283" max="1283" width="11.5703125" style="500" customWidth="1"/>
    <col min="1284" max="1284" width="9.140625" style="500"/>
    <col min="1285" max="1285" width="10" style="500" customWidth="1"/>
    <col min="1286" max="1536" width="9.140625" style="500"/>
    <col min="1537" max="1537" width="12.7109375" style="500" customWidth="1"/>
    <col min="1538" max="1538" width="44.85546875" style="500" customWidth="1"/>
    <col min="1539" max="1539" width="11.5703125" style="500" customWidth="1"/>
    <col min="1540" max="1540" width="9.140625" style="500"/>
    <col min="1541" max="1541" width="10" style="500" customWidth="1"/>
    <col min="1542" max="1792" width="9.140625" style="500"/>
    <col min="1793" max="1793" width="12.7109375" style="500" customWidth="1"/>
    <col min="1794" max="1794" width="44.85546875" style="500" customWidth="1"/>
    <col min="1795" max="1795" width="11.5703125" style="500" customWidth="1"/>
    <col min="1796" max="1796" width="9.140625" style="500"/>
    <col min="1797" max="1797" width="10" style="500" customWidth="1"/>
    <col min="1798" max="2048" width="9.140625" style="500"/>
    <col min="2049" max="2049" width="12.7109375" style="500" customWidth="1"/>
    <col min="2050" max="2050" width="44.85546875" style="500" customWidth="1"/>
    <col min="2051" max="2051" width="11.5703125" style="500" customWidth="1"/>
    <col min="2052" max="2052" width="9.140625" style="500"/>
    <col min="2053" max="2053" width="10" style="500" customWidth="1"/>
    <col min="2054" max="2304" width="9.140625" style="500"/>
    <col min="2305" max="2305" width="12.7109375" style="500" customWidth="1"/>
    <col min="2306" max="2306" width="44.85546875" style="500" customWidth="1"/>
    <col min="2307" max="2307" width="11.5703125" style="500" customWidth="1"/>
    <col min="2308" max="2308" width="9.140625" style="500"/>
    <col min="2309" max="2309" width="10" style="500" customWidth="1"/>
    <col min="2310" max="2560" width="9.140625" style="500"/>
    <col min="2561" max="2561" width="12.7109375" style="500" customWidth="1"/>
    <col min="2562" max="2562" width="44.85546875" style="500" customWidth="1"/>
    <col min="2563" max="2563" width="11.5703125" style="500" customWidth="1"/>
    <col min="2564" max="2564" width="9.140625" style="500"/>
    <col min="2565" max="2565" width="10" style="500" customWidth="1"/>
    <col min="2566" max="2816" width="9.140625" style="500"/>
    <col min="2817" max="2817" width="12.7109375" style="500" customWidth="1"/>
    <col min="2818" max="2818" width="44.85546875" style="500" customWidth="1"/>
    <col min="2819" max="2819" width="11.5703125" style="500" customWidth="1"/>
    <col min="2820" max="2820" width="9.140625" style="500"/>
    <col min="2821" max="2821" width="10" style="500" customWidth="1"/>
    <col min="2822" max="3072" width="9.140625" style="500"/>
    <col min="3073" max="3073" width="12.7109375" style="500" customWidth="1"/>
    <col min="3074" max="3074" width="44.85546875" style="500" customWidth="1"/>
    <col min="3075" max="3075" width="11.5703125" style="500" customWidth="1"/>
    <col min="3076" max="3076" width="9.140625" style="500"/>
    <col min="3077" max="3077" width="10" style="500" customWidth="1"/>
    <col min="3078" max="3328" width="9.140625" style="500"/>
    <col min="3329" max="3329" width="12.7109375" style="500" customWidth="1"/>
    <col min="3330" max="3330" width="44.85546875" style="500" customWidth="1"/>
    <col min="3331" max="3331" width="11.5703125" style="500" customWidth="1"/>
    <col min="3332" max="3332" width="9.140625" style="500"/>
    <col min="3333" max="3333" width="10" style="500" customWidth="1"/>
    <col min="3334" max="3584" width="9.140625" style="500"/>
    <col min="3585" max="3585" width="12.7109375" style="500" customWidth="1"/>
    <col min="3586" max="3586" width="44.85546875" style="500" customWidth="1"/>
    <col min="3587" max="3587" width="11.5703125" style="500" customWidth="1"/>
    <col min="3588" max="3588" width="9.140625" style="500"/>
    <col min="3589" max="3589" width="10" style="500" customWidth="1"/>
    <col min="3590" max="3840" width="9.140625" style="500"/>
    <col min="3841" max="3841" width="12.7109375" style="500" customWidth="1"/>
    <col min="3842" max="3842" width="44.85546875" style="500" customWidth="1"/>
    <col min="3843" max="3843" width="11.5703125" style="500" customWidth="1"/>
    <col min="3844" max="3844" width="9.140625" style="500"/>
    <col min="3845" max="3845" width="10" style="500" customWidth="1"/>
    <col min="3846" max="4096" width="9.140625" style="500"/>
    <col min="4097" max="4097" width="12.7109375" style="500" customWidth="1"/>
    <col min="4098" max="4098" width="44.85546875" style="500" customWidth="1"/>
    <col min="4099" max="4099" width="11.5703125" style="500" customWidth="1"/>
    <col min="4100" max="4100" width="9.140625" style="500"/>
    <col min="4101" max="4101" width="10" style="500" customWidth="1"/>
    <col min="4102" max="4352" width="9.140625" style="500"/>
    <col min="4353" max="4353" width="12.7109375" style="500" customWidth="1"/>
    <col min="4354" max="4354" width="44.85546875" style="500" customWidth="1"/>
    <col min="4355" max="4355" width="11.5703125" style="500" customWidth="1"/>
    <col min="4356" max="4356" width="9.140625" style="500"/>
    <col min="4357" max="4357" width="10" style="500" customWidth="1"/>
    <col min="4358" max="4608" width="9.140625" style="500"/>
    <col min="4609" max="4609" width="12.7109375" style="500" customWidth="1"/>
    <col min="4610" max="4610" width="44.85546875" style="500" customWidth="1"/>
    <col min="4611" max="4611" width="11.5703125" style="500" customWidth="1"/>
    <col min="4612" max="4612" width="9.140625" style="500"/>
    <col min="4613" max="4613" width="10" style="500" customWidth="1"/>
    <col min="4614" max="4864" width="9.140625" style="500"/>
    <col min="4865" max="4865" width="12.7109375" style="500" customWidth="1"/>
    <col min="4866" max="4866" width="44.85546875" style="500" customWidth="1"/>
    <col min="4867" max="4867" width="11.5703125" style="500" customWidth="1"/>
    <col min="4868" max="4868" width="9.140625" style="500"/>
    <col min="4869" max="4869" width="10" style="500" customWidth="1"/>
    <col min="4870" max="5120" width="9.140625" style="500"/>
    <col min="5121" max="5121" width="12.7109375" style="500" customWidth="1"/>
    <col min="5122" max="5122" width="44.85546875" style="500" customWidth="1"/>
    <col min="5123" max="5123" width="11.5703125" style="500" customWidth="1"/>
    <col min="5124" max="5124" width="9.140625" style="500"/>
    <col min="5125" max="5125" width="10" style="500" customWidth="1"/>
    <col min="5126" max="5376" width="9.140625" style="500"/>
    <col min="5377" max="5377" width="12.7109375" style="500" customWidth="1"/>
    <col min="5378" max="5378" width="44.85546875" style="500" customWidth="1"/>
    <col min="5379" max="5379" width="11.5703125" style="500" customWidth="1"/>
    <col min="5380" max="5380" width="9.140625" style="500"/>
    <col min="5381" max="5381" width="10" style="500" customWidth="1"/>
    <col min="5382" max="5632" width="9.140625" style="500"/>
    <col min="5633" max="5633" width="12.7109375" style="500" customWidth="1"/>
    <col min="5634" max="5634" width="44.85546875" style="500" customWidth="1"/>
    <col min="5635" max="5635" width="11.5703125" style="500" customWidth="1"/>
    <col min="5636" max="5636" width="9.140625" style="500"/>
    <col min="5637" max="5637" width="10" style="500" customWidth="1"/>
    <col min="5638" max="5888" width="9.140625" style="500"/>
    <col min="5889" max="5889" width="12.7109375" style="500" customWidth="1"/>
    <col min="5890" max="5890" width="44.85546875" style="500" customWidth="1"/>
    <col min="5891" max="5891" width="11.5703125" style="500" customWidth="1"/>
    <col min="5892" max="5892" width="9.140625" style="500"/>
    <col min="5893" max="5893" width="10" style="500" customWidth="1"/>
    <col min="5894" max="6144" width="9.140625" style="500"/>
    <col min="6145" max="6145" width="12.7109375" style="500" customWidth="1"/>
    <col min="6146" max="6146" width="44.85546875" style="500" customWidth="1"/>
    <col min="6147" max="6147" width="11.5703125" style="500" customWidth="1"/>
    <col min="6148" max="6148" width="9.140625" style="500"/>
    <col min="6149" max="6149" width="10" style="500" customWidth="1"/>
    <col min="6150" max="6400" width="9.140625" style="500"/>
    <col min="6401" max="6401" width="12.7109375" style="500" customWidth="1"/>
    <col min="6402" max="6402" width="44.85546875" style="500" customWidth="1"/>
    <col min="6403" max="6403" width="11.5703125" style="500" customWidth="1"/>
    <col min="6404" max="6404" width="9.140625" style="500"/>
    <col min="6405" max="6405" width="10" style="500" customWidth="1"/>
    <col min="6406" max="6656" width="9.140625" style="500"/>
    <col min="6657" max="6657" width="12.7109375" style="500" customWidth="1"/>
    <col min="6658" max="6658" width="44.85546875" style="500" customWidth="1"/>
    <col min="6659" max="6659" width="11.5703125" style="500" customWidth="1"/>
    <col min="6660" max="6660" width="9.140625" style="500"/>
    <col min="6661" max="6661" width="10" style="500" customWidth="1"/>
    <col min="6662" max="6912" width="9.140625" style="500"/>
    <col min="6913" max="6913" width="12.7109375" style="500" customWidth="1"/>
    <col min="6914" max="6914" width="44.85546875" style="500" customWidth="1"/>
    <col min="6915" max="6915" width="11.5703125" style="500" customWidth="1"/>
    <col min="6916" max="6916" width="9.140625" style="500"/>
    <col min="6917" max="6917" width="10" style="500" customWidth="1"/>
    <col min="6918" max="7168" width="9.140625" style="500"/>
    <col min="7169" max="7169" width="12.7109375" style="500" customWidth="1"/>
    <col min="7170" max="7170" width="44.85546875" style="500" customWidth="1"/>
    <col min="7171" max="7171" width="11.5703125" style="500" customWidth="1"/>
    <col min="7172" max="7172" width="9.140625" style="500"/>
    <col min="7173" max="7173" width="10" style="500" customWidth="1"/>
    <col min="7174" max="7424" width="9.140625" style="500"/>
    <col min="7425" max="7425" width="12.7109375" style="500" customWidth="1"/>
    <col min="7426" max="7426" width="44.85546875" style="500" customWidth="1"/>
    <col min="7427" max="7427" width="11.5703125" style="500" customWidth="1"/>
    <col min="7428" max="7428" width="9.140625" style="500"/>
    <col min="7429" max="7429" width="10" style="500" customWidth="1"/>
    <col min="7430" max="7680" width="9.140625" style="500"/>
    <col min="7681" max="7681" width="12.7109375" style="500" customWidth="1"/>
    <col min="7682" max="7682" width="44.85546875" style="500" customWidth="1"/>
    <col min="7683" max="7683" width="11.5703125" style="500" customWidth="1"/>
    <col min="7684" max="7684" width="9.140625" style="500"/>
    <col min="7685" max="7685" width="10" style="500" customWidth="1"/>
    <col min="7686" max="7936" width="9.140625" style="500"/>
    <col min="7937" max="7937" width="12.7109375" style="500" customWidth="1"/>
    <col min="7938" max="7938" width="44.85546875" style="500" customWidth="1"/>
    <col min="7939" max="7939" width="11.5703125" style="500" customWidth="1"/>
    <col min="7940" max="7940" width="9.140625" style="500"/>
    <col min="7941" max="7941" width="10" style="500" customWidth="1"/>
    <col min="7942" max="8192" width="9.140625" style="500"/>
    <col min="8193" max="8193" width="12.7109375" style="500" customWidth="1"/>
    <col min="8194" max="8194" width="44.85546875" style="500" customWidth="1"/>
    <col min="8195" max="8195" width="11.5703125" style="500" customWidth="1"/>
    <col min="8196" max="8196" width="9.140625" style="500"/>
    <col min="8197" max="8197" width="10" style="500" customWidth="1"/>
    <col min="8198" max="8448" width="9.140625" style="500"/>
    <col min="8449" max="8449" width="12.7109375" style="500" customWidth="1"/>
    <col min="8450" max="8450" width="44.85546875" style="500" customWidth="1"/>
    <col min="8451" max="8451" width="11.5703125" style="500" customWidth="1"/>
    <col min="8452" max="8452" width="9.140625" style="500"/>
    <col min="8453" max="8453" width="10" style="500" customWidth="1"/>
    <col min="8454" max="8704" width="9.140625" style="500"/>
    <col min="8705" max="8705" width="12.7109375" style="500" customWidth="1"/>
    <col min="8706" max="8706" width="44.85546875" style="500" customWidth="1"/>
    <col min="8707" max="8707" width="11.5703125" style="500" customWidth="1"/>
    <col min="8708" max="8708" width="9.140625" style="500"/>
    <col min="8709" max="8709" width="10" style="500" customWidth="1"/>
    <col min="8710" max="8960" width="9.140625" style="500"/>
    <col min="8961" max="8961" width="12.7109375" style="500" customWidth="1"/>
    <col min="8962" max="8962" width="44.85546875" style="500" customWidth="1"/>
    <col min="8963" max="8963" width="11.5703125" style="500" customWidth="1"/>
    <col min="8964" max="8964" width="9.140625" style="500"/>
    <col min="8965" max="8965" width="10" style="500" customWidth="1"/>
    <col min="8966" max="9216" width="9.140625" style="500"/>
    <col min="9217" max="9217" width="12.7109375" style="500" customWidth="1"/>
    <col min="9218" max="9218" width="44.85546875" style="500" customWidth="1"/>
    <col min="9219" max="9219" width="11.5703125" style="500" customWidth="1"/>
    <col min="9220" max="9220" width="9.140625" style="500"/>
    <col min="9221" max="9221" width="10" style="500" customWidth="1"/>
    <col min="9222" max="9472" width="9.140625" style="500"/>
    <col min="9473" max="9473" width="12.7109375" style="500" customWidth="1"/>
    <col min="9474" max="9474" width="44.85546875" style="500" customWidth="1"/>
    <col min="9475" max="9475" width="11.5703125" style="500" customWidth="1"/>
    <col min="9476" max="9476" width="9.140625" style="500"/>
    <col min="9477" max="9477" width="10" style="500" customWidth="1"/>
    <col min="9478" max="9728" width="9.140625" style="500"/>
    <col min="9729" max="9729" width="12.7109375" style="500" customWidth="1"/>
    <col min="9730" max="9730" width="44.85546875" style="500" customWidth="1"/>
    <col min="9731" max="9731" width="11.5703125" style="500" customWidth="1"/>
    <col min="9732" max="9732" width="9.140625" style="500"/>
    <col min="9733" max="9733" width="10" style="500" customWidth="1"/>
    <col min="9734" max="9984" width="9.140625" style="500"/>
    <col min="9985" max="9985" width="12.7109375" style="500" customWidth="1"/>
    <col min="9986" max="9986" width="44.85546875" style="500" customWidth="1"/>
    <col min="9987" max="9987" width="11.5703125" style="500" customWidth="1"/>
    <col min="9988" max="9988" width="9.140625" style="500"/>
    <col min="9989" max="9989" width="10" style="500" customWidth="1"/>
    <col min="9990" max="10240" width="9.140625" style="500"/>
    <col min="10241" max="10241" width="12.7109375" style="500" customWidth="1"/>
    <col min="10242" max="10242" width="44.85546875" style="500" customWidth="1"/>
    <col min="10243" max="10243" width="11.5703125" style="500" customWidth="1"/>
    <col min="10244" max="10244" width="9.140625" style="500"/>
    <col min="10245" max="10245" width="10" style="500" customWidth="1"/>
    <col min="10246" max="10496" width="9.140625" style="500"/>
    <col min="10497" max="10497" width="12.7109375" style="500" customWidth="1"/>
    <col min="10498" max="10498" width="44.85546875" style="500" customWidth="1"/>
    <col min="10499" max="10499" width="11.5703125" style="500" customWidth="1"/>
    <col min="10500" max="10500" width="9.140625" style="500"/>
    <col min="10501" max="10501" width="10" style="500" customWidth="1"/>
    <col min="10502" max="10752" width="9.140625" style="500"/>
    <col min="10753" max="10753" width="12.7109375" style="500" customWidth="1"/>
    <col min="10754" max="10754" width="44.85546875" style="500" customWidth="1"/>
    <col min="10755" max="10755" width="11.5703125" style="500" customWidth="1"/>
    <col min="10756" max="10756" width="9.140625" style="500"/>
    <col min="10757" max="10757" width="10" style="500" customWidth="1"/>
    <col min="10758" max="11008" width="9.140625" style="500"/>
    <col min="11009" max="11009" width="12.7109375" style="500" customWidth="1"/>
    <col min="11010" max="11010" width="44.85546875" style="500" customWidth="1"/>
    <col min="11011" max="11011" width="11.5703125" style="500" customWidth="1"/>
    <col min="11012" max="11012" width="9.140625" style="500"/>
    <col min="11013" max="11013" width="10" style="500" customWidth="1"/>
    <col min="11014" max="11264" width="9.140625" style="500"/>
    <col min="11265" max="11265" width="12.7109375" style="500" customWidth="1"/>
    <col min="11266" max="11266" width="44.85546875" style="500" customWidth="1"/>
    <col min="11267" max="11267" width="11.5703125" style="500" customWidth="1"/>
    <col min="11268" max="11268" width="9.140625" style="500"/>
    <col min="11269" max="11269" width="10" style="500" customWidth="1"/>
    <col min="11270" max="11520" width="9.140625" style="500"/>
    <col min="11521" max="11521" width="12.7109375" style="500" customWidth="1"/>
    <col min="11522" max="11522" width="44.85546875" style="500" customWidth="1"/>
    <col min="11523" max="11523" width="11.5703125" style="500" customWidth="1"/>
    <col min="11524" max="11524" width="9.140625" style="500"/>
    <col min="11525" max="11525" width="10" style="500" customWidth="1"/>
    <col min="11526" max="11776" width="9.140625" style="500"/>
    <col min="11777" max="11777" width="12.7109375" style="500" customWidth="1"/>
    <col min="11778" max="11778" width="44.85546875" style="500" customWidth="1"/>
    <col min="11779" max="11779" width="11.5703125" style="500" customWidth="1"/>
    <col min="11780" max="11780" width="9.140625" style="500"/>
    <col min="11781" max="11781" width="10" style="500" customWidth="1"/>
    <col min="11782" max="12032" width="9.140625" style="500"/>
    <col min="12033" max="12033" width="12.7109375" style="500" customWidth="1"/>
    <col min="12034" max="12034" width="44.85546875" style="500" customWidth="1"/>
    <col min="12035" max="12035" width="11.5703125" style="500" customWidth="1"/>
    <col min="12036" max="12036" width="9.140625" style="500"/>
    <col min="12037" max="12037" width="10" style="500" customWidth="1"/>
    <col min="12038" max="12288" width="9.140625" style="500"/>
    <col min="12289" max="12289" width="12.7109375" style="500" customWidth="1"/>
    <col min="12290" max="12290" width="44.85546875" style="500" customWidth="1"/>
    <col min="12291" max="12291" width="11.5703125" style="500" customWidth="1"/>
    <col min="12292" max="12292" width="9.140625" style="500"/>
    <col min="12293" max="12293" width="10" style="500" customWidth="1"/>
    <col min="12294" max="12544" width="9.140625" style="500"/>
    <col min="12545" max="12545" width="12.7109375" style="500" customWidth="1"/>
    <col min="12546" max="12546" width="44.85546875" style="500" customWidth="1"/>
    <col min="12547" max="12547" width="11.5703125" style="500" customWidth="1"/>
    <col min="12548" max="12548" width="9.140625" style="500"/>
    <col min="12549" max="12549" width="10" style="500" customWidth="1"/>
    <col min="12550" max="12800" width="9.140625" style="500"/>
    <col min="12801" max="12801" width="12.7109375" style="500" customWidth="1"/>
    <col min="12802" max="12802" width="44.85546875" style="500" customWidth="1"/>
    <col min="12803" max="12803" width="11.5703125" style="500" customWidth="1"/>
    <col min="12804" max="12804" width="9.140625" style="500"/>
    <col min="12805" max="12805" width="10" style="500" customWidth="1"/>
    <col min="12806" max="13056" width="9.140625" style="500"/>
    <col min="13057" max="13057" width="12.7109375" style="500" customWidth="1"/>
    <col min="13058" max="13058" width="44.85546875" style="500" customWidth="1"/>
    <col min="13059" max="13059" width="11.5703125" style="500" customWidth="1"/>
    <col min="13060" max="13060" width="9.140625" style="500"/>
    <col min="13061" max="13061" width="10" style="500" customWidth="1"/>
    <col min="13062" max="13312" width="9.140625" style="500"/>
    <col min="13313" max="13313" width="12.7109375" style="500" customWidth="1"/>
    <col min="13314" max="13314" width="44.85546875" style="500" customWidth="1"/>
    <col min="13315" max="13315" width="11.5703125" style="500" customWidth="1"/>
    <col min="13316" max="13316" width="9.140625" style="500"/>
    <col min="13317" max="13317" width="10" style="500" customWidth="1"/>
    <col min="13318" max="13568" width="9.140625" style="500"/>
    <col min="13569" max="13569" width="12.7109375" style="500" customWidth="1"/>
    <col min="13570" max="13570" width="44.85546875" style="500" customWidth="1"/>
    <col min="13571" max="13571" width="11.5703125" style="500" customWidth="1"/>
    <col min="13572" max="13572" width="9.140625" style="500"/>
    <col min="13573" max="13573" width="10" style="500" customWidth="1"/>
    <col min="13574" max="13824" width="9.140625" style="500"/>
    <col min="13825" max="13825" width="12.7109375" style="500" customWidth="1"/>
    <col min="13826" max="13826" width="44.85546875" style="500" customWidth="1"/>
    <col min="13827" max="13827" width="11.5703125" style="500" customWidth="1"/>
    <col min="13828" max="13828" width="9.140625" style="500"/>
    <col min="13829" max="13829" width="10" style="500" customWidth="1"/>
    <col min="13830" max="14080" width="9.140625" style="500"/>
    <col min="14081" max="14081" width="12.7109375" style="500" customWidth="1"/>
    <col min="14082" max="14082" width="44.85546875" style="500" customWidth="1"/>
    <col min="14083" max="14083" width="11.5703125" style="500" customWidth="1"/>
    <col min="14084" max="14084" width="9.140625" style="500"/>
    <col min="14085" max="14085" width="10" style="500" customWidth="1"/>
    <col min="14086" max="14336" width="9.140625" style="500"/>
    <col min="14337" max="14337" width="12.7109375" style="500" customWidth="1"/>
    <col min="14338" max="14338" width="44.85546875" style="500" customWidth="1"/>
    <col min="14339" max="14339" width="11.5703125" style="500" customWidth="1"/>
    <col min="14340" max="14340" width="9.140625" style="500"/>
    <col min="14341" max="14341" width="10" style="500" customWidth="1"/>
    <col min="14342" max="14592" width="9.140625" style="500"/>
    <col min="14593" max="14593" width="12.7109375" style="500" customWidth="1"/>
    <col min="14594" max="14594" width="44.85546875" style="500" customWidth="1"/>
    <col min="14595" max="14595" width="11.5703125" style="500" customWidth="1"/>
    <col min="14596" max="14596" width="9.140625" style="500"/>
    <col min="14597" max="14597" width="10" style="500" customWidth="1"/>
    <col min="14598" max="14848" width="9.140625" style="500"/>
    <col min="14849" max="14849" width="12.7109375" style="500" customWidth="1"/>
    <col min="14850" max="14850" width="44.85546875" style="500" customWidth="1"/>
    <col min="14851" max="14851" width="11.5703125" style="500" customWidth="1"/>
    <col min="14852" max="14852" width="9.140625" style="500"/>
    <col min="14853" max="14853" width="10" style="500" customWidth="1"/>
    <col min="14854" max="15104" width="9.140625" style="500"/>
    <col min="15105" max="15105" width="12.7109375" style="500" customWidth="1"/>
    <col min="15106" max="15106" width="44.85546875" style="500" customWidth="1"/>
    <col min="15107" max="15107" width="11.5703125" style="500" customWidth="1"/>
    <col min="15108" max="15108" width="9.140625" style="500"/>
    <col min="15109" max="15109" width="10" style="500" customWidth="1"/>
    <col min="15110" max="15360" width="9.140625" style="500"/>
    <col min="15361" max="15361" width="12.7109375" style="500" customWidth="1"/>
    <col min="15362" max="15362" width="44.85546875" style="500" customWidth="1"/>
    <col min="15363" max="15363" width="11.5703125" style="500" customWidth="1"/>
    <col min="15364" max="15364" width="9.140625" style="500"/>
    <col min="15365" max="15365" width="10" style="500" customWidth="1"/>
    <col min="15366" max="15616" width="9.140625" style="500"/>
    <col min="15617" max="15617" width="12.7109375" style="500" customWidth="1"/>
    <col min="15618" max="15618" width="44.85546875" style="500" customWidth="1"/>
    <col min="15619" max="15619" width="11.5703125" style="500" customWidth="1"/>
    <col min="15620" max="15620" width="9.140625" style="500"/>
    <col min="15621" max="15621" width="10" style="500" customWidth="1"/>
    <col min="15622" max="15872" width="9.140625" style="500"/>
    <col min="15873" max="15873" width="12.7109375" style="500" customWidth="1"/>
    <col min="15874" max="15874" width="44.85546875" style="500" customWidth="1"/>
    <col min="15875" max="15875" width="11.5703125" style="500" customWidth="1"/>
    <col min="15876" max="15876" width="9.140625" style="500"/>
    <col min="15877" max="15877" width="10" style="500" customWidth="1"/>
    <col min="15878" max="16128" width="9.140625" style="500"/>
    <col min="16129" max="16129" width="12.7109375" style="500" customWidth="1"/>
    <col min="16130" max="16130" width="44.85546875" style="500" customWidth="1"/>
    <col min="16131" max="16131" width="11.5703125" style="500" customWidth="1"/>
    <col min="16132" max="16132" width="9.140625" style="500"/>
    <col min="16133" max="16133" width="10" style="500" customWidth="1"/>
    <col min="16134" max="16384" width="9.140625" style="500"/>
  </cols>
  <sheetData>
    <row r="1" spans="1:7" ht="15.75" x14ac:dyDescent="0.25">
      <c r="A1" s="622" t="s">
        <v>965</v>
      </c>
    </row>
    <row r="2" spans="1:7" ht="13.5" thickBot="1" x14ac:dyDescent="0.25">
      <c r="A2" s="499"/>
      <c r="B2" s="499"/>
      <c r="C2" s="623" t="s">
        <v>533</v>
      </c>
    </row>
    <row r="3" spans="1:7" ht="13.5" thickBot="1" x14ac:dyDescent="0.25">
      <c r="A3" s="1460" t="s">
        <v>897</v>
      </c>
      <c r="B3" s="1461"/>
      <c r="C3" s="489">
        <v>542124.79166999995</v>
      </c>
      <c r="D3" s="624"/>
      <c r="E3" s="625"/>
      <c r="F3" s="624"/>
    </row>
    <row r="4" spans="1:7" x14ac:dyDescent="0.2">
      <c r="A4" s="1476" t="s">
        <v>898</v>
      </c>
      <c r="B4" s="605" t="s">
        <v>966</v>
      </c>
      <c r="C4" s="491">
        <v>165734.32457</v>
      </c>
      <c r="D4" s="624"/>
      <c r="E4" s="625"/>
      <c r="F4" s="624"/>
    </row>
    <row r="5" spans="1:7" x14ac:dyDescent="0.2">
      <c r="A5" s="1477"/>
      <c r="B5" s="626" t="s">
        <v>899</v>
      </c>
      <c r="C5" s="493">
        <v>0</v>
      </c>
      <c r="D5" s="627"/>
      <c r="E5" s="624"/>
      <c r="F5" s="624"/>
      <c r="G5" s="628"/>
    </row>
    <row r="6" spans="1:7" x14ac:dyDescent="0.2">
      <c r="A6" s="1477"/>
      <c r="B6" s="626" t="s">
        <v>900</v>
      </c>
      <c r="C6" s="493">
        <v>40622.45665</v>
      </c>
      <c r="D6" s="629"/>
      <c r="E6" s="628"/>
      <c r="F6" s="628"/>
      <c r="G6" s="628"/>
    </row>
    <row r="7" spans="1:7" x14ac:dyDescent="0.2">
      <c r="A7" s="1477"/>
      <c r="B7" s="626" t="s">
        <v>901</v>
      </c>
      <c r="C7" s="493">
        <v>0</v>
      </c>
      <c r="D7" s="630"/>
      <c r="E7" s="630"/>
      <c r="F7" s="630"/>
      <c r="G7" s="630"/>
    </row>
    <row r="8" spans="1:7" x14ac:dyDescent="0.2">
      <c r="A8" s="1477"/>
      <c r="B8" s="626" t="s">
        <v>948</v>
      </c>
      <c r="C8" s="493">
        <v>0</v>
      </c>
      <c r="D8" s="630"/>
      <c r="E8" s="630"/>
      <c r="F8" s="630"/>
      <c r="G8" s="630"/>
    </row>
    <row r="9" spans="1:7" ht="13.5" thickBot="1" x14ac:dyDescent="0.25">
      <c r="A9" s="1477"/>
      <c r="B9" s="626" t="s">
        <v>949</v>
      </c>
      <c r="C9" s="493">
        <v>0</v>
      </c>
      <c r="D9" s="630"/>
      <c r="E9" s="628"/>
      <c r="F9" s="628"/>
      <c r="G9" s="628"/>
    </row>
    <row r="10" spans="1:7" ht="13.5" thickBot="1" x14ac:dyDescent="0.25">
      <c r="A10" s="1478"/>
      <c r="B10" s="631" t="s">
        <v>903</v>
      </c>
      <c r="C10" s="495">
        <f>SUM(C4:C9)</f>
        <v>206356.78122</v>
      </c>
      <c r="D10" s="632"/>
      <c r="E10" s="632"/>
      <c r="F10" s="632"/>
      <c r="G10" s="632"/>
    </row>
    <row r="11" spans="1:7" x14ac:dyDescent="0.2">
      <c r="A11" s="1463" t="s">
        <v>904</v>
      </c>
      <c r="B11" s="605" t="s">
        <v>967</v>
      </c>
      <c r="C11" s="491">
        <v>86151.569940000001</v>
      </c>
      <c r="D11" s="633"/>
      <c r="E11" s="633"/>
      <c r="F11" s="633"/>
      <c r="G11" s="634"/>
    </row>
    <row r="12" spans="1:7" x14ac:dyDescent="0.2">
      <c r="A12" s="1464"/>
      <c r="B12" s="626" t="s">
        <v>906</v>
      </c>
      <c r="C12" s="493">
        <v>0</v>
      </c>
      <c r="D12" s="634"/>
      <c r="E12" s="634"/>
      <c r="F12" s="633"/>
      <c r="G12" s="634"/>
    </row>
    <row r="13" spans="1:7" x14ac:dyDescent="0.2">
      <c r="A13" s="1464"/>
      <c r="B13" s="626" t="s">
        <v>907</v>
      </c>
      <c r="C13" s="493">
        <v>0</v>
      </c>
      <c r="D13" s="634"/>
      <c r="E13" s="634"/>
      <c r="F13" s="634"/>
      <c r="G13" s="634"/>
    </row>
    <row r="14" spans="1:7" x14ac:dyDescent="0.2">
      <c r="A14" s="1464"/>
      <c r="B14" s="626" t="s">
        <v>951</v>
      </c>
      <c r="C14" s="493">
        <v>0</v>
      </c>
      <c r="D14" s="635"/>
      <c r="E14" s="635"/>
      <c r="F14" s="635"/>
      <c r="G14" s="635"/>
    </row>
    <row r="15" spans="1:7" ht="13.5" thickBot="1" x14ac:dyDescent="0.25">
      <c r="A15" s="1464"/>
      <c r="B15" s="636" t="s">
        <v>909</v>
      </c>
      <c r="C15" s="497">
        <v>0</v>
      </c>
      <c r="D15" s="635"/>
      <c r="E15" s="635"/>
      <c r="F15" s="635"/>
      <c r="G15" s="635"/>
    </row>
    <row r="16" spans="1:7" ht="13.5" thickBot="1" x14ac:dyDescent="0.25">
      <c r="A16" s="1465"/>
      <c r="B16" s="631" t="s">
        <v>903</v>
      </c>
      <c r="C16" s="495">
        <f>SUM(C11:C15)</f>
        <v>86151.569940000001</v>
      </c>
      <c r="D16" s="632"/>
      <c r="E16" s="632"/>
      <c r="F16" s="632"/>
      <c r="G16" s="632"/>
    </row>
    <row r="17" spans="1:7" ht="13.5" thickBot="1" x14ac:dyDescent="0.25">
      <c r="A17" s="1460" t="s">
        <v>910</v>
      </c>
      <c r="B17" s="1461"/>
      <c r="C17" s="495">
        <f>C3+C10-C16</f>
        <v>662330.00294999999</v>
      </c>
      <c r="D17" s="632"/>
      <c r="E17" s="632"/>
      <c r="F17" s="632"/>
      <c r="G17" s="632"/>
    </row>
    <row r="18" spans="1:7" x14ac:dyDescent="0.2">
      <c r="A18" s="637"/>
      <c r="B18" s="637"/>
      <c r="C18" s="638"/>
      <c r="D18" s="637"/>
      <c r="E18" s="632"/>
      <c r="F18" s="632"/>
      <c r="G18" s="632"/>
    </row>
    <row r="19" spans="1:7" x14ac:dyDescent="0.2">
      <c r="A19" s="173" t="s">
        <v>400</v>
      </c>
      <c r="B19" s="637"/>
      <c r="C19" s="638"/>
      <c r="D19" s="637"/>
      <c r="E19" s="632"/>
      <c r="F19" s="632"/>
      <c r="G19" s="632"/>
    </row>
    <row r="20" spans="1:7" x14ac:dyDescent="0.2">
      <c r="A20" s="115" t="s">
        <v>939</v>
      </c>
      <c r="B20" s="637"/>
      <c r="C20" s="638"/>
      <c r="D20" s="637"/>
      <c r="E20" s="632"/>
      <c r="F20" s="632"/>
      <c r="G20" s="632"/>
    </row>
    <row r="21" spans="1:7" x14ac:dyDescent="0.2">
      <c r="A21" s="637"/>
      <c r="B21" s="637"/>
      <c r="C21" s="638"/>
      <c r="D21" s="637"/>
      <c r="E21" s="632"/>
      <c r="F21" s="632"/>
      <c r="G21" s="632"/>
    </row>
    <row r="22" spans="1:7" x14ac:dyDescent="0.2">
      <c r="A22" s="637"/>
      <c r="B22" s="637"/>
      <c r="C22" s="638"/>
      <c r="D22" s="637"/>
      <c r="E22" s="632"/>
      <c r="F22" s="632"/>
      <c r="G22" s="632"/>
    </row>
    <row r="23" spans="1:7" x14ac:dyDescent="0.2">
      <c r="A23" s="632"/>
      <c r="B23" s="632"/>
      <c r="C23" s="639"/>
      <c r="D23" s="632"/>
      <c r="E23" s="632"/>
      <c r="F23" s="632"/>
      <c r="G23" s="632"/>
    </row>
    <row r="24" spans="1:7" x14ac:dyDescent="0.2">
      <c r="A24" s="632"/>
      <c r="B24" s="632"/>
      <c r="C24" s="639"/>
      <c r="D24" s="632"/>
      <c r="E24" s="632"/>
      <c r="F24" s="632"/>
      <c r="G24" s="632"/>
    </row>
    <row r="25" spans="1:7" x14ac:dyDescent="0.2">
      <c r="A25" s="632"/>
      <c r="B25" s="632"/>
      <c r="C25" s="639"/>
      <c r="D25" s="632"/>
      <c r="E25" s="632"/>
      <c r="F25" s="632"/>
      <c r="G25" s="632"/>
    </row>
    <row r="26" spans="1:7" x14ac:dyDescent="0.2">
      <c r="A26" s="632"/>
      <c r="B26" s="632"/>
      <c r="C26" s="639"/>
      <c r="D26" s="632"/>
      <c r="E26" s="632"/>
      <c r="F26" s="632"/>
      <c r="G26" s="632"/>
    </row>
    <row r="27" spans="1:7" x14ac:dyDescent="0.2">
      <c r="A27" s="632"/>
      <c r="B27" s="632"/>
      <c r="C27" s="639"/>
      <c r="D27" s="632"/>
      <c r="E27" s="632"/>
      <c r="F27" s="632"/>
      <c r="G27" s="632"/>
    </row>
    <row r="28" spans="1:7" x14ac:dyDescent="0.2">
      <c r="A28" s="632"/>
      <c r="B28" s="632"/>
      <c r="C28" s="639"/>
      <c r="D28" s="632"/>
      <c r="E28" s="632"/>
      <c r="F28" s="632"/>
      <c r="G28" s="632"/>
    </row>
    <row r="29" spans="1:7" x14ac:dyDescent="0.2">
      <c r="A29" s="632"/>
      <c r="B29" s="632"/>
      <c r="C29" s="639"/>
      <c r="D29" s="632"/>
      <c r="E29" s="632"/>
      <c r="F29" s="632"/>
      <c r="G29" s="632"/>
    </row>
  </sheetData>
  <sheetProtection insertRows="0" deleteRows="0"/>
  <mergeCells count="4">
    <mergeCell ref="A3:B3"/>
    <mergeCell ref="A4:A10"/>
    <mergeCell ref="A11:A16"/>
    <mergeCell ref="A17:B17"/>
  </mergeCells>
  <printOptions horizontalCentered="1"/>
  <pageMargins left="0.78740157480314965" right="0.78740157480314965" top="0.98425196850393704" bottom="0.98425196850393704" header="0.51181102362204722" footer="0.51181102362204722"/>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workbookViewId="0">
      <selection activeCell="I20" sqref="I20"/>
    </sheetView>
  </sheetViews>
  <sheetFormatPr defaultRowHeight="12.75" x14ac:dyDescent="0.25"/>
  <cols>
    <col min="1" max="1" width="60.42578125" style="41" customWidth="1"/>
    <col min="2" max="2" width="13.85546875" style="83" customWidth="1"/>
    <col min="3" max="3" width="9.140625" style="83"/>
    <col min="4" max="4" width="12.5703125" style="43" customWidth="1"/>
    <col min="5" max="5" width="15.140625" style="43" customWidth="1"/>
    <col min="6" max="256" width="9.140625" style="1"/>
    <col min="257" max="257" width="60.42578125" style="1" customWidth="1"/>
    <col min="258" max="258" width="13.85546875" style="1" customWidth="1"/>
    <col min="259" max="259" width="9.140625" style="1"/>
    <col min="260" max="260" width="12.5703125" style="1" customWidth="1"/>
    <col min="261" max="261" width="15.140625" style="1" customWidth="1"/>
    <col min="262" max="512" width="9.140625" style="1"/>
    <col min="513" max="513" width="60.42578125" style="1" customWidth="1"/>
    <col min="514" max="514" width="13.85546875" style="1" customWidth="1"/>
    <col min="515" max="515" width="9.140625" style="1"/>
    <col min="516" max="516" width="12.5703125" style="1" customWidth="1"/>
    <col min="517" max="517" width="15.140625" style="1" customWidth="1"/>
    <col min="518" max="768" width="9.140625" style="1"/>
    <col min="769" max="769" width="60.42578125" style="1" customWidth="1"/>
    <col min="770" max="770" width="13.85546875" style="1" customWidth="1"/>
    <col min="771" max="771" width="9.140625" style="1"/>
    <col min="772" max="772" width="12.5703125" style="1" customWidth="1"/>
    <col min="773" max="773" width="15.140625" style="1" customWidth="1"/>
    <col min="774" max="1024" width="9.140625" style="1"/>
    <col min="1025" max="1025" width="60.42578125" style="1" customWidth="1"/>
    <col min="1026" max="1026" width="13.85546875" style="1" customWidth="1"/>
    <col min="1027" max="1027" width="9.140625" style="1"/>
    <col min="1028" max="1028" width="12.5703125" style="1" customWidth="1"/>
    <col min="1029" max="1029" width="15.140625" style="1" customWidth="1"/>
    <col min="1030" max="1280" width="9.140625" style="1"/>
    <col min="1281" max="1281" width="60.42578125" style="1" customWidth="1"/>
    <col min="1282" max="1282" width="13.85546875" style="1" customWidth="1"/>
    <col min="1283" max="1283" width="9.140625" style="1"/>
    <col min="1284" max="1284" width="12.5703125" style="1" customWidth="1"/>
    <col min="1285" max="1285" width="15.140625" style="1" customWidth="1"/>
    <col min="1286" max="1536" width="9.140625" style="1"/>
    <col min="1537" max="1537" width="60.42578125" style="1" customWidth="1"/>
    <col min="1538" max="1538" width="13.85546875" style="1" customWidth="1"/>
    <col min="1539" max="1539" width="9.140625" style="1"/>
    <col min="1540" max="1540" width="12.5703125" style="1" customWidth="1"/>
    <col min="1541" max="1541" width="15.140625" style="1" customWidth="1"/>
    <col min="1542" max="1792" width="9.140625" style="1"/>
    <col min="1793" max="1793" width="60.42578125" style="1" customWidth="1"/>
    <col min="1794" max="1794" width="13.85546875" style="1" customWidth="1"/>
    <col min="1795" max="1795" width="9.140625" style="1"/>
    <col min="1796" max="1796" width="12.5703125" style="1" customWidth="1"/>
    <col min="1797" max="1797" width="15.140625" style="1" customWidth="1"/>
    <col min="1798" max="2048" width="9.140625" style="1"/>
    <col min="2049" max="2049" width="60.42578125" style="1" customWidth="1"/>
    <col min="2050" max="2050" width="13.85546875" style="1" customWidth="1"/>
    <col min="2051" max="2051" width="9.140625" style="1"/>
    <col min="2052" max="2052" width="12.5703125" style="1" customWidth="1"/>
    <col min="2053" max="2053" width="15.140625" style="1" customWidth="1"/>
    <col min="2054" max="2304" width="9.140625" style="1"/>
    <col min="2305" max="2305" width="60.42578125" style="1" customWidth="1"/>
    <col min="2306" max="2306" width="13.85546875" style="1" customWidth="1"/>
    <col min="2307" max="2307" width="9.140625" style="1"/>
    <col min="2308" max="2308" width="12.5703125" style="1" customWidth="1"/>
    <col min="2309" max="2309" width="15.140625" style="1" customWidth="1"/>
    <col min="2310" max="2560" width="9.140625" style="1"/>
    <col min="2561" max="2561" width="60.42578125" style="1" customWidth="1"/>
    <col min="2562" max="2562" width="13.85546875" style="1" customWidth="1"/>
    <col min="2563" max="2563" width="9.140625" style="1"/>
    <col min="2564" max="2564" width="12.5703125" style="1" customWidth="1"/>
    <col min="2565" max="2565" width="15.140625" style="1" customWidth="1"/>
    <col min="2566" max="2816" width="9.140625" style="1"/>
    <col min="2817" max="2817" width="60.42578125" style="1" customWidth="1"/>
    <col min="2818" max="2818" width="13.85546875" style="1" customWidth="1"/>
    <col min="2819" max="2819" width="9.140625" style="1"/>
    <col min="2820" max="2820" width="12.5703125" style="1" customWidth="1"/>
    <col min="2821" max="2821" width="15.140625" style="1" customWidth="1"/>
    <col min="2822" max="3072" width="9.140625" style="1"/>
    <col min="3073" max="3073" width="60.42578125" style="1" customWidth="1"/>
    <col min="3074" max="3074" width="13.85546875" style="1" customWidth="1"/>
    <col min="3075" max="3075" width="9.140625" style="1"/>
    <col min="3076" max="3076" width="12.5703125" style="1" customWidth="1"/>
    <col min="3077" max="3077" width="15.140625" style="1" customWidth="1"/>
    <col min="3078" max="3328" width="9.140625" style="1"/>
    <col min="3329" max="3329" width="60.42578125" style="1" customWidth="1"/>
    <col min="3330" max="3330" width="13.85546875" style="1" customWidth="1"/>
    <col min="3331" max="3331" width="9.140625" style="1"/>
    <col min="3332" max="3332" width="12.5703125" style="1" customWidth="1"/>
    <col min="3333" max="3333" width="15.140625" style="1" customWidth="1"/>
    <col min="3334" max="3584" width="9.140625" style="1"/>
    <col min="3585" max="3585" width="60.42578125" style="1" customWidth="1"/>
    <col min="3586" max="3586" width="13.85546875" style="1" customWidth="1"/>
    <col min="3587" max="3587" width="9.140625" style="1"/>
    <col min="3588" max="3588" width="12.5703125" style="1" customWidth="1"/>
    <col min="3589" max="3589" width="15.140625" style="1" customWidth="1"/>
    <col min="3590" max="3840" width="9.140625" style="1"/>
    <col min="3841" max="3841" width="60.42578125" style="1" customWidth="1"/>
    <col min="3842" max="3842" width="13.85546875" style="1" customWidth="1"/>
    <col min="3843" max="3843" width="9.140625" style="1"/>
    <col min="3844" max="3844" width="12.5703125" style="1" customWidth="1"/>
    <col min="3845" max="3845" width="15.140625" style="1" customWidth="1"/>
    <col min="3846" max="4096" width="9.140625" style="1"/>
    <col min="4097" max="4097" width="60.42578125" style="1" customWidth="1"/>
    <col min="4098" max="4098" width="13.85546875" style="1" customWidth="1"/>
    <col min="4099" max="4099" width="9.140625" style="1"/>
    <col min="4100" max="4100" width="12.5703125" style="1" customWidth="1"/>
    <col min="4101" max="4101" width="15.140625" style="1" customWidth="1"/>
    <col min="4102" max="4352" width="9.140625" style="1"/>
    <col min="4353" max="4353" width="60.42578125" style="1" customWidth="1"/>
    <col min="4354" max="4354" width="13.85546875" style="1" customWidth="1"/>
    <col min="4355" max="4355" width="9.140625" style="1"/>
    <col min="4356" max="4356" width="12.5703125" style="1" customWidth="1"/>
    <col min="4357" max="4357" width="15.140625" style="1" customWidth="1"/>
    <col min="4358" max="4608" width="9.140625" style="1"/>
    <col min="4609" max="4609" width="60.42578125" style="1" customWidth="1"/>
    <col min="4610" max="4610" width="13.85546875" style="1" customWidth="1"/>
    <col min="4611" max="4611" width="9.140625" style="1"/>
    <col min="4612" max="4612" width="12.5703125" style="1" customWidth="1"/>
    <col min="4613" max="4613" width="15.140625" style="1" customWidth="1"/>
    <col min="4614" max="4864" width="9.140625" style="1"/>
    <col min="4865" max="4865" width="60.42578125" style="1" customWidth="1"/>
    <col min="4866" max="4866" width="13.85546875" style="1" customWidth="1"/>
    <col min="4867" max="4867" width="9.140625" style="1"/>
    <col min="4868" max="4868" width="12.5703125" style="1" customWidth="1"/>
    <col min="4869" max="4869" width="15.140625" style="1" customWidth="1"/>
    <col min="4870" max="5120" width="9.140625" style="1"/>
    <col min="5121" max="5121" width="60.42578125" style="1" customWidth="1"/>
    <col min="5122" max="5122" width="13.85546875" style="1" customWidth="1"/>
    <col min="5123" max="5123" width="9.140625" style="1"/>
    <col min="5124" max="5124" width="12.5703125" style="1" customWidth="1"/>
    <col min="5125" max="5125" width="15.140625" style="1" customWidth="1"/>
    <col min="5126" max="5376" width="9.140625" style="1"/>
    <col min="5377" max="5377" width="60.42578125" style="1" customWidth="1"/>
    <col min="5378" max="5378" width="13.85546875" style="1" customWidth="1"/>
    <col min="5379" max="5379" width="9.140625" style="1"/>
    <col min="5380" max="5380" width="12.5703125" style="1" customWidth="1"/>
    <col min="5381" max="5381" width="15.140625" style="1" customWidth="1"/>
    <col min="5382" max="5632" width="9.140625" style="1"/>
    <col min="5633" max="5633" width="60.42578125" style="1" customWidth="1"/>
    <col min="5634" max="5634" width="13.85546875" style="1" customWidth="1"/>
    <col min="5635" max="5635" width="9.140625" style="1"/>
    <col min="5636" max="5636" width="12.5703125" style="1" customWidth="1"/>
    <col min="5637" max="5637" width="15.140625" style="1" customWidth="1"/>
    <col min="5638" max="5888" width="9.140625" style="1"/>
    <col min="5889" max="5889" width="60.42578125" style="1" customWidth="1"/>
    <col min="5890" max="5890" width="13.85546875" style="1" customWidth="1"/>
    <col min="5891" max="5891" width="9.140625" style="1"/>
    <col min="5892" max="5892" width="12.5703125" style="1" customWidth="1"/>
    <col min="5893" max="5893" width="15.140625" style="1" customWidth="1"/>
    <col min="5894" max="6144" width="9.140625" style="1"/>
    <col min="6145" max="6145" width="60.42578125" style="1" customWidth="1"/>
    <col min="6146" max="6146" width="13.85546875" style="1" customWidth="1"/>
    <col min="6147" max="6147" width="9.140625" style="1"/>
    <col min="6148" max="6148" width="12.5703125" style="1" customWidth="1"/>
    <col min="6149" max="6149" width="15.140625" style="1" customWidth="1"/>
    <col min="6150" max="6400" width="9.140625" style="1"/>
    <col min="6401" max="6401" width="60.42578125" style="1" customWidth="1"/>
    <col min="6402" max="6402" width="13.85546875" style="1" customWidth="1"/>
    <col min="6403" max="6403" width="9.140625" style="1"/>
    <col min="6404" max="6404" width="12.5703125" style="1" customWidth="1"/>
    <col min="6405" max="6405" width="15.140625" style="1" customWidth="1"/>
    <col min="6406" max="6656" width="9.140625" style="1"/>
    <col min="6657" max="6657" width="60.42578125" style="1" customWidth="1"/>
    <col min="6658" max="6658" width="13.85546875" style="1" customWidth="1"/>
    <col min="6659" max="6659" width="9.140625" style="1"/>
    <col min="6660" max="6660" width="12.5703125" style="1" customWidth="1"/>
    <col min="6661" max="6661" width="15.140625" style="1" customWidth="1"/>
    <col min="6662" max="6912" width="9.140625" style="1"/>
    <col min="6913" max="6913" width="60.42578125" style="1" customWidth="1"/>
    <col min="6914" max="6914" width="13.85546875" style="1" customWidth="1"/>
    <col min="6915" max="6915" width="9.140625" style="1"/>
    <col min="6916" max="6916" width="12.5703125" style="1" customWidth="1"/>
    <col min="6917" max="6917" width="15.140625" style="1" customWidth="1"/>
    <col min="6918" max="7168" width="9.140625" style="1"/>
    <col min="7169" max="7169" width="60.42578125" style="1" customWidth="1"/>
    <col min="7170" max="7170" width="13.85546875" style="1" customWidth="1"/>
    <col min="7171" max="7171" width="9.140625" style="1"/>
    <col min="7172" max="7172" width="12.5703125" style="1" customWidth="1"/>
    <col min="7173" max="7173" width="15.140625" style="1" customWidth="1"/>
    <col min="7174" max="7424" width="9.140625" style="1"/>
    <col min="7425" max="7425" width="60.42578125" style="1" customWidth="1"/>
    <col min="7426" max="7426" width="13.85546875" style="1" customWidth="1"/>
    <col min="7427" max="7427" width="9.140625" style="1"/>
    <col min="7428" max="7428" width="12.5703125" style="1" customWidth="1"/>
    <col min="7429" max="7429" width="15.140625" style="1" customWidth="1"/>
    <col min="7430" max="7680" width="9.140625" style="1"/>
    <col min="7681" max="7681" width="60.42578125" style="1" customWidth="1"/>
    <col min="7682" max="7682" width="13.85546875" style="1" customWidth="1"/>
    <col min="7683" max="7683" width="9.140625" style="1"/>
    <col min="7684" max="7684" width="12.5703125" style="1" customWidth="1"/>
    <col min="7685" max="7685" width="15.140625" style="1" customWidth="1"/>
    <col min="7686" max="7936" width="9.140625" style="1"/>
    <col min="7937" max="7937" width="60.42578125" style="1" customWidth="1"/>
    <col min="7938" max="7938" width="13.85546875" style="1" customWidth="1"/>
    <col min="7939" max="7939" width="9.140625" style="1"/>
    <col min="7940" max="7940" width="12.5703125" style="1" customWidth="1"/>
    <col min="7941" max="7941" width="15.140625" style="1" customWidth="1"/>
    <col min="7942" max="8192" width="9.140625" style="1"/>
    <col min="8193" max="8193" width="60.42578125" style="1" customWidth="1"/>
    <col min="8194" max="8194" width="13.85546875" style="1" customWidth="1"/>
    <col min="8195" max="8195" width="9.140625" style="1"/>
    <col min="8196" max="8196" width="12.5703125" style="1" customWidth="1"/>
    <col min="8197" max="8197" width="15.140625" style="1" customWidth="1"/>
    <col min="8198" max="8448" width="9.140625" style="1"/>
    <col min="8449" max="8449" width="60.42578125" style="1" customWidth="1"/>
    <col min="8450" max="8450" width="13.85546875" style="1" customWidth="1"/>
    <col min="8451" max="8451" width="9.140625" style="1"/>
    <col min="8452" max="8452" width="12.5703125" style="1" customWidth="1"/>
    <col min="8453" max="8453" width="15.140625" style="1" customWidth="1"/>
    <col min="8454" max="8704" width="9.140625" style="1"/>
    <col min="8705" max="8705" width="60.42578125" style="1" customWidth="1"/>
    <col min="8706" max="8706" width="13.85546875" style="1" customWidth="1"/>
    <col min="8707" max="8707" width="9.140625" style="1"/>
    <col min="8708" max="8708" width="12.5703125" style="1" customWidth="1"/>
    <col min="8709" max="8709" width="15.140625" style="1" customWidth="1"/>
    <col min="8710" max="8960" width="9.140625" style="1"/>
    <col min="8961" max="8961" width="60.42578125" style="1" customWidth="1"/>
    <col min="8962" max="8962" width="13.85546875" style="1" customWidth="1"/>
    <col min="8963" max="8963" width="9.140625" style="1"/>
    <col min="8964" max="8964" width="12.5703125" style="1" customWidth="1"/>
    <col min="8965" max="8965" width="15.140625" style="1" customWidth="1"/>
    <col min="8966" max="9216" width="9.140625" style="1"/>
    <col min="9217" max="9217" width="60.42578125" style="1" customWidth="1"/>
    <col min="9218" max="9218" width="13.85546875" style="1" customWidth="1"/>
    <col min="9219" max="9219" width="9.140625" style="1"/>
    <col min="9220" max="9220" width="12.5703125" style="1" customWidth="1"/>
    <col min="9221" max="9221" width="15.140625" style="1" customWidth="1"/>
    <col min="9222" max="9472" width="9.140625" style="1"/>
    <col min="9473" max="9473" width="60.42578125" style="1" customWidth="1"/>
    <col min="9474" max="9474" width="13.85546875" style="1" customWidth="1"/>
    <col min="9475" max="9475" width="9.140625" style="1"/>
    <col min="9476" max="9476" width="12.5703125" style="1" customWidth="1"/>
    <col min="9477" max="9477" width="15.140625" style="1" customWidth="1"/>
    <col min="9478" max="9728" width="9.140625" style="1"/>
    <col min="9729" max="9729" width="60.42578125" style="1" customWidth="1"/>
    <col min="9730" max="9730" width="13.85546875" style="1" customWidth="1"/>
    <col min="9731" max="9731" width="9.140625" style="1"/>
    <col min="9732" max="9732" width="12.5703125" style="1" customWidth="1"/>
    <col min="9733" max="9733" width="15.140625" style="1" customWidth="1"/>
    <col min="9734" max="9984" width="9.140625" style="1"/>
    <col min="9985" max="9985" width="60.42578125" style="1" customWidth="1"/>
    <col min="9986" max="9986" width="13.85546875" style="1" customWidth="1"/>
    <col min="9987" max="9987" width="9.140625" style="1"/>
    <col min="9988" max="9988" width="12.5703125" style="1" customWidth="1"/>
    <col min="9989" max="9989" width="15.140625" style="1" customWidth="1"/>
    <col min="9990" max="10240" width="9.140625" style="1"/>
    <col min="10241" max="10241" width="60.42578125" style="1" customWidth="1"/>
    <col min="10242" max="10242" width="13.85546875" style="1" customWidth="1"/>
    <col min="10243" max="10243" width="9.140625" style="1"/>
    <col min="10244" max="10244" width="12.5703125" style="1" customWidth="1"/>
    <col min="10245" max="10245" width="15.140625" style="1" customWidth="1"/>
    <col min="10246" max="10496" width="9.140625" style="1"/>
    <col min="10497" max="10497" width="60.42578125" style="1" customWidth="1"/>
    <col min="10498" max="10498" width="13.85546875" style="1" customWidth="1"/>
    <col min="10499" max="10499" width="9.140625" style="1"/>
    <col min="10500" max="10500" width="12.5703125" style="1" customWidth="1"/>
    <col min="10501" max="10501" width="15.140625" style="1" customWidth="1"/>
    <col min="10502" max="10752" width="9.140625" style="1"/>
    <col min="10753" max="10753" width="60.42578125" style="1" customWidth="1"/>
    <col min="10754" max="10754" width="13.85546875" style="1" customWidth="1"/>
    <col min="10755" max="10755" width="9.140625" style="1"/>
    <col min="10756" max="10756" width="12.5703125" style="1" customWidth="1"/>
    <col min="10757" max="10757" width="15.140625" style="1" customWidth="1"/>
    <col min="10758" max="11008" width="9.140625" style="1"/>
    <col min="11009" max="11009" width="60.42578125" style="1" customWidth="1"/>
    <col min="11010" max="11010" width="13.85546875" style="1" customWidth="1"/>
    <col min="11011" max="11011" width="9.140625" style="1"/>
    <col min="11012" max="11012" width="12.5703125" style="1" customWidth="1"/>
    <col min="11013" max="11013" width="15.140625" style="1" customWidth="1"/>
    <col min="11014" max="11264" width="9.140625" style="1"/>
    <col min="11265" max="11265" width="60.42578125" style="1" customWidth="1"/>
    <col min="11266" max="11266" width="13.85546875" style="1" customWidth="1"/>
    <col min="11267" max="11267" width="9.140625" style="1"/>
    <col min="11268" max="11268" width="12.5703125" style="1" customWidth="1"/>
    <col min="11269" max="11269" width="15.140625" style="1" customWidth="1"/>
    <col min="11270" max="11520" width="9.140625" style="1"/>
    <col min="11521" max="11521" width="60.42578125" style="1" customWidth="1"/>
    <col min="11522" max="11522" width="13.85546875" style="1" customWidth="1"/>
    <col min="11523" max="11523" width="9.140625" style="1"/>
    <col min="11524" max="11524" width="12.5703125" style="1" customWidth="1"/>
    <col min="11525" max="11525" width="15.140625" style="1" customWidth="1"/>
    <col min="11526" max="11776" width="9.140625" style="1"/>
    <col min="11777" max="11777" width="60.42578125" style="1" customWidth="1"/>
    <col min="11778" max="11778" width="13.85546875" style="1" customWidth="1"/>
    <col min="11779" max="11779" width="9.140625" style="1"/>
    <col min="11780" max="11780" width="12.5703125" style="1" customWidth="1"/>
    <col min="11781" max="11781" width="15.140625" style="1" customWidth="1"/>
    <col min="11782" max="12032" width="9.140625" style="1"/>
    <col min="12033" max="12033" width="60.42578125" style="1" customWidth="1"/>
    <col min="12034" max="12034" width="13.85546875" style="1" customWidth="1"/>
    <col min="12035" max="12035" width="9.140625" style="1"/>
    <col min="12036" max="12036" width="12.5703125" style="1" customWidth="1"/>
    <col min="12037" max="12037" width="15.140625" style="1" customWidth="1"/>
    <col min="12038" max="12288" width="9.140625" style="1"/>
    <col min="12289" max="12289" width="60.42578125" style="1" customWidth="1"/>
    <col min="12290" max="12290" width="13.85546875" style="1" customWidth="1"/>
    <col min="12291" max="12291" width="9.140625" style="1"/>
    <col min="12292" max="12292" width="12.5703125" style="1" customWidth="1"/>
    <col min="12293" max="12293" width="15.140625" style="1" customWidth="1"/>
    <col min="12294" max="12544" width="9.140625" style="1"/>
    <col min="12545" max="12545" width="60.42578125" style="1" customWidth="1"/>
    <col min="12546" max="12546" width="13.85546875" style="1" customWidth="1"/>
    <col min="12547" max="12547" width="9.140625" style="1"/>
    <col min="12548" max="12548" width="12.5703125" style="1" customWidth="1"/>
    <col min="12549" max="12549" width="15.140625" style="1" customWidth="1"/>
    <col min="12550" max="12800" width="9.140625" style="1"/>
    <col min="12801" max="12801" width="60.42578125" style="1" customWidth="1"/>
    <col min="12802" max="12802" width="13.85546875" style="1" customWidth="1"/>
    <col min="12803" max="12803" width="9.140625" style="1"/>
    <col min="12804" max="12804" width="12.5703125" style="1" customWidth="1"/>
    <col min="12805" max="12805" width="15.140625" style="1" customWidth="1"/>
    <col min="12806" max="13056" width="9.140625" style="1"/>
    <col min="13057" max="13057" width="60.42578125" style="1" customWidth="1"/>
    <col min="13058" max="13058" width="13.85546875" style="1" customWidth="1"/>
    <col min="13059" max="13059" width="9.140625" style="1"/>
    <col min="13060" max="13060" width="12.5703125" style="1" customWidth="1"/>
    <col min="13061" max="13061" width="15.140625" style="1" customWidth="1"/>
    <col min="13062" max="13312" width="9.140625" style="1"/>
    <col min="13313" max="13313" width="60.42578125" style="1" customWidth="1"/>
    <col min="13314" max="13314" width="13.85546875" style="1" customWidth="1"/>
    <col min="13315" max="13315" width="9.140625" style="1"/>
    <col min="13316" max="13316" width="12.5703125" style="1" customWidth="1"/>
    <col min="13317" max="13317" width="15.140625" style="1" customWidth="1"/>
    <col min="13318" max="13568" width="9.140625" style="1"/>
    <col min="13569" max="13569" width="60.42578125" style="1" customWidth="1"/>
    <col min="13570" max="13570" width="13.85546875" style="1" customWidth="1"/>
    <col min="13571" max="13571" width="9.140625" style="1"/>
    <col min="13572" max="13572" width="12.5703125" style="1" customWidth="1"/>
    <col min="13573" max="13573" width="15.140625" style="1" customWidth="1"/>
    <col min="13574" max="13824" width="9.140625" style="1"/>
    <col min="13825" max="13825" width="60.42578125" style="1" customWidth="1"/>
    <col min="13826" max="13826" width="13.85546875" style="1" customWidth="1"/>
    <col min="13827" max="13827" width="9.140625" style="1"/>
    <col min="13828" max="13828" width="12.5703125" style="1" customWidth="1"/>
    <col min="13829" max="13829" width="15.140625" style="1" customWidth="1"/>
    <col min="13830" max="14080" width="9.140625" style="1"/>
    <col min="14081" max="14081" width="60.42578125" style="1" customWidth="1"/>
    <col min="14082" max="14082" width="13.85546875" style="1" customWidth="1"/>
    <col min="14083" max="14083" width="9.140625" style="1"/>
    <col min="14084" max="14084" width="12.5703125" style="1" customWidth="1"/>
    <col min="14085" max="14085" width="15.140625" style="1" customWidth="1"/>
    <col min="14086" max="14336" width="9.140625" style="1"/>
    <col min="14337" max="14337" width="60.42578125" style="1" customWidth="1"/>
    <col min="14338" max="14338" width="13.85546875" style="1" customWidth="1"/>
    <col min="14339" max="14339" width="9.140625" style="1"/>
    <col min="14340" max="14340" width="12.5703125" style="1" customWidth="1"/>
    <col min="14341" max="14341" width="15.140625" style="1" customWidth="1"/>
    <col min="14342" max="14592" width="9.140625" style="1"/>
    <col min="14593" max="14593" width="60.42578125" style="1" customWidth="1"/>
    <col min="14594" max="14594" width="13.85546875" style="1" customWidth="1"/>
    <col min="14595" max="14595" width="9.140625" style="1"/>
    <col min="14596" max="14596" width="12.5703125" style="1" customWidth="1"/>
    <col min="14597" max="14597" width="15.140625" style="1" customWidth="1"/>
    <col min="14598" max="14848" width="9.140625" style="1"/>
    <col min="14849" max="14849" width="60.42578125" style="1" customWidth="1"/>
    <col min="14850" max="14850" width="13.85546875" style="1" customWidth="1"/>
    <col min="14851" max="14851" width="9.140625" style="1"/>
    <col min="14852" max="14852" width="12.5703125" style="1" customWidth="1"/>
    <col min="14853" max="14853" width="15.140625" style="1" customWidth="1"/>
    <col min="14854" max="15104" width="9.140625" style="1"/>
    <col min="15105" max="15105" width="60.42578125" style="1" customWidth="1"/>
    <col min="15106" max="15106" width="13.85546875" style="1" customWidth="1"/>
    <col min="15107" max="15107" width="9.140625" style="1"/>
    <col min="15108" max="15108" width="12.5703125" style="1" customWidth="1"/>
    <col min="15109" max="15109" width="15.140625" style="1" customWidth="1"/>
    <col min="15110" max="15360" width="9.140625" style="1"/>
    <col min="15361" max="15361" width="60.42578125" style="1" customWidth="1"/>
    <col min="15362" max="15362" width="13.85546875" style="1" customWidth="1"/>
    <col min="15363" max="15363" width="9.140625" style="1"/>
    <col min="15364" max="15364" width="12.5703125" style="1" customWidth="1"/>
    <col min="15365" max="15365" width="15.140625" style="1" customWidth="1"/>
    <col min="15366" max="15616" width="9.140625" style="1"/>
    <col min="15617" max="15617" width="60.42578125" style="1" customWidth="1"/>
    <col min="15618" max="15618" width="13.85546875" style="1" customWidth="1"/>
    <col min="15619" max="15619" width="9.140625" style="1"/>
    <col min="15620" max="15620" width="12.5703125" style="1" customWidth="1"/>
    <col min="15621" max="15621" width="15.140625" style="1" customWidth="1"/>
    <col min="15622" max="15872" width="9.140625" style="1"/>
    <col min="15873" max="15873" width="60.42578125" style="1" customWidth="1"/>
    <col min="15874" max="15874" width="13.85546875" style="1" customWidth="1"/>
    <col min="15875" max="15875" width="9.140625" style="1"/>
    <col min="15876" max="15876" width="12.5703125" style="1" customWidth="1"/>
    <col min="15877" max="15877" width="15.140625" style="1" customWidth="1"/>
    <col min="15878" max="16128" width="9.140625" style="1"/>
    <col min="16129" max="16129" width="60.42578125" style="1" customWidth="1"/>
    <col min="16130" max="16130" width="13.85546875" style="1" customWidth="1"/>
    <col min="16131" max="16131" width="9.140625" style="1"/>
    <col min="16132" max="16132" width="12.5703125" style="1" customWidth="1"/>
    <col min="16133" max="16133" width="15.140625" style="1" customWidth="1"/>
    <col min="16134" max="16384" width="9.140625" style="1"/>
  </cols>
  <sheetData>
    <row r="1" spans="1:6" ht="15.75" x14ac:dyDescent="0.25">
      <c r="A1" s="1132" t="s">
        <v>530</v>
      </c>
      <c r="B1" s="1132"/>
      <c r="C1" s="1132"/>
      <c r="D1" s="1132"/>
      <c r="E1" s="1132"/>
    </row>
    <row r="2" spans="1:6" ht="12.75" customHeight="1" thickBot="1" x14ac:dyDescent="0.3">
      <c r="A2" s="1133"/>
      <c r="B2" s="1133"/>
      <c r="C2" s="1133"/>
      <c r="D2" s="1133"/>
      <c r="E2" s="1133"/>
    </row>
    <row r="3" spans="1:6" ht="27.95" customHeight="1" thickBot="1" x14ac:dyDescent="0.3">
      <c r="A3" s="1134" t="s">
        <v>413</v>
      </c>
      <c r="B3" s="1135"/>
      <c r="C3" s="1135"/>
      <c r="D3" s="1135"/>
      <c r="E3" s="1136"/>
      <c r="F3" s="2"/>
    </row>
    <row r="4" spans="1:6" ht="15" customHeight="1" thickBot="1" x14ac:dyDescent="0.3">
      <c r="A4" s="1118" t="s">
        <v>414</v>
      </c>
      <c r="B4" s="1119"/>
      <c r="C4" s="1119"/>
      <c r="D4" s="1119"/>
      <c r="E4" s="1120"/>
    </row>
    <row r="5" spans="1:6" s="55" customFormat="1" ht="40.5" customHeight="1" thickBot="1" x14ac:dyDescent="0.3">
      <c r="A5" s="49" t="s">
        <v>415</v>
      </c>
      <c r="B5" s="50" t="s">
        <v>404</v>
      </c>
      <c r="C5" s="51" t="s">
        <v>416</v>
      </c>
      <c r="D5" s="52" t="s">
        <v>417</v>
      </c>
      <c r="E5" s="53" t="s">
        <v>418</v>
      </c>
      <c r="F5" s="54"/>
    </row>
    <row r="6" spans="1:6" s="55" customFormat="1" ht="12.75" customHeight="1" x14ac:dyDescent="0.25">
      <c r="A6" s="56" t="s">
        <v>419</v>
      </c>
      <c r="B6" s="1137"/>
      <c r="C6" s="1138"/>
      <c r="D6" s="57" t="s">
        <v>2</v>
      </c>
      <c r="E6" s="58" t="s">
        <v>420</v>
      </c>
      <c r="F6" s="59"/>
    </row>
    <row r="7" spans="1:6" x14ac:dyDescent="0.25">
      <c r="A7" s="35" t="s">
        <v>421</v>
      </c>
      <c r="B7" s="60" t="s">
        <v>422</v>
      </c>
      <c r="C7" s="61" t="s">
        <v>6</v>
      </c>
      <c r="D7" s="62">
        <f>SUM(D8:D11)</f>
        <v>266658.28998</v>
      </c>
      <c r="E7" s="70">
        <f>SUM(E8:E11)</f>
        <v>38806.380100000002</v>
      </c>
      <c r="F7" s="64"/>
    </row>
    <row r="8" spans="1:6" x14ac:dyDescent="0.25">
      <c r="A8" s="11" t="s">
        <v>423</v>
      </c>
      <c r="B8" s="65">
        <v>501</v>
      </c>
      <c r="C8" s="66" t="s">
        <v>9</v>
      </c>
      <c r="D8" s="67">
        <f>'[1]2'!D8-'[1]2b'!D8</f>
        <v>194682.67817999999</v>
      </c>
      <c r="E8" s="68">
        <f>'[1]2'!E8-'[1]2b'!E8</f>
        <v>17887.675110000004</v>
      </c>
      <c r="F8" s="64"/>
    </row>
    <row r="9" spans="1:6" x14ac:dyDescent="0.25">
      <c r="A9" s="11" t="s">
        <v>424</v>
      </c>
      <c r="B9" s="65">
        <v>502</v>
      </c>
      <c r="C9" s="66" t="s">
        <v>12</v>
      </c>
      <c r="D9" s="67">
        <f>'[1]2'!D9-'[1]2b'!D9</f>
        <v>71339.331799999985</v>
      </c>
      <c r="E9" s="68">
        <f>'[1]2'!E9-'[1]2b'!E9</f>
        <v>19127.6034</v>
      </c>
      <c r="F9" s="64"/>
    </row>
    <row r="10" spans="1:6" x14ac:dyDescent="0.25">
      <c r="A10" s="11" t="s">
        <v>425</v>
      </c>
      <c r="B10" s="65">
        <v>503</v>
      </c>
      <c r="C10" s="66" t="s">
        <v>15</v>
      </c>
      <c r="D10" s="67">
        <f>'[1]2'!D10-'[1]2b'!D10</f>
        <v>0</v>
      </c>
      <c r="E10" s="68">
        <f>'[1]2'!E10-'[1]2b'!E10</f>
        <v>0</v>
      </c>
      <c r="F10" s="64"/>
    </row>
    <row r="11" spans="1:6" x14ac:dyDescent="0.25">
      <c r="A11" s="11" t="s">
        <v>426</v>
      </c>
      <c r="B11" s="65">
        <v>504</v>
      </c>
      <c r="C11" s="66" t="s">
        <v>18</v>
      </c>
      <c r="D11" s="67">
        <f>'[1]2'!D11-'[1]2b'!D11</f>
        <v>636.28</v>
      </c>
      <c r="E11" s="68">
        <f>'[1]2'!E11-'[1]2b'!E11</f>
        <v>1791.1015899999998</v>
      </c>
      <c r="F11" s="64"/>
    </row>
    <row r="12" spans="1:6" x14ac:dyDescent="0.25">
      <c r="A12" s="11" t="s">
        <v>427</v>
      </c>
      <c r="B12" s="65" t="s">
        <v>428</v>
      </c>
      <c r="C12" s="66" t="s">
        <v>21</v>
      </c>
      <c r="D12" s="69">
        <f>SUM(D13:D16)</f>
        <v>349895.17077000003</v>
      </c>
      <c r="E12" s="70">
        <f>SUM(E13:E16)</f>
        <v>45322.544249999999</v>
      </c>
      <c r="F12" s="64"/>
    </row>
    <row r="13" spans="1:6" x14ac:dyDescent="0.25">
      <c r="A13" s="11" t="s">
        <v>429</v>
      </c>
      <c r="B13" s="65">
        <v>511</v>
      </c>
      <c r="C13" s="66" t="s">
        <v>24</v>
      </c>
      <c r="D13" s="67">
        <f>'[1]2'!D13-'[1]2b'!D13</f>
        <v>41002.413220000002</v>
      </c>
      <c r="E13" s="68">
        <f>'[1]2'!E13-'[1]2b'!E13</f>
        <v>5153.4091699999999</v>
      </c>
      <c r="F13" s="64"/>
    </row>
    <row r="14" spans="1:6" x14ac:dyDescent="0.25">
      <c r="A14" s="11" t="s">
        <v>430</v>
      </c>
      <c r="B14" s="65">
        <v>512</v>
      </c>
      <c r="C14" s="66" t="s">
        <v>27</v>
      </c>
      <c r="D14" s="67">
        <f>'[1]2'!D14-'[1]2b'!D14</f>
        <v>75640.435230000003</v>
      </c>
      <c r="E14" s="68">
        <f>'[1]2'!E14-'[1]2b'!E14</f>
        <v>5326.8356100000001</v>
      </c>
      <c r="F14" s="64"/>
    </row>
    <row r="15" spans="1:6" x14ac:dyDescent="0.25">
      <c r="A15" s="11" t="s">
        <v>431</v>
      </c>
      <c r="B15" s="65">
        <v>513</v>
      </c>
      <c r="C15" s="66" t="s">
        <v>30</v>
      </c>
      <c r="D15" s="67">
        <f>'[1]2'!D15-'[1]2b'!D15</f>
        <v>3408.8120000000004</v>
      </c>
      <c r="E15" s="68">
        <f>'[1]2'!E15-'[1]2b'!E15</f>
        <v>2401.7629999999999</v>
      </c>
      <c r="F15" s="64"/>
    </row>
    <row r="16" spans="1:6" x14ac:dyDescent="0.25">
      <c r="A16" s="11" t="s">
        <v>432</v>
      </c>
      <c r="B16" s="65">
        <v>518</v>
      </c>
      <c r="C16" s="66" t="s">
        <v>33</v>
      </c>
      <c r="D16" s="67">
        <f>'[1]2'!D16-'[1]2b'!D16</f>
        <v>229843.51032</v>
      </c>
      <c r="E16" s="68">
        <f>'[1]2'!E16-'[1]2b'!E16</f>
        <v>32440.536469999999</v>
      </c>
      <c r="F16" s="64"/>
    </row>
    <row r="17" spans="1:6" x14ac:dyDescent="0.25">
      <c r="A17" s="11" t="s">
        <v>433</v>
      </c>
      <c r="B17" s="65" t="s">
        <v>434</v>
      </c>
      <c r="C17" s="66" t="s">
        <v>36</v>
      </c>
      <c r="D17" s="69">
        <f>SUM(D18:D22)</f>
        <v>1773358.5260300001</v>
      </c>
      <c r="E17" s="70">
        <f>SUM(E18:E22)</f>
        <v>116813.17090000001</v>
      </c>
      <c r="F17" s="64"/>
    </row>
    <row r="18" spans="1:6" x14ac:dyDescent="0.25">
      <c r="A18" s="11" t="s">
        <v>435</v>
      </c>
      <c r="B18" s="65">
        <v>521</v>
      </c>
      <c r="C18" s="66" t="s">
        <v>39</v>
      </c>
      <c r="D18" s="67">
        <f>'[1]2'!D18-'[1]2b'!D18</f>
        <v>1325021.93114</v>
      </c>
      <c r="E18" s="68">
        <f>'[1]2'!E18-'[1]2b'!E18</f>
        <v>91977.829890000008</v>
      </c>
      <c r="F18" s="64"/>
    </row>
    <row r="19" spans="1:6" x14ac:dyDescent="0.25">
      <c r="A19" s="11" t="s">
        <v>436</v>
      </c>
      <c r="B19" s="65">
        <v>524</v>
      </c>
      <c r="C19" s="66" t="s">
        <v>42</v>
      </c>
      <c r="D19" s="67">
        <f>'[1]2'!D19-'[1]2b'!D19</f>
        <v>422686.37724</v>
      </c>
      <c r="E19" s="68">
        <f>'[1]2'!E19-'[1]2b'!E19</f>
        <v>24543.275260000002</v>
      </c>
      <c r="F19" s="64"/>
    </row>
    <row r="20" spans="1:6" x14ac:dyDescent="0.25">
      <c r="A20" s="11" t="s">
        <v>437</v>
      </c>
      <c r="B20" s="65">
        <v>525</v>
      </c>
      <c r="C20" s="66" t="s">
        <v>45</v>
      </c>
      <c r="D20" s="67">
        <f>'[1]2'!D20-'[1]2b'!D20</f>
        <v>9758.5</v>
      </c>
      <c r="E20" s="68">
        <f>'[1]2'!E20-'[1]2b'!E20</f>
        <v>0</v>
      </c>
      <c r="F20" s="64"/>
    </row>
    <row r="21" spans="1:6" x14ac:dyDescent="0.25">
      <c r="A21" s="11" t="s">
        <v>438</v>
      </c>
      <c r="B21" s="65">
        <v>527</v>
      </c>
      <c r="C21" s="66" t="s">
        <v>48</v>
      </c>
      <c r="D21" s="67">
        <f>'[1]2'!D21-'[1]2b'!D21</f>
        <v>15876.917649999999</v>
      </c>
      <c r="E21" s="68">
        <f>'[1]2'!E21-'[1]2b'!E21</f>
        <v>292.06574999999998</v>
      </c>
      <c r="F21" s="64"/>
    </row>
    <row r="22" spans="1:6" x14ac:dyDescent="0.25">
      <c r="A22" s="11" t="s">
        <v>439</v>
      </c>
      <c r="B22" s="65">
        <v>528</v>
      </c>
      <c r="C22" s="66" t="s">
        <v>51</v>
      </c>
      <c r="D22" s="67">
        <f>'[1]2'!D22-'[1]2b'!D22</f>
        <v>14.8</v>
      </c>
      <c r="E22" s="68">
        <f>'[1]2'!E22-'[1]2b'!E22</f>
        <v>0</v>
      </c>
      <c r="F22" s="64"/>
    </row>
    <row r="23" spans="1:6" x14ac:dyDescent="0.25">
      <c r="A23" s="11" t="s">
        <v>440</v>
      </c>
      <c r="B23" s="65" t="s">
        <v>441</v>
      </c>
      <c r="C23" s="66" t="s">
        <v>54</v>
      </c>
      <c r="D23" s="69">
        <f>SUM(D24:D26)</f>
        <v>2307.8650000000002</v>
      </c>
      <c r="E23" s="70">
        <f>SUM(E24:E26)</f>
        <v>132.09</v>
      </c>
      <c r="F23" s="64"/>
    </row>
    <row r="24" spans="1:6" x14ac:dyDescent="0.25">
      <c r="A24" s="11" t="s">
        <v>442</v>
      </c>
      <c r="B24" s="65">
        <v>531</v>
      </c>
      <c r="C24" s="66" t="s">
        <v>57</v>
      </c>
      <c r="D24" s="67">
        <f>'[1]2'!D24-'[1]2b'!D24</f>
        <v>225.85499999999999</v>
      </c>
      <c r="E24" s="68">
        <f>'[1]2'!E24-'[1]2b'!E24</f>
        <v>52.91</v>
      </c>
      <c r="F24" s="64"/>
    </row>
    <row r="25" spans="1:6" x14ac:dyDescent="0.25">
      <c r="A25" s="11" t="s">
        <v>443</v>
      </c>
      <c r="B25" s="65">
        <v>532</v>
      </c>
      <c r="C25" s="66" t="s">
        <v>60</v>
      </c>
      <c r="D25" s="67">
        <f>'[1]2'!D25-'[1]2b'!D25</f>
        <v>729.59</v>
      </c>
      <c r="E25" s="68">
        <f>'[1]2'!E25-'[1]2b'!E25</f>
        <v>0</v>
      </c>
      <c r="F25" s="64"/>
    </row>
    <row r="26" spans="1:6" x14ac:dyDescent="0.25">
      <c r="A26" s="11" t="s">
        <v>444</v>
      </c>
      <c r="B26" s="65">
        <v>538</v>
      </c>
      <c r="C26" s="66" t="s">
        <v>63</v>
      </c>
      <c r="D26" s="67">
        <f>'[1]2'!D26-'[1]2b'!D26</f>
        <v>1352.42</v>
      </c>
      <c r="E26" s="68">
        <f>'[1]2'!E26-'[1]2b'!E26</f>
        <v>79.180000000000007</v>
      </c>
      <c r="F26" s="64"/>
    </row>
    <row r="27" spans="1:6" x14ac:dyDescent="0.25">
      <c r="A27" s="11" t="s">
        <v>445</v>
      </c>
      <c r="B27" s="65" t="s">
        <v>446</v>
      </c>
      <c r="C27" s="66" t="s">
        <v>66</v>
      </c>
      <c r="D27" s="69">
        <f>SUM(D28:D35)</f>
        <v>518190.89129999996</v>
      </c>
      <c r="E27" s="70">
        <f>SUM(E28:E35)</f>
        <v>9241.4403200000015</v>
      </c>
      <c r="F27" s="64"/>
    </row>
    <row r="28" spans="1:6" x14ac:dyDescent="0.25">
      <c r="A28" s="11" t="s">
        <v>447</v>
      </c>
      <c r="B28" s="65">
        <v>541</v>
      </c>
      <c r="C28" s="66" t="s">
        <v>69</v>
      </c>
      <c r="D28" s="67">
        <f>'[1]2'!D28-'[1]2b'!D28</f>
        <v>4.59</v>
      </c>
      <c r="E28" s="68">
        <f>'[1]2'!E28-'[1]2b'!E28</f>
        <v>0</v>
      </c>
      <c r="F28" s="64"/>
    </row>
    <row r="29" spans="1:6" x14ac:dyDescent="0.25">
      <c r="A29" s="11" t="s">
        <v>448</v>
      </c>
      <c r="B29" s="65">
        <v>542</v>
      </c>
      <c r="C29" s="66" t="s">
        <v>72</v>
      </c>
      <c r="D29" s="67">
        <f>'[1]2'!D29-'[1]2b'!D29</f>
        <v>73.78</v>
      </c>
      <c r="E29" s="68">
        <f>'[1]2'!E29-'[1]2b'!E29</f>
        <v>234.47</v>
      </c>
      <c r="F29" s="64"/>
    </row>
    <row r="30" spans="1:6" x14ac:dyDescent="0.25">
      <c r="A30" s="11" t="s">
        <v>449</v>
      </c>
      <c r="B30" s="65">
        <v>543</v>
      </c>
      <c r="C30" s="66" t="s">
        <v>75</v>
      </c>
      <c r="D30" s="67">
        <f>'[1]2'!D30-'[1]2b'!D30</f>
        <v>834.99</v>
      </c>
      <c r="E30" s="68">
        <f>'[1]2'!E30-'[1]2b'!E30</f>
        <v>14.960999999999999</v>
      </c>
      <c r="F30" s="64"/>
    </row>
    <row r="31" spans="1:6" x14ac:dyDescent="0.25">
      <c r="A31" s="11" t="s">
        <v>450</v>
      </c>
      <c r="B31" s="65">
        <v>544</v>
      </c>
      <c r="C31" s="66" t="s">
        <v>78</v>
      </c>
      <c r="D31" s="67">
        <f>'[1]2'!D31-'[1]2b'!D31</f>
        <v>6019.41</v>
      </c>
      <c r="E31" s="68">
        <f>'[1]2'!E31-'[1]2b'!E31</f>
        <v>129.83000000000001</v>
      </c>
      <c r="F31" s="64"/>
    </row>
    <row r="32" spans="1:6" x14ac:dyDescent="0.25">
      <c r="A32" s="11" t="s">
        <v>451</v>
      </c>
      <c r="B32" s="65">
        <v>545</v>
      </c>
      <c r="C32" s="66" t="s">
        <v>81</v>
      </c>
      <c r="D32" s="67">
        <f>'[1]2'!D32-'[1]2b'!D32</f>
        <v>4307.4553000000005</v>
      </c>
      <c r="E32" s="68">
        <f>'[1]2'!E32-'[1]2b'!E32</f>
        <v>405.26</v>
      </c>
      <c r="F32" s="64"/>
    </row>
    <row r="33" spans="1:6" x14ac:dyDescent="0.25">
      <c r="A33" s="11" t="s">
        <v>452</v>
      </c>
      <c r="B33" s="65">
        <v>546</v>
      </c>
      <c r="C33" s="66" t="s">
        <v>84</v>
      </c>
      <c r="D33" s="67">
        <f>'[1]2'!D33-'[1]2b'!D33</f>
        <v>40</v>
      </c>
      <c r="E33" s="68">
        <f>'[1]2'!E33-'[1]2b'!E33</f>
        <v>20</v>
      </c>
      <c r="F33" s="64"/>
    </row>
    <row r="34" spans="1:6" x14ac:dyDescent="0.25">
      <c r="A34" s="11" t="s">
        <v>453</v>
      </c>
      <c r="B34" s="65">
        <v>548</v>
      </c>
      <c r="C34" s="66" t="s">
        <v>87</v>
      </c>
      <c r="D34" s="67">
        <f>'[1]2'!D34-'[1]2b'!D34</f>
        <v>14.994250000000001</v>
      </c>
      <c r="E34" s="68">
        <f>'[1]2'!E34-'[1]2b'!E34</f>
        <v>0.7</v>
      </c>
      <c r="F34" s="64"/>
    </row>
    <row r="35" spans="1:6" x14ac:dyDescent="0.25">
      <c r="A35" s="11" t="s">
        <v>454</v>
      </c>
      <c r="B35" s="65">
        <v>549</v>
      </c>
      <c r="C35" s="66" t="s">
        <v>90</v>
      </c>
      <c r="D35" s="67">
        <f>'[1]2'!D35-'[1]2b'!D35</f>
        <v>506895.67174999998</v>
      </c>
      <c r="E35" s="68">
        <f>'[1]2'!E35-'[1]2b'!E35</f>
        <v>8436.219320000002</v>
      </c>
      <c r="F35" s="64"/>
    </row>
    <row r="36" spans="1:6" ht="12.75" customHeight="1" x14ac:dyDescent="0.25">
      <c r="A36" s="11" t="s">
        <v>455</v>
      </c>
      <c r="B36" s="65" t="s">
        <v>456</v>
      </c>
      <c r="C36" s="66" t="s">
        <v>93</v>
      </c>
      <c r="D36" s="69">
        <f>SUM(D37:D42)</f>
        <v>712404.75089000002</v>
      </c>
      <c r="E36" s="70">
        <f>SUM(E37:E42)</f>
        <v>4455.82035</v>
      </c>
      <c r="F36" s="64"/>
    </row>
    <row r="37" spans="1:6" x14ac:dyDescent="0.25">
      <c r="A37" s="11" t="s">
        <v>457</v>
      </c>
      <c r="B37" s="65">
        <v>551</v>
      </c>
      <c r="C37" s="66" t="s">
        <v>96</v>
      </c>
      <c r="D37" s="67">
        <f>'[1]2'!D37-'[1]2b'!D37</f>
        <v>711230.21010000003</v>
      </c>
      <c r="E37" s="68">
        <f>'[1]2'!E37-'[1]2b'!E37</f>
        <v>4013.45</v>
      </c>
      <c r="F37" s="64"/>
    </row>
    <row r="38" spans="1:6" ht="12.75" customHeight="1" x14ac:dyDescent="0.25">
      <c r="A38" s="11" t="s">
        <v>458</v>
      </c>
      <c r="B38" s="65">
        <v>552</v>
      </c>
      <c r="C38" s="66" t="s">
        <v>99</v>
      </c>
      <c r="D38" s="67">
        <f>'[1]2'!D38-'[1]2b'!D38</f>
        <v>0</v>
      </c>
      <c r="E38" s="68">
        <f>'[1]2'!E38-'[1]2b'!E38</f>
        <v>442.37</v>
      </c>
      <c r="F38" s="64"/>
    </row>
    <row r="39" spans="1:6" x14ac:dyDescent="0.25">
      <c r="A39" s="11" t="s">
        <v>459</v>
      </c>
      <c r="B39" s="65">
        <v>553</v>
      </c>
      <c r="C39" s="66" t="s">
        <v>102</v>
      </c>
      <c r="D39" s="67">
        <f>'[1]2'!D39-'[1]2b'!D39</f>
        <v>0</v>
      </c>
      <c r="E39" s="68">
        <f>'[1]2'!E39-'[1]2b'!E39</f>
        <v>0</v>
      </c>
      <c r="F39" s="64"/>
    </row>
    <row r="40" spans="1:6" x14ac:dyDescent="0.25">
      <c r="A40" s="11" t="s">
        <v>460</v>
      </c>
      <c r="B40" s="65">
        <v>554</v>
      </c>
      <c r="C40" s="66" t="s">
        <v>105</v>
      </c>
      <c r="D40" s="67">
        <f>'[1]2'!D40-'[1]2b'!D40</f>
        <v>0</v>
      </c>
      <c r="E40" s="68">
        <f>'[1]2'!E40-'[1]2b'!E40</f>
        <v>0</v>
      </c>
      <c r="F40" s="64"/>
    </row>
    <row r="41" spans="1:6" x14ac:dyDescent="0.25">
      <c r="A41" s="11" t="s">
        <v>461</v>
      </c>
      <c r="B41" s="65">
        <v>556</v>
      </c>
      <c r="C41" s="66" t="s">
        <v>108</v>
      </c>
      <c r="D41" s="67">
        <f>'[1]2'!D41-'[1]2b'!D41</f>
        <v>0</v>
      </c>
      <c r="E41" s="68">
        <f>'[1]2'!E41-'[1]2b'!E41</f>
        <v>0</v>
      </c>
      <c r="F41" s="64"/>
    </row>
    <row r="42" spans="1:6" x14ac:dyDescent="0.25">
      <c r="A42" s="11" t="s">
        <v>462</v>
      </c>
      <c r="B42" s="65">
        <v>559</v>
      </c>
      <c r="C42" s="66" t="s">
        <v>111</v>
      </c>
      <c r="D42" s="67">
        <f>'[1]2'!D42-'[1]2b'!D42</f>
        <v>1174.54079</v>
      </c>
      <c r="E42" s="68">
        <f>'[1]2'!E42-'[1]2b'!E42</f>
        <v>3.5000000000007248E-4</v>
      </c>
      <c r="F42" s="64"/>
    </row>
    <row r="43" spans="1:6" x14ac:dyDescent="0.25">
      <c r="A43" s="11" t="s">
        <v>463</v>
      </c>
      <c r="B43" s="65" t="s">
        <v>464</v>
      </c>
      <c r="C43" s="66" t="s">
        <v>114</v>
      </c>
      <c r="D43" s="69">
        <f>SUM(D44:D45)</f>
        <v>2234.2199999999998</v>
      </c>
      <c r="E43" s="70">
        <f>SUM(E44:E45)</f>
        <v>69.88</v>
      </c>
      <c r="F43" s="64"/>
    </row>
    <row r="44" spans="1:6" x14ac:dyDescent="0.25">
      <c r="A44" s="11" t="s">
        <v>465</v>
      </c>
      <c r="B44" s="65">
        <v>581</v>
      </c>
      <c r="C44" s="66" t="s">
        <v>117</v>
      </c>
      <c r="D44" s="67">
        <f>'[1]2'!D44-'[1]2b'!D44</f>
        <v>0</v>
      </c>
      <c r="E44" s="68">
        <f>'[1]2'!E44-'[1]2b'!E44</f>
        <v>0</v>
      </c>
      <c r="F44" s="64"/>
    </row>
    <row r="45" spans="1:6" x14ac:dyDescent="0.25">
      <c r="A45" s="11" t="s">
        <v>466</v>
      </c>
      <c r="B45" s="65">
        <v>582</v>
      </c>
      <c r="C45" s="66" t="s">
        <v>120</v>
      </c>
      <c r="D45" s="67">
        <f>'[1]2'!D45-'[1]2b'!D45</f>
        <v>2234.2199999999998</v>
      </c>
      <c r="E45" s="68">
        <f>'[1]2'!E45-'[1]2b'!E45</f>
        <v>69.88</v>
      </c>
      <c r="F45" s="64"/>
    </row>
    <row r="46" spans="1:6" x14ac:dyDescent="0.25">
      <c r="A46" s="11" t="s">
        <v>467</v>
      </c>
      <c r="B46" s="65" t="s">
        <v>468</v>
      </c>
      <c r="C46" s="66" t="s">
        <v>123</v>
      </c>
      <c r="D46" s="69">
        <f>D47</f>
        <v>0</v>
      </c>
      <c r="E46" s="70">
        <f>E47</f>
        <v>0</v>
      </c>
      <c r="F46" s="64"/>
    </row>
    <row r="47" spans="1:6" x14ac:dyDescent="0.25">
      <c r="A47" s="11" t="s">
        <v>469</v>
      </c>
      <c r="B47" s="65">
        <v>595</v>
      </c>
      <c r="C47" s="66" t="s">
        <v>126</v>
      </c>
      <c r="D47" s="67">
        <v>0</v>
      </c>
      <c r="E47" s="68">
        <v>0</v>
      </c>
      <c r="F47" s="64"/>
    </row>
    <row r="48" spans="1:6" ht="23.25" customHeight="1" thickBot="1" x14ac:dyDescent="0.3">
      <c r="A48" s="21" t="s">
        <v>470</v>
      </c>
      <c r="B48" s="71" t="s">
        <v>471</v>
      </c>
      <c r="C48" s="72" t="s">
        <v>129</v>
      </c>
      <c r="D48" s="73">
        <f>D7+D12+D17+D23+D27+D36+D43+D46</f>
        <v>3625049.7139700004</v>
      </c>
      <c r="E48" s="74">
        <f>E7+E12+E17+E23+E27+E36+E43+E46</f>
        <v>214841.32592</v>
      </c>
      <c r="F48" s="64"/>
    </row>
    <row r="49" spans="1:6" ht="12.75" customHeight="1" thickBot="1" x14ac:dyDescent="0.3">
      <c r="A49" s="1139" t="s">
        <v>472</v>
      </c>
      <c r="B49" s="1140"/>
      <c r="C49" s="1140"/>
      <c r="D49" s="1140"/>
      <c r="E49" s="1141"/>
      <c r="F49" s="54"/>
    </row>
    <row r="50" spans="1:6" x14ac:dyDescent="0.25">
      <c r="A50" s="35" t="s">
        <v>473</v>
      </c>
      <c r="B50" s="75" t="s">
        <v>474</v>
      </c>
      <c r="C50" s="61" t="s">
        <v>132</v>
      </c>
      <c r="D50" s="62">
        <f>SUM(D51:D53)</f>
        <v>75119.22546999999</v>
      </c>
      <c r="E50" s="63">
        <f>SUM(E51:E53)</f>
        <v>233551.40979999999</v>
      </c>
      <c r="F50" s="64"/>
    </row>
    <row r="51" spans="1:6" x14ac:dyDescent="0.25">
      <c r="A51" s="11" t="s">
        <v>475</v>
      </c>
      <c r="B51" s="76">
        <v>601</v>
      </c>
      <c r="C51" s="66" t="s">
        <v>135</v>
      </c>
      <c r="D51" s="67">
        <v>0</v>
      </c>
      <c r="E51" s="68">
        <v>0</v>
      </c>
      <c r="F51" s="64"/>
    </row>
    <row r="52" spans="1:6" x14ac:dyDescent="0.25">
      <c r="A52" s="11" t="s">
        <v>476</v>
      </c>
      <c r="B52" s="76">
        <v>602</v>
      </c>
      <c r="C52" s="66" t="s">
        <v>138</v>
      </c>
      <c r="D52" s="67">
        <f>'[1]2'!D52-'[1]2b'!D52</f>
        <v>74354.955469999986</v>
      </c>
      <c r="E52" s="68">
        <f>'[1]2'!E52-'[1]2b'!E52</f>
        <v>230576.62445999999</v>
      </c>
      <c r="F52" s="64"/>
    </row>
    <row r="53" spans="1:6" x14ac:dyDescent="0.25">
      <c r="A53" s="11" t="s">
        <v>477</v>
      </c>
      <c r="B53" s="76">
        <v>604</v>
      </c>
      <c r="C53" s="66" t="s">
        <v>141</v>
      </c>
      <c r="D53" s="67">
        <f>'[1]2'!D53-'[1]2b'!D53</f>
        <v>764.27</v>
      </c>
      <c r="E53" s="68">
        <f>'[1]2'!E53-'[1]2b'!E53</f>
        <v>2974.7853400000004</v>
      </c>
      <c r="F53" s="64"/>
    </row>
    <row r="54" spans="1:6" x14ac:dyDescent="0.25">
      <c r="A54" s="11" t="s">
        <v>478</v>
      </c>
      <c r="B54" s="76" t="s">
        <v>479</v>
      </c>
      <c r="C54" s="66" t="s">
        <v>144</v>
      </c>
      <c r="D54" s="69">
        <f>SUM(D55:D58)</f>
        <v>-108616.05</v>
      </c>
      <c r="E54" s="70">
        <f>SUM(E55:E58)</f>
        <v>4456.91</v>
      </c>
      <c r="F54" s="64"/>
    </row>
    <row r="55" spans="1:6" x14ac:dyDescent="0.25">
      <c r="A55" s="11" t="s">
        <v>480</v>
      </c>
      <c r="B55" s="76">
        <v>611</v>
      </c>
      <c r="C55" s="66" t="s">
        <v>147</v>
      </c>
      <c r="D55" s="67">
        <f>'[1]2'!D55-'[1]2b'!D55</f>
        <v>-108616.05</v>
      </c>
      <c r="E55" s="68">
        <f>'[1]2'!E55-'[1]2b'!E55</f>
        <v>4456.91</v>
      </c>
      <c r="F55" s="64"/>
    </row>
    <row r="56" spans="1:6" x14ac:dyDescent="0.25">
      <c r="A56" s="11" t="s">
        <v>481</v>
      </c>
      <c r="B56" s="76">
        <v>612</v>
      </c>
      <c r="C56" s="66" t="s">
        <v>150</v>
      </c>
      <c r="D56" s="67">
        <f>'[1]2'!D56-'[1]2b'!D56</f>
        <v>0</v>
      </c>
      <c r="E56" s="68">
        <f>'[1]2'!E56-'[1]2b'!E56</f>
        <v>0</v>
      </c>
      <c r="F56" s="64"/>
    </row>
    <row r="57" spans="1:6" x14ac:dyDescent="0.25">
      <c r="A57" s="11" t="s">
        <v>482</v>
      </c>
      <c r="B57" s="76">
        <v>613</v>
      </c>
      <c r="C57" s="66" t="s">
        <v>153</v>
      </c>
      <c r="D57" s="67">
        <f>'[1]2'!D57-'[1]2b'!D57</f>
        <v>0</v>
      </c>
      <c r="E57" s="68">
        <f>'[1]2'!E57-'[1]2b'!E57</f>
        <v>0</v>
      </c>
      <c r="F57" s="64"/>
    </row>
    <row r="58" spans="1:6" x14ac:dyDescent="0.25">
      <c r="A58" s="11" t="s">
        <v>483</v>
      </c>
      <c r="B58" s="76">
        <v>614</v>
      </c>
      <c r="C58" s="66" t="s">
        <v>156</v>
      </c>
      <c r="D58" s="67">
        <f>'[1]2'!D58-'[1]2b'!D58</f>
        <v>0</v>
      </c>
      <c r="E58" s="68">
        <f>'[1]2'!E58-'[1]2b'!E58</f>
        <v>0</v>
      </c>
      <c r="F58" s="64"/>
    </row>
    <row r="59" spans="1:6" x14ac:dyDescent="0.25">
      <c r="A59" s="11" t="s">
        <v>484</v>
      </c>
      <c r="B59" s="76" t="s">
        <v>485</v>
      </c>
      <c r="C59" s="66" t="s">
        <v>159</v>
      </c>
      <c r="D59" s="69">
        <f>SUM(D60:D63)</f>
        <v>-11246.7</v>
      </c>
      <c r="E59" s="70">
        <f>SUM(E60:E63)</f>
        <v>394.25</v>
      </c>
      <c r="F59" s="64"/>
    </row>
    <row r="60" spans="1:6" x14ac:dyDescent="0.25">
      <c r="A60" s="11" t="s">
        <v>486</v>
      </c>
      <c r="B60" s="76">
        <v>621</v>
      </c>
      <c r="C60" s="66" t="s">
        <v>162</v>
      </c>
      <c r="D60" s="67">
        <f>'[1]2'!D60-'[1]2b'!D60</f>
        <v>442.11</v>
      </c>
      <c r="E60" s="68">
        <f>'[1]2'!E60-'[1]2b'!E60</f>
        <v>394.25</v>
      </c>
      <c r="F60" s="64"/>
    </row>
    <row r="61" spans="1:6" x14ac:dyDescent="0.25">
      <c r="A61" s="11" t="s">
        <v>487</v>
      </c>
      <c r="B61" s="76">
        <v>622</v>
      </c>
      <c r="C61" s="66" t="s">
        <v>165</v>
      </c>
      <c r="D61" s="67">
        <f>'[1]2'!D61-'[1]2b'!D61</f>
        <v>59.8</v>
      </c>
      <c r="E61" s="68">
        <f>'[1]2'!E61-'[1]2b'!E61</f>
        <v>0</v>
      </c>
      <c r="F61" s="64"/>
    </row>
    <row r="62" spans="1:6" x14ac:dyDescent="0.25">
      <c r="A62" s="11" t="s">
        <v>488</v>
      </c>
      <c r="B62" s="76">
        <v>623</v>
      </c>
      <c r="C62" s="66" t="s">
        <v>168</v>
      </c>
      <c r="D62" s="67">
        <f>'[1]2'!D62-'[1]2b'!D62</f>
        <v>-3263.88</v>
      </c>
      <c r="E62" s="68">
        <f>'[1]2'!E62-'[1]2b'!E62</f>
        <v>0</v>
      </c>
      <c r="F62" s="64"/>
    </row>
    <row r="63" spans="1:6" x14ac:dyDescent="0.25">
      <c r="A63" s="11" t="s">
        <v>489</v>
      </c>
      <c r="B63" s="76">
        <v>624</v>
      </c>
      <c r="C63" s="66" t="s">
        <v>170</v>
      </c>
      <c r="D63" s="67">
        <f>'[1]2'!D63-'[1]2b'!D63</f>
        <v>-8484.73</v>
      </c>
      <c r="E63" s="68">
        <f>'[1]2'!E63-'[1]2b'!E63</f>
        <v>0</v>
      </c>
      <c r="F63" s="64"/>
    </row>
    <row r="64" spans="1:6" x14ac:dyDescent="0.25">
      <c r="A64" s="11" t="s">
        <v>490</v>
      </c>
      <c r="B64" s="76" t="s">
        <v>491</v>
      </c>
      <c r="C64" s="66" t="s">
        <v>173</v>
      </c>
      <c r="D64" s="69">
        <f>SUM(D65:D71)</f>
        <v>740250.95418</v>
      </c>
      <c r="E64" s="70">
        <f>SUM(E65:E71)</f>
        <v>22962.400900000001</v>
      </c>
      <c r="F64" s="64"/>
    </row>
    <row r="65" spans="1:6" x14ac:dyDescent="0.25">
      <c r="A65" s="11" t="s">
        <v>492</v>
      </c>
      <c r="B65" s="76">
        <v>641</v>
      </c>
      <c r="C65" s="66" t="s">
        <v>176</v>
      </c>
      <c r="D65" s="67">
        <f>'[1]2'!D65-'[1]2b'!D65</f>
        <v>52.638300000000015</v>
      </c>
      <c r="E65" s="68">
        <f>'[1]2'!E65-'[1]2b'!E65</f>
        <v>39.2986</v>
      </c>
      <c r="F65" s="64"/>
    </row>
    <row r="66" spans="1:6" x14ac:dyDescent="0.25">
      <c r="A66" s="11" t="s">
        <v>493</v>
      </c>
      <c r="B66" s="76">
        <v>642</v>
      </c>
      <c r="C66" s="66" t="s">
        <v>179</v>
      </c>
      <c r="D66" s="67">
        <f>'[1]2'!D66-'[1]2b'!D66</f>
        <v>0</v>
      </c>
      <c r="E66" s="68">
        <f>'[1]2'!E66-'[1]2b'!E66</f>
        <v>0</v>
      </c>
      <c r="F66" s="64"/>
    </row>
    <row r="67" spans="1:6" x14ac:dyDescent="0.25">
      <c r="A67" s="11" t="s">
        <v>494</v>
      </c>
      <c r="B67" s="76">
        <v>643</v>
      </c>
      <c r="C67" s="66" t="s">
        <v>182</v>
      </c>
      <c r="D67" s="67">
        <f>'[1]2'!D67-'[1]2b'!D67</f>
        <v>5.71</v>
      </c>
      <c r="E67" s="68">
        <f>'[1]2'!E67-'[1]2b'!E67</f>
        <v>0</v>
      </c>
      <c r="F67" s="64"/>
    </row>
    <row r="68" spans="1:6" x14ac:dyDescent="0.25">
      <c r="A68" s="11" t="s">
        <v>495</v>
      </c>
      <c r="B68" s="76">
        <v>644</v>
      </c>
      <c r="C68" s="66" t="s">
        <v>185</v>
      </c>
      <c r="D68" s="67">
        <f>'[1]2'!D68-'[1]2b'!D68</f>
        <v>2979.05537</v>
      </c>
      <c r="E68" s="68">
        <f>'[1]2'!E68-'[1]2b'!E68</f>
        <v>0.96</v>
      </c>
      <c r="F68" s="64"/>
    </row>
    <row r="69" spans="1:6" x14ac:dyDescent="0.25">
      <c r="A69" s="11" t="s">
        <v>496</v>
      </c>
      <c r="B69" s="76">
        <v>645</v>
      </c>
      <c r="C69" s="66" t="s">
        <v>188</v>
      </c>
      <c r="D69" s="67">
        <f>'[1]2'!D69-'[1]2b'!D69</f>
        <v>752.86</v>
      </c>
      <c r="E69" s="68">
        <f>'[1]2'!E69-'[1]2b'!E69</f>
        <v>112.12</v>
      </c>
      <c r="F69" s="64"/>
    </row>
    <row r="70" spans="1:6" x14ac:dyDescent="0.25">
      <c r="A70" s="11" t="s">
        <v>497</v>
      </c>
      <c r="B70" s="76">
        <v>648</v>
      </c>
      <c r="C70" s="66" t="s">
        <v>191</v>
      </c>
      <c r="D70" s="67">
        <f>'[1]2'!D70-'[1]2b'!D70</f>
        <v>130999.85</v>
      </c>
      <c r="E70" s="68">
        <f>'[1]2'!E70-'[1]2b'!E70</f>
        <v>0</v>
      </c>
      <c r="F70" s="64"/>
    </row>
    <row r="71" spans="1:6" x14ac:dyDescent="0.25">
      <c r="A71" s="11" t="s">
        <v>498</v>
      </c>
      <c r="B71" s="76">
        <v>649</v>
      </c>
      <c r="C71" s="66" t="s">
        <v>194</v>
      </c>
      <c r="D71" s="67">
        <f>'[1]2'!D71-'[1]2b'!D71</f>
        <v>605460.84051000001</v>
      </c>
      <c r="E71" s="68">
        <f>'[1]2'!E71-'[1]2b'!E71</f>
        <v>22810.022300000001</v>
      </c>
      <c r="F71" s="64"/>
    </row>
    <row r="72" spans="1:6" ht="12.75" customHeight="1" x14ac:dyDescent="0.25">
      <c r="A72" s="11" t="s">
        <v>499</v>
      </c>
      <c r="B72" s="76" t="s">
        <v>500</v>
      </c>
      <c r="C72" s="66" t="s">
        <v>197</v>
      </c>
      <c r="D72" s="69">
        <f>SUM(D73:D79)</f>
        <v>1493.44877</v>
      </c>
      <c r="E72" s="70">
        <f>SUM(E73:E79)</f>
        <v>2415.511</v>
      </c>
      <c r="F72" s="64"/>
    </row>
    <row r="73" spans="1:6" x14ac:dyDescent="0.25">
      <c r="A73" s="11" t="s">
        <v>501</v>
      </c>
      <c r="B73" s="76">
        <v>652</v>
      </c>
      <c r="C73" s="66" t="s">
        <v>200</v>
      </c>
      <c r="D73" s="67">
        <f>'[1]2'!D73-'[1]2b'!D73</f>
        <v>166.94877000000002</v>
      </c>
      <c r="E73" s="68">
        <f>'[1]2'!E73-'[1]2b'!E73</f>
        <v>2415.08</v>
      </c>
      <c r="F73" s="64"/>
    </row>
    <row r="74" spans="1:6" x14ac:dyDescent="0.25">
      <c r="A74" s="11" t="s">
        <v>502</v>
      </c>
      <c r="B74" s="76">
        <v>653</v>
      </c>
      <c r="C74" s="66" t="s">
        <v>203</v>
      </c>
      <c r="D74" s="67">
        <f>'[1]2'!D74-'[1]2b'!D74</f>
        <v>0</v>
      </c>
      <c r="E74" s="68">
        <f>'[1]2'!E74-'[1]2b'!E74</f>
        <v>0</v>
      </c>
      <c r="F74" s="64"/>
    </row>
    <row r="75" spans="1:6" x14ac:dyDescent="0.25">
      <c r="A75" s="11" t="s">
        <v>503</v>
      </c>
      <c r="B75" s="76">
        <v>654</v>
      </c>
      <c r="C75" s="66" t="s">
        <v>206</v>
      </c>
      <c r="D75" s="67">
        <f>'[1]2'!D75-'[1]2b'!D75</f>
        <v>0</v>
      </c>
      <c r="E75" s="68">
        <f>'[1]2'!E75-'[1]2b'!E75</f>
        <v>0</v>
      </c>
      <c r="F75" s="64"/>
    </row>
    <row r="76" spans="1:6" x14ac:dyDescent="0.25">
      <c r="A76" s="11" t="s">
        <v>504</v>
      </c>
      <c r="B76" s="76">
        <v>655</v>
      </c>
      <c r="C76" s="66" t="s">
        <v>209</v>
      </c>
      <c r="D76" s="67">
        <f>'[1]2'!D76-'[1]2b'!D76</f>
        <v>0</v>
      </c>
      <c r="E76" s="68">
        <f>'[1]2'!E76-'[1]2b'!E76</f>
        <v>0</v>
      </c>
      <c r="F76" s="64"/>
    </row>
    <row r="77" spans="1:6" x14ac:dyDescent="0.25">
      <c r="A77" s="11" t="s">
        <v>505</v>
      </c>
      <c r="B77" s="76">
        <v>656</v>
      </c>
      <c r="C77" s="66" t="s">
        <v>212</v>
      </c>
      <c r="D77" s="67">
        <f>'[1]2'!D77-'[1]2b'!D77</f>
        <v>0</v>
      </c>
      <c r="E77" s="68">
        <f>'[1]2'!E77-'[1]2b'!E77</f>
        <v>0</v>
      </c>
      <c r="F77" s="64"/>
    </row>
    <row r="78" spans="1:6" x14ac:dyDescent="0.25">
      <c r="A78" s="11" t="s">
        <v>506</v>
      </c>
      <c r="B78" s="76">
        <v>657</v>
      </c>
      <c r="C78" s="66" t="s">
        <v>215</v>
      </c>
      <c r="D78" s="67">
        <f>'[1]2'!D78-'[1]2b'!D78</f>
        <v>0</v>
      </c>
      <c r="E78" s="68">
        <f>'[1]2'!E78-'[1]2b'!E78</f>
        <v>0.43</v>
      </c>
      <c r="F78" s="64"/>
    </row>
    <row r="79" spans="1:6" x14ac:dyDescent="0.25">
      <c r="A79" s="11" t="s">
        <v>507</v>
      </c>
      <c r="B79" s="76">
        <v>659</v>
      </c>
      <c r="C79" s="66" t="s">
        <v>218</v>
      </c>
      <c r="D79" s="67">
        <f>'[1]2'!D79-'[1]2b'!D79</f>
        <v>1326.5</v>
      </c>
      <c r="E79" s="68">
        <f>'[1]2'!E79-'[1]2b'!E79</f>
        <v>1.0000000000012221E-3</v>
      </c>
      <c r="F79" s="64"/>
    </row>
    <row r="80" spans="1:6" x14ac:dyDescent="0.25">
      <c r="A80" s="11" t="s">
        <v>508</v>
      </c>
      <c r="B80" s="76" t="s">
        <v>509</v>
      </c>
      <c r="C80" s="66" t="s">
        <v>221</v>
      </c>
      <c r="D80" s="69">
        <f>SUM(D81:D83)</f>
        <v>4180.32</v>
      </c>
      <c r="E80" s="70">
        <f>SUM(E81:E83)</f>
        <v>0</v>
      </c>
      <c r="F80" s="64"/>
    </row>
    <row r="81" spans="1:6" x14ac:dyDescent="0.25">
      <c r="A81" s="11" t="s">
        <v>510</v>
      </c>
      <c r="B81" s="76">
        <v>681</v>
      </c>
      <c r="C81" s="66" t="s">
        <v>224</v>
      </c>
      <c r="D81" s="67">
        <f>'[1]2'!D81-'[1]2b'!D81</f>
        <v>0</v>
      </c>
      <c r="E81" s="68">
        <f>'[1]2'!E81-'[1]2b'!E81</f>
        <v>0</v>
      </c>
      <c r="F81" s="64"/>
    </row>
    <row r="82" spans="1:6" x14ac:dyDescent="0.25">
      <c r="A82" s="11" t="s">
        <v>511</v>
      </c>
      <c r="B82" s="76">
        <v>682</v>
      </c>
      <c r="C82" s="66" t="s">
        <v>227</v>
      </c>
      <c r="D82" s="67">
        <f>'[1]2'!D82-'[1]2b'!D82</f>
        <v>4180.32</v>
      </c>
      <c r="E82" s="68">
        <f>'[1]2'!E82-'[1]2b'!E82</f>
        <v>0</v>
      </c>
      <c r="F82" s="64"/>
    </row>
    <row r="83" spans="1:6" x14ac:dyDescent="0.25">
      <c r="A83" s="11" t="s">
        <v>512</v>
      </c>
      <c r="B83" s="76">
        <v>684</v>
      </c>
      <c r="C83" s="66" t="s">
        <v>230</v>
      </c>
      <c r="D83" s="67">
        <f>'[1]2'!D83-'[1]2b'!D83</f>
        <v>0</v>
      </c>
      <c r="E83" s="68">
        <f>'[1]2'!E83-'[1]2b'!E83</f>
        <v>0</v>
      </c>
      <c r="F83" s="64"/>
    </row>
    <row r="84" spans="1:6" x14ac:dyDescent="0.25">
      <c r="A84" s="11" t="s">
        <v>513</v>
      </c>
      <c r="B84" s="76" t="s">
        <v>514</v>
      </c>
      <c r="C84" s="66" t="s">
        <v>233</v>
      </c>
      <c r="D84" s="69">
        <f>D85</f>
        <v>2918707.3940000003</v>
      </c>
      <c r="E84" s="70">
        <f>E85</f>
        <v>0</v>
      </c>
      <c r="F84" s="64"/>
    </row>
    <row r="85" spans="1:6" x14ac:dyDescent="0.25">
      <c r="A85" s="11" t="s">
        <v>515</v>
      </c>
      <c r="B85" s="76">
        <v>691</v>
      </c>
      <c r="C85" s="66" t="s">
        <v>236</v>
      </c>
      <c r="D85" s="67">
        <f>'[1]2'!D85-'[1]2b'!D85</f>
        <v>2918707.3940000003</v>
      </c>
      <c r="E85" s="68">
        <f>'[1]2'!E85-'[1]2b'!E85</f>
        <v>0</v>
      </c>
      <c r="F85" s="64"/>
    </row>
    <row r="86" spans="1:6" ht="25.5" x14ac:dyDescent="0.25">
      <c r="A86" s="11" t="s">
        <v>516</v>
      </c>
      <c r="B86" s="77" t="s">
        <v>517</v>
      </c>
      <c r="C86" s="66" t="s">
        <v>239</v>
      </c>
      <c r="D86" s="69">
        <f>D50+D54+D59+D64+D72+D80+D84</f>
        <v>3619888.5924200001</v>
      </c>
      <c r="E86" s="70">
        <f>E50+E54+E59+E64+E72+E80+E84</f>
        <v>263780.4817</v>
      </c>
      <c r="F86" s="64"/>
    </row>
    <row r="87" spans="1:6" x14ac:dyDescent="0.25">
      <c r="A87" s="78" t="s">
        <v>518</v>
      </c>
      <c r="B87" s="76" t="s">
        <v>519</v>
      </c>
      <c r="C87" s="66" t="s">
        <v>242</v>
      </c>
      <c r="D87" s="69">
        <f>D86-D48</f>
        <v>-5161.1215500002727</v>
      </c>
      <c r="E87" s="70">
        <f>E86-E48</f>
        <v>48939.155780000001</v>
      </c>
      <c r="F87" s="64"/>
    </row>
    <row r="88" spans="1:6" x14ac:dyDescent="0.25">
      <c r="A88" s="11" t="s">
        <v>520</v>
      </c>
      <c r="B88" s="76">
        <v>591</v>
      </c>
      <c r="C88" s="66" t="s">
        <v>245</v>
      </c>
      <c r="D88" s="67">
        <v>0</v>
      </c>
      <c r="E88" s="68">
        <v>0</v>
      </c>
      <c r="F88" s="64"/>
    </row>
    <row r="89" spans="1:6" x14ac:dyDescent="0.25">
      <c r="A89" s="78" t="s">
        <v>521</v>
      </c>
      <c r="B89" s="76" t="s">
        <v>522</v>
      </c>
      <c r="C89" s="66" t="s">
        <v>248</v>
      </c>
      <c r="D89" s="67">
        <f>D87-D88</f>
        <v>-5161.1215500002727</v>
      </c>
      <c r="E89" s="68">
        <f>E87-E88</f>
        <v>48939.155780000001</v>
      </c>
      <c r="F89" s="64"/>
    </row>
    <row r="90" spans="1:6" ht="24" customHeight="1" x14ac:dyDescent="0.25">
      <c r="A90" s="1123"/>
      <c r="B90" s="1124"/>
      <c r="C90" s="1125"/>
      <c r="D90" s="1126" t="s">
        <v>523</v>
      </c>
      <c r="E90" s="1127"/>
      <c r="F90" s="2"/>
    </row>
    <row r="91" spans="1:6" ht="12.75" customHeight="1" x14ac:dyDescent="0.25">
      <c r="A91" s="79" t="s">
        <v>524</v>
      </c>
      <c r="B91" s="80" t="s">
        <v>525</v>
      </c>
      <c r="C91" s="37" t="s">
        <v>251</v>
      </c>
      <c r="D91" s="1128">
        <f>+D87+E87</f>
        <v>43778.034229999728</v>
      </c>
      <c r="E91" s="1129"/>
    </row>
    <row r="92" spans="1:6" ht="12.75" customHeight="1" thickBot="1" x14ac:dyDescent="0.3">
      <c r="A92" s="81" t="s">
        <v>526</v>
      </c>
      <c r="B92" s="39" t="s">
        <v>527</v>
      </c>
      <c r="C92" s="23" t="s">
        <v>254</v>
      </c>
      <c r="D92" s="1130">
        <f>+D89+E89</f>
        <v>43778.034229999728</v>
      </c>
      <c r="E92" s="1131"/>
    </row>
    <row r="93" spans="1:6" ht="12.75" customHeight="1" x14ac:dyDescent="0.25">
      <c r="A93" s="82"/>
      <c r="B93" s="45"/>
      <c r="C93" s="45"/>
    </row>
    <row r="94" spans="1:6" ht="12.75" customHeight="1" x14ac:dyDescent="0.25">
      <c r="A94" s="41" t="s">
        <v>400</v>
      </c>
      <c r="B94" s="45"/>
      <c r="C94" s="45"/>
    </row>
    <row r="95" spans="1:6" ht="12.75" customHeight="1" x14ac:dyDescent="0.25">
      <c r="A95" s="46" t="s">
        <v>528</v>
      </c>
      <c r="B95" s="45"/>
      <c r="C95" s="45"/>
    </row>
    <row r="96" spans="1:6" x14ac:dyDescent="0.25">
      <c r="A96" s="1" t="s">
        <v>529</v>
      </c>
      <c r="B96" s="47"/>
      <c r="C96" s="47"/>
    </row>
    <row r="97" spans="1:3" x14ac:dyDescent="0.25">
      <c r="A97" s="46" t="s">
        <v>410</v>
      </c>
      <c r="B97" s="47"/>
      <c r="C97" s="47"/>
    </row>
    <row r="98" spans="1:3" x14ac:dyDescent="0.25">
      <c r="A98" s="46" t="s">
        <v>411</v>
      </c>
    </row>
  </sheetData>
  <mergeCells count="10">
    <mergeCell ref="A90:C90"/>
    <mergeCell ref="D90:E90"/>
    <mergeCell ref="D91:E91"/>
    <mergeCell ref="D92:E92"/>
    <mergeCell ref="A1:E1"/>
    <mergeCell ref="A2:E2"/>
    <mergeCell ref="A3:E3"/>
    <mergeCell ref="A4:E4"/>
    <mergeCell ref="B6:C6"/>
    <mergeCell ref="A49:E4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workbookViewId="0">
      <selection activeCell="G41" sqref="G41"/>
    </sheetView>
  </sheetViews>
  <sheetFormatPr defaultRowHeight="12.75" x14ac:dyDescent="0.25"/>
  <cols>
    <col min="1" max="1" width="60.42578125" style="41" customWidth="1"/>
    <col min="2" max="2" width="13.85546875" style="83" customWidth="1"/>
    <col min="3" max="3" width="9.140625" style="83"/>
    <col min="4" max="4" width="12.5703125" style="43" customWidth="1"/>
    <col min="5" max="5" width="15.140625" style="43" customWidth="1"/>
    <col min="6" max="256" width="9.140625" style="1"/>
    <col min="257" max="257" width="60.42578125" style="1" customWidth="1"/>
    <col min="258" max="258" width="13.85546875" style="1" customWidth="1"/>
    <col min="259" max="259" width="9.140625" style="1"/>
    <col min="260" max="260" width="12.5703125" style="1" customWidth="1"/>
    <col min="261" max="261" width="15.140625" style="1" customWidth="1"/>
    <col min="262" max="512" width="9.140625" style="1"/>
    <col min="513" max="513" width="60.42578125" style="1" customWidth="1"/>
    <col min="514" max="514" width="13.85546875" style="1" customWidth="1"/>
    <col min="515" max="515" width="9.140625" style="1"/>
    <col min="516" max="516" width="12.5703125" style="1" customWidth="1"/>
    <col min="517" max="517" width="15.140625" style="1" customWidth="1"/>
    <col min="518" max="768" width="9.140625" style="1"/>
    <col min="769" max="769" width="60.42578125" style="1" customWidth="1"/>
    <col min="770" max="770" width="13.85546875" style="1" customWidth="1"/>
    <col min="771" max="771" width="9.140625" style="1"/>
    <col min="772" max="772" width="12.5703125" style="1" customWidth="1"/>
    <col min="773" max="773" width="15.140625" style="1" customWidth="1"/>
    <col min="774" max="1024" width="9.140625" style="1"/>
    <col min="1025" max="1025" width="60.42578125" style="1" customWidth="1"/>
    <col min="1026" max="1026" width="13.85546875" style="1" customWidth="1"/>
    <col min="1027" max="1027" width="9.140625" style="1"/>
    <col min="1028" max="1028" width="12.5703125" style="1" customWidth="1"/>
    <col min="1029" max="1029" width="15.140625" style="1" customWidth="1"/>
    <col min="1030" max="1280" width="9.140625" style="1"/>
    <col min="1281" max="1281" width="60.42578125" style="1" customWidth="1"/>
    <col min="1282" max="1282" width="13.85546875" style="1" customWidth="1"/>
    <col min="1283" max="1283" width="9.140625" style="1"/>
    <col min="1284" max="1284" width="12.5703125" style="1" customWidth="1"/>
    <col min="1285" max="1285" width="15.140625" style="1" customWidth="1"/>
    <col min="1286" max="1536" width="9.140625" style="1"/>
    <col min="1537" max="1537" width="60.42578125" style="1" customWidth="1"/>
    <col min="1538" max="1538" width="13.85546875" style="1" customWidth="1"/>
    <col min="1539" max="1539" width="9.140625" style="1"/>
    <col min="1540" max="1540" width="12.5703125" style="1" customWidth="1"/>
    <col min="1541" max="1541" width="15.140625" style="1" customWidth="1"/>
    <col min="1542" max="1792" width="9.140625" style="1"/>
    <col min="1793" max="1793" width="60.42578125" style="1" customWidth="1"/>
    <col min="1794" max="1794" width="13.85546875" style="1" customWidth="1"/>
    <col min="1795" max="1795" width="9.140625" style="1"/>
    <col min="1796" max="1796" width="12.5703125" style="1" customWidth="1"/>
    <col min="1797" max="1797" width="15.140625" style="1" customWidth="1"/>
    <col min="1798" max="2048" width="9.140625" style="1"/>
    <col min="2049" max="2049" width="60.42578125" style="1" customWidth="1"/>
    <col min="2050" max="2050" width="13.85546875" style="1" customWidth="1"/>
    <col min="2051" max="2051" width="9.140625" style="1"/>
    <col min="2052" max="2052" width="12.5703125" style="1" customWidth="1"/>
    <col min="2053" max="2053" width="15.140625" style="1" customWidth="1"/>
    <col min="2054" max="2304" width="9.140625" style="1"/>
    <col min="2305" max="2305" width="60.42578125" style="1" customWidth="1"/>
    <col min="2306" max="2306" width="13.85546875" style="1" customWidth="1"/>
    <col min="2307" max="2307" width="9.140625" style="1"/>
    <col min="2308" max="2308" width="12.5703125" style="1" customWidth="1"/>
    <col min="2309" max="2309" width="15.140625" style="1" customWidth="1"/>
    <col min="2310" max="2560" width="9.140625" style="1"/>
    <col min="2561" max="2561" width="60.42578125" style="1" customWidth="1"/>
    <col min="2562" max="2562" width="13.85546875" style="1" customWidth="1"/>
    <col min="2563" max="2563" width="9.140625" style="1"/>
    <col min="2564" max="2564" width="12.5703125" style="1" customWidth="1"/>
    <col min="2565" max="2565" width="15.140625" style="1" customWidth="1"/>
    <col min="2566" max="2816" width="9.140625" style="1"/>
    <col min="2817" max="2817" width="60.42578125" style="1" customWidth="1"/>
    <col min="2818" max="2818" width="13.85546875" style="1" customWidth="1"/>
    <col min="2819" max="2819" width="9.140625" style="1"/>
    <col min="2820" max="2820" width="12.5703125" style="1" customWidth="1"/>
    <col min="2821" max="2821" width="15.140625" style="1" customWidth="1"/>
    <col min="2822" max="3072" width="9.140625" style="1"/>
    <col min="3073" max="3073" width="60.42578125" style="1" customWidth="1"/>
    <col min="3074" max="3074" width="13.85546875" style="1" customWidth="1"/>
    <col min="3075" max="3075" width="9.140625" style="1"/>
    <col min="3076" max="3076" width="12.5703125" style="1" customWidth="1"/>
    <col min="3077" max="3077" width="15.140625" style="1" customWidth="1"/>
    <col min="3078" max="3328" width="9.140625" style="1"/>
    <col min="3329" max="3329" width="60.42578125" style="1" customWidth="1"/>
    <col min="3330" max="3330" width="13.85546875" style="1" customWidth="1"/>
    <col min="3331" max="3331" width="9.140625" style="1"/>
    <col min="3332" max="3332" width="12.5703125" style="1" customWidth="1"/>
    <col min="3333" max="3333" width="15.140625" style="1" customWidth="1"/>
    <col min="3334" max="3584" width="9.140625" style="1"/>
    <col min="3585" max="3585" width="60.42578125" style="1" customWidth="1"/>
    <col min="3586" max="3586" width="13.85546875" style="1" customWidth="1"/>
    <col min="3587" max="3587" width="9.140625" style="1"/>
    <col min="3588" max="3588" width="12.5703125" style="1" customWidth="1"/>
    <col min="3589" max="3589" width="15.140625" style="1" customWidth="1"/>
    <col min="3590" max="3840" width="9.140625" style="1"/>
    <col min="3841" max="3841" width="60.42578125" style="1" customWidth="1"/>
    <col min="3842" max="3842" width="13.85546875" style="1" customWidth="1"/>
    <col min="3843" max="3843" width="9.140625" style="1"/>
    <col min="3844" max="3844" width="12.5703125" style="1" customWidth="1"/>
    <col min="3845" max="3845" width="15.140625" style="1" customWidth="1"/>
    <col min="3846" max="4096" width="9.140625" style="1"/>
    <col min="4097" max="4097" width="60.42578125" style="1" customWidth="1"/>
    <col min="4098" max="4098" width="13.85546875" style="1" customWidth="1"/>
    <col min="4099" max="4099" width="9.140625" style="1"/>
    <col min="4100" max="4100" width="12.5703125" style="1" customWidth="1"/>
    <col min="4101" max="4101" width="15.140625" style="1" customWidth="1"/>
    <col min="4102" max="4352" width="9.140625" style="1"/>
    <col min="4353" max="4353" width="60.42578125" style="1" customWidth="1"/>
    <col min="4354" max="4354" width="13.85546875" style="1" customWidth="1"/>
    <col min="4355" max="4355" width="9.140625" style="1"/>
    <col min="4356" max="4356" width="12.5703125" style="1" customWidth="1"/>
    <col min="4357" max="4357" width="15.140625" style="1" customWidth="1"/>
    <col min="4358" max="4608" width="9.140625" style="1"/>
    <col min="4609" max="4609" width="60.42578125" style="1" customWidth="1"/>
    <col min="4610" max="4610" width="13.85546875" style="1" customWidth="1"/>
    <col min="4611" max="4611" width="9.140625" style="1"/>
    <col min="4612" max="4612" width="12.5703125" style="1" customWidth="1"/>
    <col min="4613" max="4613" width="15.140625" style="1" customWidth="1"/>
    <col min="4614" max="4864" width="9.140625" style="1"/>
    <col min="4865" max="4865" width="60.42578125" style="1" customWidth="1"/>
    <col min="4866" max="4866" width="13.85546875" style="1" customWidth="1"/>
    <col min="4867" max="4867" width="9.140625" style="1"/>
    <col min="4868" max="4868" width="12.5703125" style="1" customWidth="1"/>
    <col min="4869" max="4869" width="15.140625" style="1" customWidth="1"/>
    <col min="4870" max="5120" width="9.140625" style="1"/>
    <col min="5121" max="5121" width="60.42578125" style="1" customWidth="1"/>
    <col min="5122" max="5122" width="13.85546875" style="1" customWidth="1"/>
    <col min="5123" max="5123" width="9.140625" style="1"/>
    <col min="5124" max="5124" width="12.5703125" style="1" customWidth="1"/>
    <col min="5125" max="5125" width="15.140625" style="1" customWidth="1"/>
    <col min="5126" max="5376" width="9.140625" style="1"/>
    <col min="5377" max="5377" width="60.42578125" style="1" customWidth="1"/>
    <col min="5378" max="5378" width="13.85546875" style="1" customWidth="1"/>
    <col min="5379" max="5379" width="9.140625" style="1"/>
    <col min="5380" max="5380" width="12.5703125" style="1" customWidth="1"/>
    <col min="5381" max="5381" width="15.140625" style="1" customWidth="1"/>
    <col min="5382" max="5632" width="9.140625" style="1"/>
    <col min="5633" max="5633" width="60.42578125" style="1" customWidth="1"/>
    <col min="5634" max="5634" width="13.85546875" style="1" customWidth="1"/>
    <col min="5635" max="5635" width="9.140625" style="1"/>
    <col min="5636" max="5636" width="12.5703125" style="1" customWidth="1"/>
    <col min="5637" max="5637" width="15.140625" style="1" customWidth="1"/>
    <col min="5638" max="5888" width="9.140625" style="1"/>
    <col min="5889" max="5889" width="60.42578125" style="1" customWidth="1"/>
    <col min="5890" max="5890" width="13.85546875" style="1" customWidth="1"/>
    <col min="5891" max="5891" width="9.140625" style="1"/>
    <col min="5892" max="5892" width="12.5703125" style="1" customWidth="1"/>
    <col min="5893" max="5893" width="15.140625" style="1" customWidth="1"/>
    <col min="5894" max="6144" width="9.140625" style="1"/>
    <col min="6145" max="6145" width="60.42578125" style="1" customWidth="1"/>
    <col min="6146" max="6146" width="13.85546875" style="1" customWidth="1"/>
    <col min="6147" max="6147" width="9.140625" style="1"/>
    <col min="6148" max="6148" width="12.5703125" style="1" customWidth="1"/>
    <col min="6149" max="6149" width="15.140625" style="1" customWidth="1"/>
    <col min="6150" max="6400" width="9.140625" style="1"/>
    <col min="6401" max="6401" width="60.42578125" style="1" customWidth="1"/>
    <col min="6402" max="6402" width="13.85546875" style="1" customWidth="1"/>
    <col min="6403" max="6403" width="9.140625" style="1"/>
    <col min="6404" max="6404" width="12.5703125" style="1" customWidth="1"/>
    <col min="6405" max="6405" width="15.140625" style="1" customWidth="1"/>
    <col min="6406" max="6656" width="9.140625" style="1"/>
    <col min="6657" max="6657" width="60.42578125" style="1" customWidth="1"/>
    <col min="6658" max="6658" width="13.85546875" style="1" customWidth="1"/>
    <col min="6659" max="6659" width="9.140625" style="1"/>
    <col min="6660" max="6660" width="12.5703125" style="1" customWidth="1"/>
    <col min="6661" max="6661" width="15.140625" style="1" customWidth="1"/>
    <col min="6662" max="6912" width="9.140625" style="1"/>
    <col min="6913" max="6913" width="60.42578125" style="1" customWidth="1"/>
    <col min="6914" max="6914" width="13.85546875" style="1" customWidth="1"/>
    <col min="6915" max="6915" width="9.140625" style="1"/>
    <col min="6916" max="6916" width="12.5703125" style="1" customWidth="1"/>
    <col min="6917" max="6917" width="15.140625" style="1" customWidth="1"/>
    <col min="6918" max="7168" width="9.140625" style="1"/>
    <col min="7169" max="7169" width="60.42578125" style="1" customWidth="1"/>
    <col min="7170" max="7170" width="13.85546875" style="1" customWidth="1"/>
    <col min="7171" max="7171" width="9.140625" style="1"/>
    <col min="7172" max="7172" width="12.5703125" style="1" customWidth="1"/>
    <col min="7173" max="7173" width="15.140625" style="1" customWidth="1"/>
    <col min="7174" max="7424" width="9.140625" style="1"/>
    <col min="7425" max="7425" width="60.42578125" style="1" customWidth="1"/>
    <col min="7426" max="7426" width="13.85546875" style="1" customWidth="1"/>
    <col min="7427" max="7427" width="9.140625" style="1"/>
    <col min="7428" max="7428" width="12.5703125" style="1" customWidth="1"/>
    <col min="7429" max="7429" width="15.140625" style="1" customWidth="1"/>
    <col min="7430" max="7680" width="9.140625" style="1"/>
    <col min="7681" max="7681" width="60.42578125" style="1" customWidth="1"/>
    <col min="7682" max="7682" width="13.85546875" style="1" customWidth="1"/>
    <col min="7683" max="7683" width="9.140625" style="1"/>
    <col min="7684" max="7684" width="12.5703125" style="1" customWidth="1"/>
    <col min="7685" max="7685" width="15.140625" style="1" customWidth="1"/>
    <col min="7686" max="7936" width="9.140625" style="1"/>
    <col min="7937" max="7937" width="60.42578125" style="1" customWidth="1"/>
    <col min="7938" max="7938" width="13.85546875" style="1" customWidth="1"/>
    <col min="7939" max="7939" width="9.140625" style="1"/>
    <col min="7940" max="7940" width="12.5703125" style="1" customWidth="1"/>
    <col min="7941" max="7941" width="15.140625" style="1" customWidth="1"/>
    <col min="7942" max="8192" width="9.140625" style="1"/>
    <col min="8193" max="8193" width="60.42578125" style="1" customWidth="1"/>
    <col min="8194" max="8194" width="13.85546875" style="1" customWidth="1"/>
    <col min="8195" max="8195" width="9.140625" style="1"/>
    <col min="8196" max="8196" width="12.5703125" style="1" customWidth="1"/>
    <col min="8197" max="8197" width="15.140625" style="1" customWidth="1"/>
    <col min="8198" max="8448" width="9.140625" style="1"/>
    <col min="8449" max="8449" width="60.42578125" style="1" customWidth="1"/>
    <col min="8450" max="8450" width="13.85546875" style="1" customWidth="1"/>
    <col min="8451" max="8451" width="9.140625" style="1"/>
    <col min="8452" max="8452" width="12.5703125" style="1" customWidth="1"/>
    <col min="8453" max="8453" width="15.140625" style="1" customWidth="1"/>
    <col min="8454" max="8704" width="9.140625" style="1"/>
    <col min="8705" max="8705" width="60.42578125" style="1" customWidth="1"/>
    <col min="8706" max="8706" width="13.85546875" style="1" customWidth="1"/>
    <col min="8707" max="8707" width="9.140625" style="1"/>
    <col min="8708" max="8708" width="12.5703125" style="1" customWidth="1"/>
    <col min="8709" max="8709" width="15.140625" style="1" customWidth="1"/>
    <col min="8710" max="8960" width="9.140625" style="1"/>
    <col min="8961" max="8961" width="60.42578125" style="1" customWidth="1"/>
    <col min="8962" max="8962" width="13.85546875" style="1" customWidth="1"/>
    <col min="8963" max="8963" width="9.140625" style="1"/>
    <col min="8964" max="8964" width="12.5703125" style="1" customWidth="1"/>
    <col min="8965" max="8965" width="15.140625" style="1" customWidth="1"/>
    <col min="8966" max="9216" width="9.140625" style="1"/>
    <col min="9217" max="9217" width="60.42578125" style="1" customWidth="1"/>
    <col min="9218" max="9218" width="13.85546875" style="1" customWidth="1"/>
    <col min="9219" max="9219" width="9.140625" style="1"/>
    <col min="9220" max="9220" width="12.5703125" style="1" customWidth="1"/>
    <col min="9221" max="9221" width="15.140625" style="1" customWidth="1"/>
    <col min="9222" max="9472" width="9.140625" style="1"/>
    <col min="9473" max="9473" width="60.42578125" style="1" customWidth="1"/>
    <col min="9474" max="9474" width="13.85546875" style="1" customWidth="1"/>
    <col min="9475" max="9475" width="9.140625" style="1"/>
    <col min="9476" max="9476" width="12.5703125" style="1" customWidth="1"/>
    <col min="9477" max="9477" width="15.140625" style="1" customWidth="1"/>
    <col min="9478" max="9728" width="9.140625" style="1"/>
    <col min="9729" max="9729" width="60.42578125" style="1" customWidth="1"/>
    <col min="9730" max="9730" width="13.85546875" style="1" customWidth="1"/>
    <col min="9731" max="9731" width="9.140625" style="1"/>
    <col min="9732" max="9732" width="12.5703125" style="1" customWidth="1"/>
    <col min="9733" max="9733" width="15.140625" style="1" customWidth="1"/>
    <col min="9734" max="9984" width="9.140625" style="1"/>
    <col min="9985" max="9985" width="60.42578125" style="1" customWidth="1"/>
    <col min="9986" max="9986" width="13.85546875" style="1" customWidth="1"/>
    <col min="9987" max="9987" width="9.140625" style="1"/>
    <col min="9988" max="9988" width="12.5703125" style="1" customWidth="1"/>
    <col min="9989" max="9989" width="15.140625" style="1" customWidth="1"/>
    <col min="9990" max="10240" width="9.140625" style="1"/>
    <col min="10241" max="10241" width="60.42578125" style="1" customWidth="1"/>
    <col min="10242" max="10242" width="13.85546875" style="1" customWidth="1"/>
    <col min="10243" max="10243" width="9.140625" style="1"/>
    <col min="10244" max="10244" width="12.5703125" style="1" customWidth="1"/>
    <col min="10245" max="10245" width="15.140625" style="1" customWidth="1"/>
    <col min="10246" max="10496" width="9.140625" style="1"/>
    <col min="10497" max="10497" width="60.42578125" style="1" customWidth="1"/>
    <col min="10498" max="10498" width="13.85546875" style="1" customWidth="1"/>
    <col min="10499" max="10499" width="9.140625" style="1"/>
    <col min="10500" max="10500" width="12.5703125" style="1" customWidth="1"/>
    <col min="10501" max="10501" width="15.140625" style="1" customWidth="1"/>
    <col min="10502" max="10752" width="9.140625" style="1"/>
    <col min="10753" max="10753" width="60.42578125" style="1" customWidth="1"/>
    <col min="10754" max="10754" width="13.85546875" style="1" customWidth="1"/>
    <col min="10755" max="10755" width="9.140625" style="1"/>
    <col min="10756" max="10756" width="12.5703125" style="1" customWidth="1"/>
    <col min="10757" max="10757" width="15.140625" style="1" customWidth="1"/>
    <col min="10758" max="11008" width="9.140625" style="1"/>
    <col min="11009" max="11009" width="60.42578125" style="1" customWidth="1"/>
    <col min="11010" max="11010" width="13.85546875" style="1" customWidth="1"/>
    <col min="11011" max="11011" width="9.140625" style="1"/>
    <col min="11012" max="11012" width="12.5703125" style="1" customWidth="1"/>
    <col min="11013" max="11013" width="15.140625" style="1" customWidth="1"/>
    <col min="11014" max="11264" width="9.140625" style="1"/>
    <col min="11265" max="11265" width="60.42578125" style="1" customWidth="1"/>
    <col min="11266" max="11266" width="13.85546875" style="1" customWidth="1"/>
    <col min="11267" max="11267" width="9.140625" style="1"/>
    <col min="11268" max="11268" width="12.5703125" style="1" customWidth="1"/>
    <col min="11269" max="11269" width="15.140625" style="1" customWidth="1"/>
    <col min="11270" max="11520" width="9.140625" style="1"/>
    <col min="11521" max="11521" width="60.42578125" style="1" customWidth="1"/>
    <col min="11522" max="11522" width="13.85546875" style="1" customWidth="1"/>
    <col min="11523" max="11523" width="9.140625" style="1"/>
    <col min="11524" max="11524" width="12.5703125" style="1" customWidth="1"/>
    <col min="11525" max="11525" width="15.140625" style="1" customWidth="1"/>
    <col min="11526" max="11776" width="9.140625" style="1"/>
    <col min="11777" max="11777" width="60.42578125" style="1" customWidth="1"/>
    <col min="11778" max="11778" width="13.85546875" style="1" customWidth="1"/>
    <col min="11779" max="11779" width="9.140625" style="1"/>
    <col min="11780" max="11780" width="12.5703125" style="1" customWidth="1"/>
    <col min="11781" max="11781" width="15.140625" style="1" customWidth="1"/>
    <col min="11782" max="12032" width="9.140625" style="1"/>
    <col min="12033" max="12033" width="60.42578125" style="1" customWidth="1"/>
    <col min="12034" max="12034" width="13.85546875" style="1" customWidth="1"/>
    <col min="12035" max="12035" width="9.140625" style="1"/>
    <col min="12036" max="12036" width="12.5703125" style="1" customWidth="1"/>
    <col min="12037" max="12037" width="15.140625" style="1" customWidth="1"/>
    <col min="12038" max="12288" width="9.140625" style="1"/>
    <col min="12289" max="12289" width="60.42578125" style="1" customWidth="1"/>
    <col min="12290" max="12290" width="13.85546875" style="1" customWidth="1"/>
    <col min="12291" max="12291" width="9.140625" style="1"/>
    <col min="12292" max="12292" width="12.5703125" style="1" customWidth="1"/>
    <col min="12293" max="12293" width="15.140625" style="1" customWidth="1"/>
    <col min="12294" max="12544" width="9.140625" style="1"/>
    <col min="12545" max="12545" width="60.42578125" style="1" customWidth="1"/>
    <col min="12546" max="12546" width="13.85546875" style="1" customWidth="1"/>
    <col min="12547" max="12547" width="9.140625" style="1"/>
    <col min="12548" max="12548" width="12.5703125" style="1" customWidth="1"/>
    <col min="12549" max="12549" width="15.140625" style="1" customWidth="1"/>
    <col min="12550" max="12800" width="9.140625" style="1"/>
    <col min="12801" max="12801" width="60.42578125" style="1" customWidth="1"/>
    <col min="12802" max="12802" width="13.85546875" style="1" customWidth="1"/>
    <col min="12803" max="12803" width="9.140625" style="1"/>
    <col min="12804" max="12804" width="12.5703125" style="1" customWidth="1"/>
    <col min="12805" max="12805" width="15.140625" style="1" customWidth="1"/>
    <col min="12806" max="13056" width="9.140625" style="1"/>
    <col min="13057" max="13057" width="60.42578125" style="1" customWidth="1"/>
    <col min="13058" max="13058" width="13.85546875" style="1" customWidth="1"/>
    <col min="13059" max="13059" width="9.140625" style="1"/>
    <col min="13060" max="13060" width="12.5703125" style="1" customWidth="1"/>
    <col min="13061" max="13061" width="15.140625" style="1" customWidth="1"/>
    <col min="13062" max="13312" width="9.140625" style="1"/>
    <col min="13313" max="13313" width="60.42578125" style="1" customWidth="1"/>
    <col min="13314" max="13314" width="13.85546875" style="1" customWidth="1"/>
    <col min="13315" max="13315" width="9.140625" style="1"/>
    <col min="13316" max="13316" width="12.5703125" style="1" customWidth="1"/>
    <col min="13317" max="13317" width="15.140625" style="1" customWidth="1"/>
    <col min="13318" max="13568" width="9.140625" style="1"/>
    <col min="13569" max="13569" width="60.42578125" style="1" customWidth="1"/>
    <col min="13570" max="13570" width="13.85546875" style="1" customWidth="1"/>
    <col min="13571" max="13571" width="9.140625" style="1"/>
    <col min="13572" max="13572" width="12.5703125" style="1" customWidth="1"/>
    <col min="13573" max="13573" width="15.140625" style="1" customWidth="1"/>
    <col min="13574" max="13824" width="9.140625" style="1"/>
    <col min="13825" max="13825" width="60.42578125" style="1" customWidth="1"/>
    <col min="13826" max="13826" width="13.85546875" style="1" customWidth="1"/>
    <col min="13827" max="13827" width="9.140625" style="1"/>
    <col min="13828" max="13828" width="12.5703125" style="1" customWidth="1"/>
    <col min="13829" max="13829" width="15.140625" style="1" customWidth="1"/>
    <col min="13830" max="14080" width="9.140625" style="1"/>
    <col min="14081" max="14081" width="60.42578125" style="1" customWidth="1"/>
    <col min="14082" max="14082" width="13.85546875" style="1" customWidth="1"/>
    <col min="14083" max="14083" width="9.140625" style="1"/>
    <col min="14084" max="14084" width="12.5703125" style="1" customWidth="1"/>
    <col min="14085" max="14085" width="15.140625" style="1" customWidth="1"/>
    <col min="14086" max="14336" width="9.140625" style="1"/>
    <col min="14337" max="14337" width="60.42578125" style="1" customWidth="1"/>
    <col min="14338" max="14338" width="13.85546875" style="1" customWidth="1"/>
    <col min="14339" max="14339" width="9.140625" style="1"/>
    <col min="14340" max="14340" width="12.5703125" style="1" customWidth="1"/>
    <col min="14341" max="14341" width="15.140625" style="1" customWidth="1"/>
    <col min="14342" max="14592" width="9.140625" style="1"/>
    <col min="14593" max="14593" width="60.42578125" style="1" customWidth="1"/>
    <col min="14594" max="14594" width="13.85546875" style="1" customWidth="1"/>
    <col min="14595" max="14595" width="9.140625" style="1"/>
    <col min="14596" max="14596" width="12.5703125" style="1" customWidth="1"/>
    <col min="14597" max="14597" width="15.140625" style="1" customWidth="1"/>
    <col min="14598" max="14848" width="9.140625" style="1"/>
    <col min="14849" max="14849" width="60.42578125" style="1" customWidth="1"/>
    <col min="14850" max="14850" width="13.85546875" style="1" customWidth="1"/>
    <col min="14851" max="14851" width="9.140625" style="1"/>
    <col min="14852" max="14852" width="12.5703125" style="1" customWidth="1"/>
    <col min="14853" max="14853" width="15.140625" style="1" customWidth="1"/>
    <col min="14854" max="15104" width="9.140625" style="1"/>
    <col min="15105" max="15105" width="60.42578125" style="1" customWidth="1"/>
    <col min="15106" max="15106" width="13.85546875" style="1" customWidth="1"/>
    <col min="15107" max="15107" width="9.140625" style="1"/>
    <col min="15108" max="15108" width="12.5703125" style="1" customWidth="1"/>
    <col min="15109" max="15109" width="15.140625" style="1" customWidth="1"/>
    <col min="15110" max="15360" width="9.140625" style="1"/>
    <col min="15361" max="15361" width="60.42578125" style="1" customWidth="1"/>
    <col min="15362" max="15362" width="13.85546875" style="1" customWidth="1"/>
    <col min="15363" max="15363" width="9.140625" style="1"/>
    <col min="15364" max="15364" width="12.5703125" style="1" customWidth="1"/>
    <col min="15365" max="15365" width="15.140625" style="1" customWidth="1"/>
    <col min="15366" max="15616" width="9.140625" style="1"/>
    <col min="15617" max="15617" width="60.42578125" style="1" customWidth="1"/>
    <col min="15618" max="15618" width="13.85546875" style="1" customWidth="1"/>
    <col min="15619" max="15619" width="9.140625" style="1"/>
    <col min="15620" max="15620" width="12.5703125" style="1" customWidth="1"/>
    <col min="15621" max="15621" width="15.140625" style="1" customWidth="1"/>
    <col min="15622" max="15872" width="9.140625" style="1"/>
    <col min="15873" max="15873" width="60.42578125" style="1" customWidth="1"/>
    <col min="15874" max="15874" width="13.85546875" style="1" customWidth="1"/>
    <col min="15875" max="15875" width="9.140625" style="1"/>
    <col min="15876" max="15876" width="12.5703125" style="1" customWidth="1"/>
    <col min="15877" max="15877" width="15.140625" style="1" customWidth="1"/>
    <col min="15878" max="16128" width="9.140625" style="1"/>
    <col min="16129" max="16129" width="60.42578125" style="1" customWidth="1"/>
    <col min="16130" max="16130" width="13.85546875" style="1" customWidth="1"/>
    <col min="16131" max="16131" width="9.140625" style="1"/>
    <col min="16132" max="16132" width="12.5703125" style="1" customWidth="1"/>
    <col min="16133" max="16133" width="15.140625" style="1" customWidth="1"/>
    <col min="16134" max="16384" width="9.140625" style="1"/>
  </cols>
  <sheetData>
    <row r="1" spans="1:6" ht="15.75" x14ac:dyDescent="0.25">
      <c r="A1" s="1132" t="s">
        <v>531</v>
      </c>
      <c r="B1" s="1132"/>
      <c r="C1" s="1132"/>
      <c r="D1" s="1132"/>
      <c r="E1" s="1132"/>
    </row>
    <row r="2" spans="1:6" ht="12.75" customHeight="1" thickBot="1" x14ac:dyDescent="0.3">
      <c r="A2" s="1133"/>
      <c r="B2" s="1133"/>
      <c r="C2" s="1133"/>
      <c r="D2" s="1133"/>
      <c r="E2" s="1133"/>
    </row>
    <row r="3" spans="1:6" ht="27.95" customHeight="1" thickBot="1" x14ac:dyDescent="0.3">
      <c r="A3" s="1134" t="s">
        <v>413</v>
      </c>
      <c r="B3" s="1135"/>
      <c r="C3" s="1135"/>
      <c r="D3" s="1135"/>
      <c r="E3" s="1136"/>
      <c r="F3" s="2"/>
    </row>
    <row r="4" spans="1:6" ht="15" customHeight="1" thickBot="1" x14ac:dyDescent="0.3">
      <c r="A4" s="1118" t="s">
        <v>414</v>
      </c>
      <c r="B4" s="1119"/>
      <c r="C4" s="1119"/>
      <c r="D4" s="1119"/>
      <c r="E4" s="1120"/>
    </row>
    <row r="5" spans="1:6" s="55" customFormat="1" ht="40.5" customHeight="1" thickBot="1" x14ac:dyDescent="0.3">
      <c r="A5" s="49" t="s">
        <v>415</v>
      </c>
      <c r="B5" s="50" t="s">
        <v>404</v>
      </c>
      <c r="C5" s="51" t="s">
        <v>416</v>
      </c>
      <c r="D5" s="52" t="s">
        <v>417</v>
      </c>
      <c r="E5" s="53" t="s">
        <v>418</v>
      </c>
      <c r="F5" s="54"/>
    </row>
    <row r="6" spans="1:6" s="55" customFormat="1" ht="12.75" customHeight="1" x14ac:dyDescent="0.25">
      <c r="A6" s="56" t="s">
        <v>419</v>
      </c>
      <c r="B6" s="1137"/>
      <c r="C6" s="1138"/>
      <c r="D6" s="57" t="s">
        <v>2</v>
      </c>
      <c r="E6" s="58" t="s">
        <v>420</v>
      </c>
      <c r="F6" s="59"/>
    </row>
    <row r="7" spans="1:6" x14ac:dyDescent="0.25">
      <c r="A7" s="35" t="s">
        <v>421</v>
      </c>
      <c r="B7" s="60" t="s">
        <v>422</v>
      </c>
      <c r="C7" s="61" t="s">
        <v>6</v>
      </c>
      <c r="D7" s="62">
        <f>SUM(D8:D11)</f>
        <v>77013.320019999999</v>
      </c>
      <c r="E7" s="63">
        <f>SUM(E8:E11)</f>
        <v>7797.7098999999998</v>
      </c>
      <c r="F7" s="64"/>
    </row>
    <row r="8" spans="1:6" x14ac:dyDescent="0.25">
      <c r="A8" s="11" t="s">
        <v>423</v>
      </c>
      <c r="B8" s="65">
        <v>501</v>
      </c>
      <c r="C8" s="66" t="s">
        <v>9</v>
      </c>
      <c r="D8" s="67">
        <v>32339.721819999999</v>
      </c>
      <c r="E8" s="68">
        <v>4648.5648899999997</v>
      </c>
      <c r="F8" s="64"/>
    </row>
    <row r="9" spans="1:6" x14ac:dyDescent="0.25">
      <c r="A9" s="11" t="s">
        <v>424</v>
      </c>
      <c r="B9" s="65">
        <v>502</v>
      </c>
      <c r="C9" s="66" t="s">
        <v>12</v>
      </c>
      <c r="D9" s="67">
        <v>44673.5982</v>
      </c>
      <c r="E9" s="68">
        <v>1583.2765999999999</v>
      </c>
      <c r="F9" s="64"/>
    </row>
    <row r="10" spans="1:6" x14ac:dyDescent="0.25">
      <c r="A10" s="11" t="s">
        <v>425</v>
      </c>
      <c r="B10" s="65">
        <v>503</v>
      </c>
      <c r="C10" s="66" t="s">
        <v>15</v>
      </c>
      <c r="D10" s="67">
        <v>0</v>
      </c>
      <c r="E10" s="68">
        <v>0</v>
      </c>
      <c r="F10" s="64"/>
    </row>
    <row r="11" spans="1:6" x14ac:dyDescent="0.25">
      <c r="A11" s="11" t="s">
        <v>426</v>
      </c>
      <c r="B11" s="65">
        <v>504</v>
      </c>
      <c r="C11" s="66" t="s">
        <v>18</v>
      </c>
      <c r="D11" s="67">
        <v>0</v>
      </c>
      <c r="E11" s="68">
        <v>1565.86841</v>
      </c>
      <c r="F11" s="64"/>
    </row>
    <row r="12" spans="1:6" x14ac:dyDescent="0.25">
      <c r="A12" s="11" t="s">
        <v>427</v>
      </c>
      <c r="B12" s="65" t="s">
        <v>428</v>
      </c>
      <c r="C12" s="66" t="s">
        <v>21</v>
      </c>
      <c r="D12" s="69">
        <f>SUM(D13:D16)</f>
        <v>38576.189230000004</v>
      </c>
      <c r="E12" s="70">
        <f>SUM(E13:E16)</f>
        <v>1913.8857499999999</v>
      </c>
      <c r="F12" s="64"/>
    </row>
    <row r="13" spans="1:6" x14ac:dyDescent="0.25">
      <c r="A13" s="11" t="s">
        <v>429</v>
      </c>
      <c r="B13" s="65">
        <v>511</v>
      </c>
      <c r="C13" s="66" t="s">
        <v>24</v>
      </c>
      <c r="D13" s="67">
        <v>20727.27678</v>
      </c>
      <c r="E13" s="68">
        <v>263.81083000000001</v>
      </c>
      <c r="F13" s="64"/>
    </row>
    <row r="14" spans="1:6" x14ac:dyDescent="0.25">
      <c r="A14" s="11" t="s">
        <v>430</v>
      </c>
      <c r="B14" s="65">
        <v>512</v>
      </c>
      <c r="C14" s="66" t="s">
        <v>27</v>
      </c>
      <c r="D14" s="67">
        <v>27.734770000000001</v>
      </c>
      <c r="E14" s="68">
        <v>0.99439</v>
      </c>
      <c r="F14" s="64"/>
    </row>
    <row r="15" spans="1:6" x14ac:dyDescent="0.25">
      <c r="A15" s="11" t="s">
        <v>431</v>
      </c>
      <c r="B15" s="65">
        <v>513</v>
      </c>
      <c r="C15" s="66" t="s">
        <v>30</v>
      </c>
      <c r="D15" s="67">
        <v>6.4480000000000004</v>
      </c>
      <c r="E15" s="68">
        <v>21.577000000000002</v>
      </c>
      <c r="F15" s="64"/>
    </row>
    <row r="16" spans="1:6" x14ac:dyDescent="0.25">
      <c r="A16" s="11" t="s">
        <v>432</v>
      </c>
      <c r="B16" s="65">
        <v>518</v>
      </c>
      <c r="C16" s="66" t="s">
        <v>33</v>
      </c>
      <c r="D16" s="67">
        <v>17814.72968</v>
      </c>
      <c r="E16" s="68">
        <v>1627.50353</v>
      </c>
      <c r="F16" s="64"/>
    </row>
    <row r="17" spans="1:6" x14ac:dyDescent="0.25">
      <c r="A17" s="11" t="s">
        <v>433</v>
      </c>
      <c r="B17" s="65" t="s">
        <v>434</v>
      </c>
      <c r="C17" s="66" t="s">
        <v>36</v>
      </c>
      <c r="D17" s="69">
        <f>SUM(D18:D22)</f>
        <v>50308.843969999994</v>
      </c>
      <c r="E17" s="70">
        <f>SUM(E18:E22)</f>
        <v>5471.8590999999997</v>
      </c>
      <c r="F17" s="64"/>
    </row>
    <row r="18" spans="1:6" x14ac:dyDescent="0.25">
      <c r="A18" s="11" t="s">
        <v>435</v>
      </c>
      <c r="B18" s="65">
        <v>521</v>
      </c>
      <c r="C18" s="66" t="s">
        <v>39</v>
      </c>
      <c r="D18" s="67">
        <v>37455.308859999997</v>
      </c>
      <c r="E18" s="68">
        <v>4094.44011</v>
      </c>
      <c r="F18" s="64"/>
    </row>
    <row r="19" spans="1:6" x14ac:dyDescent="0.25">
      <c r="A19" s="11" t="s">
        <v>436</v>
      </c>
      <c r="B19" s="65">
        <v>524</v>
      </c>
      <c r="C19" s="66" t="s">
        <v>42</v>
      </c>
      <c r="D19" s="67">
        <v>12206.76276</v>
      </c>
      <c r="E19" s="68">
        <v>1349.4947400000001</v>
      </c>
      <c r="F19" s="64"/>
    </row>
    <row r="20" spans="1:6" x14ac:dyDescent="0.25">
      <c r="A20" s="11" t="s">
        <v>437</v>
      </c>
      <c r="B20" s="65">
        <v>525</v>
      </c>
      <c r="C20" s="66" t="s">
        <v>45</v>
      </c>
      <c r="D20" s="67">
        <v>0</v>
      </c>
      <c r="E20" s="68">
        <v>0</v>
      </c>
      <c r="F20" s="64"/>
    </row>
    <row r="21" spans="1:6" x14ac:dyDescent="0.25">
      <c r="A21" s="11" t="s">
        <v>438</v>
      </c>
      <c r="B21" s="65">
        <v>527</v>
      </c>
      <c r="C21" s="66" t="s">
        <v>48</v>
      </c>
      <c r="D21" s="67">
        <v>646.77234999999996</v>
      </c>
      <c r="E21" s="68">
        <v>27.924250000000001</v>
      </c>
      <c r="F21" s="64"/>
    </row>
    <row r="22" spans="1:6" x14ac:dyDescent="0.25">
      <c r="A22" s="11" t="s">
        <v>439</v>
      </c>
      <c r="B22" s="65">
        <v>528</v>
      </c>
      <c r="C22" s="66" t="s">
        <v>51</v>
      </c>
      <c r="D22" s="67">
        <v>0</v>
      </c>
      <c r="E22" s="68">
        <v>0</v>
      </c>
      <c r="F22" s="64"/>
    </row>
    <row r="23" spans="1:6" x14ac:dyDescent="0.25">
      <c r="A23" s="11" t="s">
        <v>440</v>
      </c>
      <c r="B23" s="65" t="s">
        <v>441</v>
      </c>
      <c r="C23" s="66" t="s">
        <v>54</v>
      </c>
      <c r="D23" s="69">
        <f>SUM(D24:D26)</f>
        <v>15.125</v>
      </c>
      <c r="E23" s="70">
        <f>SUM(E24:E26)</f>
        <v>0</v>
      </c>
      <c r="F23" s="64"/>
    </row>
    <row r="24" spans="1:6" x14ac:dyDescent="0.25">
      <c r="A24" s="11" t="s">
        <v>442</v>
      </c>
      <c r="B24" s="65">
        <v>531</v>
      </c>
      <c r="C24" s="66" t="s">
        <v>57</v>
      </c>
      <c r="D24" s="67">
        <v>15.125</v>
      </c>
      <c r="E24" s="68">
        <v>0</v>
      </c>
      <c r="F24" s="64"/>
    </row>
    <row r="25" spans="1:6" x14ac:dyDescent="0.25">
      <c r="A25" s="11" t="s">
        <v>443</v>
      </c>
      <c r="B25" s="65">
        <v>532</v>
      </c>
      <c r="C25" s="66" t="s">
        <v>60</v>
      </c>
      <c r="D25" s="67">
        <v>0</v>
      </c>
      <c r="E25" s="68">
        <v>0</v>
      </c>
      <c r="F25" s="64"/>
    </row>
    <row r="26" spans="1:6" x14ac:dyDescent="0.25">
      <c r="A26" s="11" t="s">
        <v>444</v>
      </c>
      <c r="B26" s="65">
        <v>538</v>
      </c>
      <c r="C26" s="66" t="s">
        <v>63</v>
      </c>
      <c r="D26" s="67">
        <v>0</v>
      </c>
      <c r="E26" s="68">
        <v>0</v>
      </c>
      <c r="F26" s="64"/>
    </row>
    <row r="27" spans="1:6" x14ac:dyDescent="0.25">
      <c r="A27" s="11" t="s">
        <v>445</v>
      </c>
      <c r="B27" s="65" t="s">
        <v>446</v>
      </c>
      <c r="C27" s="66" t="s">
        <v>66</v>
      </c>
      <c r="D27" s="69">
        <f>SUM(D28:D35)</f>
        <v>-12324.531300000001</v>
      </c>
      <c r="E27" s="70">
        <f>SUM(E28:E35)</f>
        <v>13560.22968</v>
      </c>
      <c r="F27" s="64"/>
    </row>
    <row r="28" spans="1:6" x14ac:dyDescent="0.25">
      <c r="A28" s="11" t="s">
        <v>447</v>
      </c>
      <c r="B28" s="65">
        <v>541</v>
      </c>
      <c r="C28" s="66" t="s">
        <v>69</v>
      </c>
      <c r="D28" s="67">
        <v>0</v>
      </c>
      <c r="E28" s="68">
        <v>0</v>
      </c>
      <c r="F28" s="64"/>
    </row>
    <row r="29" spans="1:6" x14ac:dyDescent="0.25">
      <c r="A29" s="11" t="s">
        <v>448</v>
      </c>
      <c r="B29" s="65">
        <v>542</v>
      </c>
      <c r="C29" s="66" t="s">
        <v>72</v>
      </c>
      <c r="D29" s="67">
        <v>0</v>
      </c>
      <c r="E29" s="68">
        <v>0</v>
      </c>
      <c r="F29" s="64"/>
    </row>
    <row r="30" spans="1:6" x14ac:dyDescent="0.25">
      <c r="A30" s="11" t="s">
        <v>449</v>
      </c>
      <c r="B30" s="65">
        <v>543</v>
      </c>
      <c r="C30" s="66" t="s">
        <v>75</v>
      </c>
      <c r="D30" s="67">
        <v>0</v>
      </c>
      <c r="E30" s="68">
        <v>19.298999999999999</v>
      </c>
      <c r="F30" s="64"/>
    </row>
    <row r="31" spans="1:6" x14ac:dyDescent="0.25">
      <c r="A31" s="11" t="s">
        <v>450</v>
      </c>
      <c r="B31" s="65">
        <v>544</v>
      </c>
      <c r="C31" s="66" t="s">
        <v>78</v>
      </c>
      <c r="D31" s="67">
        <v>0</v>
      </c>
      <c r="E31" s="68">
        <v>0</v>
      </c>
      <c r="F31" s="64"/>
    </row>
    <row r="32" spans="1:6" x14ac:dyDescent="0.25">
      <c r="A32" s="11" t="s">
        <v>451</v>
      </c>
      <c r="B32" s="65">
        <v>545</v>
      </c>
      <c r="C32" s="66" t="s">
        <v>81</v>
      </c>
      <c r="D32" s="67">
        <v>0.1847</v>
      </c>
      <c r="E32" s="68">
        <v>0</v>
      </c>
      <c r="F32" s="64"/>
    </row>
    <row r="33" spans="1:6" x14ac:dyDescent="0.25">
      <c r="A33" s="11" t="s">
        <v>452</v>
      </c>
      <c r="B33" s="65">
        <v>546</v>
      </c>
      <c r="C33" s="66" t="s">
        <v>84</v>
      </c>
      <c r="D33" s="67">
        <v>0</v>
      </c>
      <c r="E33" s="68">
        <v>0</v>
      </c>
      <c r="F33" s="64"/>
    </row>
    <row r="34" spans="1:6" x14ac:dyDescent="0.25">
      <c r="A34" s="11" t="s">
        <v>453</v>
      </c>
      <c r="B34" s="65">
        <v>548</v>
      </c>
      <c r="C34" s="66" t="s">
        <v>87</v>
      </c>
      <c r="D34" s="67">
        <v>4.7357500000000003</v>
      </c>
      <c r="E34" s="68">
        <v>0</v>
      </c>
      <c r="F34" s="64"/>
    </row>
    <row r="35" spans="1:6" x14ac:dyDescent="0.25">
      <c r="A35" s="11" t="s">
        <v>454</v>
      </c>
      <c r="B35" s="65">
        <v>549</v>
      </c>
      <c r="C35" s="66" t="s">
        <v>90</v>
      </c>
      <c r="D35" s="67">
        <v>-12329.45175</v>
      </c>
      <c r="E35" s="68">
        <v>13540.930679999999</v>
      </c>
      <c r="F35" s="64"/>
    </row>
    <row r="36" spans="1:6" ht="12.75" customHeight="1" x14ac:dyDescent="0.25">
      <c r="A36" s="11" t="s">
        <v>455</v>
      </c>
      <c r="B36" s="65" t="s">
        <v>456</v>
      </c>
      <c r="C36" s="66" t="s">
        <v>93</v>
      </c>
      <c r="D36" s="69">
        <f>SUM(D37:D42)</f>
        <v>29931.72911</v>
      </c>
      <c r="E36" s="70">
        <f>SUM(E37:E42)</f>
        <v>4.2496499999999999</v>
      </c>
      <c r="F36" s="64"/>
    </row>
    <row r="37" spans="1:6" x14ac:dyDescent="0.25">
      <c r="A37" s="11" t="s">
        <v>457</v>
      </c>
      <c r="B37" s="65">
        <v>551</v>
      </c>
      <c r="C37" s="66" t="s">
        <v>96</v>
      </c>
      <c r="D37" s="67">
        <v>29927.679899999999</v>
      </c>
      <c r="E37" s="68">
        <v>0</v>
      </c>
      <c r="F37" s="64"/>
    </row>
    <row r="38" spans="1:6" ht="12.75" customHeight="1" x14ac:dyDescent="0.25">
      <c r="A38" s="11" t="s">
        <v>458</v>
      </c>
      <c r="B38" s="65">
        <v>552</v>
      </c>
      <c r="C38" s="66" t="s">
        <v>99</v>
      </c>
      <c r="D38" s="67">
        <v>0</v>
      </c>
      <c r="E38" s="68">
        <v>0</v>
      </c>
      <c r="F38" s="64"/>
    </row>
    <row r="39" spans="1:6" x14ac:dyDescent="0.25">
      <c r="A39" s="11" t="s">
        <v>459</v>
      </c>
      <c r="B39" s="65">
        <v>553</v>
      </c>
      <c r="C39" s="66" t="s">
        <v>102</v>
      </c>
      <c r="D39" s="67">
        <v>0</v>
      </c>
      <c r="E39" s="68">
        <v>0</v>
      </c>
      <c r="F39" s="64"/>
    </row>
    <row r="40" spans="1:6" x14ac:dyDescent="0.25">
      <c r="A40" s="11" t="s">
        <v>460</v>
      </c>
      <c r="B40" s="65">
        <v>554</v>
      </c>
      <c r="C40" s="66" t="s">
        <v>105</v>
      </c>
      <c r="D40" s="67">
        <v>0</v>
      </c>
      <c r="E40" s="68">
        <v>0</v>
      </c>
      <c r="F40" s="64"/>
    </row>
    <row r="41" spans="1:6" x14ac:dyDescent="0.25">
      <c r="A41" s="11" t="s">
        <v>461</v>
      </c>
      <c r="B41" s="65">
        <v>556</v>
      </c>
      <c r="C41" s="66" t="s">
        <v>108</v>
      </c>
      <c r="D41" s="67">
        <v>0</v>
      </c>
      <c r="E41" s="68">
        <v>0</v>
      </c>
      <c r="F41" s="64"/>
    </row>
    <row r="42" spans="1:6" x14ac:dyDescent="0.25">
      <c r="A42" s="11" t="s">
        <v>462</v>
      </c>
      <c r="B42" s="65">
        <v>559</v>
      </c>
      <c r="C42" s="66" t="s">
        <v>111</v>
      </c>
      <c r="D42" s="67">
        <v>4.0492100000000004</v>
      </c>
      <c r="E42" s="68">
        <v>4.2496499999999999</v>
      </c>
      <c r="F42" s="64"/>
    </row>
    <row r="43" spans="1:6" x14ac:dyDescent="0.25">
      <c r="A43" s="11" t="s">
        <v>463</v>
      </c>
      <c r="B43" s="65" t="s">
        <v>464</v>
      </c>
      <c r="C43" s="66" t="s">
        <v>114</v>
      </c>
      <c r="D43" s="69">
        <f>SUM(D44:D45)</f>
        <v>0</v>
      </c>
      <c r="E43" s="70">
        <f>SUM(E44:E45)</f>
        <v>0</v>
      </c>
      <c r="F43" s="64"/>
    </row>
    <row r="44" spans="1:6" x14ac:dyDescent="0.25">
      <c r="A44" s="11" t="s">
        <v>465</v>
      </c>
      <c r="B44" s="65">
        <v>581</v>
      </c>
      <c r="C44" s="66" t="s">
        <v>117</v>
      </c>
      <c r="D44" s="67">
        <v>0</v>
      </c>
      <c r="E44" s="68">
        <v>0</v>
      </c>
      <c r="F44" s="64"/>
    </row>
    <row r="45" spans="1:6" x14ac:dyDescent="0.25">
      <c r="A45" s="11" t="s">
        <v>466</v>
      </c>
      <c r="B45" s="65">
        <v>582</v>
      </c>
      <c r="C45" s="66" t="s">
        <v>120</v>
      </c>
      <c r="D45" s="67">
        <v>0</v>
      </c>
      <c r="E45" s="68">
        <v>0</v>
      </c>
      <c r="F45" s="64"/>
    </row>
    <row r="46" spans="1:6" x14ac:dyDescent="0.25">
      <c r="A46" s="11" t="s">
        <v>467</v>
      </c>
      <c r="B46" s="65" t="s">
        <v>468</v>
      </c>
      <c r="C46" s="66" t="s">
        <v>123</v>
      </c>
      <c r="D46" s="69">
        <f>D47</f>
        <v>0</v>
      </c>
      <c r="E46" s="70">
        <f>E47</f>
        <v>0</v>
      </c>
      <c r="F46" s="64"/>
    </row>
    <row r="47" spans="1:6" x14ac:dyDescent="0.25">
      <c r="A47" s="11" t="s">
        <v>469</v>
      </c>
      <c r="B47" s="65">
        <v>595</v>
      </c>
      <c r="C47" s="66" t="s">
        <v>126</v>
      </c>
      <c r="D47" s="67">
        <v>0</v>
      </c>
      <c r="E47" s="68">
        <v>0</v>
      </c>
      <c r="F47" s="64"/>
    </row>
    <row r="48" spans="1:6" ht="23.25" customHeight="1" thickBot="1" x14ac:dyDescent="0.3">
      <c r="A48" s="21" t="s">
        <v>470</v>
      </c>
      <c r="B48" s="71" t="s">
        <v>471</v>
      </c>
      <c r="C48" s="72" t="s">
        <v>129</v>
      </c>
      <c r="D48" s="73">
        <f>D7+D12+D17+D23+D27+D36+D43+D46</f>
        <v>183520.67602999997</v>
      </c>
      <c r="E48" s="74">
        <f>E7+E12+E17+E23+E27+E36+E43+E46</f>
        <v>28747.934080000003</v>
      </c>
      <c r="F48" s="64"/>
    </row>
    <row r="49" spans="1:6" ht="12.75" customHeight="1" thickBot="1" x14ac:dyDescent="0.3">
      <c r="A49" s="1139" t="s">
        <v>472</v>
      </c>
      <c r="B49" s="1140"/>
      <c r="C49" s="1140"/>
      <c r="D49" s="1140"/>
      <c r="E49" s="1141"/>
      <c r="F49" s="54"/>
    </row>
    <row r="50" spans="1:6" x14ac:dyDescent="0.25">
      <c r="A50" s="35" t="s">
        <v>473</v>
      </c>
      <c r="B50" s="75" t="s">
        <v>474</v>
      </c>
      <c r="C50" s="61" t="s">
        <v>132</v>
      </c>
      <c r="D50" s="62">
        <f>SUM(D51:D53)</f>
        <v>173026.63453000001</v>
      </c>
      <c r="E50" s="63">
        <f>SUM(E51:E53)</f>
        <v>33899.800199999998</v>
      </c>
      <c r="F50" s="64"/>
    </row>
    <row r="51" spans="1:6" x14ac:dyDescent="0.25">
      <c r="A51" s="11" t="s">
        <v>475</v>
      </c>
      <c r="B51" s="76">
        <v>601</v>
      </c>
      <c r="C51" s="66" t="s">
        <v>135</v>
      </c>
      <c r="D51" s="67">
        <v>0</v>
      </c>
      <c r="E51" s="68">
        <v>0</v>
      </c>
      <c r="F51" s="64"/>
    </row>
    <row r="52" spans="1:6" x14ac:dyDescent="0.25">
      <c r="A52" s="11" t="s">
        <v>476</v>
      </c>
      <c r="B52" s="76">
        <v>602</v>
      </c>
      <c r="C52" s="66" t="s">
        <v>138</v>
      </c>
      <c r="D52" s="67">
        <v>173026.63453000001</v>
      </c>
      <c r="E52" s="68">
        <v>31871.865539999999</v>
      </c>
      <c r="F52" s="64"/>
    </row>
    <row r="53" spans="1:6" x14ac:dyDescent="0.25">
      <c r="A53" s="11" t="s">
        <v>477</v>
      </c>
      <c r="B53" s="76">
        <v>604</v>
      </c>
      <c r="C53" s="66" t="s">
        <v>141</v>
      </c>
      <c r="D53" s="67">
        <v>0</v>
      </c>
      <c r="E53" s="68">
        <v>2027.9346599999999</v>
      </c>
      <c r="F53" s="64"/>
    </row>
    <row r="54" spans="1:6" x14ac:dyDescent="0.25">
      <c r="A54" s="11" t="s">
        <v>478</v>
      </c>
      <c r="B54" s="76" t="s">
        <v>479</v>
      </c>
      <c r="C54" s="66" t="s">
        <v>144</v>
      </c>
      <c r="D54" s="69">
        <f>SUM(D55:D58)</f>
        <v>0</v>
      </c>
      <c r="E54" s="70">
        <f>SUM(E55:E58)</f>
        <v>0</v>
      </c>
      <c r="F54" s="64"/>
    </row>
    <row r="55" spans="1:6" x14ac:dyDescent="0.25">
      <c r="A55" s="11" t="s">
        <v>480</v>
      </c>
      <c r="B55" s="76">
        <v>611</v>
      </c>
      <c r="C55" s="66" t="s">
        <v>147</v>
      </c>
      <c r="D55" s="67">
        <v>0</v>
      </c>
      <c r="E55" s="68">
        <v>0</v>
      </c>
      <c r="F55" s="64"/>
    </row>
    <row r="56" spans="1:6" x14ac:dyDescent="0.25">
      <c r="A56" s="11" t="s">
        <v>481</v>
      </c>
      <c r="B56" s="76">
        <v>612</v>
      </c>
      <c r="C56" s="66" t="s">
        <v>150</v>
      </c>
      <c r="D56" s="67">
        <v>0</v>
      </c>
      <c r="E56" s="68">
        <v>0</v>
      </c>
      <c r="F56" s="64"/>
    </row>
    <row r="57" spans="1:6" x14ac:dyDescent="0.25">
      <c r="A57" s="11" t="s">
        <v>482</v>
      </c>
      <c r="B57" s="76">
        <v>613</v>
      </c>
      <c r="C57" s="66" t="s">
        <v>153</v>
      </c>
      <c r="D57" s="67">
        <v>0</v>
      </c>
      <c r="E57" s="68">
        <v>0</v>
      </c>
      <c r="F57" s="64"/>
    </row>
    <row r="58" spans="1:6" x14ac:dyDescent="0.25">
      <c r="A58" s="11" t="s">
        <v>483</v>
      </c>
      <c r="B58" s="76">
        <v>614</v>
      </c>
      <c r="C58" s="66" t="s">
        <v>156</v>
      </c>
      <c r="D58" s="67">
        <v>0</v>
      </c>
      <c r="E58" s="68">
        <v>0</v>
      </c>
      <c r="F58" s="64"/>
    </row>
    <row r="59" spans="1:6" x14ac:dyDescent="0.25">
      <c r="A59" s="11" t="s">
        <v>484</v>
      </c>
      <c r="B59" s="76" t="s">
        <v>485</v>
      </c>
      <c r="C59" s="66" t="s">
        <v>159</v>
      </c>
      <c r="D59" s="69">
        <f>SUM(D60:D63)</f>
        <v>0</v>
      </c>
      <c r="E59" s="70">
        <f>SUM(E60:E63)</f>
        <v>0</v>
      </c>
      <c r="F59" s="64"/>
    </row>
    <row r="60" spans="1:6" x14ac:dyDescent="0.25">
      <c r="A60" s="11" t="s">
        <v>486</v>
      </c>
      <c r="B60" s="76">
        <v>621</v>
      </c>
      <c r="C60" s="66" t="s">
        <v>162</v>
      </c>
      <c r="D60" s="67">
        <v>0</v>
      </c>
      <c r="E60" s="68">
        <v>0</v>
      </c>
      <c r="F60" s="64"/>
    </row>
    <row r="61" spans="1:6" x14ac:dyDescent="0.25">
      <c r="A61" s="11" t="s">
        <v>487</v>
      </c>
      <c r="B61" s="76">
        <v>622</v>
      </c>
      <c r="C61" s="66" t="s">
        <v>165</v>
      </c>
      <c r="D61" s="67">
        <v>0</v>
      </c>
      <c r="E61" s="68">
        <v>0</v>
      </c>
      <c r="F61" s="64"/>
    </row>
    <row r="62" spans="1:6" x14ac:dyDescent="0.25">
      <c r="A62" s="11" t="s">
        <v>488</v>
      </c>
      <c r="B62" s="76">
        <v>623</v>
      </c>
      <c r="C62" s="66" t="s">
        <v>168</v>
      </c>
      <c r="D62" s="67">
        <v>0</v>
      </c>
      <c r="E62" s="68">
        <v>0</v>
      </c>
      <c r="F62" s="64"/>
    </row>
    <row r="63" spans="1:6" x14ac:dyDescent="0.25">
      <c r="A63" s="11" t="s">
        <v>489</v>
      </c>
      <c r="B63" s="76">
        <v>624</v>
      </c>
      <c r="C63" s="66" t="s">
        <v>170</v>
      </c>
      <c r="D63" s="67">
        <v>0</v>
      </c>
      <c r="E63" s="68">
        <v>0</v>
      </c>
      <c r="F63" s="64"/>
    </row>
    <row r="64" spans="1:6" x14ac:dyDescent="0.25">
      <c r="A64" s="11" t="s">
        <v>490</v>
      </c>
      <c r="B64" s="76" t="s">
        <v>491</v>
      </c>
      <c r="C64" s="66" t="s">
        <v>173</v>
      </c>
      <c r="D64" s="69">
        <f>SUM(D65:D71)</f>
        <v>6180.7458200000001</v>
      </c>
      <c r="E64" s="70">
        <f>SUM(E65:E71)</f>
        <v>6124.5090999999993</v>
      </c>
      <c r="F64" s="64"/>
    </row>
    <row r="65" spans="1:6" x14ac:dyDescent="0.25">
      <c r="A65" s="11" t="s">
        <v>492</v>
      </c>
      <c r="B65" s="76">
        <v>641</v>
      </c>
      <c r="C65" s="66" t="s">
        <v>176</v>
      </c>
      <c r="D65" s="67">
        <v>367.87169999999998</v>
      </c>
      <c r="E65" s="68">
        <v>61.151400000000002</v>
      </c>
      <c r="F65" s="64"/>
    </row>
    <row r="66" spans="1:6" x14ac:dyDescent="0.25">
      <c r="A66" s="11" t="s">
        <v>493</v>
      </c>
      <c r="B66" s="76">
        <v>642</v>
      </c>
      <c r="C66" s="66" t="s">
        <v>179</v>
      </c>
      <c r="D66" s="67">
        <v>0</v>
      </c>
      <c r="E66" s="68">
        <v>0</v>
      </c>
      <c r="F66" s="64"/>
    </row>
    <row r="67" spans="1:6" x14ac:dyDescent="0.25">
      <c r="A67" s="11" t="s">
        <v>494</v>
      </c>
      <c r="B67" s="76">
        <v>643</v>
      </c>
      <c r="C67" s="66" t="s">
        <v>182</v>
      </c>
      <c r="D67" s="67">
        <v>0</v>
      </c>
      <c r="E67" s="68">
        <v>0</v>
      </c>
      <c r="F67" s="64"/>
    </row>
    <row r="68" spans="1:6" x14ac:dyDescent="0.25">
      <c r="A68" s="11" t="s">
        <v>495</v>
      </c>
      <c r="B68" s="76">
        <v>644</v>
      </c>
      <c r="C68" s="66" t="s">
        <v>185</v>
      </c>
      <c r="D68" s="67">
        <v>702.66462999999999</v>
      </c>
      <c r="E68" s="68">
        <v>0</v>
      </c>
      <c r="F68" s="64"/>
    </row>
    <row r="69" spans="1:6" x14ac:dyDescent="0.25">
      <c r="A69" s="11" t="s">
        <v>496</v>
      </c>
      <c r="B69" s="76">
        <v>645</v>
      </c>
      <c r="C69" s="66" t="s">
        <v>188</v>
      </c>
      <c r="D69" s="67">
        <v>0</v>
      </c>
      <c r="E69" s="68">
        <v>0</v>
      </c>
      <c r="F69" s="64"/>
    </row>
    <row r="70" spans="1:6" x14ac:dyDescent="0.25">
      <c r="A70" s="11" t="s">
        <v>497</v>
      </c>
      <c r="B70" s="76">
        <v>648</v>
      </c>
      <c r="C70" s="66" t="s">
        <v>191</v>
      </c>
      <c r="D70" s="67">
        <v>0</v>
      </c>
      <c r="E70" s="68">
        <v>0</v>
      </c>
      <c r="F70" s="64"/>
    </row>
    <row r="71" spans="1:6" x14ac:dyDescent="0.25">
      <c r="A71" s="11" t="s">
        <v>498</v>
      </c>
      <c r="B71" s="76">
        <v>649</v>
      </c>
      <c r="C71" s="66" t="s">
        <v>194</v>
      </c>
      <c r="D71" s="67">
        <v>5110.2094900000002</v>
      </c>
      <c r="E71" s="68">
        <v>6063.3576999999996</v>
      </c>
      <c r="F71" s="64"/>
    </row>
    <row r="72" spans="1:6" ht="12.75" customHeight="1" x14ac:dyDescent="0.25">
      <c r="A72" s="11" t="s">
        <v>499</v>
      </c>
      <c r="B72" s="76" t="s">
        <v>500</v>
      </c>
      <c r="C72" s="66" t="s">
        <v>197</v>
      </c>
      <c r="D72" s="69">
        <f>SUM(D73:D79)</f>
        <v>17.851230000000001</v>
      </c>
      <c r="E72" s="70">
        <f>SUM(E73:E79)</f>
        <v>19.298999999999999</v>
      </c>
      <c r="F72" s="64"/>
    </row>
    <row r="73" spans="1:6" x14ac:dyDescent="0.25">
      <c r="A73" s="11" t="s">
        <v>501</v>
      </c>
      <c r="B73" s="76">
        <v>652</v>
      </c>
      <c r="C73" s="66" t="s">
        <v>200</v>
      </c>
      <c r="D73" s="67">
        <v>17.851230000000001</v>
      </c>
      <c r="E73" s="68">
        <v>0</v>
      </c>
      <c r="F73" s="64"/>
    </row>
    <row r="74" spans="1:6" x14ac:dyDescent="0.25">
      <c r="A74" s="11" t="s">
        <v>502</v>
      </c>
      <c r="B74" s="76">
        <v>653</v>
      </c>
      <c r="C74" s="66" t="s">
        <v>203</v>
      </c>
      <c r="D74" s="67">
        <v>0</v>
      </c>
      <c r="E74" s="68">
        <v>0</v>
      </c>
      <c r="F74" s="64"/>
    </row>
    <row r="75" spans="1:6" x14ac:dyDescent="0.25">
      <c r="A75" s="11" t="s">
        <v>503</v>
      </c>
      <c r="B75" s="76">
        <v>654</v>
      </c>
      <c r="C75" s="66" t="s">
        <v>206</v>
      </c>
      <c r="D75" s="67">
        <v>0</v>
      </c>
      <c r="E75" s="68">
        <v>0</v>
      </c>
      <c r="F75" s="64"/>
    </row>
    <row r="76" spans="1:6" x14ac:dyDescent="0.25">
      <c r="A76" s="11" t="s">
        <v>504</v>
      </c>
      <c r="B76" s="76">
        <v>655</v>
      </c>
      <c r="C76" s="66" t="s">
        <v>209</v>
      </c>
      <c r="D76" s="67">
        <v>0</v>
      </c>
      <c r="E76" s="68">
        <v>0</v>
      </c>
      <c r="F76" s="64"/>
    </row>
    <row r="77" spans="1:6" x14ac:dyDescent="0.25">
      <c r="A77" s="11" t="s">
        <v>505</v>
      </c>
      <c r="B77" s="76">
        <v>656</v>
      </c>
      <c r="C77" s="66" t="s">
        <v>212</v>
      </c>
      <c r="D77" s="67">
        <v>0</v>
      </c>
      <c r="E77" s="68">
        <v>0</v>
      </c>
      <c r="F77" s="64"/>
    </row>
    <row r="78" spans="1:6" x14ac:dyDescent="0.25">
      <c r="A78" s="11" t="s">
        <v>506</v>
      </c>
      <c r="B78" s="76">
        <v>657</v>
      </c>
      <c r="C78" s="66" t="s">
        <v>215</v>
      </c>
      <c r="D78" s="67">
        <v>0</v>
      </c>
      <c r="E78" s="68">
        <v>0</v>
      </c>
      <c r="F78" s="64"/>
    </row>
    <row r="79" spans="1:6" x14ac:dyDescent="0.25">
      <c r="A79" s="11" t="s">
        <v>507</v>
      </c>
      <c r="B79" s="76">
        <v>659</v>
      </c>
      <c r="C79" s="66" t="s">
        <v>218</v>
      </c>
      <c r="D79" s="67">
        <v>0</v>
      </c>
      <c r="E79" s="68">
        <v>19.298999999999999</v>
      </c>
      <c r="F79" s="64"/>
    </row>
    <row r="80" spans="1:6" x14ac:dyDescent="0.25">
      <c r="A80" s="11" t="s">
        <v>508</v>
      </c>
      <c r="B80" s="76" t="s">
        <v>509</v>
      </c>
      <c r="C80" s="66" t="s">
        <v>221</v>
      </c>
      <c r="D80" s="69">
        <f>SUM(D81:D83)</f>
        <v>0</v>
      </c>
      <c r="E80" s="70">
        <f>SUM(E81:E83)</f>
        <v>0</v>
      </c>
      <c r="F80" s="64"/>
    </row>
    <row r="81" spans="1:6" x14ac:dyDescent="0.25">
      <c r="A81" s="11" t="s">
        <v>510</v>
      </c>
      <c r="B81" s="76">
        <v>681</v>
      </c>
      <c r="C81" s="66" t="s">
        <v>224</v>
      </c>
      <c r="D81" s="67">
        <v>0</v>
      </c>
      <c r="E81" s="68">
        <v>0</v>
      </c>
      <c r="F81" s="64"/>
    </row>
    <row r="82" spans="1:6" x14ac:dyDescent="0.25">
      <c r="A82" s="11" t="s">
        <v>511</v>
      </c>
      <c r="B82" s="76">
        <v>682</v>
      </c>
      <c r="C82" s="66" t="s">
        <v>227</v>
      </c>
      <c r="D82" s="67">
        <v>0</v>
      </c>
      <c r="E82" s="68">
        <v>0</v>
      </c>
      <c r="F82" s="64"/>
    </row>
    <row r="83" spans="1:6" x14ac:dyDescent="0.25">
      <c r="A83" s="11" t="s">
        <v>512</v>
      </c>
      <c r="B83" s="76">
        <v>684</v>
      </c>
      <c r="C83" s="66" t="s">
        <v>230</v>
      </c>
      <c r="D83" s="67">
        <v>0</v>
      </c>
      <c r="E83" s="68">
        <v>0</v>
      </c>
      <c r="F83" s="64"/>
    </row>
    <row r="84" spans="1:6" x14ac:dyDescent="0.25">
      <c r="A84" s="11" t="s">
        <v>513</v>
      </c>
      <c r="B84" s="76" t="s">
        <v>514</v>
      </c>
      <c r="C84" s="66" t="s">
        <v>233</v>
      </c>
      <c r="D84" s="69">
        <f>D85</f>
        <v>16654.475999999999</v>
      </c>
      <c r="E84" s="70">
        <f>E85</f>
        <v>0</v>
      </c>
      <c r="F84" s="64"/>
    </row>
    <row r="85" spans="1:6" x14ac:dyDescent="0.25">
      <c r="A85" s="11" t="s">
        <v>515</v>
      </c>
      <c r="B85" s="76">
        <v>691</v>
      </c>
      <c r="C85" s="66" t="s">
        <v>236</v>
      </c>
      <c r="D85" s="67">
        <v>16654.475999999999</v>
      </c>
      <c r="E85" s="68">
        <v>0</v>
      </c>
      <c r="F85" s="64"/>
    </row>
    <row r="86" spans="1:6" ht="25.5" x14ac:dyDescent="0.25">
      <c r="A86" s="11" t="s">
        <v>516</v>
      </c>
      <c r="B86" s="77" t="s">
        <v>517</v>
      </c>
      <c r="C86" s="66" t="s">
        <v>239</v>
      </c>
      <c r="D86" s="69">
        <f>D50+D54+D59+D64+D72+D80+D84</f>
        <v>195879.70758000002</v>
      </c>
      <c r="E86" s="70">
        <f>E50+E54+E59+E64+E72+E80+E84</f>
        <v>40043.608299999993</v>
      </c>
      <c r="F86" s="64"/>
    </row>
    <row r="87" spans="1:6" x14ac:dyDescent="0.25">
      <c r="A87" s="78" t="s">
        <v>518</v>
      </c>
      <c r="B87" s="76" t="s">
        <v>519</v>
      </c>
      <c r="C87" s="66" t="s">
        <v>242</v>
      </c>
      <c r="D87" s="69">
        <f>D86-D48</f>
        <v>12359.031550000043</v>
      </c>
      <c r="E87" s="70">
        <f>E86-E48</f>
        <v>11295.67421999999</v>
      </c>
      <c r="F87" s="64"/>
    </row>
    <row r="88" spans="1:6" x14ac:dyDescent="0.25">
      <c r="A88" s="11" t="s">
        <v>520</v>
      </c>
      <c r="B88" s="76">
        <v>591</v>
      </c>
      <c r="C88" s="66" t="s">
        <v>245</v>
      </c>
      <c r="D88" s="67">
        <v>0</v>
      </c>
      <c r="E88" s="68">
        <v>0</v>
      </c>
      <c r="F88" s="64"/>
    </row>
    <row r="89" spans="1:6" x14ac:dyDescent="0.25">
      <c r="A89" s="78" t="s">
        <v>521</v>
      </c>
      <c r="B89" s="76" t="s">
        <v>522</v>
      </c>
      <c r="C89" s="66" t="s">
        <v>248</v>
      </c>
      <c r="D89" s="67">
        <f>D87-D88</f>
        <v>12359.031550000043</v>
      </c>
      <c r="E89" s="68">
        <f>E87-E88</f>
        <v>11295.67421999999</v>
      </c>
      <c r="F89" s="64"/>
    </row>
    <row r="90" spans="1:6" ht="24" customHeight="1" x14ac:dyDescent="0.25">
      <c r="A90" s="1123"/>
      <c r="B90" s="1124"/>
      <c r="C90" s="1125"/>
      <c r="D90" s="1126" t="s">
        <v>523</v>
      </c>
      <c r="E90" s="1127"/>
      <c r="F90" s="2"/>
    </row>
    <row r="91" spans="1:6" ht="12.75" customHeight="1" x14ac:dyDescent="0.25">
      <c r="A91" s="79" t="s">
        <v>524</v>
      </c>
      <c r="B91" s="80" t="s">
        <v>525</v>
      </c>
      <c r="C91" s="37" t="s">
        <v>251</v>
      </c>
      <c r="D91" s="1128">
        <f>+D87+E87</f>
        <v>23654.705770000033</v>
      </c>
      <c r="E91" s="1129"/>
    </row>
    <row r="92" spans="1:6" ht="12.75" customHeight="1" thickBot="1" x14ac:dyDescent="0.3">
      <c r="A92" s="81" t="s">
        <v>526</v>
      </c>
      <c r="B92" s="39" t="s">
        <v>527</v>
      </c>
      <c r="C92" s="23" t="s">
        <v>254</v>
      </c>
      <c r="D92" s="1130">
        <f>+D89+E89</f>
        <v>23654.705770000033</v>
      </c>
      <c r="E92" s="1131"/>
    </row>
    <row r="93" spans="1:6" ht="12.75" customHeight="1" x14ac:dyDescent="0.25">
      <c r="A93" s="82"/>
      <c r="B93" s="45"/>
      <c r="C93" s="45"/>
    </row>
    <row r="94" spans="1:6" ht="12.75" customHeight="1" x14ac:dyDescent="0.25">
      <c r="A94" s="41" t="s">
        <v>400</v>
      </c>
      <c r="B94" s="45"/>
      <c r="C94" s="45"/>
    </row>
    <row r="95" spans="1:6" ht="12.75" customHeight="1" x14ac:dyDescent="0.25">
      <c r="A95" s="46" t="s">
        <v>528</v>
      </c>
      <c r="B95" s="45"/>
      <c r="C95" s="45"/>
    </row>
    <row r="96" spans="1:6" x14ac:dyDescent="0.25">
      <c r="A96" s="1" t="s">
        <v>529</v>
      </c>
      <c r="B96" s="47"/>
      <c r="C96" s="47"/>
    </row>
    <row r="97" spans="1:3" x14ac:dyDescent="0.25">
      <c r="A97" s="46" t="s">
        <v>410</v>
      </c>
      <c r="B97" s="47"/>
      <c r="C97" s="47"/>
    </row>
    <row r="98" spans="1:3" x14ac:dyDescent="0.25">
      <c r="A98" s="46" t="s">
        <v>411</v>
      </c>
    </row>
  </sheetData>
  <mergeCells count="10">
    <mergeCell ref="A90:C90"/>
    <mergeCell ref="D90:E90"/>
    <mergeCell ref="D91:E91"/>
    <mergeCell ref="D92:E92"/>
    <mergeCell ref="A1:E1"/>
    <mergeCell ref="A2:E2"/>
    <mergeCell ref="A3:E3"/>
    <mergeCell ref="A4:E4"/>
    <mergeCell ref="B6:C6"/>
    <mergeCell ref="A49:E49"/>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opLeftCell="A10" workbookViewId="0">
      <selection activeCell="B37" sqref="B37"/>
    </sheetView>
  </sheetViews>
  <sheetFormatPr defaultRowHeight="12.75" x14ac:dyDescent="0.25"/>
  <cols>
    <col min="1" max="1" width="46.85546875" style="174" customWidth="1"/>
    <col min="2" max="2" width="14.5703125" style="174" customWidth="1"/>
    <col min="3" max="3" width="15" style="174" customWidth="1"/>
    <col min="4" max="4" width="17.42578125" style="174" customWidth="1"/>
    <col min="5" max="256" width="9.140625" style="174"/>
    <col min="257" max="257" width="46.85546875" style="174" customWidth="1"/>
    <col min="258" max="258" width="14.5703125" style="174" customWidth="1"/>
    <col min="259" max="259" width="15" style="174" customWidth="1"/>
    <col min="260" max="260" width="17.42578125" style="174" customWidth="1"/>
    <col min="261" max="512" width="9.140625" style="174"/>
    <col min="513" max="513" width="46.85546875" style="174" customWidth="1"/>
    <col min="514" max="514" width="14.5703125" style="174" customWidth="1"/>
    <col min="515" max="515" width="15" style="174" customWidth="1"/>
    <col min="516" max="516" width="17.42578125" style="174" customWidth="1"/>
    <col min="517" max="768" width="9.140625" style="174"/>
    <col min="769" max="769" width="46.85546875" style="174" customWidth="1"/>
    <col min="770" max="770" width="14.5703125" style="174" customWidth="1"/>
    <col min="771" max="771" width="15" style="174" customWidth="1"/>
    <col min="772" max="772" width="17.42578125" style="174" customWidth="1"/>
    <col min="773" max="1024" width="9.140625" style="174"/>
    <col min="1025" max="1025" width="46.85546875" style="174" customWidth="1"/>
    <col min="1026" max="1026" width="14.5703125" style="174" customWidth="1"/>
    <col min="1027" max="1027" width="15" style="174" customWidth="1"/>
    <col min="1028" max="1028" width="17.42578125" style="174" customWidth="1"/>
    <col min="1029" max="1280" width="9.140625" style="174"/>
    <col min="1281" max="1281" width="46.85546875" style="174" customWidth="1"/>
    <col min="1282" max="1282" width="14.5703125" style="174" customWidth="1"/>
    <col min="1283" max="1283" width="15" style="174" customWidth="1"/>
    <col min="1284" max="1284" width="17.42578125" style="174" customWidth="1"/>
    <col min="1285" max="1536" width="9.140625" style="174"/>
    <col min="1537" max="1537" width="46.85546875" style="174" customWidth="1"/>
    <col min="1538" max="1538" width="14.5703125" style="174" customWidth="1"/>
    <col min="1539" max="1539" width="15" style="174" customWidth="1"/>
    <col min="1540" max="1540" width="17.42578125" style="174" customWidth="1"/>
    <col min="1541" max="1792" width="9.140625" style="174"/>
    <col min="1793" max="1793" width="46.85546875" style="174" customWidth="1"/>
    <col min="1794" max="1794" width="14.5703125" style="174" customWidth="1"/>
    <col min="1795" max="1795" width="15" style="174" customWidth="1"/>
    <col min="1796" max="1796" width="17.42578125" style="174" customWidth="1"/>
    <col min="1797" max="2048" width="9.140625" style="174"/>
    <col min="2049" max="2049" width="46.85546875" style="174" customWidth="1"/>
    <col min="2050" max="2050" width="14.5703125" style="174" customWidth="1"/>
    <col min="2051" max="2051" width="15" style="174" customWidth="1"/>
    <col min="2052" max="2052" width="17.42578125" style="174" customWidth="1"/>
    <col min="2053" max="2304" width="9.140625" style="174"/>
    <col min="2305" max="2305" width="46.85546875" style="174" customWidth="1"/>
    <col min="2306" max="2306" width="14.5703125" style="174" customWidth="1"/>
    <col min="2307" max="2307" width="15" style="174" customWidth="1"/>
    <col min="2308" max="2308" width="17.42578125" style="174" customWidth="1"/>
    <col min="2309" max="2560" width="9.140625" style="174"/>
    <col min="2561" max="2561" width="46.85546875" style="174" customWidth="1"/>
    <col min="2562" max="2562" width="14.5703125" style="174" customWidth="1"/>
    <col min="2563" max="2563" width="15" style="174" customWidth="1"/>
    <col min="2564" max="2564" width="17.42578125" style="174" customWidth="1"/>
    <col min="2565" max="2816" width="9.140625" style="174"/>
    <col min="2817" max="2817" width="46.85546875" style="174" customWidth="1"/>
    <col min="2818" max="2818" width="14.5703125" style="174" customWidth="1"/>
    <col min="2819" max="2819" width="15" style="174" customWidth="1"/>
    <col min="2820" max="2820" width="17.42578125" style="174" customWidth="1"/>
    <col min="2821" max="3072" width="9.140625" style="174"/>
    <col min="3073" max="3073" width="46.85546875" style="174" customWidth="1"/>
    <col min="3074" max="3074" width="14.5703125" style="174" customWidth="1"/>
    <col min="3075" max="3075" width="15" style="174" customWidth="1"/>
    <col min="3076" max="3076" width="17.42578125" style="174" customWidth="1"/>
    <col min="3077" max="3328" width="9.140625" style="174"/>
    <col min="3329" max="3329" width="46.85546875" style="174" customWidth="1"/>
    <col min="3330" max="3330" width="14.5703125" style="174" customWidth="1"/>
    <col min="3331" max="3331" width="15" style="174" customWidth="1"/>
    <col min="3332" max="3332" width="17.42578125" style="174" customWidth="1"/>
    <col min="3333" max="3584" width="9.140625" style="174"/>
    <col min="3585" max="3585" width="46.85546875" style="174" customWidth="1"/>
    <col min="3586" max="3586" width="14.5703125" style="174" customWidth="1"/>
    <col min="3587" max="3587" width="15" style="174" customWidth="1"/>
    <col min="3588" max="3588" width="17.42578125" style="174" customWidth="1"/>
    <col min="3589" max="3840" width="9.140625" style="174"/>
    <col min="3841" max="3841" width="46.85546875" style="174" customWidth="1"/>
    <col min="3842" max="3842" width="14.5703125" style="174" customWidth="1"/>
    <col min="3843" max="3843" width="15" style="174" customWidth="1"/>
    <col min="3844" max="3844" width="17.42578125" style="174" customWidth="1"/>
    <col min="3845" max="4096" width="9.140625" style="174"/>
    <col min="4097" max="4097" width="46.85546875" style="174" customWidth="1"/>
    <col min="4098" max="4098" width="14.5703125" style="174" customWidth="1"/>
    <col min="4099" max="4099" width="15" style="174" customWidth="1"/>
    <col min="4100" max="4100" width="17.42578125" style="174" customWidth="1"/>
    <col min="4101" max="4352" width="9.140625" style="174"/>
    <col min="4353" max="4353" width="46.85546875" style="174" customWidth="1"/>
    <col min="4354" max="4354" width="14.5703125" style="174" customWidth="1"/>
    <col min="4355" max="4355" width="15" style="174" customWidth="1"/>
    <col min="4356" max="4356" width="17.42578125" style="174" customWidth="1"/>
    <col min="4357" max="4608" width="9.140625" style="174"/>
    <col min="4609" max="4609" width="46.85546875" style="174" customWidth="1"/>
    <col min="4610" max="4610" width="14.5703125" style="174" customWidth="1"/>
    <col min="4611" max="4611" width="15" style="174" customWidth="1"/>
    <col min="4612" max="4612" width="17.42578125" style="174" customWidth="1"/>
    <col min="4613" max="4864" width="9.140625" style="174"/>
    <col min="4865" max="4865" width="46.85546875" style="174" customWidth="1"/>
    <col min="4866" max="4866" width="14.5703125" style="174" customWidth="1"/>
    <col min="4867" max="4867" width="15" style="174" customWidth="1"/>
    <col min="4868" max="4868" width="17.42578125" style="174" customWidth="1"/>
    <col min="4869" max="5120" width="9.140625" style="174"/>
    <col min="5121" max="5121" width="46.85546875" style="174" customWidth="1"/>
    <col min="5122" max="5122" width="14.5703125" style="174" customWidth="1"/>
    <col min="5123" max="5123" width="15" style="174" customWidth="1"/>
    <col min="5124" max="5124" width="17.42578125" style="174" customWidth="1"/>
    <col min="5125" max="5376" width="9.140625" style="174"/>
    <col min="5377" max="5377" width="46.85546875" style="174" customWidth="1"/>
    <col min="5378" max="5378" width="14.5703125" style="174" customWidth="1"/>
    <col min="5379" max="5379" width="15" style="174" customWidth="1"/>
    <col min="5380" max="5380" width="17.42578125" style="174" customWidth="1"/>
    <col min="5381" max="5632" width="9.140625" style="174"/>
    <col min="5633" max="5633" width="46.85546875" style="174" customWidth="1"/>
    <col min="5634" max="5634" width="14.5703125" style="174" customWidth="1"/>
    <col min="5635" max="5635" width="15" style="174" customWidth="1"/>
    <col min="5636" max="5636" width="17.42578125" style="174" customWidth="1"/>
    <col min="5637" max="5888" width="9.140625" style="174"/>
    <col min="5889" max="5889" width="46.85546875" style="174" customWidth="1"/>
    <col min="5890" max="5890" width="14.5703125" style="174" customWidth="1"/>
    <col min="5891" max="5891" width="15" style="174" customWidth="1"/>
    <col min="5892" max="5892" width="17.42578125" style="174" customWidth="1"/>
    <col min="5893" max="6144" width="9.140625" style="174"/>
    <col min="6145" max="6145" width="46.85546875" style="174" customWidth="1"/>
    <col min="6146" max="6146" width="14.5703125" style="174" customWidth="1"/>
    <col min="6147" max="6147" width="15" style="174" customWidth="1"/>
    <col min="6148" max="6148" width="17.42578125" style="174" customWidth="1"/>
    <col min="6149" max="6400" width="9.140625" style="174"/>
    <col min="6401" max="6401" width="46.85546875" style="174" customWidth="1"/>
    <col min="6402" max="6402" width="14.5703125" style="174" customWidth="1"/>
    <col min="6403" max="6403" width="15" style="174" customWidth="1"/>
    <col min="6404" max="6404" width="17.42578125" style="174" customWidth="1"/>
    <col min="6405" max="6656" width="9.140625" style="174"/>
    <col min="6657" max="6657" width="46.85546875" style="174" customWidth="1"/>
    <col min="6658" max="6658" width="14.5703125" style="174" customWidth="1"/>
    <col min="6659" max="6659" width="15" style="174" customWidth="1"/>
    <col min="6660" max="6660" width="17.42578125" style="174" customWidth="1"/>
    <col min="6661" max="6912" width="9.140625" style="174"/>
    <col min="6913" max="6913" width="46.85546875" style="174" customWidth="1"/>
    <col min="6914" max="6914" width="14.5703125" style="174" customWidth="1"/>
    <col min="6915" max="6915" width="15" style="174" customWidth="1"/>
    <col min="6916" max="6916" width="17.42578125" style="174" customWidth="1"/>
    <col min="6917" max="7168" width="9.140625" style="174"/>
    <col min="7169" max="7169" width="46.85546875" style="174" customWidth="1"/>
    <col min="7170" max="7170" width="14.5703125" style="174" customWidth="1"/>
    <col min="7171" max="7171" width="15" style="174" customWidth="1"/>
    <col min="7172" max="7172" width="17.42578125" style="174" customWidth="1"/>
    <col min="7173" max="7424" width="9.140625" style="174"/>
    <col min="7425" max="7425" width="46.85546875" style="174" customWidth="1"/>
    <col min="7426" max="7426" width="14.5703125" style="174" customWidth="1"/>
    <col min="7427" max="7427" width="15" style="174" customWidth="1"/>
    <col min="7428" max="7428" width="17.42578125" style="174" customWidth="1"/>
    <col min="7429" max="7680" width="9.140625" style="174"/>
    <col min="7681" max="7681" width="46.85546875" style="174" customWidth="1"/>
    <col min="7682" max="7682" width="14.5703125" style="174" customWidth="1"/>
    <col min="7683" max="7683" width="15" style="174" customWidth="1"/>
    <col min="7684" max="7684" width="17.42578125" style="174" customWidth="1"/>
    <col min="7685" max="7936" width="9.140625" style="174"/>
    <col min="7937" max="7937" width="46.85546875" style="174" customWidth="1"/>
    <col min="7938" max="7938" width="14.5703125" style="174" customWidth="1"/>
    <col min="7939" max="7939" width="15" style="174" customWidth="1"/>
    <col min="7940" max="7940" width="17.42578125" style="174" customWidth="1"/>
    <col min="7941" max="8192" width="9.140625" style="174"/>
    <col min="8193" max="8193" width="46.85546875" style="174" customWidth="1"/>
    <col min="8194" max="8194" width="14.5703125" style="174" customWidth="1"/>
    <col min="8195" max="8195" width="15" style="174" customWidth="1"/>
    <col min="8196" max="8196" width="17.42578125" style="174" customWidth="1"/>
    <col min="8197" max="8448" width="9.140625" style="174"/>
    <col min="8449" max="8449" width="46.85546875" style="174" customWidth="1"/>
    <col min="8450" max="8450" width="14.5703125" style="174" customWidth="1"/>
    <col min="8451" max="8451" width="15" style="174" customWidth="1"/>
    <col min="8452" max="8452" width="17.42578125" style="174" customWidth="1"/>
    <col min="8453" max="8704" width="9.140625" style="174"/>
    <col min="8705" max="8705" width="46.85546875" style="174" customWidth="1"/>
    <col min="8706" max="8706" width="14.5703125" style="174" customWidth="1"/>
    <col min="8707" max="8707" width="15" style="174" customWidth="1"/>
    <col min="8708" max="8708" width="17.42578125" style="174" customWidth="1"/>
    <col min="8709" max="8960" width="9.140625" style="174"/>
    <col min="8961" max="8961" width="46.85546875" style="174" customWidth="1"/>
    <col min="8962" max="8962" width="14.5703125" style="174" customWidth="1"/>
    <col min="8963" max="8963" width="15" style="174" customWidth="1"/>
    <col min="8964" max="8964" width="17.42578125" style="174" customWidth="1"/>
    <col min="8965" max="9216" width="9.140625" style="174"/>
    <col min="9217" max="9217" width="46.85546875" style="174" customWidth="1"/>
    <col min="9218" max="9218" width="14.5703125" style="174" customWidth="1"/>
    <col min="9219" max="9219" width="15" style="174" customWidth="1"/>
    <col min="9220" max="9220" width="17.42578125" style="174" customWidth="1"/>
    <col min="9221" max="9472" width="9.140625" style="174"/>
    <col min="9473" max="9473" width="46.85546875" style="174" customWidth="1"/>
    <col min="9474" max="9474" width="14.5703125" style="174" customWidth="1"/>
    <col min="9475" max="9475" width="15" style="174" customWidth="1"/>
    <col min="9476" max="9476" width="17.42578125" style="174" customWidth="1"/>
    <col min="9477" max="9728" width="9.140625" style="174"/>
    <col min="9729" max="9729" width="46.85546875" style="174" customWidth="1"/>
    <col min="9730" max="9730" width="14.5703125" style="174" customWidth="1"/>
    <col min="9731" max="9731" width="15" style="174" customWidth="1"/>
    <col min="9732" max="9732" width="17.42578125" style="174" customWidth="1"/>
    <col min="9733" max="9984" width="9.140625" style="174"/>
    <col min="9985" max="9985" width="46.85546875" style="174" customWidth="1"/>
    <col min="9986" max="9986" width="14.5703125" style="174" customWidth="1"/>
    <col min="9987" max="9987" width="15" style="174" customWidth="1"/>
    <col min="9988" max="9988" width="17.42578125" style="174" customWidth="1"/>
    <col min="9989" max="10240" width="9.140625" style="174"/>
    <col min="10241" max="10241" width="46.85546875" style="174" customWidth="1"/>
    <col min="10242" max="10242" width="14.5703125" style="174" customWidth="1"/>
    <col min="10243" max="10243" width="15" style="174" customWidth="1"/>
    <col min="10244" max="10244" width="17.42578125" style="174" customWidth="1"/>
    <col min="10245" max="10496" width="9.140625" style="174"/>
    <col min="10497" max="10497" width="46.85546875" style="174" customWidth="1"/>
    <col min="10498" max="10498" width="14.5703125" style="174" customWidth="1"/>
    <col min="10499" max="10499" width="15" style="174" customWidth="1"/>
    <col min="10500" max="10500" width="17.42578125" style="174" customWidth="1"/>
    <col min="10501" max="10752" width="9.140625" style="174"/>
    <col min="10753" max="10753" width="46.85546875" style="174" customWidth="1"/>
    <col min="10754" max="10754" width="14.5703125" style="174" customWidth="1"/>
    <col min="10755" max="10755" width="15" style="174" customWidth="1"/>
    <col min="10756" max="10756" width="17.42578125" style="174" customWidth="1"/>
    <col min="10757" max="11008" width="9.140625" style="174"/>
    <col min="11009" max="11009" width="46.85546875" style="174" customWidth="1"/>
    <col min="11010" max="11010" width="14.5703125" style="174" customWidth="1"/>
    <col min="11011" max="11011" width="15" style="174" customWidth="1"/>
    <col min="11012" max="11012" width="17.42578125" style="174" customWidth="1"/>
    <col min="11013" max="11264" width="9.140625" style="174"/>
    <col min="11265" max="11265" width="46.85546875" style="174" customWidth="1"/>
    <col min="11266" max="11266" width="14.5703125" style="174" customWidth="1"/>
    <col min="11267" max="11267" width="15" style="174" customWidth="1"/>
    <col min="11268" max="11268" width="17.42578125" style="174" customWidth="1"/>
    <col min="11269" max="11520" width="9.140625" style="174"/>
    <col min="11521" max="11521" width="46.85546875" style="174" customWidth="1"/>
    <col min="11522" max="11522" width="14.5703125" style="174" customWidth="1"/>
    <col min="11523" max="11523" width="15" style="174" customWidth="1"/>
    <col min="11524" max="11524" width="17.42578125" style="174" customWidth="1"/>
    <col min="11525" max="11776" width="9.140625" style="174"/>
    <col min="11777" max="11777" width="46.85546875" style="174" customWidth="1"/>
    <col min="11778" max="11778" width="14.5703125" style="174" customWidth="1"/>
    <col min="11779" max="11779" width="15" style="174" customWidth="1"/>
    <col min="11780" max="11780" width="17.42578125" style="174" customWidth="1"/>
    <col min="11781" max="12032" width="9.140625" style="174"/>
    <col min="12033" max="12033" width="46.85546875" style="174" customWidth="1"/>
    <col min="12034" max="12034" width="14.5703125" style="174" customWidth="1"/>
    <col min="12035" max="12035" width="15" style="174" customWidth="1"/>
    <col min="12036" max="12036" width="17.42578125" style="174" customWidth="1"/>
    <col min="12037" max="12288" width="9.140625" style="174"/>
    <col min="12289" max="12289" width="46.85546875" style="174" customWidth="1"/>
    <col min="12290" max="12290" width="14.5703125" style="174" customWidth="1"/>
    <col min="12291" max="12291" width="15" style="174" customWidth="1"/>
    <col min="12292" max="12292" width="17.42578125" style="174" customWidth="1"/>
    <col min="12293" max="12544" width="9.140625" style="174"/>
    <col min="12545" max="12545" width="46.85546875" style="174" customWidth="1"/>
    <col min="12546" max="12546" width="14.5703125" style="174" customWidth="1"/>
    <col min="12547" max="12547" width="15" style="174" customWidth="1"/>
    <col min="12548" max="12548" width="17.42578125" style="174" customWidth="1"/>
    <col min="12549" max="12800" width="9.140625" style="174"/>
    <col min="12801" max="12801" width="46.85546875" style="174" customWidth="1"/>
    <col min="12802" max="12802" width="14.5703125" style="174" customWidth="1"/>
    <col min="12803" max="12803" width="15" style="174" customWidth="1"/>
    <col min="12804" max="12804" width="17.42578125" style="174" customWidth="1"/>
    <col min="12805" max="13056" width="9.140625" style="174"/>
    <col min="13057" max="13057" width="46.85546875" style="174" customWidth="1"/>
    <col min="13058" max="13058" width="14.5703125" style="174" customWidth="1"/>
    <col min="13059" max="13059" width="15" style="174" customWidth="1"/>
    <col min="13060" max="13060" width="17.42578125" style="174" customWidth="1"/>
    <col min="13061" max="13312" width="9.140625" style="174"/>
    <col min="13313" max="13313" width="46.85546875" style="174" customWidth="1"/>
    <col min="13314" max="13314" width="14.5703125" style="174" customWidth="1"/>
    <col min="13315" max="13315" width="15" style="174" customWidth="1"/>
    <col min="13316" max="13316" width="17.42578125" style="174" customWidth="1"/>
    <col min="13317" max="13568" width="9.140625" style="174"/>
    <col min="13569" max="13569" width="46.85546875" style="174" customWidth="1"/>
    <col min="13570" max="13570" width="14.5703125" style="174" customWidth="1"/>
    <col min="13571" max="13571" width="15" style="174" customWidth="1"/>
    <col min="13572" max="13572" width="17.42578125" style="174" customWidth="1"/>
    <col min="13573" max="13824" width="9.140625" style="174"/>
    <col min="13825" max="13825" width="46.85546875" style="174" customWidth="1"/>
    <col min="13826" max="13826" width="14.5703125" style="174" customWidth="1"/>
    <col min="13827" max="13827" width="15" style="174" customWidth="1"/>
    <col min="13828" max="13828" width="17.42578125" style="174" customWidth="1"/>
    <col min="13829" max="14080" width="9.140625" style="174"/>
    <col min="14081" max="14081" width="46.85546875" style="174" customWidth="1"/>
    <col min="14082" max="14082" width="14.5703125" style="174" customWidth="1"/>
    <col min="14083" max="14083" width="15" style="174" customWidth="1"/>
    <col min="14084" max="14084" width="17.42578125" style="174" customWidth="1"/>
    <col min="14085" max="14336" width="9.140625" style="174"/>
    <col min="14337" max="14337" width="46.85546875" style="174" customWidth="1"/>
    <col min="14338" max="14338" width="14.5703125" style="174" customWidth="1"/>
    <col min="14339" max="14339" width="15" style="174" customWidth="1"/>
    <col min="14340" max="14340" width="17.42578125" style="174" customWidth="1"/>
    <col min="14341" max="14592" width="9.140625" style="174"/>
    <col min="14593" max="14593" width="46.85546875" style="174" customWidth="1"/>
    <col min="14594" max="14594" width="14.5703125" style="174" customWidth="1"/>
    <col min="14595" max="14595" width="15" style="174" customWidth="1"/>
    <col min="14596" max="14596" width="17.42578125" style="174" customWidth="1"/>
    <col min="14597" max="14848" width="9.140625" style="174"/>
    <col min="14849" max="14849" width="46.85546875" style="174" customWidth="1"/>
    <col min="14850" max="14850" width="14.5703125" style="174" customWidth="1"/>
    <col min="14851" max="14851" width="15" style="174" customWidth="1"/>
    <col min="14852" max="14852" width="17.42578125" style="174" customWidth="1"/>
    <col min="14853" max="15104" width="9.140625" style="174"/>
    <col min="15105" max="15105" width="46.85546875" style="174" customWidth="1"/>
    <col min="15106" max="15106" width="14.5703125" style="174" customWidth="1"/>
    <col min="15107" max="15107" width="15" style="174" customWidth="1"/>
    <col min="15108" max="15108" width="17.42578125" style="174" customWidth="1"/>
    <col min="15109" max="15360" width="9.140625" style="174"/>
    <col min="15361" max="15361" width="46.85546875" style="174" customWidth="1"/>
    <col min="15362" max="15362" width="14.5703125" style="174" customWidth="1"/>
    <col min="15363" max="15363" width="15" style="174" customWidth="1"/>
    <col min="15364" max="15364" width="17.42578125" style="174" customWidth="1"/>
    <col min="15365" max="15616" width="9.140625" style="174"/>
    <col min="15617" max="15617" width="46.85546875" style="174" customWidth="1"/>
    <col min="15618" max="15618" width="14.5703125" style="174" customWidth="1"/>
    <col min="15619" max="15619" width="15" style="174" customWidth="1"/>
    <col min="15620" max="15620" width="17.42578125" style="174" customWidth="1"/>
    <col min="15621" max="15872" width="9.140625" style="174"/>
    <col min="15873" max="15873" width="46.85546875" style="174" customWidth="1"/>
    <col min="15874" max="15874" width="14.5703125" style="174" customWidth="1"/>
    <col min="15875" max="15875" width="15" style="174" customWidth="1"/>
    <col min="15876" max="15876" width="17.42578125" style="174" customWidth="1"/>
    <col min="15877" max="16128" width="9.140625" style="174"/>
    <col min="16129" max="16129" width="46.85546875" style="174" customWidth="1"/>
    <col min="16130" max="16130" width="14.5703125" style="174" customWidth="1"/>
    <col min="16131" max="16131" width="15" style="174" customWidth="1"/>
    <col min="16132" max="16132" width="17.42578125" style="174" customWidth="1"/>
    <col min="16133" max="16384" width="9.140625" style="174"/>
  </cols>
  <sheetData>
    <row r="1" spans="1:7" ht="15.75" x14ac:dyDescent="0.25">
      <c r="A1" s="172" t="s">
        <v>1036</v>
      </c>
      <c r="B1" s="173"/>
      <c r="C1" s="173"/>
      <c r="E1" s="678"/>
      <c r="F1" s="173"/>
      <c r="G1" s="173"/>
    </row>
    <row r="2" spans="1:7" ht="15" x14ac:dyDescent="0.2">
      <c r="A2" s="253" t="s">
        <v>1037</v>
      </c>
      <c r="B2" s="173"/>
      <c r="C2" s="173"/>
      <c r="E2" s="499"/>
      <c r="F2" s="173"/>
      <c r="G2" s="173"/>
    </row>
    <row r="3" spans="1:7" s="249" customFormat="1" ht="13.5" thickBot="1" x14ac:dyDescent="0.25">
      <c r="A3" s="499"/>
      <c r="B3" s="499"/>
      <c r="C3" s="499"/>
      <c r="D3" s="177" t="s">
        <v>533</v>
      </c>
      <c r="E3" s="176"/>
      <c r="F3" s="176"/>
      <c r="G3" s="176"/>
    </row>
    <row r="4" spans="1:7" ht="26.25" thickBot="1" x14ac:dyDescent="0.3">
      <c r="A4" s="355" t="s">
        <v>1038</v>
      </c>
      <c r="B4" s="679" t="s">
        <v>1039</v>
      </c>
      <c r="C4" s="680" t="s">
        <v>1040</v>
      </c>
      <c r="D4" s="681" t="s">
        <v>1041</v>
      </c>
      <c r="E4" s="173"/>
      <c r="F4" s="173"/>
      <c r="G4" s="173"/>
    </row>
    <row r="5" spans="1:7" x14ac:dyDescent="0.25">
      <c r="A5" s="682" t="s">
        <v>1042</v>
      </c>
      <c r="B5" s="683">
        <v>263</v>
      </c>
      <c r="C5" s="684">
        <v>45</v>
      </c>
      <c r="D5" s="685">
        <f>SUM(B5:C5)</f>
        <v>308</v>
      </c>
      <c r="E5" s="173"/>
      <c r="F5" s="641"/>
      <c r="G5" s="173"/>
    </row>
    <row r="6" spans="1:7" x14ac:dyDescent="0.25">
      <c r="A6" s="686" t="s">
        <v>1043</v>
      </c>
      <c r="B6" s="687">
        <v>1048</v>
      </c>
      <c r="C6" s="398">
        <v>5466</v>
      </c>
      <c r="D6" s="685">
        <f t="shared" ref="D6:D22" si="0">SUM(B6:C6)</f>
        <v>6514</v>
      </c>
      <c r="E6" s="173"/>
      <c r="F6" s="688"/>
      <c r="G6" s="173"/>
    </row>
    <row r="7" spans="1:7" x14ac:dyDescent="0.25">
      <c r="A7" s="686" t="s">
        <v>1044</v>
      </c>
      <c r="B7" s="687">
        <v>-31</v>
      </c>
      <c r="C7" s="398">
        <v>4892</v>
      </c>
      <c r="D7" s="685">
        <f t="shared" si="0"/>
        <v>4861</v>
      </c>
      <c r="E7" s="173"/>
      <c r="F7" s="688"/>
      <c r="G7" s="173"/>
    </row>
    <row r="8" spans="1:7" x14ac:dyDescent="0.25">
      <c r="A8" s="686" t="s">
        <v>1045</v>
      </c>
      <c r="B8" s="687">
        <v>-1456</v>
      </c>
      <c r="C8" s="398">
        <v>3464</v>
      </c>
      <c r="D8" s="685">
        <f t="shared" si="0"/>
        <v>2008</v>
      </c>
      <c r="E8" s="173"/>
      <c r="F8" s="688"/>
      <c r="G8" s="173"/>
    </row>
    <row r="9" spans="1:7" x14ac:dyDescent="0.25">
      <c r="A9" s="686" t="s">
        <v>1046</v>
      </c>
      <c r="B9" s="687">
        <v>0</v>
      </c>
      <c r="C9" s="398">
        <v>419</v>
      </c>
      <c r="D9" s="685">
        <f t="shared" si="0"/>
        <v>419</v>
      </c>
      <c r="E9" s="173"/>
      <c r="F9" s="173"/>
      <c r="G9" s="173"/>
    </row>
    <row r="10" spans="1:7" ht="12.75" customHeight="1" x14ac:dyDescent="0.25">
      <c r="A10" s="686" t="s">
        <v>1047</v>
      </c>
      <c r="B10" s="687">
        <v>463</v>
      </c>
      <c r="C10" s="398">
        <v>2057</v>
      </c>
      <c r="D10" s="685">
        <f t="shared" si="0"/>
        <v>2520</v>
      </c>
      <c r="E10" s="173"/>
      <c r="F10" s="173"/>
      <c r="G10" s="173"/>
    </row>
    <row r="11" spans="1:7" x14ac:dyDescent="0.25">
      <c r="A11" s="686" t="s">
        <v>1048</v>
      </c>
      <c r="B11" s="687">
        <v>0</v>
      </c>
      <c r="C11" s="398">
        <v>107</v>
      </c>
      <c r="D11" s="685">
        <f t="shared" si="0"/>
        <v>107</v>
      </c>
      <c r="E11" s="641"/>
      <c r="F11" s="173"/>
      <c r="G11" s="173"/>
    </row>
    <row r="12" spans="1:7" x14ac:dyDescent="0.25">
      <c r="A12" s="689" t="s">
        <v>1049</v>
      </c>
      <c r="B12" s="687">
        <v>214</v>
      </c>
      <c r="C12" s="398">
        <v>3165</v>
      </c>
      <c r="D12" s="685">
        <f t="shared" si="0"/>
        <v>3379</v>
      </c>
      <c r="E12" s="173"/>
      <c r="F12" s="173"/>
      <c r="G12" s="173"/>
    </row>
    <row r="13" spans="1:7" x14ac:dyDescent="0.25">
      <c r="A13" s="686" t="s">
        <v>1050</v>
      </c>
      <c r="B13" s="687">
        <v>-20</v>
      </c>
      <c r="C13" s="398">
        <v>427</v>
      </c>
      <c r="D13" s="685">
        <f t="shared" si="0"/>
        <v>407</v>
      </c>
      <c r="E13" s="173"/>
      <c r="F13" s="173"/>
      <c r="G13" s="173"/>
    </row>
    <row r="14" spans="1:7" ht="12.75" customHeight="1" x14ac:dyDescent="0.25">
      <c r="A14" s="689" t="s">
        <v>1051</v>
      </c>
      <c r="B14" s="687">
        <v>4124</v>
      </c>
      <c r="C14" s="398">
        <v>3</v>
      </c>
      <c r="D14" s="685">
        <f t="shared" si="0"/>
        <v>4127</v>
      </c>
      <c r="E14" s="173"/>
      <c r="F14" s="173"/>
      <c r="G14" s="173"/>
    </row>
    <row r="15" spans="1:7" x14ac:dyDescent="0.25">
      <c r="A15" s="686" t="s">
        <v>1052</v>
      </c>
      <c r="B15" s="687">
        <v>1440</v>
      </c>
      <c r="C15" s="398">
        <v>33</v>
      </c>
      <c r="D15" s="685">
        <f t="shared" si="0"/>
        <v>1473</v>
      </c>
      <c r="E15" s="173"/>
      <c r="F15" s="173"/>
      <c r="G15" s="173"/>
    </row>
    <row r="16" spans="1:7" x14ac:dyDescent="0.25">
      <c r="A16" s="686" t="s">
        <v>1053</v>
      </c>
      <c r="B16" s="687">
        <v>-138</v>
      </c>
      <c r="C16" s="398">
        <v>2641</v>
      </c>
      <c r="D16" s="685">
        <f t="shared" si="0"/>
        <v>2503</v>
      </c>
      <c r="E16" s="641"/>
      <c r="F16" s="173"/>
      <c r="G16" s="173"/>
    </row>
    <row r="17" spans="1:7" x14ac:dyDescent="0.25">
      <c r="A17" s="689" t="s">
        <v>1054</v>
      </c>
      <c r="B17" s="687">
        <v>194</v>
      </c>
      <c r="C17" s="398">
        <v>769</v>
      </c>
      <c r="D17" s="685">
        <f t="shared" si="0"/>
        <v>963</v>
      </c>
      <c r="E17" s="173"/>
      <c r="F17" s="173"/>
      <c r="G17" s="173"/>
    </row>
    <row r="18" spans="1:7" x14ac:dyDescent="0.25">
      <c r="A18" s="686" t="s">
        <v>1055</v>
      </c>
      <c r="B18" s="687">
        <v>1</v>
      </c>
      <c r="C18" s="398">
        <v>0</v>
      </c>
      <c r="D18" s="685">
        <f t="shared" si="0"/>
        <v>1</v>
      </c>
      <c r="E18" s="173"/>
      <c r="F18" s="173"/>
      <c r="G18" s="173"/>
    </row>
    <row r="19" spans="1:7" x14ac:dyDescent="0.25">
      <c r="A19" s="686" t="s">
        <v>1056</v>
      </c>
      <c r="B19" s="687">
        <v>176</v>
      </c>
      <c r="C19" s="398">
        <v>793</v>
      </c>
      <c r="D19" s="685">
        <f t="shared" si="0"/>
        <v>969</v>
      </c>
      <c r="E19" s="173"/>
      <c r="F19" s="173"/>
      <c r="G19" s="173"/>
    </row>
    <row r="20" spans="1:7" x14ac:dyDescent="0.25">
      <c r="A20" s="686" t="s">
        <v>1057</v>
      </c>
      <c r="B20" s="687">
        <v>15596</v>
      </c>
      <c r="C20" s="398">
        <v>11184</v>
      </c>
      <c r="D20" s="685">
        <f t="shared" si="0"/>
        <v>26780</v>
      </c>
      <c r="E20" s="173"/>
      <c r="F20" s="173"/>
      <c r="G20" s="173"/>
    </row>
    <row r="21" spans="1:7" x14ac:dyDescent="0.25">
      <c r="A21" s="686" t="s">
        <v>1058</v>
      </c>
      <c r="B21" s="687">
        <v>1121</v>
      </c>
      <c r="C21" s="398">
        <v>6619</v>
      </c>
      <c r="D21" s="685">
        <f t="shared" si="0"/>
        <v>7740</v>
      </c>
      <c r="E21" s="173"/>
      <c r="F21" s="173"/>
      <c r="G21" s="173"/>
    </row>
    <row r="22" spans="1:7" ht="13.5" thickBot="1" x14ac:dyDescent="0.3">
      <c r="A22" s="690" t="s">
        <v>1059</v>
      </c>
      <c r="B22" s="687">
        <v>2321</v>
      </c>
      <c r="C22" s="398">
        <v>33</v>
      </c>
      <c r="D22" s="685">
        <f t="shared" si="0"/>
        <v>2354</v>
      </c>
      <c r="E22" s="173"/>
      <c r="F22" s="173"/>
      <c r="G22" s="173"/>
    </row>
    <row r="23" spans="1:7" ht="13.5" thickBot="1" x14ac:dyDescent="0.3">
      <c r="A23" s="691" t="s">
        <v>1060</v>
      </c>
      <c r="B23" s="692">
        <f>SUM(B5:B22)</f>
        <v>25316</v>
      </c>
      <c r="C23" s="692">
        <f>SUM(C5:C22)</f>
        <v>42117</v>
      </c>
      <c r="D23" s="693">
        <f>SUM(D5:D22)</f>
        <v>67433</v>
      </c>
      <c r="E23" s="173"/>
      <c r="F23" s="173"/>
      <c r="G23" s="173"/>
    </row>
    <row r="24" spans="1:7" x14ac:dyDescent="0.25">
      <c r="A24" s="694"/>
      <c r="B24" s="173"/>
      <c r="C24" s="173"/>
      <c r="D24" s="173"/>
      <c r="E24" s="173"/>
      <c r="F24" s="173"/>
      <c r="G24" s="173"/>
    </row>
    <row r="25" spans="1:7" ht="15" x14ac:dyDescent="0.25">
      <c r="A25" s="253" t="s">
        <v>1061</v>
      </c>
      <c r="B25" s="173"/>
      <c r="C25" s="173"/>
      <c r="E25" s="173"/>
      <c r="F25" s="173"/>
      <c r="G25" s="173"/>
    </row>
    <row r="26" spans="1:7" ht="13.5" thickBot="1" x14ac:dyDescent="0.25">
      <c r="A26" s="499"/>
      <c r="B26" s="499"/>
      <c r="C26" s="499"/>
      <c r="D26" s="177" t="s">
        <v>533</v>
      </c>
      <c r="E26" s="173"/>
      <c r="F26" s="173"/>
      <c r="G26" s="173"/>
    </row>
    <row r="27" spans="1:7" ht="26.25" thickBot="1" x14ac:dyDescent="0.3">
      <c r="A27" s="355" t="s">
        <v>1038</v>
      </c>
      <c r="B27" s="679" t="s">
        <v>1039</v>
      </c>
      <c r="C27" s="680" t="s">
        <v>1040</v>
      </c>
      <c r="D27" s="681" t="s">
        <v>1041</v>
      </c>
    </row>
    <row r="28" spans="1:7" x14ac:dyDescent="0.25">
      <c r="A28" s="682" t="s">
        <v>1042</v>
      </c>
      <c r="B28" s="683">
        <v>-1461</v>
      </c>
      <c r="C28" s="684">
        <v>53</v>
      </c>
      <c r="D28" s="685">
        <f>SUM(B28:C28)</f>
        <v>-1408</v>
      </c>
    </row>
    <row r="29" spans="1:7" x14ac:dyDescent="0.25">
      <c r="A29" s="686" t="s">
        <v>1043</v>
      </c>
      <c r="B29" s="687">
        <v>-26127</v>
      </c>
      <c r="C29" s="398">
        <v>7022</v>
      </c>
      <c r="D29" s="685">
        <f t="shared" ref="D29:D45" si="1">SUM(B29:C29)</f>
        <v>-19105</v>
      </c>
    </row>
    <row r="30" spans="1:7" x14ac:dyDescent="0.25">
      <c r="A30" s="686" t="s">
        <v>1044</v>
      </c>
      <c r="B30" s="687">
        <v>-39585</v>
      </c>
      <c r="C30" s="398">
        <v>15479</v>
      </c>
      <c r="D30" s="685">
        <f t="shared" si="1"/>
        <v>-24106</v>
      </c>
    </row>
    <row r="31" spans="1:7" x14ac:dyDescent="0.25">
      <c r="A31" s="686" t="s">
        <v>1045</v>
      </c>
      <c r="B31" s="687">
        <v>-5511</v>
      </c>
      <c r="C31" s="398">
        <v>5065</v>
      </c>
      <c r="D31" s="685">
        <f t="shared" si="1"/>
        <v>-446</v>
      </c>
    </row>
    <row r="32" spans="1:7" x14ac:dyDescent="0.25">
      <c r="A32" s="686" t="s">
        <v>1046</v>
      </c>
      <c r="B32" s="687">
        <v>-2974</v>
      </c>
      <c r="C32" s="398">
        <v>518</v>
      </c>
      <c r="D32" s="685">
        <f t="shared" si="1"/>
        <v>-2456</v>
      </c>
    </row>
    <row r="33" spans="1:4" x14ac:dyDescent="0.25">
      <c r="A33" s="686" t="s">
        <v>1047</v>
      </c>
      <c r="B33" s="687">
        <v>-12979</v>
      </c>
      <c r="C33" s="398">
        <v>567</v>
      </c>
      <c r="D33" s="685">
        <f t="shared" si="1"/>
        <v>-12412</v>
      </c>
    </row>
    <row r="34" spans="1:4" x14ac:dyDescent="0.25">
      <c r="A34" s="686" t="s">
        <v>1048</v>
      </c>
      <c r="B34" s="687">
        <v>-6311</v>
      </c>
      <c r="C34" s="398">
        <v>116</v>
      </c>
      <c r="D34" s="685">
        <f t="shared" si="1"/>
        <v>-6195</v>
      </c>
    </row>
    <row r="35" spans="1:4" x14ac:dyDescent="0.25">
      <c r="A35" s="689" t="s">
        <v>1049</v>
      </c>
      <c r="B35" s="687">
        <v>-32255</v>
      </c>
      <c r="C35" s="398">
        <v>3527</v>
      </c>
      <c r="D35" s="685">
        <f t="shared" si="1"/>
        <v>-28728</v>
      </c>
    </row>
    <row r="36" spans="1:4" x14ac:dyDescent="0.25">
      <c r="A36" s="686" t="s">
        <v>1050</v>
      </c>
      <c r="B36" s="687">
        <v>-1560</v>
      </c>
      <c r="C36" s="398">
        <v>508</v>
      </c>
      <c r="D36" s="685">
        <f t="shared" si="1"/>
        <v>-1052</v>
      </c>
    </row>
    <row r="37" spans="1:4" x14ac:dyDescent="0.25">
      <c r="A37" s="689" t="s">
        <v>1051</v>
      </c>
      <c r="B37" s="687">
        <v>6359</v>
      </c>
      <c r="C37" s="398">
        <v>54</v>
      </c>
      <c r="D37" s="685">
        <f t="shared" si="1"/>
        <v>6413</v>
      </c>
    </row>
    <row r="38" spans="1:4" x14ac:dyDescent="0.25">
      <c r="A38" s="686" t="s">
        <v>1052</v>
      </c>
      <c r="B38" s="687">
        <v>3599</v>
      </c>
      <c r="C38" s="398">
        <v>607</v>
      </c>
      <c r="D38" s="685">
        <f t="shared" si="1"/>
        <v>4206</v>
      </c>
    </row>
    <row r="39" spans="1:4" x14ac:dyDescent="0.25">
      <c r="A39" s="686" t="s">
        <v>1053</v>
      </c>
      <c r="B39" s="687">
        <v>-23692</v>
      </c>
      <c r="C39" s="398">
        <v>8925</v>
      </c>
      <c r="D39" s="685">
        <f t="shared" si="1"/>
        <v>-14767</v>
      </c>
    </row>
    <row r="40" spans="1:4" x14ac:dyDescent="0.25">
      <c r="A40" s="689" t="s">
        <v>1054</v>
      </c>
      <c r="B40" s="687">
        <v>-1892</v>
      </c>
      <c r="C40" s="398">
        <v>1067</v>
      </c>
      <c r="D40" s="685">
        <f t="shared" si="1"/>
        <v>-825</v>
      </c>
    </row>
    <row r="41" spans="1:4" x14ac:dyDescent="0.25">
      <c r="A41" s="686" t="s">
        <v>1055</v>
      </c>
      <c r="B41" s="687">
        <v>10</v>
      </c>
      <c r="C41" s="398">
        <v>0</v>
      </c>
      <c r="D41" s="685">
        <f t="shared" si="1"/>
        <v>10</v>
      </c>
    </row>
    <row r="42" spans="1:4" x14ac:dyDescent="0.25">
      <c r="A42" s="686" t="s">
        <v>1056</v>
      </c>
      <c r="B42" s="687">
        <v>231</v>
      </c>
      <c r="C42" s="398">
        <v>793</v>
      </c>
      <c r="D42" s="685">
        <f t="shared" si="1"/>
        <v>1024</v>
      </c>
    </row>
    <row r="43" spans="1:4" x14ac:dyDescent="0.25">
      <c r="A43" s="686" t="s">
        <v>1057</v>
      </c>
      <c r="B43" s="687">
        <v>12359</v>
      </c>
      <c r="C43" s="398">
        <v>11296</v>
      </c>
      <c r="D43" s="685">
        <f t="shared" si="1"/>
        <v>23655</v>
      </c>
    </row>
    <row r="44" spans="1:4" x14ac:dyDescent="0.25">
      <c r="A44" s="686" t="s">
        <v>1058</v>
      </c>
      <c r="B44" s="687">
        <v>139000</v>
      </c>
      <c r="C44" s="398">
        <v>5876</v>
      </c>
      <c r="D44" s="685">
        <f t="shared" si="1"/>
        <v>144876</v>
      </c>
    </row>
    <row r="45" spans="1:4" ht="13.5" thickBot="1" x14ac:dyDescent="0.3">
      <c r="A45" s="690" t="s">
        <v>1059</v>
      </c>
      <c r="B45" s="687">
        <v>-14</v>
      </c>
      <c r="C45" s="398">
        <v>-1237</v>
      </c>
      <c r="D45" s="685">
        <f t="shared" si="1"/>
        <v>-1251</v>
      </c>
    </row>
    <row r="46" spans="1:4" ht="13.5" thickBot="1" x14ac:dyDescent="0.3">
      <c r="A46" s="691" t="s">
        <v>1060</v>
      </c>
      <c r="B46" s="692">
        <f>SUM(B28:B45)</f>
        <v>7197</v>
      </c>
      <c r="C46" s="692">
        <f>SUM(C28:C45)</f>
        <v>60236</v>
      </c>
      <c r="D46" s="693">
        <f>SUM(D28:D45)</f>
        <v>67433</v>
      </c>
    </row>
    <row r="48" spans="1:4" x14ac:dyDescent="0.25">
      <c r="A48" s="173" t="s">
        <v>400</v>
      </c>
      <c r="B48" s="695"/>
      <c r="C48" s="695"/>
      <c r="D48" s="695"/>
    </row>
    <row r="49" spans="1:4" x14ac:dyDescent="0.25">
      <c r="A49" s="1142" t="s">
        <v>1062</v>
      </c>
      <c r="B49" s="1142"/>
      <c r="C49" s="1142"/>
      <c r="D49" s="1142"/>
    </row>
  </sheetData>
  <sheetProtection formatRows="0" insertRows="0" deleteRows="0"/>
  <mergeCells count="1">
    <mergeCell ref="A49:D49"/>
  </mergeCells>
  <printOptions horizontalCentered="1"/>
  <pageMargins left="0.78740157480314965" right="0.78740157480314965" top="0.98425196850393704" bottom="0.98425196850393704" header="0.51181102362204722" footer="0.51181102362204722"/>
  <pageSetup paperSize="9" orientation="landscape" cellComments="asDisplayed"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topLeftCell="A70" workbookViewId="0">
      <selection activeCell="C119" sqref="C119"/>
    </sheetView>
  </sheetViews>
  <sheetFormatPr defaultRowHeight="15" x14ac:dyDescent="0.25"/>
  <cols>
    <col min="1" max="1" width="46.5703125" style="86" customWidth="1"/>
    <col min="2" max="2" width="4.42578125" style="86" customWidth="1"/>
    <col min="3" max="3" width="14.140625" style="86" customWidth="1"/>
    <col min="4" max="4" width="13.42578125" style="86" customWidth="1"/>
    <col min="5" max="5" width="12.85546875" style="86" customWidth="1"/>
    <col min="6" max="6" width="13.5703125" style="86" customWidth="1"/>
    <col min="7" max="256" width="9.140625" style="86"/>
    <col min="257" max="257" width="46.5703125" style="86" customWidth="1"/>
    <col min="258" max="258" width="4.42578125" style="86" customWidth="1"/>
    <col min="259" max="259" width="14.140625" style="86" customWidth="1"/>
    <col min="260" max="260" width="13.42578125" style="86" customWidth="1"/>
    <col min="261" max="261" width="12.85546875" style="86" customWidth="1"/>
    <col min="262" max="262" width="13.5703125" style="86" customWidth="1"/>
    <col min="263" max="512" width="9.140625" style="86"/>
    <col min="513" max="513" width="46.5703125" style="86" customWidth="1"/>
    <col min="514" max="514" width="4.42578125" style="86" customWidth="1"/>
    <col min="515" max="515" width="14.140625" style="86" customWidth="1"/>
    <col min="516" max="516" width="13.42578125" style="86" customWidth="1"/>
    <col min="517" max="517" width="12.85546875" style="86" customWidth="1"/>
    <col min="518" max="518" width="13.5703125" style="86" customWidth="1"/>
    <col min="519" max="768" width="9.140625" style="86"/>
    <col min="769" max="769" width="46.5703125" style="86" customWidth="1"/>
    <col min="770" max="770" width="4.42578125" style="86" customWidth="1"/>
    <col min="771" max="771" width="14.140625" style="86" customWidth="1"/>
    <col min="772" max="772" width="13.42578125" style="86" customWidth="1"/>
    <col min="773" max="773" width="12.85546875" style="86" customWidth="1"/>
    <col min="774" max="774" width="13.5703125" style="86" customWidth="1"/>
    <col min="775" max="1024" width="9.140625" style="86"/>
    <col min="1025" max="1025" width="46.5703125" style="86" customWidth="1"/>
    <col min="1026" max="1026" width="4.42578125" style="86" customWidth="1"/>
    <col min="1027" max="1027" width="14.140625" style="86" customWidth="1"/>
    <col min="1028" max="1028" width="13.42578125" style="86" customWidth="1"/>
    <col min="1029" max="1029" width="12.85546875" style="86" customWidth="1"/>
    <col min="1030" max="1030" width="13.5703125" style="86" customWidth="1"/>
    <col min="1031" max="1280" width="9.140625" style="86"/>
    <col min="1281" max="1281" width="46.5703125" style="86" customWidth="1"/>
    <col min="1282" max="1282" width="4.42578125" style="86" customWidth="1"/>
    <col min="1283" max="1283" width="14.140625" style="86" customWidth="1"/>
    <col min="1284" max="1284" width="13.42578125" style="86" customWidth="1"/>
    <col min="1285" max="1285" width="12.85546875" style="86" customWidth="1"/>
    <col min="1286" max="1286" width="13.5703125" style="86" customWidth="1"/>
    <col min="1287" max="1536" width="9.140625" style="86"/>
    <col min="1537" max="1537" width="46.5703125" style="86" customWidth="1"/>
    <col min="1538" max="1538" width="4.42578125" style="86" customWidth="1"/>
    <col min="1539" max="1539" width="14.140625" style="86" customWidth="1"/>
    <col min="1540" max="1540" width="13.42578125" style="86" customWidth="1"/>
    <col min="1541" max="1541" width="12.85546875" style="86" customWidth="1"/>
    <col min="1542" max="1542" width="13.5703125" style="86" customWidth="1"/>
    <col min="1543" max="1792" width="9.140625" style="86"/>
    <col min="1793" max="1793" width="46.5703125" style="86" customWidth="1"/>
    <col min="1794" max="1794" width="4.42578125" style="86" customWidth="1"/>
    <col min="1795" max="1795" width="14.140625" style="86" customWidth="1"/>
    <col min="1796" max="1796" width="13.42578125" style="86" customWidth="1"/>
    <col min="1797" max="1797" width="12.85546875" style="86" customWidth="1"/>
    <col min="1798" max="1798" width="13.5703125" style="86" customWidth="1"/>
    <col min="1799" max="2048" width="9.140625" style="86"/>
    <col min="2049" max="2049" width="46.5703125" style="86" customWidth="1"/>
    <col min="2050" max="2050" width="4.42578125" style="86" customWidth="1"/>
    <col min="2051" max="2051" width="14.140625" style="86" customWidth="1"/>
    <col min="2052" max="2052" width="13.42578125" style="86" customWidth="1"/>
    <col min="2053" max="2053" width="12.85546875" style="86" customWidth="1"/>
    <col min="2054" max="2054" width="13.5703125" style="86" customWidth="1"/>
    <col min="2055" max="2304" width="9.140625" style="86"/>
    <col min="2305" max="2305" width="46.5703125" style="86" customWidth="1"/>
    <col min="2306" max="2306" width="4.42578125" style="86" customWidth="1"/>
    <col min="2307" max="2307" width="14.140625" style="86" customWidth="1"/>
    <col min="2308" max="2308" width="13.42578125" style="86" customWidth="1"/>
    <col min="2309" max="2309" width="12.85546875" style="86" customWidth="1"/>
    <col min="2310" max="2310" width="13.5703125" style="86" customWidth="1"/>
    <col min="2311" max="2560" width="9.140625" style="86"/>
    <col min="2561" max="2561" width="46.5703125" style="86" customWidth="1"/>
    <col min="2562" max="2562" width="4.42578125" style="86" customWidth="1"/>
    <col min="2563" max="2563" width="14.140625" style="86" customWidth="1"/>
    <col min="2564" max="2564" width="13.42578125" style="86" customWidth="1"/>
    <col min="2565" max="2565" width="12.85546875" style="86" customWidth="1"/>
    <col min="2566" max="2566" width="13.5703125" style="86" customWidth="1"/>
    <col min="2567" max="2816" width="9.140625" style="86"/>
    <col min="2817" max="2817" width="46.5703125" style="86" customWidth="1"/>
    <col min="2818" max="2818" width="4.42578125" style="86" customWidth="1"/>
    <col min="2819" max="2819" width="14.140625" style="86" customWidth="1"/>
    <col min="2820" max="2820" width="13.42578125" style="86" customWidth="1"/>
    <col min="2821" max="2821" width="12.85546875" style="86" customWidth="1"/>
    <col min="2822" max="2822" width="13.5703125" style="86" customWidth="1"/>
    <col min="2823" max="3072" width="9.140625" style="86"/>
    <col min="3073" max="3073" width="46.5703125" style="86" customWidth="1"/>
    <col min="3074" max="3074" width="4.42578125" style="86" customWidth="1"/>
    <col min="3075" max="3075" width="14.140625" style="86" customWidth="1"/>
    <col min="3076" max="3076" width="13.42578125" style="86" customWidth="1"/>
    <col min="3077" max="3077" width="12.85546875" style="86" customWidth="1"/>
    <col min="3078" max="3078" width="13.5703125" style="86" customWidth="1"/>
    <col min="3079" max="3328" width="9.140625" style="86"/>
    <col min="3329" max="3329" width="46.5703125" style="86" customWidth="1"/>
    <col min="3330" max="3330" width="4.42578125" style="86" customWidth="1"/>
    <col min="3331" max="3331" width="14.140625" style="86" customWidth="1"/>
    <col min="3332" max="3332" width="13.42578125" style="86" customWidth="1"/>
    <col min="3333" max="3333" width="12.85546875" style="86" customWidth="1"/>
    <col min="3334" max="3334" width="13.5703125" style="86" customWidth="1"/>
    <col min="3335" max="3584" width="9.140625" style="86"/>
    <col min="3585" max="3585" width="46.5703125" style="86" customWidth="1"/>
    <col min="3586" max="3586" width="4.42578125" style="86" customWidth="1"/>
    <col min="3587" max="3587" width="14.140625" style="86" customWidth="1"/>
    <col min="3588" max="3588" width="13.42578125" style="86" customWidth="1"/>
    <col min="3589" max="3589" width="12.85546875" style="86" customWidth="1"/>
    <col min="3590" max="3590" width="13.5703125" style="86" customWidth="1"/>
    <col min="3591" max="3840" width="9.140625" style="86"/>
    <col min="3841" max="3841" width="46.5703125" style="86" customWidth="1"/>
    <col min="3842" max="3842" width="4.42578125" style="86" customWidth="1"/>
    <col min="3843" max="3843" width="14.140625" style="86" customWidth="1"/>
    <col min="3844" max="3844" width="13.42578125" style="86" customWidth="1"/>
    <col min="3845" max="3845" width="12.85546875" style="86" customWidth="1"/>
    <col min="3846" max="3846" width="13.5703125" style="86" customWidth="1"/>
    <col min="3847" max="4096" width="9.140625" style="86"/>
    <col min="4097" max="4097" width="46.5703125" style="86" customWidth="1"/>
    <col min="4098" max="4098" width="4.42578125" style="86" customWidth="1"/>
    <col min="4099" max="4099" width="14.140625" style="86" customWidth="1"/>
    <col min="4100" max="4100" width="13.42578125" style="86" customWidth="1"/>
    <col min="4101" max="4101" width="12.85546875" style="86" customWidth="1"/>
    <col min="4102" max="4102" width="13.5703125" style="86" customWidth="1"/>
    <col min="4103" max="4352" width="9.140625" style="86"/>
    <col min="4353" max="4353" width="46.5703125" style="86" customWidth="1"/>
    <col min="4354" max="4354" width="4.42578125" style="86" customWidth="1"/>
    <col min="4355" max="4355" width="14.140625" style="86" customWidth="1"/>
    <col min="4356" max="4356" width="13.42578125" style="86" customWidth="1"/>
    <col min="4357" max="4357" width="12.85546875" style="86" customWidth="1"/>
    <col min="4358" max="4358" width="13.5703125" style="86" customWidth="1"/>
    <col min="4359" max="4608" width="9.140625" style="86"/>
    <col min="4609" max="4609" width="46.5703125" style="86" customWidth="1"/>
    <col min="4610" max="4610" width="4.42578125" style="86" customWidth="1"/>
    <col min="4611" max="4611" width="14.140625" style="86" customWidth="1"/>
    <col min="4612" max="4612" width="13.42578125" style="86" customWidth="1"/>
    <col min="4613" max="4613" width="12.85546875" style="86" customWidth="1"/>
    <col min="4614" max="4614" width="13.5703125" style="86" customWidth="1"/>
    <col min="4615" max="4864" width="9.140625" style="86"/>
    <col min="4865" max="4865" width="46.5703125" style="86" customWidth="1"/>
    <col min="4866" max="4866" width="4.42578125" style="86" customWidth="1"/>
    <col min="4867" max="4867" width="14.140625" style="86" customWidth="1"/>
    <col min="4868" max="4868" width="13.42578125" style="86" customWidth="1"/>
    <col min="4869" max="4869" width="12.85546875" style="86" customWidth="1"/>
    <col min="4870" max="4870" width="13.5703125" style="86" customWidth="1"/>
    <col min="4871" max="5120" width="9.140625" style="86"/>
    <col min="5121" max="5121" width="46.5703125" style="86" customWidth="1"/>
    <col min="5122" max="5122" width="4.42578125" style="86" customWidth="1"/>
    <col min="5123" max="5123" width="14.140625" style="86" customWidth="1"/>
    <col min="5124" max="5124" width="13.42578125" style="86" customWidth="1"/>
    <col min="5125" max="5125" width="12.85546875" style="86" customWidth="1"/>
    <col min="5126" max="5126" width="13.5703125" style="86" customWidth="1"/>
    <col min="5127" max="5376" width="9.140625" style="86"/>
    <col min="5377" max="5377" width="46.5703125" style="86" customWidth="1"/>
    <col min="5378" max="5378" width="4.42578125" style="86" customWidth="1"/>
    <col min="5379" max="5379" width="14.140625" style="86" customWidth="1"/>
    <col min="5380" max="5380" width="13.42578125" style="86" customWidth="1"/>
    <col min="5381" max="5381" width="12.85546875" style="86" customWidth="1"/>
    <col min="5382" max="5382" width="13.5703125" style="86" customWidth="1"/>
    <col min="5383" max="5632" width="9.140625" style="86"/>
    <col min="5633" max="5633" width="46.5703125" style="86" customWidth="1"/>
    <col min="5634" max="5634" width="4.42578125" style="86" customWidth="1"/>
    <col min="5635" max="5635" width="14.140625" style="86" customWidth="1"/>
    <col min="5636" max="5636" width="13.42578125" style="86" customWidth="1"/>
    <col min="5637" max="5637" width="12.85546875" style="86" customWidth="1"/>
    <col min="5638" max="5638" width="13.5703125" style="86" customWidth="1"/>
    <col min="5639" max="5888" width="9.140625" style="86"/>
    <col min="5889" max="5889" width="46.5703125" style="86" customWidth="1"/>
    <col min="5890" max="5890" width="4.42578125" style="86" customWidth="1"/>
    <col min="5891" max="5891" width="14.140625" style="86" customWidth="1"/>
    <col min="5892" max="5892" width="13.42578125" style="86" customWidth="1"/>
    <col min="5893" max="5893" width="12.85546875" style="86" customWidth="1"/>
    <col min="5894" max="5894" width="13.5703125" style="86" customWidth="1"/>
    <col min="5895" max="6144" width="9.140625" style="86"/>
    <col min="6145" max="6145" width="46.5703125" style="86" customWidth="1"/>
    <col min="6146" max="6146" width="4.42578125" style="86" customWidth="1"/>
    <col min="6147" max="6147" width="14.140625" style="86" customWidth="1"/>
    <col min="6148" max="6148" width="13.42578125" style="86" customWidth="1"/>
    <col min="6149" max="6149" width="12.85546875" style="86" customWidth="1"/>
    <col min="6150" max="6150" width="13.5703125" style="86" customWidth="1"/>
    <col min="6151" max="6400" width="9.140625" style="86"/>
    <col min="6401" max="6401" width="46.5703125" style="86" customWidth="1"/>
    <col min="6402" max="6402" width="4.42578125" style="86" customWidth="1"/>
    <col min="6403" max="6403" width="14.140625" style="86" customWidth="1"/>
    <col min="6404" max="6404" width="13.42578125" style="86" customWidth="1"/>
    <col min="6405" max="6405" width="12.85546875" style="86" customWidth="1"/>
    <col min="6406" max="6406" width="13.5703125" style="86" customWidth="1"/>
    <col min="6407" max="6656" width="9.140625" style="86"/>
    <col min="6657" max="6657" width="46.5703125" style="86" customWidth="1"/>
    <col min="6658" max="6658" width="4.42578125" style="86" customWidth="1"/>
    <col min="6659" max="6659" width="14.140625" style="86" customWidth="1"/>
    <col min="6660" max="6660" width="13.42578125" style="86" customWidth="1"/>
    <col min="6661" max="6661" width="12.85546875" style="86" customWidth="1"/>
    <col min="6662" max="6662" width="13.5703125" style="86" customWidth="1"/>
    <col min="6663" max="6912" width="9.140625" style="86"/>
    <col min="6913" max="6913" width="46.5703125" style="86" customWidth="1"/>
    <col min="6914" max="6914" width="4.42578125" style="86" customWidth="1"/>
    <col min="6915" max="6915" width="14.140625" style="86" customWidth="1"/>
    <col min="6916" max="6916" width="13.42578125" style="86" customWidth="1"/>
    <col min="6917" max="6917" width="12.85546875" style="86" customWidth="1"/>
    <col min="6918" max="6918" width="13.5703125" style="86" customWidth="1"/>
    <col min="6919" max="7168" width="9.140625" style="86"/>
    <col min="7169" max="7169" width="46.5703125" style="86" customWidth="1"/>
    <col min="7170" max="7170" width="4.42578125" style="86" customWidth="1"/>
    <col min="7171" max="7171" width="14.140625" style="86" customWidth="1"/>
    <col min="7172" max="7172" width="13.42578125" style="86" customWidth="1"/>
    <col min="7173" max="7173" width="12.85546875" style="86" customWidth="1"/>
    <col min="7174" max="7174" width="13.5703125" style="86" customWidth="1"/>
    <col min="7175" max="7424" width="9.140625" style="86"/>
    <col min="7425" max="7425" width="46.5703125" style="86" customWidth="1"/>
    <col min="7426" max="7426" width="4.42578125" style="86" customWidth="1"/>
    <col min="7427" max="7427" width="14.140625" style="86" customWidth="1"/>
    <col min="7428" max="7428" width="13.42578125" style="86" customWidth="1"/>
    <col min="7429" max="7429" width="12.85546875" style="86" customWidth="1"/>
    <col min="7430" max="7430" width="13.5703125" style="86" customWidth="1"/>
    <col min="7431" max="7680" width="9.140625" style="86"/>
    <col min="7681" max="7681" width="46.5703125" style="86" customWidth="1"/>
    <col min="7682" max="7682" width="4.42578125" style="86" customWidth="1"/>
    <col min="7683" max="7683" width="14.140625" style="86" customWidth="1"/>
    <col min="7684" max="7684" width="13.42578125" style="86" customWidth="1"/>
    <col min="7685" max="7685" width="12.85546875" style="86" customWidth="1"/>
    <col min="7686" max="7686" width="13.5703125" style="86" customWidth="1"/>
    <col min="7687" max="7936" width="9.140625" style="86"/>
    <col min="7937" max="7937" width="46.5703125" style="86" customWidth="1"/>
    <col min="7938" max="7938" width="4.42578125" style="86" customWidth="1"/>
    <col min="7939" max="7939" width="14.140625" style="86" customWidth="1"/>
    <col min="7940" max="7940" width="13.42578125" style="86" customWidth="1"/>
    <col min="7941" max="7941" width="12.85546875" style="86" customWidth="1"/>
    <col min="7942" max="7942" width="13.5703125" style="86" customWidth="1"/>
    <col min="7943" max="8192" width="9.140625" style="86"/>
    <col min="8193" max="8193" width="46.5703125" style="86" customWidth="1"/>
    <col min="8194" max="8194" width="4.42578125" style="86" customWidth="1"/>
    <col min="8195" max="8195" width="14.140625" style="86" customWidth="1"/>
    <col min="8196" max="8196" width="13.42578125" style="86" customWidth="1"/>
    <col min="8197" max="8197" width="12.85546875" style="86" customWidth="1"/>
    <col min="8198" max="8198" width="13.5703125" style="86" customWidth="1"/>
    <col min="8199" max="8448" width="9.140625" style="86"/>
    <col min="8449" max="8449" width="46.5703125" style="86" customWidth="1"/>
    <col min="8450" max="8450" width="4.42578125" style="86" customWidth="1"/>
    <col min="8451" max="8451" width="14.140625" style="86" customWidth="1"/>
    <col min="8452" max="8452" width="13.42578125" style="86" customWidth="1"/>
    <col min="8453" max="8453" width="12.85546875" style="86" customWidth="1"/>
    <col min="8454" max="8454" width="13.5703125" style="86" customWidth="1"/>
    <col min="8455" max="8704" width="9.140625" style="86"/>
    <col min="8705" max="8705" width="46.5703125" style="86" customWidth="1"/>
    <col min="8706" max="8706" width="4.42578125" style="86" customWidth="1"/>
    <col min="8707" max="8707" width="14.140625" style="86" customWidth="1"/>
    <col min="8708" max="8708" width="13.42578125" style="86" customWidth="1"/>
    <col min="8709" max="8709" width="12.85546875" style="86" customWidth="1"/>
    <col min="8710" max="8710" width="13.5703125" style="86" customWidth="1"/>
    <col min="8711" max="8960" width="9.140625" style="86"/>
    <col min="8961" max="8961" width="46.5703125" style="86" customWidth="1"/>
    <col min="8962" max="8962" width="4.42578125" style="86" customWidth="1"/>
    <col min="8963" max="8963" width="14.140625" style="86" customWidth="1"/>
    <col min="8964" max="8964" width="13.42578125" style="86" customWidth="1"/>
    <col min="8965" max="8965" width="12.85546875" style="86" customWidth="1"/>
    <col min="8966" max="8966" width="13.5703125" style="86" customWidth="1"/>
    <col min="8967" max="9216" width="9.140625" style="86"/>
    <col min="9217" max="9217" width="46.5703125" style="86" customWidth="1"/>
    <col min="9218" max="9218" width="4.42578125" style="86" customWidth="1"/>
    <col min="9219" max="9219" width="14.140625" style="86" customWidth="1"/>
    <col min="9220" max="9220" width="13.42578125" style="86" customWidth="1"/>
    <col min="9221" max="9221" width="12.85546875" style="86" customWidth="1"/>
    <col min="9222" max="9222" width="13.5703125" style="86" customWidth="1"/>
    <col min="9223" max="9472" width="9.140625" style="86"/>
    <col min="9473" max="9473" width="46.5703125" style="86" customWidth="1"/>
    <col min="9474" max="9474" width="4.42578125" style="86" customWidth="1"/>
    <col min="9475" max="9475" width="14.140625" style="86" customWidth="1"/>
    <col min="9476" max="9476" width="13.42578125" style="86" customWidth="1"/>
    <col min="9477" max="9477" width="12.85546875" style="86" customWidth="1"/>
    <col min="9478" max="9478" width="13.5703125" style="86" customWidth="1"/>
    <col min="9479" max="9728" width="9.140625" style="86"/>
    <col min="9729" max="9729" width="46.5703125" style="86" customWidth="1"/>
    <col min="9730" max="9730" width="4.42578125" style="86" customWidth="1"/>
    <col min="9731" max="9731" width="14.140625" style="86" customWidth="1"/>
    <col min="9732" max="9732" width="13.42578125" style="86" customWidth="1"/>
    <col min="9733" max="9733" width="12.85546875" style="86" customWidth="1"/>
    <col min="9734" max="9734" width="13.5703125" style="86" customWidth="1"/>
    <col min="9735" max="9984" width="9.140625" style="86"/>
    <col min="9985" max="9985" width="46.5703125" style="86" customWidth="1"/>
    <col min="9986" max="9986" width="4.42578125" style="86" customWidth="1"/>
    <col min="9987" max="9987" width="14.140625" style="86" customWidth="1"/>
    <col min="9988" max="9988" width="13.42578125" style="86" customWidth="1"/>
    <col min="9989" max="9989" width="12.85546875" style="86" customWidth="1"/>
    <col min="9990" max="9990" width="13.5703125" style="86" customWidth="1"/>
    <col min="9991" max="10240" width="9.140625" style="86"/>
    <col min="10241" max="10241" width="46.5703125" style="86" customWidth="1"/>
    <col min="10242" max="10242" width="4.42578125" style="86" customWidth="1"/>
    <col min="10243" max="10243" width="14.140625" style="86" customWidth="1"/>
    <col min="10244" max="10244" width="13.42578125" style="86" customWidth="1"/>
    <col min="10245" max="10245" width="12.85546875" style="86" customWidth="1"/>
    <col min="10246" max="10246" width="13.5703125" style="86" customWidth="1"/>
    <col min="10247" max="10496" width="9.140625" style="86"/>
    <col min="10497" max="10497" width="46.5703125" style="86" customWidth="1"/>
    <col min="10498" max="10498" width="4.42578125" style="86" customWidth="1"/>
    <col min="10499" max="10499" width="14.140625" style="86" customWidth="1"/>
    <col min="10500" max="10500" width="13.42578125" style="86" customWidth="1"/>
    <col min="10501" max="10501" width="12.85546875" style="86" customWidth="1"/>
    <col min="10502" max="10502" width="13.5703125" style="86" customWidth="1"/>
    <col min="10503" max="10752" width="9.140625" style="86"/>
    <col min="10753" max="10753" width="46.5703125" style="86" customWidth="1"/>
    <col min="10754" max="10754" width="4.42578125" style="86" customWidth="1"/>
    <col min="10755" max="10755" width="14.140625" style="86" customWidth="1"/>
    <col min="10756" max="10756" width="13.42578125" style="86" customWidth="1"/>
    <col min="10757" max="10757" width="12.85546875" style="86" customWidth="1"/>
    <col min="10758" max="10758" width="13.5703125" style="86" customWidth="1"/>
    <col min="10759" max="11008" width="9.140625" style="86"/>
    <col min="11009" max="11009" width="46.5703125" style="86" customWidth="1"/>
    <col min="11010" max="11010" width="4.42578125" style="86" customWidth="1"/>
    <col min="11011" max="11011" width="14.140625" style="86" customWidth="1"/>
    <col min="11012" max="11012" width="13.42578125" style="86" customWidth="1"/>
    <col min="11013" max="11013" width="12.85546875" style="86" customWidth="1"/>
    <col min="11014" max="11014" width="13.5703125" style="86" customWidth="1"/>
    <col min="11015" max="11264" width="9.140625" style="86"/>
    <col min="11265" max="11265" width="46.5703125" style="86" customWidth="1"/>
    <col min="11266" max="11266" width="4.42578125" style="86" customWidth="1"/>
    <col min="11267" max="11267" width="14.140625" style="86" customWidth="1"/>
    <col min="11268" max="11268" width="13.42578125" style="86" customWidth="1"/>
    <col min="11269" max="11269" width="12.85546875" style="86" customWidth="1"/>
    <col min="11270" max="11270" width="13.5703125" style="86" customWidth="1"/>
    <col min="11271" max="11520" width="9.140625" style="86"/>
    <col min="11521" max="11521" width="46.5703125" style="86" customWidth="1"/>
    <col min="11522" max="11522" width="4.42578125" style="86" customWidth="1"/>
    <col min="11523" max="11523" width="14.140625" style="86" customWidth="1"/>
    <col min="11524" max="11524" width="13.42578125" style="86" customWidth="1"/>
    <col min="11525" max="11525" width="12.85546875" style="86" customWidth="1"/>
    <col min="11526" max="11526" width="13.5703125" style="86" customWidth="1"/>
    <col min="11527" max="11776" width="9.140625" style="86"/>
    <col min="11777" max="11777" width="46.5703125" style="86" customWidth="1"/>
    <col min="11778" max="11778" width="4.42578125" style="86" customWidth="1"/>
    <col min="11779" max="11779" width="14.140625" style="86" customWidth="1"/>
    <col min="11780" max="11780" width="13.42578125" style="86" customWidth="1"/>
    <col min="11781" max="11781" width="12.85546875" style="86" customWidth="1"/>
    <col min="11782" max="11782" width="13.5703125" style="86" customWidth="1"/>
    <col min="11783" max="12032" width="9.140625" style="86"/>
    <col min="12033" max="12033" width="46.5703125" style="86" customWidth="1"/>
    <col min="12034" max="12034" width="4.42578125" style="86" customWidth="1"/>
    <col min="12035" max="12035" width="14.140625" style="86" customWidth="1"/>
    <col min="12036" max="12036" width="13.42578125" style="86" customWidth="1"/>
    <col min="12037" max="12037" width="12.85546875" style="86" customWidth="1"/>
    <col min="12038" max="12038" width="13.5703125" style="86" customWidth="1"/>
    <col min="12039" max="12288" width="9.140625" style="86"/>
    <col min="12289" max="12289" width="46.5703125" style="86" customWidth="1"/>
    <col min="12290" max="12290" width="4.42578125" style="86" customWidth="1"/>
    <col min="12291" max="12291" width="14.140625" style="86" customWidth="1"/>
    <col min="12292" max="12292" width="13.42578125" style="86" customWidth="1"/>
    <col min="12293" max="12293" width="12.85546875" style="86" customWidth="1"/>
    <col min="12294" max="12294" width="13.5703125" style="86" customWidth="1"/>
    <col min="12295" max="12544" width="9.140625" style="86"/>
    <col min="12545" max="12545" width="46.5703125" style="86" customWidth="1"/>
    <col min="12546" max="12546" width="4.42578125" style="86" customWidth="1"/>
    <col min="12547" max="12547" width="14.140625" style="86" customWidth="1"/>
    <col min="12548" max="12548" width="13.42578125" style="86" customWidth="1"/>
    <col min="12549" max="12549" width="12.85546875" style="86" customWidth="1"/>
    <col min="12550" max="12550" width="13.5703125" style="86" customWidth="1"/>
    <col min="12551" max="12800" width="9.140625" style="86"/>
    <col min="12801" max="12801" width="46.5703125" style="86" customWidth="1"/>
    <col min="12802" max="12802" width="4.42578125" style="86" customWidth="1"/>
    <col min="12803" max="12803" width="14.140625" style="86" customWidth="1"/>
    <col min="12804" max="12804" width="13.42578125" style="86" customWidth="1"/>
    <col min="12805" max="12805" width="12.85546875" style="86" customWidth="1"/>
    <col min="12806" max="12806" width="13.5703125" style="86" customWidth="1"/>
    <col min="12807" max="13056" width="9.140625" style="86"/>
    <col min="13057" max="13057" width="46.5703125" style="86" customWidth="1"/>
    <col min="13058" max="13058" width="4.42578125" style="86" customWidth="1"/>
    <col min="13059" max="13059" width="14.140625" style="86" customWidth="1"/>
    <col min="13060" max="13060" width="13.42578125" style="86" customWidth="1"/>
    <col min="13061" max="13061" width="12.85546875" style="86" customWidth="1"/>
    <col min="13062" max="13062" width="13.5703125" style="86" customWidth="1"/>
    <col min="13063" max="13312" width="9.140625" style="86"/>
    <col min="13313" max="13313" width="46.5703125" style="86" customWidth="1"/>
    <col min="13314" max="13314" width="4.42578125" style="86" customWidth="1"/>
    <col min="13315" max="13315" width="14.140625" style="86" customWidth="1"/>
    <col min="13316" max="13316" width="13.42578125" style="86" customWidth="1"/>
    <col min="13317" max="13317" width="12.85546875" style="86" customWidth="1"/>
    <col min="13318" max="13318" width="13.5703125" style="86" customWidth="1"/>
    <col min="13319" max="13568" width="9.140625" style="86"/>
    <col min="13569" max="13569" width="46.5703125" style="86" customWidth="1"/>
    <col min="13570" max="13570" width="4.42578125" style="86" customWidth="1"/>
    <col min="13571" max="13571" width="14.140625" style="86" customWidth="1"/>
    <col min="13572" max="13572" width="13.42578125" style="86" customWidth="1"/>
    <col min="13573" max="13573" width="12.85546875" style="86" customWidth="1"/>
    <col min="13574" max="13574" width="13.5703125" style="86" customWidth="1"/>
    <col min="13575" max="13824" width="9.140625" style="86"/>
    <col min="13825" max="13825" width="46.5703125" style="86" customWidth="1"/>
    <col min="13826" max="13826" width="4.42578125" style="86" customWidth="1"/>
    <col min="13827" max="13827" width="14.140625" style="86" customWidth="1"/>
    <col min="13828" max="13828" width="13.42578125" style="86" customWidth="1"/>
    <col min="13829" max="13829" width="12.85546875" style="86" customWidth="1"/>
    <col min="13830" max="13830" width="13.5703125" style="86" customWidth="1"/>
    <col min="13831" max="14080" width="9.140625" style="86"/>
    <col min="14081" max="14081" width="46.5703125" style="86" customWidth="1"/>
    <col min="14082" max="14082" width="4.42578125" style="86" customWidth="1"/>
    <col min="14083" max="14083" width="14.140625" style="86" customWidth="1"/>
    <col min="14084" max="14084" width="13.42578125" style="86" customWidth="1"/>
    <col min="14085" max="14085" width="12.85546875" style="86" customWidth="1"/>
    <col min="14086" max="14086" width="13.5703125" style="86" customWidth="1"/>
    <col min="14087" max="14336" width="9.140625" style="86"/>
    <col min="14337" max="14337" width="46.5703125" style="86" customWidth="1"/>
    <col min="14338" max="14338" width="4.42578125" style="86" customWidth="1"/>
    <col min="14339" max="14339" width="14.140625" style="86" customWidth="1"/>
    <col min="14340" max="14340" width="13.42578125" style="86" customWidth="1"/>
    <col min="14341" max="14341" width="12.85546875" style="86" customWidth="1"/>
    <col min="14342" max="14342" width="13.5703125" style="86" customWidth="1"/>
    <col min="14343" max="14592" width="9.140625" style="86"/>
    <col min="14593" max="14593" width="46.5703125" style="86" customWidth="1"/>
    <col min="14594" max="14594" width="4.42578125" style="86" customWidth="1"/>
    <col min="14595" max="14595" width="14.140625" style="86" customWidth="1"/>
    <col min="14596" max="14596" width="13.42578125" style="86" customWidth="1"/>
    <col min="14597" max="14597" width="12.85546875" style="86" customWidth="1"/>
    <col min="14598" max="14598" width="13.5703125" style="86" customWidth="1"/>
    <col min="14599" max="14848" width="9.140625" style="86"/>
    <col min="14849" max="14849" width="46.5703125" style="86" customWidth="1"/>
    <col min="14850" max="14850" width="4.42578125" style="86" customWidth="1"/>
    <col min="14851" max="14851" width="14.140625" style="86" customWidth="1"/>
    <col min="14852" max="14852" width="13.42578125" style="86" customWidth="1"/>
    <col min="14853" max="14853" width="12.85546875" style="86" customWidth="1"/>
    <col min="14854" max="14854" width="13.5703125" style="86" customWidth="1"/>
    <col min="14855" max="15104" width="9.140625" style="86"/>
    <col min="15105" max="15105" width="46.5703125" style="86" customWidth="1"/>
    <col min="15106" max="15106" width="4.42578125" style="86" customWidth="1"/>
    <col min="15107" max="15107" width="14.140625" style="86" customWidth="1"/>
    <col min="15108" max="15108" width="13.42578125" style="86" customWidth="1"/>
    <col min="15109" max="15109" width="12.85546875" style="86" customWidth="1"/>
    <col min="15110" max="15110" width="13.5703125" style="86" customWidth="1"/>
    <col min="15111" max="15360" width="9.140625" style="86"/>
    <col min="15361" max="15361" width="46.5703125" style="86" customWidth="1"/>
    <col min="15362" max="15362" width="4.42578125" style="86" customWidth="1"/>
    <col min="15363" max="15363" width="14.140625" style="86" customWidth="1"/>
    <col min="15364" max="15364" width="13.42578125" style="86" customWidth="1"/>
    <col min="15365" max="15365" width="12.85546875" style="86" customWidth="1"/>
    <col min="15366" max="15366" width="13.5703125" style="86" customWidth="1"/>
    <col min="15367" max="15616" width="9.140625" style="86"/>
    <col min="15617" max="15617" width="46.5703125" style="86" customWidth="1"/>
    <col min="15618" max="15618" width="4.42578125" style="86" customWidth="1"/>
    <col min="15619" max="15619" width="14.140625" style="86" customWidth="1"/>
    <col min="15620" max="15620" width="13.42578125" style="86" customWidth="1"/>
    <col min="15621" max="15621" width="12.85546875" style="86" customWidth="1"/>
    <col min="15622" max="15622" width="13.5703125" style="86" customWidth="1"/>
    <col min="15623" max="15872" width="9.140625" style="86"/>
    <col min="15873" max="15873" width="46.5703125" style="86" customWidth="1"/>
    <col min="15874" max="15874" width="4.42578125" style="86" customWidth="1"/>
    <col min="15875" max="15875" width="14.140625" style="86" customWidth="1"/>
    <col min="15876" max="15876" width="13.42578125" style="86" customWidth="1"/>
    <col min="15877" max="15877" width="12.85546875" style="86" customWidth="1"/>
    <col min="15878" max="15878" width="13.5703125" style="86" customWidth="1"/>
    <col min="15879" max="16128" width="9.140625" style="86"/>
    <col min="16129" max="16129" width="46.5703125" style="86" customWidth="1"/>
    <col min="16130" max="16130" width="4.42578125" style="86" customWidth="1"/>
    <col min="16131" max="16131" width="14.140625" style="86" customWidth="1"/>
    <col min="16132" max="16132" width="13.42578125" style="86" customWidth="1"/>
    <col min="16133" max="16133" width="12.85546875" style="86" customWidth="1"/>
    <col min="16134" max="16134" width="13.5703125" style="86" customWidth="1"/>
    <col min="16135" max="16384" width="9.140625" style="86"/>
  </cols>
  <sheetData>
    <row r="1" spans="1:6" ht="15.75" x14ac:dyDescent="0.25">
      <c r="A1" s="85" t="s">
        <v>532</v>
      </c>
    </row>
    <row r="2" spans="1:6" ht="15.75" thickBot="1" x14ac:dyDescent="0.3">
      <c r="F2" s="87" t="s">
        <v>533</v>
      </c>
    </row>
    <row r="3" spans="1:6" s="91" customFormat="1" ht="24" customHeight="1" thickBot="1" x14ac:dyDescent="0.3">
      <c r="A3" s="88" t="s">
        <v>534</v>
      </c>
      <c r="B3" s="89" t="s">
        <v>535</v>
      </c>
      <c r="C3" s="90" t="s">
        <v>536</v>
      </c>
      <c r="D3" s="90" t="s">
        <v>537</v>
      </c>
      <c r="E3" s="90" t="s">
        <v>538</v>
      </c>
      <c r="F3" s="90" t="s">
        <v>539</v>
      </c>
    </row>
    <row r="4" spans="1:6" ht="12.75" customHeight="1" thickBot="1" x14ac:dyDescent="0.3">
      <c r="A4" s="92" t="s">
        <v>540</v>
      </c>
      <c r="B4" s="93" t="s">
        <v>541</v>
      </c>
      <c r="C4" s="94">
        <v>0</v>
      </c>
      <c r="D4" s="94">
        <v>67432.78</v>
      </c>
      <c r="E4" s="94">
        <f>SUM(D4-C4)</f>
        <v>67432.78</v>
      </c>
      <c r="F4" s="94">
        <f>E4</f>
        <v>67432.78</v>
      </c>
    </row>
    <row r="5" spans="1:6" ht="12.75" customHeight="1" x14ac:dyDescent="0.25">
      <c r="A5" s="95" t="s">
        <v>542</v>
      </c>
      <c r="B5" s="96" t="s">
        <v>543</v>
      </c>
      <c r="C5" s="97">
        <v>0</v>
      </c>
      <c r="D5" s="97">
        <v>0</v>
      </c>
      <c r="E5" s="97">
        <f t="shared" ref="E5:E69" si="0">SUM(D5-C5)</f>
        <v>0</v>
      </c>
      <c r="F5" s="97">
        <v>745171.34</v>
      </c>
    </row>
    <row r="6" spans="1:6" ht="12.75" customHeight="1" x14ac:dyDescent="0.25">
      <c r="A6" s="98" t="s">
        <v>544</v>
      </c>
      <c r="B6" s="99" t="s">
        <v>545</v>
      </c>
      <c r="C6" s="100">
        <v>0</v>
      </c>
      <c r="D6" s="100">
        <v>0</v>
      </c>
      <c r="E6" s="100">
        <f t="shared" si="0"/>
        <v>0</v>
      </c>
      <c r="F6" s="97">
        <f t="shared" ref="F6:F58" si="1">E6</f>
        <v>0</v>
      </c>
    </row>
    <row r="7" spans="1:6" ht="12.75" customHeight="1" x14ac:dyDescent="0.25">
      <c r="A7" s="98" t="s">
        <v>546</v>
      </c>
      <c r="B7" s="99" t="s">
        <v>547</v>
      </c>
      <c r="C7" s="100">
        <v>68946.350000000006</v>
      </c>
      <c r="D7" s="100">
        <v>46400.42</v>
      </c>
      <c r="E7" s="100">
        <f t="shared" si="0"/>
        <v>-22545.930000000008</v>
      </c>
      <c r="F7" s="97">
        <f t="shared" si="1"/>
        <v>-22545.930000000008</v>
      </c>
    </row>
    <row r="8" spans="1:6" ht="12.75" customHeight="1" x14ac:dyDescent="0.25">
      <c r="A8" s="98" t="s">
        <v>548</v>
      </c>
      <c r="B8" s="99" t="s">
        <v>549</v>
      </c>
      <c r="C8" s="100">
        <v>16878.009999999998</v>
      </c>
      <c r="D8" s="100">
        <v>10.74</v>
      </c>
      <c r="E8" s="100">
        <f t="shared" si="0"/>
        <v>-16867.269999999997</v>
      </c>
      <c r="F8" s="97">
        <f t="shared" si="1"/>
        <v>-16867.269999999997</v>
      </c>
    </row>
    <row r="9" spans="1:6" ht="12.75" customHeight="1" x14ac:dyDescent="0.25">
      <c r="A9" s="98" t="s">
        <v>550</v>
      </c>
      <c r="B9" s="99" t="s">
        <v>551</v>
      </c>
      <c r="C9" s="100">
        <v>46522.23</v>
      </c>
      <c r="D9" s="100">
        <v>41470.92</v>
      </c>
      <c r="E9" s="100">
        <f t="shared" si="0"/>
        <v>-5051.3100000000049</v>
      </c>
      <c r="F9" s="97">
        <f t="shared" si="1"/>
        <v>-5051.3100000000049</v>
      </c>
    </row>
    <row r="10" spans="1:6" ht="12.75" customHeight="1" x14ac:dyDescent="0.25">
      <c r="A10" s="98" t="s">
        <v>552</v>
      </c>
      <c r="B10" s="99" t="s">
        <v>553</v>
      </c>
      <c r="C10" s="100">
        <v>119.73</v>
      </c>
      <c r="D10" s="100">
        <v>342.17</v>
      </c>
      <c r="E10" s="100">
        <f t="shared" si="0"/>
        <v>222.44</v>
      </c>
      <c r="F10" s="97">
        <f t="shared" si="1"/>
        <v>222.44</v>
      </c>
    </row>
    <row r="11" spans="1:6" ht="12.75" customHeight="1" x14ac:dyDescent="0.25">
      <c r="A11" s="98" t="s">
        <v>554</v>
      </c>
      <c r="B11" s="99" t="s">
        <v>555</v>
      </c>
      <c r="C11" s="100">
        <v>5426.38</v>
      </c>
      <c r="D11" s="100">
        <v>4576.59</v>
      </c>
      <c r="E11" s="100">
        <f t="shared" si="0"/>
        <v>-849.79</v>
      </c>
      <c r="F11" s="97">
        <f t="shared" si="1"/>
        <v>-849.79</v>
      </c>
    </row>
    <row r="12" spans="1:6" ht="12.75" customHeight="1" x14ac:dyDescent="0.25">
      <c r="A12" s="98" t="s">
        <v>556</v>
      </c>
      <c r="B12" s="99" t="s">
        <v>557</v>
      </c>
      <c r="C12" s="100">
        <v>30720.33</v>
      </c>
      <c r="D12" s="100">
        <v>29855.63</v>
      </c>
      <c r="E12" s="100">
        <f t="shared" si="0"/>
        <v>-864.70000000000073</v>
      </c>
      <c r="F12" s="97">
        <f t="shared" ref="F12:F18" si="2">-E12</f>
        <v>864.70000000000073</v>
      </c>
    </row>
    <row r="13" spans="1:6" ht="12.75" customHeight="1" x14ac:dyDescent="0.25">
      <c r="A13" s="98" t="s">
        <v>558</v>
      </c>
      <c r="B13" s="99" t="s">
        <v>559</v>
      </c>
      <c r="C13" s="100">
        <v>21799.89</v>
      </c>
      <c r="D13" s="100">
        <v>23969.42</v>
      </c>
      <c r="E13" s="100">
        <f t="shared" si="0"/>
        <v>2169.5299999999988</v>
      </c>
      <c r="F13" s="97">
        <f t="shared" si="2"/>
        <v>-2169.5299999999988</v>
      </c>
    </row>
    <row r="14" spans="1:6" ht="12.75" customHeight="1" x14ac:dyDescent="0.25">
      <c r="A14" s="98" t="s">
        <v>560</v>
      </c>
      <c r="B14" s="99" t="s">
        <v>561</v>
      </c>
      <c r="C14" s="100">
        <v>671.19</v>
      </c>
      <c r="D14" s="100">
        <v>659.69</v>
      </c>
      <c r="E14" s="100">
        <f t="shared" si="0"/>
        <v>-11.5</v>
      </c>
      <c r="F14" s="97">
        <f t="shared" si="2"/>
        <v>11.5</v>
      </c>
    </row>
    <row r="15" spans="1:6" ht="12.75" customHeight="1" x14ac:dyDescent="0.25">
      <c r="A15" s="98" t="s">
        <v>562</v>
      </c>
      <c r="B15" s="99" t="s">
        <v>11</v>
      </c>
      <c r="C15" s="100">
        <v>3671.84</v>
      </c>
      <c r="D15" s="100">
        <v>3223.61</v>
      </c>
      <c r="E15" s="100">
        <f t="shared" si="0"/>
        <v>-448.23</v>
      </c>
      <c r="F15" s="97">
        <f t="shared" si="2"/>
        <v>448.23</v>
      </c>
    </row>
    <row r="16" spans="1:6" ht="12.75" customHeight="1" x14ac:dyDescent="0.25">
      <c r="A16" s="98" t="s">
        <v>563</v>
      </c>
      <c r="B16" s="99" t="s">
        <v>14</v>
      </c>
      <c r="C16" s="100">
        <v>4577.41</v>
      </c>
      <c r="D16" s="100">
        <v>2002.91</v>
      </c>
      <c r="E16" s="100">
        <f t="shared" si="0"/>
        <v>-2574.5</v>
      </c>
      <c r="F16" s="97">
        <f t="shared" si="2"/>
        <v>2574.5</v>
      </c>
    </row>
    <row r="17" spans="1:6" ht="12.75" customHeight="1" x14ac:dyDescent="0.25">
      <c r="A17" s="98" t="s">
        <v>564</v>
      </c>
      <c r="B17" s="99" t="s">
        <v>17</v>
      </c>
      <c r="C17" s="100">
        <v>827763.8</v>
      </c>
      <c r="D17" s="100">
        <v>1136300.3600000001</v>
      </c>
      <c r="E17" s="100">
        <f t="shared" si="0"/>
        <v>308536.56000000006</v>
      </c>
      <c r="F17" s="97">
        <f t="shared" si="2"/>
        <v>-308536.56000000006</v>
      </c>
    </row>
    <row r="18" spans="1:6" ht="12.75" customHeight="1" x14ac:dyDescent="0.25">
      <c r="A18" s="98" t="s">
        <v>565</v>
      </c>
      <c r="B18" s="99" t="s">
        <v>566</v>
      </c>
      <c r="C18" s="100">
        <v>63477.599999999999</v>
      </c>
      <c r="D18" s="100">
        <v>55997.66</v>
      </c>
      <c r="E18" s="100">
        <f t="shared" si="0"/>
        <v>-7479.9399999999951</v>
      </c>
      <c r="F18" s="97">
        <f t="shared" si="2"/>
        <v>7479.9399999999951</v>
      </c>
    </row>
    <row r="19" spans="1:6" ht="12.75" customHeight="1" x14ac:dyDescent="0.25">
      <c r="A19" s="98" t="s">
        <v>567</v>
      </c>
      <c r="B19" s="99" t="s">
        <v>568</v>
      </c>
      <c r="C19" s="100">
        <v>0</v>
      </c>
      <c r="D19" s="100">
        <v>0</v>
      </c>
      <c r="E19" s="100">
        <f t="shared" si="0"/>
        <v>0</v>
      </c>
      <c r="F19" s="97">
        <f t="shared" si="1"/>
        <v>0</v>
      </c>
    </row>
    <row r="20" spans="1:6" ht="12.75" customHeight="1" x14ac:dyDescent="0.25">
      <c r="A20" s="98" t="s">
        <v>569</v>
      </c>
      <c r="B20" s="99" t="s">
        <v>570</v>
      </c>
      <c r="C20" s="100">
        <v>0</v>
      </c>
      <c r="D20" s="100">
        <v>0</v>
      </c>
      <c r="E20" s="100">
        <f t="shared" si="0"/>
        <v>0</v>
      </c>
      <c r="F20" s="97">
        <f t="shared" si="1"/>
        <v>0</v>
      </c>
    </row>
    <row r="21" spans="1:6" ht="12.75" customHeight="1" x14ac:dyDescent="0.25">
      <c r="A21" s="98" t="s">
        <v>571</v>
      </c>
      <c r="B21" s="99" t="s">
        <v>20</v>
      </c>
      <c r="C21" s="100">
        <v>0.83</v>
      </c>
      <c r="D21" s="100">
        <v>9.73</v>
      </c>
      <c r="E21" s="100">
        <f t="shared" si="0"/>
        <v>8.9</v>
      </c>
      <c r="F21" s="97">
        <f>-E21</f>
        <v>-8.9</v>
      </c>
    </row>
    <row r="22" spans="1:6" ht="12.75" customHeight="1" x14ac:dyDescent="0.25">
      <c r="A22" s="98" t="s">
        <v>572</v>
      </c>
      <c r="B22" s="99" t="s">
        <v>23</v>
      </c>
      <c r="C22" s="100">
        <v>0</v>
      </c>
      <c r="D22" s="100">
        <v>0</v>
      </c>
      <c r="E22" s="100">
        <f t="shared" si="0"/>
        <v>0</v>
      </c>
      <c r="F22" s="97">
        <f t="shared" si="1"/>
        <v>0</v>
      </c>
    </row>
    <row r="23" spans="1:6" ht="12.75" customHeight="1" x14ac:dyDescent="0.25">
      <c r="A23" s="98" t="s">
        <v>573</v>
      </c>
      <c r="B23" s="99" t="s">
        <v>574</v>
      </c>
      <c r="C23" s="100">
        <v>32450.46</v>
      </c>
      <c r="D23" s="100">
        <v>65866.350000000006</v>
      </c>
      <c r="E23" s="100">
        <f t="shared" si="0"/>
        <v>33415.890000000007</v>
      </c>
      <c r="F23" s="97">
        <f>-E23</f>
        <v>-33415.890000000007</v>
      </c>
    </row>
    <row r="24" spans="1:6" ht="12.75" customHeight="1" x14ac:dyDescent="0.25">
      <c r="A24" s="98" t="s">
        <v>575</v>
      </c>
      <c r="B24" s="99" t="s">
        <v>41</v>
      </c>
      <c r="C24" s="100">
        <v>0</v>
      </c>
      <c r="D24" s="100">
        <v>3493.64</v>
      </c>
      <c r="E24" s="100">
        <f t="shared" si="0"/>
        <v>3493.64</v>
      </c>
      <c r="F24" s="97">
        <f>-E24</f>
        <v>-3493.64</v>
      </c>
    </row>
    <row r="25" spans="1:6" ht="12.75" customHeight="1" x14ac:dyDescent="0.25">
      <c r="A25" s="98" t="s">
        <v>576</v>
      </c>
      <c r="B25" s="99" t="s">
        <v>44</v>
      </c>
      <c r="C25" s="100">
        <v>724588.32</v>
      </c>
      <c r="D25" s="100">
        <v>1002805.22</v>
      </c>
      <c r="E25" s="100">
        <f t="shared" si="0"/>
        <v>278216.90000000002</v>
      </c>
      <c r="F25" s="97">
        <f>-E25</f>
        <v>-278216.90000000002</v>
      </c>
    </row>
    <row r="26" spans="1:6" ht="12.75" customHeight="1" x14ac:dyDescent="0.25">
      <c r="A26" s="98" t="s">
        <v>577</v>
      </c>
      <c r="B26" s="99" t="s">
        <v>578</v>
      </c>
      <c r="C26" s="100">
        <v>0</v>
      </c>
      <c r="D26" s="100">
        <v>0</v>
      </c>
      <c r="E26" s="100">
        <f t="shared" si="0"/>
        <v>0</v>
      </c>
      <c r="F26" s="97">
        <f t="shared" si="1"/>
        <v>0</v>
      </c>
    </row>
    <row r="27" spans="1:6" ht="12.75" customHeight="1" x14ac:dyDescent="0.25">
      <c r="A27" s="98" t="s">
        <v>579</v>
      </c>
      <c r="B27" s="99" t="s">
        <v>580</v>
      </c>
      <c r="C27" s="100">
        <v>1184.06</v>
      </c>
      <c r="D27" s="100">
        <v>431.22</v>
      </c>
      <c r="E27" s="100">
        <f t="shared" si="0"/>
        <v>-752.83999999999992</v>
      </c>
      <c r="F27" s="97">
        <f>-E27</f>
        <v>752.83999999999992</v>
      </c>
    </row>
    <row r="28" spans="1:6" ht="12.75" customHeight="1" x14ac:dyDescent="0.25">
      <c r="A28" s="98" t="s">
        <v>581</v>
      </c>
      <c r="B28" s="99" t="s">
        <v>47</v>
      </c>
      <c r="C28" s="100">
        <v>8207.7000000000007</v>
      </c>
      <c r="D28" s="100">
        <v>9678.44</v>
      </c>
      <c r="E28" s="100">
        <f t="shared" si="0"/>
        <v>1470.7399999999998</v>
      </c>
      <c r="F28" s="97">
        <f>-E28</f>
        <v>-1470.7399999999998</v>
      </c>
    </row>
    <row r="29" spans="1:6" ht="12.75" customHeight="1" x14ac:dyDescent="0.25">
      <c r="A29" s="98" t="s">
        <v>582</v>
      </c>
      <c r="B29" s="99" t="s">
        <v>50</v>
      </c>
      <c r="C29" s="100">
        <v>-2144.87</v>
      </c>
      <c r="D29" s="100">
        <v>-1981.9</v>
      </c>
      <c r="E29" s="100">
        <f t="shared" si="0"/>
        <v>162.9699999999998</v>
      </c>
      <c r="F29" s="97">
        <f>-E29</f>
        <v>-162.9699999999998</v>
      </c>
    </row>
    <row r="30" spans="1:6" ht="12.75" customHeight="1" x14ac:dyDescent="0.25">
      <c r="A30" s="98" t="s">
        <v>583</v>
      </c>
      <c r="B30" s="99" t="s">
        <v>584</v>
      </c>
      <c r="C30" s="100">
        <v>495.71</v>
      </c>
      <c r="D30" s="100">
        <v>757.77</v>
      </c>
      <c r="E30" s="100">
        <f t="shared" si="0"/>
        <v>262.06</v>
      </c>
      <c r="F30" s="97">
        <f>-E30</f>
        <v>-262.06</v>
      </c>
    </row>
    <row r="31" spans="1:6" ht="12.75" customHeight="1" x14ac:dyDescent="0.25">
      <c r="A31" s="98" t="s">
        <v>585</v>
      </c>
      <c r="B31" s="99" t="s">
        <v>53</v>
      </c>
      <c r="C31" s="100">
        <v>0</v>
      </c>
      <c r="D31" s="100">
        <v>0</v>
      </c>
      <c r="E31" s="100">
        <f t="shared" si="0"/>
        <v>0</v>
      </c>
      <c r="F31" s="97">
        <f t="shared" si="1"/>
        <v>0</v>
      </c>
    </row>
    <row r="32" spans="1:6" ht="12.75" customHeight="1" x14ac:dyDescent="0.25">
      <c r="A32" s="98" t="s">
        <v>586</v>
      </c>
      <c r="B32" s="99" t="s">
        <v>56</v>
      </c>
      <c r="C32" s="100">
        <v>0</v>
      </c>
      <c r="D32" s="100">
        <v>0</v>
      </c>
      <c r="E32" s="100">
        <f t="shared" si="0"/>
        <v>0</v>
      </c>
      <c r="F32" s="97">
        <f t="shared" si="1"/>
        <v>0</v>
      </c>
    </row>
    <row r="33" spans="1:6" ht="12.75" customHeight="1" x14ac:dyDescent="0.25">
      <c r="A33" s="98" t="s">
        <v>587</v>
      </c>
      <c r="B33" s="99" t="s">
        <v>588</v>
      </c>
      <c r="C33" s="100">
        <v>0</v>
      </c>
      <c r="D33" s="100">
        <v>0</v>
      </c>
      <c r="E33" s="100">
        <f t="shared" si="0"/>
        <v>0</v>
      </c>
      <c r="F33" s="97">
        <f t="shared" si="1"/>
        <v>0</v>
      </c>
    </row>
    <row r="34" spans="1:6" ht="12.75" customHeight="1" x14ac:dyDescent="0.25">
      <c r="A34" s="98" t="s">
        <v>589</v>
      </c>
      <c r="B34" s="99" t="s">
        <v>35</v>
      </c>
      <c r="C34" s="100">
        <v>184768.15</v>
      </c>
      <c r="D34" s="100">
        <v>79770.17</v>
      </c>
      <c r="E34" s="100">
        <f t="shared" si="0"/>
        <v>-104997.98</v>
      </c>
      <c r="F34" s="97">
        <f>-E34</f>
        <v>104997.98</v>
      </c>
    </row>
    <row r="35" spans="1:6" ht="12.75" customHeight="1" x14ac:dyDescent="0.25">
      <c r="A35" s="98" t="s">
        <v>590</v>
      </c>
      <c r="B35" s="99" t="s">
        <v>38</v>
      </c>
      <c r="C35" s="100">
        <v>4178.18</v>
      </c>
      <c r="D35" s="100">
        <v>2593.7800000000002</v>
      </c>
      <c r="E35" s="100">
        <f t="shared" si="0"/>
        <v>-1584.4</v>
      </c>
      <c r="F35" s="97">
        <f>-E35</f>
        <v>1584.4</v>
      </c>
    </row>
    <row r="36" spans="1:6" ht="12.75" customHeight="1" x14ac:dyDescent="0.25">
      <c r="A36" s="98" t="s">
        <v>591</v>
      </c>
      <c r="B36" s="99" t="s">
        <v>592</v>
      </c>
      <c r="C36" s="100">
        <v>173229.32</v>
      </c>
      <c r="D36" s="100">
        <v>69068.039999999994</v>
      </c>
      <c r="E36" s="100">
        <f t="shared" si="0"/>
        <v>-104161.28000000001</v>
      </c>
      <c r="F36" s="97">
        <f>-E36</f>
        <v>104161.28000000001</v>
      </c>
    </row>
    <row r="37" spans="1:6" ht="12.75" customHeight="1" x14ac:dyDescent="0.25">
      <c r="A37" s="98" t="s">
        <v>593</v>
      </c>
      <c r="B37" s="99" t="s">
        <v>594</v>
      </c>
      <c r="C37" s="100">
        <v>0</v>
      </c>
      <c r="D37" s="100">
        <v>0</v>
      </c>
      <c r="E37" s="100">
        <f t="shared" si="0"/>
        <v>0</v>
      </c>
      <c r="F37" s="97">
        <f t="shared" si="1"/>
        <v>0</v>
      </c>
    </row>
    <row r="38" spans="1:6" ht="12.75" customHeight="1" x14ac:dyDescent="0.25">
      <c r="A38" s="98" t="s">
        <v>595</v>
      </c>
      <c r="B38" s="99" t="s">
        <v>596</v>
      </c>
      <c r="C38" s="100">
        <v>0</v>
      </c>
      <c r="D38" s="100">
        <v>0</v>
      </c>
      <c r="E38" s="100">
        <f t="shared" si="0"/>
        <v>0</v>
      </c>
      <c r="F38" s="97">
        <f t="shared" si="1"/>
        <v>0</v>
      </c>
    </row>
    <row r="39" spans="1:6" ht="12.75" customHeight="1" x14ac:dyDescent="0.25">
      <c r="A39" s="98" t="s">
        <v>597</v>
      </c>
      <c r="B39" s="99" t="s">
        <v>598</v>
      </c>
      <c r="C39" s="100">
        <v>7360.65</v>
      </c>
      <c r="D39" s="100">
        <v>8108.35</v>
      </c>
      <c r="E39" s="100">
        <f t="shared" si="0"/>
        <v>747.70000000000073</v>
      </c>
      <c r="F39" s="97">
        <f>-E39</f>
        <v>-747.70000000000073</v>
      </c>
    </row>
    <row r="40" spans="1:6" ht="12.75" customHeight="1" x14ac:dyDescent="0.25">
      <c r="A40" s="98" t="s">
        <v>599</v>
      </c>
      <c r="B40" s="99" t="s">
        <v>600</v>
      </c>
      <c r="C40" s="100">
        <v>0</v>
      </c>
      <c r="D40" s="100">
        <v>0</v>
      </c>
      <c r="E40" s="100">
        <f t="shared" si="0"/>
        <v>0</v>
      </c>
      <c r="F40" s="97">
        <f t="shared" si="1"/>
        <v>0</v>
      </c>
    </row>
    <row r="41" spans="1:6" ht="12.75" customHeight="1" x14ac:dyDescent="0.25">
      <c r="A41" s="98" t="s">
        <v>601</v>
      </c>
      <c r="B41" s="99" t="s">
        <v>602</v>
      </c>
      <c r="C41" s="100">
        <v>2075535.82</v>
      </c>
      <c r="D41" s="100">
        <v>1333144.1000000001</v>
      </c>
      <c r="E41" s="100">
        <f t="shared" si="0"/>
        <v>-742391.72</v>
      </c>
      <c r="F41" s="97">
        <f t="shared" si="1"/>
        <v>-742391.72</v>
      </c>
    </row>
    <row r="42" spans="1:6" ht="12.75" customHeight="1" x14ac:dyDescent="0.25">
      <c r="A42" s="98" t="s">
        <v>603</v>
      </c>
      <c r="B42" s="99" t="s">
        <v>604</v>
      </c>
      <c r="C42" s="100">
        <v>219630.13</v>
      </c>
      <c r="D42" s="100">
        <v>77748.100000000006</v>
      </c>
      <c r="E42" s="100">
        <f t="shared" si="0"/>
        <v>-141882.03</v>
      </c>
      <c r="F42" s="97">
        <f t="shared" si="1"/>
        <v>-141882.03</v>
      </c>
    </row>
    <row r="43" spans="1:6" ht="12.75" customHeight="1" x14ac:dyDescent="0.25">
      <c r="A43" s="98" t="s">
        <v>605</v>
      </c>
      <c r="B43" s="99" t="s">
        <v>606</v>
      </c>
      <c r="C43" s="100">
        <v>0</v>
      </c>
      <c r="D43" s="100">
        <v>0</v>
      </c>
      <c r="E43" s="100">
        <f t="shared" si="0"/>
        <v>0</v>
      </c>
      <c r="F43" s="97">
        <f t="shared" si="1"/>
        <v>0</v>
      </c>
    </row>
    <row r="44" spans="1:6" ht="12.75" customHeight="1" x14ac:dyDescent="0.25">
      <c r="A44" s="98" t="s">
        <v>607</v>
      </c>
      <c r="B44" s="99" t="s">
        <v>26</v>
      </c>
      <c r="C44" s="100">
        <v>1583540.1</v>
      </c>
      <c r="D44" s="100">
        <v>1036910.38</v>
      </c>
      <c r="E44" s="100">
        <f t="shared" si="0"/>
        <v>-546629.72000000009</v>
      </c>
      <c r="F44" s="97">
        <f t="shared" si="1"/>
        <v>-546629.72000000009</v>
      </c>
    </row>
    <row r="45" spans="1:6" ht="12.75" customHeight="1" x14ac:dyDescent="0.25">
      <c r="A45" s="98" t="s">
        <v>608</v>
      </c>
      <c r="B45" s="99" t="s">
        <v>59</v>
      </c>
      <c r="C45" s="100">
        <v>21094.9</v>
      </c>
      <c r="D45" s="100">
        <v>4821.41</v>
      </c>
      <c r="E45" s="100">
        <f t="shared" si="0"/>
        <v>-16273.490000000002</v>
      </c>
      <c r="F45" s="97">
        <f t="shared" si="1"/>
        <v>-16273.490000000002</v>
      </c>
    </row>
    <row r="46" spans="1:6" ht="12.75" customHeight="1" x14ac:dyDescent="0.25">
      <c r="A46" s="98" t="s">
        <v>609</v>
      </c>
      <c r="B46" s="99" t="s">
        <v>86</v>
      </c>
      <c r="C46" s="100">
        <v>119554.6</v>
      </c>
      <c r="D46" s="100">
        <v>102520.34</v>
      </c>
      <c r="E46" s="100">
        <f t="shared" si="0"/>
        <v>-17034.260000000009</v>
      </c>
      <c r="F46" s="97">
        <f t="shared" si="1"/>
        <v>-17034.260000000009</v>
      </c>
    </row>
    <row r="47" spans="1:6" ht="12.75" customHeight="1" x14ac:dyDescent="0.25">
      <c r="A47" s="98" t="s">
        <v>610</v>
      </c>
      <c r="B47" s="99" t="s">
        <v>611</v>
      </c>
      <c r="C47" s="100">
        <v>0</v>
      </c>
      <c r="D47" s="100">
        <v>0</v>
      </c>
      <c r="E47" s="100">
        <f t="shared" si="0"/>
        <v>0</v>
      </c>
      <c r="F47" s="97">
        <f t="shared" si="1"/>
        <v>0</v>
      </c>
    </row>
    <row r="48" spans="1:6" ht="12.75" customHeight="1" x14ac:dyDescent="0.25">
      <c r="A48" s="98" t="s">
        <v>612</v>
      </c>
      <c r="B48" s="99" t="s">
        <v>613</v>
      </c>
      <c r="C48" s="100">
        <v>64944.74</v>
      </c>
      <c r="D48" s="100">
        <v>52452.59</v>
      </c>
      <c r="E48" s="100">
        <f t="shared" si="0"/>
        <v>-12492.150000000001</v>
      </c>
      <c r="F48" s="97">
        <f t="shared" si="1"/>
        <v>-12492.150000000001</v>
      </c>
    </row>
    <row r="49" spans="1:6" ht="12.75" customHeight="1" x14ac:dyDescent="0.25">
      <c r="A49" s="98" t="s">
        <v>571</v>
      </c>
      <c r="B49" s="99" t="s">
        <v>614</v>
      </c>
      <c r="C49" s="100">
        <v>0</v>
      </c>
      <c r="D49" s="100">
        <v>0</v>
      </c>
      <c r="E49" s="100">
        <f t="shared" si="0"/>
        <v>0</v>
      </c>
      <c r="F49" s="97">
        <f t="shared" si="1"/>
        <v>0</v>
      </c>
    </row>
    <row r="50" spans="1:6" ht="12.75" customHeight="1" x14ac:dyDescent="0.25">
      <c r="A50" s="98" t="s">
        <v>615</v>
      </c>
      <c r="B50" s="99" t="s">
        <v>616</v>
      </c>
      <c r="C50" s="100">
        <v>26624.639999999999</v>
      </c>
      <c r="D50" s="100">
        <v>20515.14</v>
      </c>
      <c r="E50" s="100">
        <f t="shared" si="0"/>
        <v>-6109.5</v>
      </c>
      <c r="F50" s="97">
        <f t="shared" si="1"/>
        <v>-6109.5</v>
      </c>
    </row>
    <row r="51" spans="1:6" ht="12.75" customHeight="1" x14ac:dyDescent="0.25">
      <c r="A51" s="98" t="s">
        <v>573</v>
      </c>
      <c r="B51" s="99" t="s">
        <v>617</v>
      </c>
      <c r="C51" s="100">
        <v>0</v>
      </c>
      <c r="D51" s="100">
        <v>0</v>
      </c>
      <c r="E51" s="100">
        <f t="shared" si="0"/>
        <v>0</v>
      </c>
      <c r="F51" s="97">
        <f t="shared" si="1"/>
        <v>0</v>
      </c>
    </row>
    <row r="52" spans="1:6" ht="12.75" customHeight="1" x14ac:dyDescent="0.25">
      <c r="A52" s="98" t="s">
        <v>575</v>
      </c>
      <c r="B52" s="99" t="s">
        <v>618</v>
      </c>
      <c r="C52" s="100">
        <v>2368.7399999999998</v>
      </c>
      <c r="D52" s="100">
        <v>0</v>
      </c>
      <c r="E52" s="100">
        <f t="shared" si="0"/>
        <v>-2368.7399999999998</v>
      </c>
      <c r="F52" s="97">
        <f t="shared" si="1"/>
        <v>-2368.7399999999998</v>
      </c>
    </row>
    <row r="53" spans="1:6" ht="12.75" customHeight="1" x14ac:dyDescent="0.25">
      <c r="A53" s="98" t="s">
        <v>619</v>
      </c>
      <c r="B53" s="99" t="s">
        <v>620</v>
      </c>
      <c r="C53" s="100">
        <v>0</v>
      </c>
      <c r="D53" s="100">
        <v>0</v>
      </c>
      <c r="E53" s="100">
        <f t="shared" si="0"/>
        <v>0</v>
      </c>
      <c r="F53" s="97">
        <f t="shared" si="1"/>
        <v>0</v>
      </c>
    </row>
    <row r="54" spans="1:6" ht="12.75" customHeight="1" x14ac:dyDescent="0.25">
      <c r="A54" s="98" t="s">
        <v>621</v>
      </c>
      <c r="B54" s="99" t="s">
        <v>29</v>
      </c>
      <c r="C54" s="100">
        <v>0</v>
      </c>
      <c r="D54" s="100">
        <v>0</v>
      </c>
      <c r="E54" s="100">
        <f t="shared" si="0"/>
        <v>0</v>
      </c>
      <c r="F54" s="97">
        <f t="shared" si="1"/>
        <v>0</v>
      </c>
    </row>
    <row r="55" spans="1:6" ht="12.75" customHeight="1" x14ac:dyDescent="0.25">
      <c r="A55" s="98" t="s">
        <v>567</v>
      </c>
      <c r="B55" s="99" t="s">
        <v>62</v>
      </c>
      <c r="C55" s="100">
        <v>0</v>
      </c>
      <c r="D55" s="100">
        <v>0</v>
      </c>
      <c r="E55" s="100">
        <f t="shared" si="0"/>
        <v>0</v>
      </c>
      <c r="F55" s="97">
        <f t="shared" si="1"/>
        <v>0</v>
      </c>
    </row>
    <row r="56" spans="1:6" ht="12.75" customHeight="1" x14ac:dyDescent="0.25">
      <c r="A56" s="98" t="s">
        <v>622</v>
      </c>
      <c r="B56" s="99" t="s">
        <v>623</v>
      </c>
      <c r="C56" s="100">
        <v>37777.97</v>
      </c>
      <c r="D56" s="100">
        <v>38176.14</v>
      </c>
      <c r="E56" s="100">
        <f t="shared" si="0"/>
        <v>398.16999999999825</v>
      </c>
      <c r="F56" s="97">
        <f t="shared" si="1"/>
        <v>398.16999999999825</v>
      </c>
    </row>
    <row r="57" spans="1:6" ht="12.75" customHeight="1" x14ac:dyDescent="0.25">
      <c r="A57" s="98" t="s">
        <v>624</v>
      </c>
      <c r="B57" s="99" t="s">
        <v>625</v>
      </c>
      <c r="C57" s="100">
        <v>0</v>
      </c>
      <c r="D57" s="100">
        <v>0</v>
      </c>
      <c r="E57" s="100">
        <f t="shared" si="0"/>
        <v>0</v>
      </c>
      <c r="F57" s="97">
        <f t="shared" si="1"/>
        <v>0</v>
      </c>
    </row>
    <row r="58" spans="1:6" ht="12.75" customHeight="1" thickBot="1" x14ac:dyDescent="0.3">
      <c r="A58" s="101" t="s">
        <v>626</v>
      </c>
      <c r="B58" s="102" t="s">
        <v>627</v>
      </c>
      <c r="C58" s="103">
        <v>0</v>
      </c>
      <c r="D58" s="103">
        <v>0</v>
      </c>
      <c r="E58" s="103">
        <f t="shared" si="0"/>
        <v>0</v>
      </c>
      <c r="F58" s="97">
        <f t="shared" si="1"/>
        <v>0</v>
      </c>
    </row>
    <row r="59" spans="1:6" ht="12.75" customHeight="1" thickBot="1" x14ac:dyDescent="0.3">
      <c r="A59" s="92" t="s">
        <v>628</v>
      </c>
      <c r="B59" s="93" t="s">
        <v>629</v>
      </c>
      <c r="C59" s="94">
        <v>3188230.16</v>
      </c>
      <c r="D59" s="94">
        <v>2693661.23</v>
      </c>
      <c r="E59" s="94">
        <f t="shared" si="0"/>
        <v>-494568.93000000017</v>
      </c>
      <c r="F59" s="94">
        <v>-155269.47</v>
      </c>
    </row>
    <row r="60" spans="1:6" ht="12.75" customHeight="1" x14ac:dyDescent="0.25">
      <c r="A60" s="1143"/>
      <c r="B60" s="1144"/>
      <c r="C60" s="1144"/>
      <c r="D60" s="1144"/>
      <c r="E60" s="1144"/>
      <c r="F60" s="1145"/>
    </row>
    <row r="61" spans="1:6" ht="12.75" customHeight="1" x14ac:dyDescent="0.25">
      <c r="A61" s="95" t="s">
        <v>630</v>
      </c>
      <c r="B61" s="96" t="s">
        <v>631</v>
      </c>
      <c r="C61" s="97">
        <v>211935.26</v>
      </c>
      <c r="D61" s="97">
        <v>225818.43</v>
      </c>
      <c r="E61" s="97">
        <f t="shared" si="0"/>
        <v>13883.169999999984</v>
      </c>
      <c r="F61" s="97">
        <f>-E61</f>
        <v>-13883.169999999984</v>
      </c>
    </row>
    <row r="62" spans="1:6" ht="12.75" customHeight="1" x14ac:dyDescent="0.25">
      <c r="A62" s="98" t="s">
        <v>632</v>
      </c>
      <c r="B62" s="99" t="s">
        <v>633</v>
      </c>
      <c r="C62" s="100">
        <v>24755.07</v>
      </c>
      <c r="D62" s="100">
        <v>30653.919999999998</v>
      </c>
      <c r="E62" s="100">
        <f t="shared" si="0"/>
        <v>5898.8499999999985</v>
      </c>
      <c r="F62" s="97">
        <f t="shared" ref="F62:F99" si="3">-E62</f>
        <v>-5898.8499999999985</v>
      </c>
    </row>
    <row r="63" spans="1:6" ht="12.75" customHeight="1" x14ac:dyDescent="0.25">
      <c r="A63" s="98" t="s">
        <v>634</v>
      </c>
      <c r="B63" s="99" t="s">
        <v>635</v>
      </c>
      <c r="C63" s="100">
        <v>176387.7</v>
      </c>
      <c r="D63" s="100">
        <v>187610.15</v>
      </c>
      <c r="E63" s="100">
        <f t="shared" si="0"/>
        <v>11222.449999999983</v>
      </c>
      <c r="F63" s="97">
        <f t="shared" si="3"/>
        <v>-11222.449999999983</v>
      </c>
    </row>
    <row r="64" spans="1:6" ht="12.75" customHeight="1" x14ac:dyDescent="0.25">
      <c r="A64" s="98" t="s">
        <v>636</v>
      </c>
      <c r="B64" s="99" t="s">
        <v>637</v>
      </c>
      <c r="C64" s="100">
        <v>0</v>
      </c>
      <c r="D64" s="100">
        <v>0</v>
      </c>
      <c r="E64" s="100">
        <f t="shared" si="0"/>
        <v>0</v>
      </c>
      <c r="F64" s="97">
        <f t="shared" si="3"/>
        <v>0</v>
      </c>
    </row>
    <row r="65" spans="1:6" ht="12.75" customHeight="1" x14ac:dyDescent="0.25">
      <c r="A65" s="98" t="s">
        <v>638</v>
      </c>
      <c r="B65" s="99" t="s">
        <v>68</v>
      </c>
      <c r="C65" s="100">
        <v>6830.24</v>
      </c>
      <c r="D65" s="100">
        <v>6325.56</v>
      </c>
      <c r="E65" s="100">
        <f t="shared" si="0"/>
        <v>-504.67999999999938</v>
      </c>
      <c r="F65" s="97">
        <f t="shared" si="3"/>
        <v>504.67999999999938</v>
      </c>
    </row>
    <row r="66" spans="1:6" ht="12.75" customHeight="1" x14ac:dyDescent="0.25">
      <c r="A66" s="98" t="s">
        <v>639</v>
      </c>
      <c r="B66" s="99" t="s">
        <v>71</v>
      </c>
      <c r="C66" s="100">
        <v>0</v>
      </c>
      <c r="D66" s="100">
        <v>0</v>
      </c>
      <c r="E66" s="100">
        <f t="shared" si="0"/>
        <v>0</v>
      </c>
      <c r="F66" s="97">
        <f t="shared" si="3"/>
        <v>0</v>
      </c>
    </row>
    <row r="67" spans="1:6" ht="12.75" customHeight="1" x14ac:dyDescent="0.25">
      <c r="A67" s="98" t="s">
        <v>640</v>
      </c>
      <c r="B67" s="99" t="s">
        <v>74</v>
      </c>
      <c r="C67" s="100">
        <v>3738.45</v>
      </c>
      <c r="D67" s="100">
        <v>1228.8</v>
      </c>
      <c r="E67" s="100">
        <f t="shared" si="0"/>
        <v>-2509.6499999999996</v>
      </c>
      <c r="F67" s="97">
        <f t="shared" si="3"/>
        <v>2509.6499999999996</v>
      </c>
    </row>
    <row r="68" spans="1:6" ht="12.75" customHeight="1" x14ac:dyDescent="0.25">
      <c r="A68" s="98" t="s">
        <v>641</v>
      </c>
      <c r="B68" s="99" t="s">
        <v>642</v>
      </c>
      <c r="C68" s="100">
        <v>223.8</v>
      </c>
      <c r="D68" s="100">
        <v>0</v>
      </c>
      <c r="E68" s="100">
        <f t="shared" si="0"/>
        <v>-223.8</v>
      </c>
      <c r="F68" s="97">
        <f t="shared" si="3"/>
        <v>223.8</v>
      </c>
    </row>
    <row r="69" spans="1:6" ht="12.75" customHeight="1" x14ac:dyDescent="0.25">
      <c r="A69" s="98" t="s">
        <v>643</v>
      </c>
      <c r="B69" s="99" t="s">
        <v>644</v>
      </c>
      <c r="C69" s="100">
        <v>-145591.57</v>
      </c>
      <c r="D69" s="100">
        <v>-175195.87</v>
      </c>
      <c r="E69" s="100">
        <f t="shared" si="0"/>
        <v>-29604.299999999988</v>
      </c>
      <c r="F69" s="97">
        <f t="shared" si="3"/>
        <v>29604.299999999988</v>
      </c>
    </row>
    <row r="70" spans="1:6" ht="12.75" customHeight="1" x14ac:dyDescent="0.25">
      <c r="A70" s="98" t="s">
        <v>645</v>
      </c>
      <c r="B70" s="99" t="s">
        <v>77</v>
      </c>
      <c r="C70" s="100">
        <v>-18865.47</v>
      </c>
      <c r="D70" s="100">
        <v>-23844.52</v>
      </c>
      <c r="E70" s="100">
        <f t="shared" ref="E70:E118" si="4">SUM(D70-C70)</f>
        <v>-4979.0499999999993</v>
      </c>
      <c r="F70" s="97">
        <f t="shared" si="3"/>
        <v>4979.0499999999993</v>
      </c>
    </row>
    <row r="71" spans="1:6" ht="12.75" customHeight="1" x14ac:dyDescent="0.25">
      <c r="A71" s="98" t="s">
        <v>646</v>
      </c>
      <c r="B71" s="99" t="s">
        <v>80</v>
      </c>
      <c r="C71" s="100">
        <v>-119895.86</v>
      </c>
      <c r="D71" s="100">
        <v>-145025.79</v>
      </c>
      <c r="E71" s="100">
        <f t="shared" si="4"/>
        <v>-25129.930000000008</v>
      </c>
      <c r="F71" s="97">
        <f t="shared" si="3"/>
        <v>25129.930000000008</v>
      </c>
    </row>
    <row r="72" spans="1:6" ht="12.75" customHeight="1" x14ac:dyDescent="0.25">
      <c r="A72" s="98" t="s">
        <v>647</v>
      </c>
      <c r="B72" s="99" t="s">
        <v>648</v>
      </c>
      <c r="C72" s="100">
        <v>0</v>
      </c>
      <c r="D72" s="100">
        <v>0</v>
      </c>
      <c r="E72" s="100">
        <f t="shared" si="4"/>
        <v>0</v>
      </c>
      <c r="F72" s="97">
        <f t="shared" si="3"/>
        <v>0</v>
      </c>
    </row>
    <row r="73" spans="1:6" ht="12.75" customHeight="1" x14ac:dyDescent="0.25">
      <c r="A73" s="98" t="s">
        <v>649</v>
      </c>
      <c r="B73" s="99" t="s">
        <v>83</v>
      </c>
      <c r="C73" s="100">
        <v>-6830.24</v>
      </c>
      <c r="D73" s="100">
        <v>-6325.56</v>
      </c>
      <c r="E73" s="100">
        <f t="shared" si="4"/>
        <v>504.67999999999938</v>
      </c>
      <c r="F73" s="97">
        <f t="shared" si="3"/>
        <v>-504.67999999999938</v>
      </c>
    </row>
    <row r="74" spans="1:6" ht="12.75" customHeight="1" x14ac:dyDescent="0.25">
      <c r="A74" s="98" t="s">
        <v>650</v>
      </c>
      <c r="B74" s="99" t="s">
        <v>651</v>
      </c>
      <c r="C74" s="100">
        <v>0</v>
      </c>
      <c r="D74" s="100">
        <v>0</v>
      </c>
      <c r="E74" s="100">
        <f t="shared" si="4"/>
        <v>0</v>
      </c>
      <c r="F74" s="97">
        <f t="shared" si="3"/>
        <v>0</v>
      </c>
    </row>
    <row r="75" spans="1:6" ht="12.75" customHeight="1" x14ac:dyDescent="0.25">
      <c r="A75" s="98" t="s">
        <v>652</v>
      </c>
      <c r="B75" s="99" t="s">
        <v>653</v>
      </c>
      <c r="C75" s="100">
        <v>14085599.859999999</v>
      </c>
      <c r="D75" s="100">
        <v>15393013.58</v>
      </c>
      <c r="E75" s="100">
        <f t="shared" si="4"/>
        <v>1307413.7200000007</v>
      </c>
      <c r="F75" s="97">
        <f t="shared" si="3"/>
        <v>-1307413.7200000007</v>
      </c>
    </row>
    <row r="76" spans="1:6" ht="12.75" customHeight="1" x14ac:dyDescent="0.25">
      <c r="A76" s="98" t="s">
        <v>654</v>
      </c>
      <c r="B76" s="99" t="s">
        <v>92</v>
      </c>
      <c r="C76" s="100">
        <v>657547.13</v>
      </c>
      <c r="D76" s="100">
        <v>659501.81999999995</v>
      </c>
      <c r="E76" s="100">
        <f t="shared" si="4"/>
        <v>1954.6899999999441</v>
      </c>
      <c r="F76" s="97">
        <f t="shared" si="3"/>
        <v>-1954.6899999999441</v>
      </c>
    </row>
    <row r="77" spans="1:6" ht="12.75" customHeight="1" x14ac:dyDescent="0.25">
      <c r="A77" s="98" t="s">
        <v>655</v>
      </c>
      <c r="B77" s="99" t="s">
        <v>95</v>
      </c>
      <c r="C77" s="100">
        <v>12585.19</v>
      </c>
      <c r="D77" s="100">
        <v>12915.77</v>
      </c>
      <c r="E77" s="100">
        <f t="shared" si="4"/>
        <v>330.57999999999993</v>
      </c>
      <c r="F77" s="97">
        <f t="shared" si="3"/>
        <v>-330.57999999999993</v>
      </c>
    </row>
    <row r="78" spans="1:6" ht="12.75" customHeight="1" x14ac:dyDescent="0.25">
      <c r="A78" s="98" t="s">
        <v>656</v>
      </c>
      <c r="B78" s="99" t="s">
        <v>98</v>
      </c>
      <c r="C78" s="100">
        <v>8569838.4000000004</v>
      </c>
      <c r="D78" s="100">
        <v>9937407.0399999991</v>
      </c>
      <c r="E78" s="100">
        <f t="shared" si="4"/>
        <v>1367568.6399999987</v>
      </c>
      <c r="F78" s="97">
        <f t="shared" si="3"/>
        <v>-1367568.6399999987</v>
      </c>
    </row>
    <row r="79" spans="1:6" ht="12.75" customHeight="1" x14ac:dyDescent="0.25">
      <c r="A79" s="98" t="s">
        <v>657</v>
      </c>
      <c r="B79" s="99" t="s">
        <v>658</v>
      </c>
      <c r="C79" s="100">
        <v>3738422.63</v>
      </c>
      <c r="D79" s="100">
        <v>4587598.1500000004</v>
      </c>
      <c r="E79" s="100">
        <f t="shared" si="4"/>
        <v>849175.52000000048</v>
      </c>
      <c r="F79" s="97">
        <f t="shared" si="3"/>
        <v>-849175.52000000048</v>
      </c>
    </row>
    <row r="80" spans="1:6" ht="12.75" customHeight="1" x14ac:dyDescent="0.25">
      <c r="A80" s="98" t="s">
        <v>659</v>
      </c>
      <c r="B80" s="99" t="s">
        <v>660</v>
      </c>
      <c r="C80" s="100">
        <v>0</v>
      </c>
      <c r="D80" s="100">
        <v>0</v>
      </c>
      <c r="E80" s="100">
        <f t="shared" si="4"/>
        <v>0</v>
      </c>
      <c r="F80" s="97">
        <f t="shared" si="3"/>
        <v>0</v>
      </c>
    </row>
    <row r="81" spans="1:6" ht="12.75" customHeight="1" x14ac:dyDescent="0.25">
      <c r="A81" s="98" t="s">
        <v>661</v>
      </c>
      <c r="B81" s="99" t="s">
        <v>662</v>
      </c>
      <c r="C81" s="100">
        <v>0</v>
      </c>
      <c r="D81" s="100">
        <v>0</v>
      </c>
      <c r="E81" s="100">
        <f t="shared" si="4"/>
        <v>0</v>
      </c>
      <c r="F81" s="97">
        <f t="shared" si="3"/>
        <v>0</v>
      </c>
    </row>
    <row r="82" spans="1:6" ht="12.75" customHeight="1" x14ac:dyDescent="0.25">
      <c r="A82" s="98" t="s">
        <v>663</v>
      </c>
      <c r="B82" s="99" t="s">
        <v>101</v>
      </c>
      <c r="C82" s="100">
        <v>162757.88</v>
      </c>
      <c r="D82" s="100">
        <v>152945.51</v>
      </c>
      <c r="E82" s="100">
        <f t="shared" si="4"/>
        <v>-9812.3699999999953</v>
      </c>
      <c r="F82" s="97">
        <f t="shared" si="3"/>
        <v>9812.3699999999953</v>
      </c>
    </row>
    <row r="83" spans="1:6" ht="12.75" customHeight="1" x14ac:dyDescent="0.25">
      <c r="A83" s="98" t="s">
        <v>664</v>
      </c>
      <c r="B83" s="99" t="s">
        <v>104</v>
      </c>
      <c r="C83" s="100">
        <v>9169.75</v>
      </c>
      <c r="D83" s="100">
        <v>10058.06</v>
      </c>
      <c r="E83" s="100">
        <f t="shared" si="4"/>
        <v>888.30999999999949</v>
      </c>
      <c r="F83" s="97">
        <f t="shared" si="3"/>
        <v>-888.30999999999949</v>
      </c>
    </row>
    <row r="84" spans="1:6" ht="12.75" customHeight="1" x14ac:dyDescent="0.25">
      <c r="A84" s="98" t="s">
        <v>665</v>
      </c>
      <c r="B84" s="99" t="s">
        <v>666</v>
      </c>
      <c r="C84" s="100">
        <v>849538.79</v>
      </c>
      <c r="D84" s="100">
        <v>31022.03</v>
      </c>
      <c r="E84" s="100">
        <f t="shared" si="4"/>
        <v>-818516.76</v>
      </c>
      <c r="F84" s="97">
        <f t="shared" si="3"/>
        <v>818516.76</v>
      </c>
    </row>
    <row r="85" spans="1:6" ht="12.75" customHeight="1" x14ac:dyDescent="0.25">
      <c r="A85" s="98" t="s">
        <v>667</v>
      </c>
      <c r="B85" s="99" t="s">
        <v>107</v>
      </c>
      <c r="C85" s="100">
        <v>85740.09</v>
      </c>
      <c r="D85" s="100">
        <v>1565.2</v>
      </c>
      <c r="E85" s="100">
        <f t="shared" si="4"/>
        <v>-84174.89</v>
      </c>
      <c r="F85" s="97">
        <f t="shared" si="3"/>
        <v>84174.89</v>
      </c>
    </row>
    <row r="86" spans="1:6" ht="12.75" customHeight="1" x14ac:dyDescent="0.25">
      <c r="A86" s="98" t="s">
        <v>643</v>
      </c>
      <c r="B86" s="99" t="s">
        <v>110</v>
      </c>
      <c r="C86" s="100">
        <v>-4865783.29</v>
      </c>
      <c r="D86" s="100">
        <v>-5506635.5199999996</v>
      </c>
      <c r="E86" s="100">
        <f t="shared" si="4"/>
        <v>-640852.22999999952</v>
      </c>
      <c r="F86" s="97">
        <f t="shared" si="3"/>
        <v>640852.22999999952</v>
      </c>
    </row>
    <row r="87" spans="1:6" ht="12.75" customHeight="1" x14ac:dyDescent="0.25">
      <c r="A87" s="98" t="s">
        <v>668</v>
      </c>
      <c r="B87" s="99" t="s">
        <v>669</v>
      </c>
      <c r="C87" s="100">
        <v>-2083429.92</v>
      </c>
      <c r="D87" s="100">
        <v>-2311635.7400000002</v>
      </c>
      <c r="E87" s="100">
        <f t="shared" si="4"/>
        <v>-228205.8200000003</v>
      </c>
      <c r="F87" s="97">
        <f t="shared" si="3"/>
        <v>228205.8200000003</v>
      </c>
    </row>
    <row r="88" spans="1:6" ht="12.75" customHeight="1" x14ac:dyDescent="0.25">
      <c r="A88" s="98" t="s">
        <v>670</v>
      </c>
      <c r="B88" s="99" t="s">
        <v>671</v>
      </c>
      <c r="C88" s="100">
        <v>-2610425.7400000002</v>
      </c>
      <c r="D88" s="100">
        <v>-3032952.08</v>
      </c>
      <c r="E88" s="100">
        <f t="shared" si="4"/>
        <v>-422526.33999999985</v>
      </c>
      <c r="F88" s="97">
        <f t="shared" si="3"/>
        <v>422526.33999999985</v>
      </c>
    </row>
    <row r="89" spans="1:6" ht="12.75" customHeight="1" x14ac:dyDescent="0.25">
      <c r="A89" s="98" t="s">
        <v>672</v>
      </c>
      <c r="B89" s="99" t="s">
        <v>113</v>
      </c>
      <c r="C89" s="100">
        <v>0</v>
      </c>
      <c r="D89" s="100">
        <v>0</v>
      </c>
      <c r="E89" s="100">
        <f t="shared" si="4"/>
        <v>0</v>
      </c>
      <c r="F89" s="97">
        <f t="shared" si="3"/>
        <v>0</v>
      </c>
    </row>
    <row r="90" spans="1:6" ht="12.75" customHeight="1" x14ac:dyDescent="0.25">
      <c r="A90" s="98" t="s">
        <v>673</v>
      </c>
      <c r="B90" s="99" t="s">
        <v>116</v>
      </c>
      <c r="C90" s="100">
        <v>0</v>
      </c>
      <c r="D90" s="100">
        <v>0</v>
      </c>
      <c r="E90" s="100">
        <f t="shared" si="4"/>
        <v>0</v>
      </c>
      <c r="F90" s="97">
        <f t="shared" si="3"/>
        <v>0</v>
      </c>
    </row>
    <row r="91" spans="1:6" ht="12.75" customHeight="1" x14ac:dyDescent="0.25">
      <c r="A91" s="98" t="s">
        <v>674</v>
      </c>
      <c r="B91" s="99" t="s">
        <v>675</v>
      </c>
      <c r="C91" s="100">
        <v>-162757.88</v>
      </c>
      <c r="D91" s="100">
        <v>-152945.51</v>
      </c>
      <c r="E91" s="100">
        <f t="shared" si="4"/>
        <v>9812.3699999999953</v>
      </c>
      <c r="F91" s="97">
        <f t="shared" si="3"/>
        <v>-9812.3699999999953</v>
      </c>
    </row>
    <row r="92" spans="1:6" ht="12.75" customHeight="1" x14ac:dyDescent="0.25">
      <c r="A92" s="98" t="s">
        <v>676</v>
      </c>
      <c r="B92" s="99" t="s">
        <v>119</v>
      </c>
      <c r="C92" s="100">
        <v>-9169.75</v>
      </c>
      <c r="D92" s="100">
        <v>-9102.19</v>
      </c>
      <c r="E92" s="100">
        <f t="shared" si="4"/>
        <v>67.559999999999491</v>
      </c>
      <c r="F92" s="97">
        <f t="shared" si="3"/>
        <v>-67.559999999999491</v>
      </c>
    </row>
    <row r="93" spans="1:6" ht="12.75" customHeight="1" x14ac:dyDescent="0.25">
      <c r="A93" s="98" t="s">
        <v>677</v>
      </c>
      <c r="B93" s="99" t="s">
        <v>122</v>
      </c>
      <c r="C93" s="100">
        <v>0</v>
      </c>
      <c r="D93" s="100">
        <v>0</v>
      </c>
      <c r="E93" s="100">
        <f t="shared" si="4"/>
        <v>0</v>
      </c>
      <c r="F93" s="97">
        <v>-745171.34</v>
      </c>
    </row>
    <row r="94" spans="1:6" ht="12.75" customHeight="1" x14ac:dyDescent="0.25">
      <c r="A94" s="98" t="s">
        <v>678</v>
      </c>
      <c r="B94" s="99" t="s">
        <v>679</v>
      </c>
      <c r="C94" s="100">
        <v>5108.95</v>
      </c>
      <c r="D94" s="100">
        <v>5108.95</v>
      </c>
      <c r="E94" s="100">
        <f t="shared" si="4"/>
        <v>0</v>
      </c>
      <c r="F94" s="97">
        <f t="shared" si="3"/>
        <v>0</v>
      </c>
    </row>
    <row r="95" spans="1:6" ht="12.75" customHeight="1" x14ac:dyDescent="0.25">
      <c r="A95" s="98" t="s">
        <v>680</v>
      </c>
      <c r="B95" s="99" t="s">
        <v>681</v>
      </c>
      <c r="C95" s="100">
        <v>80</v>
      </c>
      <c r="D95" s="100">
        <v>80</v>
      </c>
      <c r="E95" s="100">
        <f t="shared" si="4"/>
        <v>0</v>
      </c>
      <c r="F95" s="97">
        <f t="shared" si="3"/>
        <v>0</v>
      </c>
    </row>
    <row r="96" spans="1:6" ht="12.75" customHeight="1" x14ac:dyDescent="0.25">
      <c r="A96" s="98" t="s">
        <v>682</v>
      </c>
      <c r="B96" s="99" t="s">
        <v>683</v>
      </c>
      <c r="C96" s="100">
        <v>4928.95</v>
      </c>
      <c r="D96" s="100">
        <v>4928.95</v>
      </c>
      <c r="E96" s="100">
        <f t="shared" si="4"/>
        <v>0</v>
      </c>
      <c r="F96" s="97">
        <f t="shared" si="3"/>
        <v>0</v>
      </c>
    </row>
    <row r="97" spans="1:6" ht="12.75" customHeight="1" x14ac:dyDescent="0.25">
      <c r="A97" s="98" t="s">
        <v>684</v>
      </c>
      <c r="B97" s="99" t="s">
        <v>685</v>
      </c>
      <c r="C97" s="100">
        <v>0</v>
      </c>
      <c r="D97" s="100">
        <v>0</v>
      </c>
      <c r="E97" s="100">
        <f t="shared" si="4"/>
        <v>0</v>
      </c>
      <c r="F97" s="97">
        <f t="shared" si="3"/>
        <v>0</v>
      </c>
    </row>
    <row r="98" spans="1:6" ht="12.75" customHeight="1" x14ac:dyDescent="0.25">
      <c r="A98" s="98" t="s">
        <v>686</v>
      </c>
      <c r="B98" s="99" t="s">
        <v>687</v>
      </c>
      <c r="C98" s="100">
        <v>0</v>
      </c>
      <c r="D98" s="100">
        <v>0</v>
      </c>
      <c r="E98" s="100">
        <f t="shared" si="4"/>
        <v>0</v>
      </c>
      <c r="F98" s="97">
        <f t="shared" si="3"/>
        <v>0</v>
      </c>
    </row>
    <row r="99" spans="1:6" ht="12.75" customHeight="1" thickBot="1" x14ac:dyDescent="0.3">
      <c r="A99" s="104" t="s">
        <v>688</v>
      </c>
      <c r="B99" s="105" t="s">
        <v>689</v>
      </c>
      <c r="C99" s="106">
        <v>100</v>
      </c>
      <c r="D99" s="106">
        <v>100</v>
      </c>
      <c r="E99" s="106">
        <f t="shared" si="4"/>
        <v>0</v>
      </c>
      <c r="F99" s="97">
        <f t="shared" si="3"/>
        <v>0</v>
      </c>
    </row>
    <row r="100" spans="1:6" ht="12.75" customHeight="1" thickBot="1" x14ac:dyDescent="0.3">
      <c r="A100" s="92" t="s">
        <v>690</v>
      </c>
      <c r="B100" s="107" t="s">
        <v>691</v>
      </c>
      <c r="C100" s="108">
        <v>9291269.2100000009</v>
      </c>
      <c r="D100" s="108">
        <v>9942109.5700000003</v>
      </c>
      <c r="E100" s="108">
        <f t="shared" si="4"/>
        <v>650840.3599999994</v>
      </c>
      <c r="F100" s="108">
        <v>-1396011.7</v>
      </c>
    </row>
    <row r="101" spans="1:6" ht="12.75" customHeight="1" x14ac:dyDescent="0.25">
      <c r="A101" s="1146"/>
      <c r="B101" s="1147"/>
      <c r="C101" s="1147"/>
      <c r="D101" s="1147"/>
      <c r="E101" s="1147"/>
      <c r="F101" s="1148"/>
    </row>
    <row r="102" spans="1:6" ht="12.75" customHeight="1" x14ac:dyDescent="0.25">
      <c r="A102" s="95" t="s">
        <v>692</v>
      </c>
      <c r="B102" s="96" t="s">
        <v>693</v>
      </c>
      <c r="C102" s="97">
        <v>0</v>
      </c>
      <c r="D102" s="97">
        <v>0</v>
      </c>
      <c r="E102" s="97">
        <f t="shared" si="4"/>
        <v>0</v>
      </c>
      <c r="F102" s="97">
        <f>E102</f>
        <v>0</v>
      </c>
    </row>
    <row r="103" spans="1:6" ht="12.75" customHeight="1" x14ac:dyDescent="0.25">
      <c r="A103" s="98" t="s">
        <v>694</v>
      </c>
      <c r="B103" s="99" t="s">
        <v>695</v>
      </c>
      <c r="C103" s="100">
        <v>0</v>
      </c>
      <c r="D103" s="100">
        <v>0</v>
      </c>
      <c r="E103" s="100">
        <f t="shared" si="4"/>
        <v>0</v>
      </c>
      <c r="F103" s="97">
        <f t="shared" ref="F103:F114" si="5">E103</f>
        <v>0</v>
      </c>
    </row>
    <row r="104" spans="1:6" ht="12.75" customHeight="1" x14ac:dyDescent="0.25">
      <c r="A104" s="98" t="s">
        <v>696</v>
      </c>
      <c r="B104" s="99" t="s">
        <v>697</v>
      </c>
      <c r="C104" s="100">
        <v>0</v>
      </c>
      <c r="D104" s="100">
        <v>0</v>
      </c>
      <c r="E104" s="100">
        <f t="shared" si="4"/>
        <v>0</v>
      </c>
      <c r="F104" s="97">
        <f t="shared" si="5"/>
        <v>0</v>
      </c>
    </row>
    <row r="105" spans="1:6" ht="12.75" customHeight="1" x14ac:dyDescent="0.25">
      <c r="A105" s="98" t="s">
        <v>698</v>
      </c>
      <c r="B105" s="99">
        <v>100</v>
      </c>
      <c r="C105" s="100">
        <v>0</v>
      </c>
      <c r="D105" s="100">
        <v>0</v>
      </c>
      <c r="E105" s="100">
        <f t="shared" si="4"/>
        <v>0</v>
      </c>
      <c r="F105" s="97">
        <f t="shared" si="5"/>
        <v>0</v>
      </c>
    </row>
    <row r="106" spans="1:6" ht="12.75" customHeight="1" x14ac:dyDescent="0.25">
      <c r="A106" s="98" t="s">
        <v>699</v>
      </c>
      <c r="B106" s="99">
        <v>101</v>
      </c>
      <c r="C106" s="100">
        <v>0</v>
      </c>
      <c r="D106" s="100">
        <v>0</v>
      </c>
      <c r="E106" s="100">
        <f t="shared" si="4"/>
        <v>0</v>
      </c>
      <c r="F106" s="97">
        <f t="shared" si="5"/>
        <v>0</v>
      </c>
    </row>
    <row r="107" spans="1:6" ht="12.75" customHeight="1" x14ac:dyDescent="0.25">
      <c r="A107" s="98" t="s">
        <v>700</v>
      </c>
      <c r="B107" s="99">
        <v>102</v>
      </c>
      <c r="C107" s="100">
        <v>0</v>
      </c>
      <c r="D107" s="100">
        <v>0</v>
      </c>
      <c r="E107" s="100">
        <f t="shared" si="4"/>
        <v>0</v>
      </c>
      <c r="F107" s="97">
        <f t="shared" si="5"/>
        <v>0</v>
      </c>
    </row>
    <row r="108" spans="1:6" ht="12.75" customHeight="1" x14ac:dyDescent="0.25">
      <c r="A108" s="98" t="s">
        <v>701</v>
      </c>
      <c r="B108" s="99">
        <v>103</v>
      </c>
      <c r="C108" s="100">
        <v>389341.62</v>
      </c>
      <c r="D108" s="100">
        <v>329834.73</v>
      </c>
      <c r="E108" s="100">
        <f t="shared" si="4"/>
        <v>-59506.890000000014</v>
      </c>
      <c r="F108" s="97">
        <f t="shared" si="5"/>
        <v>-59506.890000000014</v>
      </c>
    </row>
    <row r="109" spans="1:6" ht="12.75" customHeight="1" x14ac:dyDescent="0.25">
      <c r="A109" s="98" t="s">
        <v>702</v>
      </c>
      <c r="B109" s="99">
        <v>104</v>
      </c>
      <c r="C109" s="100">
        <v>8627849.1300000008</v>
      </c>
      <c r="D109" s="100">
        <v>9622844.3300000001</v>
      </c>
      <c r="E109" s="100">
        <f t="shared" si="4"/>
        <v>994995.19999999925</v>
      </c>
      <c r="F109" s="97">
        <f t="shared" si="5"/>
        <v>994995.19999999925</v>
      </c>
    </row>
    <row r="110" spans="1:6" ht="12.75" customHeight="1" x14ac:dyDescent="0.25">
      <c r="A110" s="98" t="s">
        <v>703</v>
      </c>
      <c r="B110" s="99">
        <v>105</v>
      </c>
      <c r="C110" s="100">
        <v>1181809.5</v>
      </c>
      <c r="D110" s="100">
        <v>1337459.46</v>
      </c>
      <c r="E110" s="100">
        <f t="shared" si="4"/>
        <v>155649.95999999996</v>
      </c>
      <c r="F110" s="97">
        <f t="shared" si="5"/>
        <v>155649.95999999996</v>
      </c>
    </row>
    <row r="111" spans="1:6" ht="12.75" customHeight="1" x14ac:dyDescent="0.25">
      <c r="A111" s="98" t="s">
        <v>704</v>
      </c>
      <c r="B111" s="99">
        <v>106</v>
      </c>
      <c r="C111" s="100">
        <v>0</v>
      </c>
      <c r="D111" s="100">
        <v>0</v>
      </c>
      <c r="E111" s="100">
        <f t="shared" si="4"/>
        <v>0</v>
      </c>
      <c r="F111" s="97">
        <f t="shared" si="5"/>
        <v>0</v>
      </c>
    </row>
    <row r="112" spans="1:6" ht="12.75" customHeight="1" x14ac:dyDescent="0.25">
      <c r="A112" s="98" t="s">
        <v>705</v>
      </c>
      <c r="B112" s="99">
        <v>107</v>
      </c>
      <c r="C112" s="100">
        <v>0</v>
      </c>
      <c r="D112" s="100">
        <v>0</v>
      </c>
      <c r="E112" s="100">
        <f t="shared" si="4"/>
        <v>0</v>
      </c>
      <c r="F112" s="97">
        <f t="shared" si="5"/>
        <v>0</v>
      </c>
    </row>
    <row r="113" spans="1:6" ht="12.75" customHeight="1" x14ac:dyDescent="0.25">
      <c r="A113" s="98" t="s">
        <v>706</v>
      </c>
      <c r="B113" s="99">
        <v>108</v>
      </c>
      <c r="C113" s="100">
        <v>73055.02</v>
      </c>
      <c r="D113" s="100">
        <v>67432.78</v>
      </c>
      <c r="E113" s="100">
        <f t="shared" si="4"/>
        <v>-5622.2400000000052</v>
      </c>
      <c r="F113" s="97">
        <f t="shared" si="5"/>
        <v>-5622.2400000000052</v>
      </c>
    </row>
    <row r="114" spans="1:6" ht="12.75" customHeight="1" thickBot="1" x14ac:dyDescent="0.3">
      <c r="A114" s="104" t="s">
        <v>707</v>
      </c>
      <c r="B114" s="105">
        <v>109</v>
      </c>
      <c r="C114" s="106">
        <v>0</v>
      </c>
      <c r="D114" s="106">
        <v>-67432.78</v>
      </c>
      <c r="E114" s="106">
        <f t="shared" si="4"/>
        <v>-67432.78</v>
      </c>
      <c r="F114" s="97">
        <f t="shared" si="5"/>
        <v>-67432.78</v>
      </c>
    </row>
    <row r="115" spans="1:6" ht="12.75" customHeight="1" thickBot="1" x14ac:dyDescent="0.3">
      <c r="A115" s="92" t="s">
        <v>708</v>
      </c>
      <c r="B115" s="107">
        <v>110</v>
      </c>
      <c r="C115" s="108">
        <f>SUM(C102:C114)</f>
        <v>10272055.27</v>
      </c>
      <c r="D115" s="108">
        <f>SUM(D102:D114)</f>
        <v>11290138.52</v>
      </c>
      <c r="E115" s="108">
        <f t="shared" si="4"/>
        <v>1018083.25</v>
      </c>
      <c r="F115" s="108">
        <f>E115</f>
        <v>1018083.25</v>
      </c>
    </row>
    <row r="116" spans="1:6" ht="12.75" customHeight="1" x14ac:dyDescent="0.25">
      <c r="A116" s="1146"/>
      <c r="B116" s="1147"/>
      <c r="C116" s="1147"/>
      <c r="D116" s="1147"/>
      <c r="E116" s="1147"/>
      <c r="F116" s="1148"/>
    </row>
    <row r="117" spans="1:6" ht="12.75" customHeight="1" x14ac:dyDescent="0.25">
      <c r="A117" s="109" t="s">
        <v>709</v>
      </c>
      <c r="B117" s="96">
        <v>111</v>
      </c>
      <c r="C117" s="97">
        <f>C115+C100+C59</f>
        <v>22751554.640000001</v>
      </c>
      <c r="D117" s="97">
        <f>D115+D100+D59</f>
        <v>23925909.32</v>
      </c>
      <c r="E117" s="97">
        <f>SUM(D117-C117)</f>
        <v>1174354.6799999997</v>
      </c>
      <c r="F117" s="97">
        <v>-533197.92000000004</v>
      </c>
    </row>
    <row r="118" spans="1:6" ht="12.75" customHeight="1" thickBot="1" x14ac:dyDescent="0.3">
      <c r="A118" s="110" t="s">
        <v>710</v>
      </c>
      <c r="B118" s="111">
        <v>112</v>
      </c>
      <c r="C118" s="112">
        <v>2081520.28</v>
      </c>
      <c r="D118" s="112">
        <v>1548322.36</v>
      </c>
      <c r="E118" s="112">
        <f t="shared" si="4"/>
        <v>-533197.91999999993</v>
      </c>
      <c r="F118" s="112">
        <f>-E118</f>
        <v>533197.91999999993</v>
      </c>
    </row>
  </sheetData>
  <mergeCells count="3">
    <mergeCell ref="A60:F60"/>
    <mergeCell ref="A101:F101"/>
    <mergeCell ref="A116:F116"/>
  </mergeCells>
  <pageMargins left="0.70866141732283472" right="0.70866141732283472" top="0.78740157480314965" bottom="0.78740157480314965" header="0.31496062992125984" footer="0.31496062992125984"/>
  <pageSetup paperSize="9" scale="8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96" zoomScaleNormal="96" workbookViewId="0">
      <selection activeCell="H24" sqref="H24"/>
    </sheetView>
  </sheetViews>
  <sheetFormatPr defaultRowHeight="12.75" x14ac:dyDescent="0.25"/>
  <cols>
    <col min="1" max="1" width="1.42578125" style="174" customWidth="1"/>
    <col min="2" max="2" width="4.42578125" style="174" customWidth="1"/>
    <col min="3" max="3" width="3.140625" style="174" customWidth="1"/>
    <col min="4" max="5" width="6.140625" style="174" customWidth="1"/>
    <col min="6" max="6" width="43.5703125" style="174" customWidth="1"/>
    <col min="7" max="7" width="5.28515625" style="249" customWidth="1"/>
    <col min="8" max="13" width="11.5703125" style="174" customWidth="1"/>
    <col min="14" max="14" width="2" style="942" customWidth="1"/>
    <col min="15" max="256" width="9.140625" style="174"/>
    <col min="257" max="257" width="1.42578125" style="174" customWidth="1"/>
    <col min="258" max="258" width="4.42578125" style="174" customWidth="1"/>
    <col min="259" max="259" width="3.140625" style="174" customWidth="1"/>
    <col min="260" max="261" width="6.140625" style="174" customWidth="1"/>
    <col min="262" max="262" width="43.5703125" style="174" customWidth="1"/>
    <col min="263" max="263" width="5.28515625" style="174" customWidth="1"/>
    <col min="264" max="269" width="11.5703125" style="174" customWidth="1"/>
    <col min="270" max="270" width="2" style="174" customWidth="1"/>
    <col min="271" max="512" width="9.140625" style="174"/>
    <col min="513" max="513" width="1.42578125" style="174" customWidth="1"/>
    <col min="514" max="514" width="4.42578125" style="174" customWidth="1"/>
    <col min="515" max="515" width="3.140625" style="174" customWidth="1"/>
    <col min="516" max="517" width="6.140625" style="174" customWidth="1"/>
    <col min="518" max="518" width="43.5703125" style="174" customWidth="1"/>
    <col min="519" max="519" width="5.28515625" style="174" customWidth="1"/>
    <col min="520" max="525" width="11.5703125" style="174" customWidth="1"/>
    <col min="526" max="526" width="2" style="174" customWidth="1"/>
    <col min="527" max="768" width="9.140625" style="174"/>
    <col min="769" max="769" width="1.42578125" style="174" customWidth="1"/>
    <col min="770" max="770" width="4.42578125" style="174" customWidth="1"/>
    <col min="771" max="771" width="3.140625" style="174" customWidth="1"/>
    <col min="772" max="773" width="6.140625" style="174" customWidth="1"/>
    <col min="774" max="774" width="43.5703125" style="174" customWidth="1"/>
    <col min="775" max="775" width="5.28515625" style="174" customWidth="1"/>
    <col min="776" max="781" width="11.5703125" style="174" customWidth="1"/>
    <col min="782" max="782" width="2" style="174" customWidth="1"/>
    <col min="783" max="1024" width="9.140625" style="174"/>
    <col min="1025" max="1025" width="1.42578125" style="174" customWidth="1"/>
    <col min="1026" max="1026" width="4.42578125" style="174" customWidth="1"/>
    <col min="1027" max="1027" width="3.140625" style="174" customWidth="1"/>
    <col min="1028" max="1029" width="6.140625" style="174" customWidth="1"/>
    <col min="1030" max="1030" width="43.5703125" style="174" customWidth="1"/>
    <col min="1031" max="1031" width="5.28515625" style="174" customWidth="1"/>
    <col min="1032" max="1037" width="11.5703125" style="174" customWidth="1"/>
    <col min="1038" max="1038" width="2" style="174" customWidth="1"/>
    <col min="1039" max="1280" width="9.140625" style="174"/>
    <col min="1281" max="1281" width="1.42578125" style="174" customWidth="1"/>
    <col min="1282" max="1282" width="4.42578125" style="174" customWidth="1"/>
    <col min="1283" max="1283" width="3.140625" style="174" customWidth="1"/>
    <col min="1284" max="1285" width="6.140625" style="174" customWidth="1"/>
    <col min="1286" max="1286" width="43.5703125" style="174" customWidth="1"/>
    <col min="1287" max="1287" width="5.28515625" style="174" customWidth="1"/>
    <col min="1288" max="1293" width="11.5703125" style="174" customWidth="1"/>
    <col min="1294" max="1294" width="2" style="174" customWidth="1"/>
    <col min="1295" max="1536" width="9.140625" style="174"/>
    <col min="1537" max="1537" width="1.42578125" style="174" customWidth="1"/>
    <col min="1538" max="1538" width="4.42578125" style="174" customWidth="1"/>
    <col min="1539" max="1539" width="3.140625" style="174" customWidth="1"/>
    <col min="1540" max="1541" width="6.140625" style="174" customWidth="1"/>
    <col min="1542" max="1542" width="43.5703125" style="174" customWidth="1"/>
    <col min="1543" max="1543" width="5.28515625" style="174" customWidth="1"/>
    <col min="1544" max="1549" width="11.5703125" style="174" customWidth="1"/>
    <col min="1550" max="1550" width="2" style="174" customWidth="1"/>
    <col min="1551" max="1792" width="9.140625" style="174"/>
    <col min="1793" max="1793" width="1.42578125" style="174" customWidth="1"/>
    <col min="1794" max="1794" width="4.42578125" style="174" customWidth="1"/>
    <col min="1795" max="1795" width="3.140625" style="174" customWidth="1"/>
    <col min="1796" max="1797" width="6.140625" style="174" customWidth="1"/>
    <col min="1798" max="1798" width="43.5703125" style="174" customWidth="1"/>
    <col min="1799" max="1799" width="5.28515625" style="174" customWidth="1"/>
    <col min="1800" max="1805" width="11.5703125" style="174" customWidth="1"/>
    <col min="1806" max="1806" width="2" style="174" customWidth="1"/>
    <col min="1807" max="2048" width="9.140625" style="174"/>
    <col min="2049" max="2049" width="1.42578125" style="174" customWidth="1"/>
    <col min="2050" max="2050" width="4.42578125" style="174" customWidth="1"/>
    <col min="2051" max="2051" width="3.140625" style="174" customWidth="1"/>
    <col min="2052" max="2053" width="6.140625" style="174" customWidth="1"/>
    <col min="2054" max="2054" width="43.5703125" style="174" customWidth="1"/>
    <col min="2055" max="2055" width="5.28515625" style="174" customWidth="1"/>
    <col min="2056" max="2061" width="11.5703125" style="174" customWidth="1"/>
    <col min="2062" max="2062" width="2" style="174" customWidth="1"/>
    <col min="2063" max="2304" width="9.140625" style="174"/>
    <col min="2305" max="2305" width="1.42578125" style="174" customWidth="1"/>
    <col min="2306" max="2306" width="4.42578125" style="174" customWidth="1"/>
    <col min="2307" max="2307" width="3.140625" style="174" customWidth="1"/>
    <col min="2308" max="2309" width="6.140625" style="174" customWidth="1"/>
    <col min="2310" max="2310" width="43.5703125" style="174" customWidth="1"/>
    <col min="2311" max="2311" width="5.28515625" style="174" customWidth="1"/>
    <col min="2312" max="2317" width="11.5703125" style="174" customWidth="1"/>
    <col min="2318" max="2318" width="2" style="174" customWidth="1"/>
    <col min="2319" max="2560" width="9.140625" style="174"/>
    <col min="2561" max="2561" width="1.42578125" style="174" customWidth="1"/>
    <col min="2562" max="2562" width="4.42578125" style="174" customWidth="1"/>
    <col min="2563" max="2563" width="3.140625" style="174" customWidth="1"/>
    <col min="2564" max="2565" width="6.140625" style="174" customWidth="1"/>
    <col min="2566" max="2566" width="43.5703125" style="174" customWidth="1"/>
    <col min="2567" max="2567" width="5.28515625" style="174" customWidth="1"/>
    <col min="2568" max="2573" width="11.5703125" style="174" customWidth="1"/>
    <col min="2574" max="2574" width="2" style="174" customWidth="1"/>
    <col min="2575" max="2816" width="9.140625" style="174"/>
    <col min="2817" max="2817" width="1.42578125" style="174" customWidth="1"/>
    <col min="2818" max="2818" width="4.42578125" style="174" customWidth="1"/>
    <col min="2819" max="2819" width="3.140625" style="174" customWidth="1"/>
    <col min="2820" max="2821" width="6.140625" style="174" customWidth="1"/>
    <col min="2822" max="2822" width="43.5703125" style="174" customWidth="1"/>
    <col min="2823" max="2823" width="5.28515625" style="174" customWidth="1"/>
    <col min="2824" max="2829" width="11.5703125" style="174" customWidth="1"/>
    <col min="2830" max="2830" width="2" style="174" customWidth="1"/>
    <col min="2831" max="3072" width="9.140625" style="174"/>
    <col min="3073" max="3073" width="1.42578125" style="174" customWidth="1"/>
    <col min="3074" max="3074" width="4.42578125" style="174" customWidth="1"/>
    <col min="3075" max="3075" width="3.140625" style="174" customWidth="1"/>
    <col min="3076" max="3077" width="6.140625" style="174" customWidth="1"/>
    <col min="3078" max="3078" width="43.5703125" style="174" customWidth="1"/>
    <col min="3079" max="3079" width="5.28515625" style="174" customWidth="1"/>
    <col min="3080" max="3085" width="11.5703125" style="174" customWidth="1"/>
    <col min="3086" max="3086" width="2" style="174" customWidth="1"/>
    <col min="3087" max="3328" width="9.140625" style="174"/>
    <col min="3329" max="3329" width="1.42578125" style="174" customWidth="1"/>
    <col min="3330" max="3330" width="4.42578125" style="174" customWidth="1"/>
    <col min="3331" max="3331" width="3.140625" style="174" customWidth="1"/>
    <col min="3332" max="3333" width="6.140625" style="174" customWidth="1"/>
    <col min="3334" max="3334" width="43.5703125" style="174" customWidth="1"/>
    <col min="3335" max="3335" width="5.28515625" style="174" customWidth="1"/>
    <col min="3336" max="3341" width="11.5703125" style="174" customWidth="1"/>
    <col min="3342" max="3342" width="2" style="174" customWidth="1"/>
    <col min="3343" max="3584" width="9.140625" style="174"/>
    <col min="3585" max="3585" width="1.42578125" style="174" customWidth="1"/>
    <col min="3586" max="3586" width="4.42578125" style="174" customWidth="1"/>
    <col min="3587" max="3587" width="3.140625" style="174" customWidth="1"/>
    <col min="3588" max="3589" width="6.140625" style="174" customWidth="1"/>
    <col min="3590" max="3590" width="43.5703125" style="174" customWidth="1"/>
    <col min="3591" max="3591" width="5.28515625" style="174" customWidth="1"/>
    <col min="3592" max="3597" width="11.5703125" style="174" customWidth="1"/>
    <col min="3598" max="3598" width="2" style="174" customWidth="1"/>
    <col min="3599" max="3840" width="9.140625" style="174"/>
    <col min="3841" max="3841" width="1.42578125" style="174" customWidth="1"/>
    <col min="3842" max="3842" width="4.42578125" style="174" customWidth="1"/>
    <col min="3843" max="3843" width="3.140625" style="174" customWidth="1"/>
    <col min="3844" max="3845" width="6.140625" style="174" customWidth="1"/>
    <col min="3846" max="3846" width="43.5703125" style="174" customWidth="1"/>
    <col min="3847" max="3847" width="5.28515625" style="174" customWidth="1"/>
    <col min="3848" max="3853" width="11.5703125" style="174" customWidth="1"/>
    <col min="3854" max="3854" width="2" style="174" customWidth="1"/>
    <col min="3855" max="4096" width="9.140625" style="174"/>
    <col min="4097" max="4097" width="1.42578125" style="174" customWidth="1"/>
    <col min="4098" max="4098" width="4.42578125" style="174" customWidth="1"/>
    <col min="4099" max="4099" width="3.140625" style="174" customWidth="1"/>
    <col min="4100" max="4101" width="6.140625" style="174" customWidth="1"/>
    <col min="4102" max="4102" width="43.5703125" style="174" customWidth="1"/>
    <col min="4103" max="4103" width="5.28515625" style="174" customWidth="1"/>
    <col min="4104" max="4109" width="11.5703125" style="174" customWidth="1"/>
    <col min="4110" max="4110" width="2" style="174" customWidth="1"/>
    <col min="4111" max="4352" width="9.140625" style="174"/>
    <col min="4353" max="4353" width="1.42578125" style="174" customWidth="1"/>
    <col min="4354" max="4354" width="4.42578125" style="174" customWidth="1"/>
    <col min="4355" max="4355" width="3.140625" style="174" customWidth="1"/>
    <col min="4356" max="4357" width="6.140625" style="174" customWidth="1"/>
    <col min="4358" max="4358" width="43.5703125" style="174" customWidth="1"/>
    <col min="4359" max="4359" width="5.28515625" style="174" customWidth="1"/>
    <col min="4360" max="4365" width="11.5703125" style="174" customWidth="1"/>
    <col min="4366" max="4366" width="2" style="174" customWidth="1"/>
    <col min="4367" max="4608" width="9.140625" style="174"/>
    <col min="4609" max="4609" width="1.42578125" style="174" customWidth="1"/>
    <col min="4610" max="4610" width="4.42578125" style="174" customWidth="1"/>
    <col min="4611" max="4611" width="3.140625" style="174" customWidth="1"/>
    <col min="4612" max="4613" width="6.140625" style="174" customWidth="1"/>
    <col min="4614" max="4614" width="43.5703125" style="174" customWidth="1"/>
    <col min="4615" max="4615" width="5.28515625" style="174" customWidth="1"/>
    <col min="4616" max="4621" width="11.5703125" style="174" customWidth="1"/>
    <col min="4622" max="4622" width="2" style="174" customWidth="1"/>
    <col min="4623" max="4864" width="9.140625" style="174"/>
    <col min="4865" max="4865" width="1.42578125" style="174" customWidth="1"/>
    <col min="4866" max="4866" width="4.42578125" style="174" customWidth="1"/>
    <col min="4867" max="4867" width="3.140625" style="174" customWidth="1"/>
    <col min="4868" max="4869" width="6.140625" style="174" customWidth="1"/>
    <col min="4870" max="4870" width="43.5703125" style="174" customWidth="1"/>
    <col min="4871" max="4871" width="5.28515625" style="174" customWidth="1"/>
    <col min="4872" max="4877" width="11.5703125" style="174" customWidth="1"/>
    <col min="4878" max="4878" width="2" style="174" customWidth="1"/>
    <col min="4879" max="5120" width="9.140625" style="174"/>
    <col min="5121" max="5121" width="1.42578125" style="174" customWidth="1"/>
    <col min="5122" max="5122" width="4.42578125" style="174" customWidth="1"/>
    <col min="5123" max="5123" width="3.140625" style="174" customWidth="1"/>
    <col min="5124" max="5125" width="6.140625" style="174" customWidth="1"/>
    <col min="5126" max="5126" width="43.5703125" style="174" customWidth="1"/>
    <col min="5127" max="5127" width="5.28515625" style="174" customWidth="1"/>
    <col min="5128" max="5133" width="11.5703125" style="174" customWidth="1"/>
    <col min="5134" max="5134" width="2" style="174" customWidth="1"/>
    <col min="5135" max="5376" width="9.140625" style="174"/>
    <col min="5377" max="5377" width="1.42578125" style="174" customWidth="1"/>
    <col min="5378" max="5378" width="4.42578125" style="174" customWidth="1"/>
    <col min="5379" max="5379" width="3.140625" style="174" customWidth="1"/>
    <col min="5380" max="5381" width="6.140625" style="174" customWidth="1"/>
    <col min="5382" max="5382" width="43.5703125" style="174" customWidth="1"/>
    <col min="5383" max="5383" width="5.28515625" style="174" customWidth="1"/>
    <col min="5384" max="5389" width="11.5703125" style="174" customWidth="1"/>
    <col min="5390" max="5390" width="2" style="174" customWidth="1"/>
    <col min="5391" max="5632" width="9.140625" style="174"/>
    <col min="5633" max="5633" width="1.42578125" style="174" customWidth="1"/>
    <col min="5634" max="5634" width="4.42578125" style="174" customWidth="1"/>
    <col min="5635" max="5635" width="3.140625" style="174" customWidth="1"/>
    <col min="5636" max="5637" width="6.140625" style="174" customWidth="1"/>
    <col min="5638" max="5638" width="43.5703125" style="174" customWidth="1"/>
    <col min="5639" max="5639" width="5.28515625" style="174" customWidth="1"/>
    <col min="5640" max="5645" width="11.5703125" style="174" customWidth="1"/>
    <col min="5646" max="5646" width="2" style="174" customWidth="1"/>
    <col min="5647" max="5888" width="9.140625" style="174"/>
    <col min="5889" max="5889" width="1.42578125" style="174" customWidth="1"/>
    <col min="5890" max="5890" width="4.42578125" style="174" customWidth="1"/>
    <col min="5891" max="5891" width="3.140625" style="174" customWidth="1"/>
    <col min="5892" max="5893" width="6.140625" style="174" customWidth="1"/>
    <col min="5894" max="5894" width="43.5703125" style="174" customWidth="1"/>
    <col min="5895" max="5895" width="5.28515625" style="174" customWidth="1"/>
    <col min="5896" max="5901" width="11.5703125" style="174" customWidth="1"/>
    <col min="5902" max="5902" width="2" style="174" customWidth="1"/>
    <col min="5903" max="6144" width="9.140625" style="174"/>
    <col min="6145" max="6145" width="1.42578125" style="174" customWidth="1"/>
    <col min="6146" max="6146" width="4.42578125" style="174" customWidth="1"/>
    <col min="6147" max="6147" width="3.140625" style="174" customWidth="1"/>
    <col min="6148" max="6149" width="6.140625" style="174" customWidth="1"/>
    <col min="6150" max="6150" width="43.5703125" style="174" customWidth="1"/>
    <col min="6151" max="6151" width="5.28515625" style="174" customWidth="1"/>
    <col min="6152" max="6157" width="11.5703125" style="174" customWidth="1"/>
    <col min="6158" max="6158" width="2" style="174" customWidth="1"/>
    <col min="6159" max="6400" width="9.140625" style="174"/>
    <col min="6401" max="6401" width="1.42578125" style="174" customWidth="1"/>
    <col min="6402" max="6402" width="4.42578125" style="174" customWidth="1"/>
    <col min="6403" max="6403" width="3.140625" style="174" customWidth="1"/>
    <col min="6404" max="6405" width="6.140625" style="174" customWidth="1"/>
    <col min="6406" max="6406" width="43.5703125" style="174" customWidth="1"/>
    <col min="6407" max="6407" width="5.28515625" style="174" customWidth="1"/>
    <col min="6408" max="6413" width="11.5703125" style="174" customWidth="1"/>
    <col min="6414" max="6414" width="2" style="174" customWidth="1"/>
    <col min="6415" max="6656" width="9.140625" style="174"/>
    <col min="6657" max="6657" width="1.42578125" style="174" customWidth="1"/>
    <col min="6658" max="6658" width="4.42578125" style="174" customWidth="1"/>
    <col min="6659" max="6659" width="3.140625" style="174" customWidth="1"/>
    <col min="6660" max="6661" width="6.140625" style="174" customWidth="1"/>
    <col min="6662" max="6662" width="43.5703125" style="174" customWidth="1"/>
    <col min="6663" max="6663" width="5.28515625" style="174" customWidth="1"/>
    <col min="6664" max="6669" width="11.5703125" style="174" customWidth="1"/>
    <col min="6670" max="6670" width="2" style="174" customWidth="1"/>
    <col min="6671" max="6912" width="9.140625" style="174"/>
    <col min="6913" max="6913" width="1.42578125" style="174" customWidth="1"/>
    <col min="6914" max="6914" width="4.42578125" style="174" customWidth="1"/>
    <col min="6915" max="6915" width="3.140625" style="174" customWidth="1"/>
    <col min="6916" max="6917" width="6.140625" style="174" customWidth="1"/>
    <col min="6918" max="6918" width="43.5703125" style="174" customWidth="1"/>
    <col min="6919" max="6919" width="5.28515625" style="174" customWidth="1"/>
    <col min="6920" max="6925" width="11.5703125" style="174" customWidth="1"/>
    <col min="6926" max="6926" width="2" style="174" customWidth="1"/>
    <col min="6927" max="7168" width="9.140625" style="174"/>
    <col min="7169" max="7169" width="1.42578125" style="174" customWidth="1"/>
    <col min="7170" max="7170" width="4.42578125" style="174" customWidth="1"/>
    <col min="7171" max="7171" width="3.140625" style="174" customWidth="1"/>
    <col min="7172" max="7173" width="6.140625" style="174" customWidth="1"/>
    <col min="7174" max="7174" width="43.5703125" style="174" customWidth="1"/>
    <col min="7175" max="7175" width="5.28515625" style="174" customWidth="1"/>
    <col min="7176" max="7181" width="11.5703125" style="174" customWidth="1"/>
    <col min="7182" max="7182" width="2" style="174" customWidth="1"/>
    <col min="7183" max="7424" width="9.140625" style="174"/>
    <col min="7425" max="7425" width="1.42578125" style="174" customWidth="1"/>
    <col min="7426" max="7426" width="4.42578125" style="174" customWidth="1"/>
    <col min="7427" max="7427" width="3.140625" style="174" customWidth="1"/>
    <col min="7428" max="7429" width="6.140625" style="174" customWidth="1"/>
    <col min="7430" max="7430" width="43.5703125" style="174" customWidth="1"/>
    <col min="7431" max="7431" width="5.28515625" style="174" customWidth="1"/>
    <col min="7432" max="7437" width="11.5703125" style="174" customWidth="1"/>
    <col min="7438" max="7438" width="2" style="174" customWidth="1"/>
    <col min="7439" max="7680" width="9.140625" style="174"/>
    <col min="7681" max="7681" width="1.42578125" style="174" customWidth="1"/>
    <col min="7682" max="7682" width="4.42578125" style="174" customWidth="1"/>
    <col min="7683" max="7683" width="3.140625" style="174" customWidth="1"/>
    <col min="7684" max="7685" width="6.140625" style="174" customWidth="1"/>
    <col min="7686" max="7686" width="43.5703125" style="174" customWidth="1"/>
    <col min="7687" max="7687" width="5.28515625" style="174" customWidth="1"/>
    <col min="7688" max="7693" width="11.5703125" style="174" customWidth="1"/>
    <col min="7694" max="7694" width="2" style="174" customWidth="1"/>
    <col min="7695" max="7936" width="9.140625" style="174"/>
    <col min="7937" max="7937" width="1.42578125" style="174" customWidth="1"/>
    <col min="7938" max="7938" width="4.42578125" style="174" customWidth="1"/>
    <col min="7939" max="7939" width="3.140625" style="174" customWidth="1"/>
    <col min="7940" max="7941" width="6.140625" style="174" customWidth="1"/>
    <col min="7942" max="7942" width="43.5703125" style="174" customWidth="1"/>
    <col min="7943" max="7943" width="5.28515625" style="174" customWidth="1"/>
    <col min="7944" max="7949" width="11.5703125" style="174" customWidth="1"/>
    <col min="7950" max="7950" width="2" style="174" customWidth="1"/>
    <col min="7951" max="8192" width="9.140625" style="174"/>
    <col min="8193" max="8193" width="1.42578125" style="174" customWidth="1"/>
    <col min="8194" max="8194" width="4.42578125" style="174" customWidth="1"/>
    <col min="8195" max="8195" width="3.140625" style="174" customWidth="1"/>
    <col min="8196" max="8197" width="6.140625" style="174" customWidth="1"/>
    <col min="8198" max="8198" width="43.5703125" style="174" customWidth="1"/>
    <col min="8199" max="8199" width="5.28515625" style="174" customWidth="1"/>
    <col min="8200" max="8205" width="11.5703125" style="174" customWidth="1"/>
    <col min="8206" max="8206" width="2" style="174" customWidth="1"/>
    <col min="8207" max="8448" width="9.140625" style="174"/>
    <col min="8449" max="8449" width="1.42578125" style="174" customWidth="1"/>
    <col min="8450" max="8450" width="4.42578125" style="174" customWidth="1"/>
    <col min="8451" max="8451" width="3.140625" style="174" customWidth="1"/>
    <col min="8452" max="8453" width="6.140625" style="174" customWidth="1"/>
    <col min="8454" max="8454" width="43.5703125" style="174" customWidth="1"/>
    <col min="8455" max="8455" width="5.28515625" style="174" customWidth="1"/>
    <col min="8456" max="8461" width="11.5703125" style="174" customWidth="1"/>
    <col min="8462" max="8462" width="2" style="174" customWidth="1"/>
    <col min="8463" max="8704" width="9.140625" style="174"/>
    <col min="8705" max="8705" width="1.42578125" style="174" customWidth="1"/>
    <col min="8706" max="8706" width="4.42578125" style="174" customWidth="1"/>
    <col min="8707" max="8707" width="3.140625" style="174" customWidth="1"/>
    <col min="8708" max="8709" width="6.140625" style="174" customWidth="1"/>
    <col min="8710" max="8710" width="43.5703125" style="174" customWidth="1"/>
    <col min="8711" max="8711" width="5.28515625" style="174" customWidth="1"/>
    <col min="8712" max="8717" width="11.5703125" style="174" customWidth="1"/>
    <col min="8718" max="8718" width="2" style="174" customWidth="1"/>
    <col min="8719" max="8960" width="9.140625" style="174"/>
    <col min="8961" max="8961" width="1.42578125" style="174" customWidth="1"/>
    <col min="8962" max="8962" width="4.42578125" style="174" customWidth="1"/>
    <col min="8963" max="8963" width="3.140625" style="174" customWidth="1"/>
    <col min="8964" max="8965" width="6.140625" style="174" customWidth="1"/>
    <col min="8966" max="8966" width="43.5703125" style="174" customWidth="1"/>
    <col min="8967" max="8967" width="5.28515625" style="174" customWidth="1"/>
    <col min="8968" max="8973" width="11.5703125" style="174" customWidth="1"/>
    <col min="8974" max="8974" width="2" style="174" customWidth="1"/>
    <col min="8975" max="9216" width="9.140625" style="174"/>
    <col min="9217" max="9217" width="1.42578125" style="174" customWidth="1"/>
    <col min="9218" max="9218" width="4.42578125" style="174" customWidth="1"/>
    <col min="9219" max="9219" width="3.140625" style="174" customWidth="1"/>
    <col min="9220" max="9221" width="6.140625" style="174" customWidth="1"/>
    <col min="9222" max="9222" width="43.5703125" style="174" customWidth="1"/>
    <col min="9223" max="9223" width="5.28515625" style="174" customWidth="1"/>
    <col min="9224" max="9229" width="11.5703125" style="174" customWidth="1"/>
    <col min="9230" max="9230" width="2" style="174" customWidth="1"/>
    <col min="9231" max="9472" width="9.140625" style="174"/>
    <col min="9473" max="9473" width="1.42578125" style="174" customWidth="1"/>
    <col min="9474" max="9474" width="4.42578125" style="174" customWidth="1"/>
    <col min="9475" max="9475" width="3.140625" style="174" customWidth="1"/>
    <col min="9476" max="9477" width="6.140625" style="174" customWidth="1"/>
    <col min="9478" max="9478" width="43.5703125" style="174" customWidth="1"/>
    <col min="9479" max="9479" width="5.28515625" style="174" customWidth="1"/>
    <col min="9480" max="9485" width="11.5703125" style="174" customWidth="1"/>
    <col min="9486" max="9486" width="2" style="174" customWidth="1"/>
    <col min="9487" max="9728" width="9.140625" style="174"/>
    <col min="9729" max="9729" width="1.42578125" style="174" customWidth="1"/>
    <col min="9730" max="9730" width="4.42578125" style="174" customWidth="1"/>
    <col min="9731" max="9731" width="3.140625" style="174" customWidth="1"/>
    <col min="9732" max="9733" width="6.140625" style="174" customWidth="1"/>
    <col min="9734" max="9734" width="43.5703125" style="174" customWidth="1"/>
    <col min="9735" max="9735" width="5.28515625" style="174" customWidth="1"/>
    <col min="9736" max="9741" width="11.5703125" style="174" customWidth="1"/>
    <col min="9742" max="9742" width="2" style="174" customWidth="1"/>
    <col min="9743" max="9984" width="9.140625" style="174"/>
    <col min="9985" max="9985" width="1.42578125" style="174" customWidth="1"/>
    <col min="9986" max="9986" width="4.42578125" style="174" customWidth="1"/>
    <col min="9987" max="9987" width="3.140625" style="174" customWidth="1"/>
    <col min="9988" max="9989" width="6.140625" style="174" customWidth="1"/>
    <col min="9990" max="9990" width="43.5703125" style="174" customWidth="1"/>
    <col min="9991" max="9991" width="5.28515625" style="174" customWidth="1"/>
    <col min="9992" max="9997" width="11.5703125" style="174" customWidth="1"/>
    <col min="9998" max="9998" width="2" style="174" customWidth="1"/>
    <col min="9999" max="10240" width="9.140625" style="174"/>
    <col min="10241" max="10241" width="1.42578125" style="174" customWidth="1"/>
    <col min="10242" max="10242" width="4.42578125" style="174" customWidth="1"/>
    <col min="10243" max="10243" width="3.140625" style="174" customWidth="1"/>
    <col min="10244" max="10245" width="6.140625" style="174" customWidth="1"/>
    <col min="10246" max="10246" width="43.5703125" style="174" customWidth="1"/>
    <col min="10247" max="10247" width="5.28515625" style="174" customWidth="1"/>
    <col min="10248" max="10253" width="11.5703125" style="174" customWidth="1"/>
    <col min="10254" max="10254" width="2" style="174" customWidth="1"/>
    <col min="10255" max="10496" width="9.140625" style="174"/>
    <col min="10497" max="10497" width="1.42578125" style="174" customWidth="1"/>
    <col min="10498" max="10498" width="4.42578125" style="174" customWidth="1"/>
    <col min="10499" max="10499" width="3.140625" style="174" customWidth="1"/>
    <col min="10500" max="10501" width="6.140625" style="174" customWidth="1"/>
    <col min="10502" max="10502" width="43.5703125" style="174" customWidth="1"/>
    <col min="10503" max="10503" width="5.28515625" style="174" customWidth="1"/>
    <col min="10504" max="10509" width="11.5703125" style="174" customWidth="1"/>
    <col min="10510" max="10510" width="2" style="174" customWidth="1"/>
    <col min="10511" max="10752" width="9.140625" style="174"/>
    <col min="10753" max="10753" width="1.42578125" style="174" customWidth="1"/>
    <col min="10754" max="10754" width="4.42578125" style="174" customWidth="1"/>
    <col min="10755" max="10755" width="3.140625" style="174" customWidth="1"/>
    <col min="10756" max="10757" width="6.140625" style="174" customWidth="1"/>
    <col min="10758" max="10758" width="43.5703125" style="174" customWidth="1"/>
    <col min="10759" max="10759" width="5.28515625" style="174" customWidth="1"/>
    <col min="10760" max="10765" width="11.5703125" style="174" customWidth="1"/>
    <col min="10766" max="10766" width="2" style="174" customWidth="1"/>
    <col min="10767" max="11008" width="9.140625" style="174"/>
    <col min="11009" max="11009" width="1.42578125" style="174" customWidth="1"/>
    <col min="11010" max="11010" width="4.42578125" style="174" customWidth="1"/>
    <col min="11011" max="11011" width="3.140625" style="174" customWidth="1"/>
    <col min="11012" max="11013" width="6.140625" style="174" customWidth="1"/>
    <col min="11014" max="11014" width="43.5703125" style="174" customWidth="1"/>
    <col min="11015" max="11015" width="5.28515625" style="174" customWidth="1"/>
    <col min="11016" max="11021" width="11.5703125" style="174" customWidth="1"/>
    <col min="11022" max="11022" width="2" style="174" customWidth="1"/>
    <col min="11023" max="11264" width="9.140625" style="174"/>
    <col min="11265" max="11265" width="1.42578125" style="174" customWidth="1"/>
    <col min="11266" max="11266" width="4.42578125" style="174" customWidth="1"/>
    <col min="11267" max="11267" width="3.140625" style="174" customWidth="1"/>
    <col min="11268" max="11269" width="6.140625" style="174" customWidth="1"/>
    <col min="11270" max="11270" width="43.5703125" style="174" customWidth="1"/>
    <col min="11271" max="11271" width="5.28515625" style="174" customWidth="1"/>
    <col min="11272" max="11277" width="11.5703125" style="174" customWidth="1"/>
    <col min="11278" max="11278" width="2" style="174" customWidth="1"/>
    <col min="11279" max="11520" width="9.140625" style="174"/>
    <col min="11521" max="11521" width="1.42578125" style="174" customWidth="1"/>
    <col min="11522" max="11522" width="4.42578125" style="174" customWidth="1"/>
    <col min="11523" max="11523" width="3.140625" style="174" customWidth="1"/>
    <col min="11524" max="11525" width="6.140625" style="174" customWidth="1"/>
    <col min="11526" max="11526" width="43.5703125" style="174" customWidth="1"/>
    <col min="11527" max="11527" width="5.28515625" style="174" customWidth="1"/>
    <col min="11528" max="11533" width="11.5703125" style="174" customWidth="1"/>
    <col min="11534" max="11534" width="2" style="174" customWidth="1"/>
    <col min="11535" max="11776" width="9.140625" style="174"/>
    <col min="11777" max="11777" width="1.42578125" style="174" customWidth="1"/>
    <col min="11778" max="11778" width="4.42578125" style="174" customWidth="1"/>
    <col min="11779" max="11779" width="3.140625" style="174" customWidth="1"/>
    <col min="11780" max="11781" width="6.140625" style="174" customWidth="1"/>
    <col min="11782" max="11782" width="43.5703125" style="174" customWidth="1"/>
    <col min="11783" max="11783" width="5.28515625" style="174" customWidth="1"/>
    <col min="11784" max="11789" width="11.5703125" style="174" customWidth="1"/>
    <col min="11790" max="11790" width="2" style="174" customWidth="1"/>
    <col min="11791" max="12032" width="9.140625" style="174"/>
    <col min="12033" max="12033" width="1.42578125" style="174" customWidth="1"/>
    <col min="12034" max="12034" width="4.42578125" style="174" customWidth="1"/>
    <col min="12035" max="12035" width="3.140625" style="174" customWidth="1"/>
    <col min="12036" max="12037" width="6.140625" style="174" customWidth="1"/>
    <col min="12038" max="12038" width="43.5703125" style="174" customWidth="1"/>
    <col min="12039" max="12039" width="5.28515625" style="174" customWidth="1"/>
    <col min="12040" max="12045" width="11.5703125" style="174" customWidth="1"/>
    <col min="12046" max="12046" width="2" style="174" customWidth="1"/>
    <col min="12047" max="12288" width="9.140625" style="174"/>
    <col min="12289" max="12289" width="1.42578125" style="174" customWidth="1"/>
    <col min="12290" max="12290" width="4.42578125" style="174" customWidth="1"/>
    <col min="12291" max="12291" width="3.140625" style="174" customWidth="1"/>
    <col min="12292" max="12293" width="6.140625" style="174" customWidth="1"/>
    <col min="12294" max="12294" width="43.5703125" style="174" customWidth="1"/>
    <col min="12295" max="12295" width="5.28515625" style="174" customWidth="1"/>
    <col min="12296" max="12301" width="11.5703125" style="174" customWidth="1"/>
    <col min="12302" max="12302" width="2" style="174" customWidth="1"/>
    <col min="12303" max="12544" width="9.140625" style="174"/>
    <col min="12545" max="12545" width="1.42578125" style="174" customWidth="1"/>
    <col min="12546" max="12546" width="4.42578125" style="174" customWidth="1"/>
    <col min="12547" max="12547" width="3.140625" style="174" customWidth="1"/>
    <col min="12548" max="12549" width="6.140625" style="174" customWidth="1"/>
    <col min="12550" max="12550" width="43.5703125" style="174" customWidth="1"/>
    <col min="12551" max="12551" width="5.28515625" style="174" customWidth="1"/>
    <col min="12552" max="12557" width="11.5703125" style="174" customWidth="1"/>
    <col min="12558" max="12558" width="2" style="174" customWidth="1"/>
    <col min="12559" max="12800" width="9.140625" style="174"/>
    <col min="12801" max="12801" width="1.42578125" style="174" customWidth="1"/>
    <col min="12802" max="12802" width="4.42578125" style="174" customWidth="1"/>
    <col min="12803" max="12803" width="3.140625" style="174" customWidth="1"/>
    <col min="12804" max="12805" width="6.140625" style="174" customWidth="1"/>
    <col min="12806" max="12806" width="43.5703125" style="174" customWidth="1"/>
    <col min="12807" max="12807" width="5.28515625" style="174" customWidth="1"/>
    <col min="12808" max="12813" width="11.5703125" style="174" customWidth="1"/>
    <col min="12814" max="12814" width="2" style="174" customWidth="1"/>
    <col min="12815" max="13056" width="9.140625" style="174"/>
    <col min="13057" max="13057" width="1.42578125" style="174" customWidth="1"/>
    <col min="13058" max="13058" width="4.42578125" style="174" customWidth="1"/>
    <col min="13059" max="13059" width="3.140625" style="174" customWidth="1"/>
    <col min="13060" max="13061" width="6.140625" style="174" customWidth="1"/>
    <col min="13062" max="13062" width="43.5703125" style="174" customWidth="1"/>
    <col min="13063" max="13063" width="5.28515625" style="174" customWidth="1"/>
    <col min="13064" max="13069" width="11.5703125" style="174" customWidth="1"/>
    <col min="13070" max="13070" width="2" style="174" customWidth="1"/>
    <col min="13071" max="13312" width="9.140625" style="174"/>
    <col min="13313" max="13313" width="1.42578125" style="174" customWidth="1"/>
    <col min="13314" max="13314" width="4.42578125" style="174" customWidth="1"/>
    <col min="13315" max="13315" width="3.140625" style="174" customWidth="1"/>
    <col min="13316" max="13317" width="6.140625" style="174" customWidth="1"/>
    <col min="13318" max="13318" width="43.5703125" style="174" customWidth="1"/>
    <col min="13319" max="13319" width="5.28515625" style="174" customWidth="1"/>
    <col min="13320" max="13325" width="11.5703125" style="174" customWidth="1"/>
    <col min="13326" max="13326" width="2" style="174" customWidth="1"/>
    <col min="13327" max="13568" width="9.140625" style="174"/>
    <col min="13569" max="13569" width="1.42578125" style="174" customWidth="1"/>
    <col min="13570" max="13570" width="4.42578125" style="174" customWidth="1"/>
    <col min="13571" max="13571" width="3.140625" style="174" customWidth="1"/>
    <col min="13572" max="13573" width="6.140625" style="174" customWidth="1"/>
    <col min="13574" max="13574" width="43.5703125" style="174" customWidth="1"/>
    <col min="13575" max="13575" width="5.28515625" style="174" customWidth="1"/>
    <col min="13576" max="13581" width="11.5703125" style="174" customWidth="1"/>
    <col min="13582" max="13582" width="2" style="174" customWidth="1"/>
    <col min="13583" max="13824" width="9.140625" style="174"/>
    <col min="13825" max="13825" width="1.42578125" style="174" customWidth="1"/>
    <col min="13826" max="13826" width="4.42578125" style="174" customWidth="1"/>
    <col min="13827" max="13827" width="3.140625" style="174" customWidth="1"/>
    <col min="13828" max="13829" width="6.140625" style="174" customWidth="1"/>
    <col min="13830" max="13830" width="43.5703125" style="174" customWidth="1"/>
    <col min="13831" max="13831" width="5.28515625" style="174" customWidth="1"/>
    <col min="13832" max="13837" width="11.5703125" style="174" customWidth="1"/>
    <col min="13838" max="13838" width="2" style="174" customWidth="1"/>
    <col min="13839" max="14080" width="9.140625" style="174"/>
    <col min="14081" max="14081" width="1.42578125" style="174" customWidth="1"/>
    <col min="14082" max="14082" width="4.42578125" style="174" customWidth="1"/>
    <col min="14083" max="14083" width="3.140625" style="174" customWidth="1"/>
    <col min="14084" max="14085" width="6.140625" style="174" customWidth="1"/>
    <col min="14086" max="14086" width="43.5703125" style="174" customWidth="1"/>
    <col min="14087" max="14087" width="5.28515625" style="174" customWidth="1"/>
    <col min="14088" max="14093" width="11.5703125" style="174" customWidth="1"/>
    <col min="14094" max="14094" width="2" style="174" customWidth="1"/>
    <col min="14095" max="14336" width="9.140625" style="174"/>
    <col min="14337" max="14337" width="1.42578125" style="174" customWidth="1"/>
    <col min="14338" max="14338" width="4.42578125" style="174" customWidth="1"/>
    <col min="14339" max="14339" width="3.140625" style="174" customWidth="1"/>
    <col min="14340" max="14341" width="6.140625" style="174" customWidth="1"/>
    <col min="14342" max="14342" width="43.5703125" style="174" customWidth="1"/>
    <col min="14343" max="14343" width="5.28515625" style="174" customWidth="1"/>
    <col min="14344" max="14349" width="11.5703125" style="174" customWidth="1"/>
    <col min="14350" max="14350" width="2" style="174" customWidth="1"/>
    <col min="14351" max="14592" width="9.140625" style="174"/>
    <col min="14593" max="14593" width="1.42578125" style="174" customWidth="1"/>
    <col min="14594" max="14594" width="4.42578125" style="174" customWidth="1"/>
    <col min="14595" max="14595" width="3.140625" style="174" customWidth="1"/>
    <col min="14596" max="14597" width="6.140625" style="174" customWidth="1"/>
    <col min="14598" max="14598" width="43.5703125" style="174" customWidth="1"/>
    <col min="14599" max="14599" width="5.28515625" style="174" customWidth="1"/>
    <col min="14600" max="14605" width="11.5703125" style="174" customWidth="1"/>
    <col min="14606" max="14606" width="2" style="174" customWidth="1"/>
    <col min="14607" max="14848" width="9.140625" style="174"/>
    <col min="14849" max="14849" width="1.42578125" style="174" customWidth="1"/>
    <col min="14850" max="14850" width="4.42578125" style="174" customWidth="1"/>
    <col min="14851" max="14851" width="3.140625" style="174" customWidth="1"/>
    <col min="14852" max="14853" width="6.140625" style="174" customWidth="1"/>
    <col min="14854" max="14854" width="43.5703125" style="174" customWidth="1"/>
    <col min="14855" max="14855" width="5.28515625" style="174" customWidth="1"/>
    <col min="14856" max="14861" width="11.5703125" style="174" customWidth="1"/>
    <col min="14862" max="14862" width="2" style="174" customWidth="1"/>
    <col min="14863" max="15104" width="9.140625" style="174"/>
    <col min="15105" max="15105" width="1.42578125" style="174" customWidth="1"/>
    <col min="15106" max="15106" width="4.42578125" style="174" customWidth="1"/>
    <col min="15107" max="15107" width="3.140625" style="174" customWidth="1"/>
    <col min="15108" max="15109" width="6.140625" style="174" customWidth="1"/>
    <col min="15110" max="15110" width="43.5703125" style="174" customWidth="1"/>
    <col min="15111" max="15111" width="5.28515625" style="174" customWidth="1"/>
    <col min="15112" max="15117" width="11.5703125" style="174" customWidth="1"/>
    <col min="15118" max="15118" width="2" style="174" customWidth="1"/>
    <col min="15119" max="15360" width="9.140625" style="174"/>
    <col min="15361" max="15361" width="1.42578125" style="174" customWidth="1"/>
    <col min="15362" max="15362" width="4.42578125" style="174" customWidth="1"/>
    <col min="15363" max="15363" width="3.140625" style="174" customWidth="1"/>
    <col min="15364" max="15365" width="6.140625" style="174" customWidth="1"/>
    <col min="15366" max="15366" width="43.5703125" style="174" customWidth="1"/>
    <col min="15367" max="15367" width="5.28515625" style="174" customWidth="1"/>
    <col min="15368" max="15373" width="11.5703125" style="174" customWidth="1"/>
    <col min="15374" max="15374" width="2" style="174" customWidth="1"/>
    <col min="15375" max="15616" width="9.140625" style="174"/>
    <col min="15617" max="15617" width="1.42578125" style="174" customWidth="1"/>
    <col min="15618" max="15618" width="4.42578125" style="174" customWidth="1"/>
    <col min="15619" max="15619" width="3.140625" style="174" customWidth="1"/>
    <col min="15620" max="15621" width="6.140625" style="174" customWidth="1"/>
    <col min="15622" max="15622" width="43.5703125" style="174" customWidth="1"/>
    <col min="15623" max="15623" width="5.28515625" style="174" customWidth="1"/>
    <col min="15624" max="15629" width="11.5703125" style="174" customWidth="1"/>
    <col min="15630" max="15630" width="2" style="174" customWidth="1"/>
    <col min="15631" max="15872" width="9.140625" style="174"/>
    <col min="15873" max="15873" width="1.42578125" style="174" customWidth="1"/>
    <col min="15874" max="15874" width="4.42578125" style="174" customWidth="1"/>
    <col min="15875" max="15875" width="3.140625" style="174" customWidth="1"/>
    <col min="15876" max="15877" width="6.140625" style="174" customWidth="1"/>
    <col min="15878" max="15878" width="43.5703125" style="174" customWidth="1"/>
    <col min="15879" max="15879" width="5.28515625" style="174" customWidth="1"/>
    <col min="15880" max="15885" width="11.5703125" style="174" customWidth="1"/>
    <col min="15886" max="15886" width="2" style="174" customWidth="1"/>
    <col min="15887" max="16128" width="9.140625" style="174"/>
    <col min="16129" max="16129" width="1.42578125" style="174" customWidth="1"/>
    <col min="16130" max="16130" width="4.42578125" style="174" customWidth="1"/>
    <col min="16131" max="16131" width="3.140625" style="174" customWidth="1"/>
    <col min="16132" max="16133" width="6.140625" style="174" customWidth="1"/>
    <col min="16134" max="16134" width="43.5703125" style="174" customWidth="1"/>
    <col min="16135" max="16135" width="5.28515625" style="174" customWidth="1"/>
    <col min="16136" max="16141" width="11.5703125" style="174" customWidth="1"/>
    <col min="16142" max="16142" width="2" style="174" customWidth="1"/>
    <col min="16143" max="16384" width="9.140625" style="174"/>
  </cols>
  <sheetData>
    <row r="1" spans="1:16" ht="22.5" customHeight="1" x14ac:dyDescent="0.25">
      <c r="A1" s="938" t="s">
        <v>1198</v>
      </c>
      <c r="B1" s="939"/>
      <c r="C1" s="939"/>
      <c r="D1" s="939"/>
      <c r="E1" s="939"/>
      <c r="F1" s="940"/>
      <c r="G1" s="941"/>
      <c r="H1" s="939"/>
      <c r="I1" s="939"/>
      <c r="J1" s="939"/>
      <c r="K1" s="939"/>
      <c r="L1" s="939"/>
      <c r="M1" s="939"/>
    </row>
    <row r="2" spans="1:16" ht="16.5" thickBot="1" x14ac:dyDescent="0.3">
      <c r="A2" s="938"/>
      <c r="B2" s="939"/>
      <c r="C2" s="939"/>
      <c r="D2" s="939"/>
      <c r="E2" s="939"/>
      <c r="F2" s="940"/>
      <c r="G2" s="941"/>
      <c r="H2" s="939"/>
      <c r="I2" s="939"/>
      <c r="J2" s="939"/>
      <c r="K2" s="939"/>
      <c r="L2" s="939"/>
      <c r="M2" s="941" t="s">
        <v>1199</v>
      </c>
      <c r="N2" s="943"/>
    </row>
    <row r="3" spans="1:16" ht="14.25" customHeight="1" x14ac:dyDescent="0.25">
      <c r="A3" s="1152" t="s">
        <v>1200</v>
      </c>
      <c r="B3" s="1153"/>
      <c r="C3" s="1153"/>
      <c r="D3" s="1153"/>
      <c r="E3" s="1153"/>
      <c r="F3" s="1154"/>
      <c r="G3" s="1161" t="s">
        <v>535</v>
      </c>
      <c r="H3" s="1164" t="s">
        <v>1201</v>
      </c>
      <c r="I3" s="1165"/>
      <c r="J3" s="1164" t="s">
        <v>1202</v>
      </c>
      <c r="K3" s="1165"/>
      <c r="L3" s="1164" t="s">
        <v>1203</v>
      </c>
      <c r="M3" s="1166"/>
      <c r="N3" s="944"/>
    </row>
    <row r="4" spans="1:16" ht="13.5" customHeight="1" x14ac:dyDescent="0.25">
      <c r="A4" s="1155"/>
      <c r="B4" s="1156"/>
      <c r="C4" s="1156"/>
      <c r="D4" s="1156"/>
      <c r="E4" s="1156"/>
      <c r="F4" s="1157"/>
      <c r="G4" s="1162"/>
      <c r="H4" s="945" t="s">
        <v>1204</v>
      </c>
      <c r="I4" s="946" t="s">
        <v>1205</v>
      </c>
      <c r="J4" s="945" t="s">
        <v>1206</v>
      </c>
      <c r="K4" s="946" t="s">
        <v>1205</v>
      </c>
      <c r="L4" s="945" t="s">
        <v>1206</v>
      </c>
      <c r="M4" s="947" t="s">
        <v>1205</v>
      </c>
      <c r="N4" s="948"/>
    </row>
    <row r="5" spans="1:16" ht="11.25" customHeight="1" thickBot="1" x14ac:dyDescent="0.3">
      <c r="A5" s="1158"/>
      <c r="B5" s="1159"/>
      <c r="C5" s="1159"/>
      <c r="D5" s="1159"/>
      <c r="E5" s="1159"/>
      <c r="F5" s="1160"/>
      <c r="G5" s="1163"/>
      <c r="H5" s="949">
        <v>1</v>
      </c>
      <c r="I5" s="950">
        <v>2</v>
      </c>
      <c r="J5" s="949">
        <v>3</v>
      </c>
      <c r="K5" s="950">
        <v>4</v>
      </c>
      <c r="L5" s="949">
        <v>5</v>
      </c>
      <c r="M5" s="951">
        <v>6</v>
      </c>
      <c r="N5" s="952"/>
    </row>
    <row r="6" spans="1:16" ht="12.75" customHeight="1" x14ac:dyDescent="0.25">
      <c r="A6" s="1149" t="s">
        <v>1207</v>
      </c>
      <c r="B6" s="1150"/>
      <c r="C6" s="1150"/>
      <c r="D6" s="1150"/>
      <c r="E6" s="1150"/>
      <c r="F6" s="1151"/>
      <c r="G6" s="953">
        <v>1</v>
      </c>
      <c r="H6" s="954">
        <f t="shared" ref="H6:M6" si="0">+H7+H32</f>
        <v>2531612</v>
      </c>
      <c r="I6" s="955">
        <f t="shared" si="0"/>
        <v>2691515</v>
      </c>
      <c r="J6" s="954">
        <f t="shared" si="0"/>
        <v>442358</v>
      </c>
      <c r="K6" s="955">
        <f t="shared" si="0"/>
        <v>449467</v>
      </c>
      <c r="L6" s="954">
        <f t="shared" si="0"/>
        <v>2973970</v>
      </c>
      <c r="M6" s="956">
        <f t="shared" si="0"/>
        <v>3140982</v>
      </c>
      <c r="N6" s="948"/>
    </row>
    <row r="7" spans="1:16" ht="12.75" customHeight="1" x14ac:dyDescent="0.25">
      <c r="A7" s="957"/>
      <c r="B7" s="1168" t="s">
        <v>1208</v>
      </c>
      <c r="C7" s="1168"/>
      <c r="D7" s="1168"/>
      <c r="E7" s="1168"/>
      <c r="F7" s="1169"/>
      <c r="G7" s="958">
        <f>G6+1</f>
        <v>2</v>
      </c>
      <c r="H7" s="959">
        <f t="shared" ref="H7:M7" si="1">+H8+H18+H25</f>
        <v>2470163</v>
      </c>
      <c r="I7" s="960">
        <f t="shared" si="1"/>
        <v>2630066</v>
      </c>
      <c r="J7" s="959">
        <f t="shared" si="1"/>
        <v>442358</v>
      </c>
      <c r="K7" s="960">
        <f t="shared" si="1"/>
        <v>449467</v>
      </c>
      <c r="L7" s="959">
        <f t="shared" si="1"/>
        <v>2912521</v>
      </c>
      <c r="M7" s="961">
        <f t="shared" si="1"/>
        <v>3079533</v>
      </c>
      <c r="N7" s="948"/>
      <c r="O7" s="1046"/>
      <c r="P7" s="1046"/>
    </row>
    <row r="8" spans="1:16" ht="12.75" customHeight="1" x14ac:dyDescent="0.25">
      <c r="A8" s="962"/>
      <c r="B8" s="963"/>
      <c r="C8" s="964" t="s">
        <v>1209</v>
      </c>
      <c r="D8" s="965" t="s">
        <v>1210</v>
      </c>
      <c r="E8" s="963"/>
      <c r="F8" s="966"/>
      <c r="G8" s="967">
        <f t="shared" ref="G8:G34" si="2">G7+1</f>
        <v>3</v>
      </c>
      <c r="H8" s="968">
        <f t="shared" ref="H8:M8" si="3">+H9+H12</f>
        <v>2142093</v>
      </c>
      <c r="I8" s="969">
        <f t="shared" si="3"/>
        <v>2302795</v>
      </c>
      <c r="J8" s="968">
        <f t="shared" si="3"/>
        <v>442218</v>
      </c>
      <c r="K8" s="969">
        <f t="shared" si="3"/>
        <v>449328</v>
      </c>
      <c r="L8" s="968">
        <f t="shared" si="3"/>
        <v>2584311</v>
      </c>
      <c r="M8" s="970">
        <f t="shared" si="3"/>
        <v>2752123</v>
      </c>
      <c r="N8" s="948"/>
      <c r="O8" s="1046"/>
      <c r="P8" s="1046"/>
    </row>
    <row r="9" spans="1:16" ht="12.75" customHeight="1" x14ac:dyDescent="0.25">
      <c r="A9" s="971"/>
      <c r="B9" s="972"/>
      <c r="C9" s="972"/>
      <c r="D9" s="972" t="s">
        <v>879</v>
      </c>
      <c r="E9" s="972" t="s">
        <v>1211</v>
      </c>
      <c r="F9" s="973"/>
      <c r="G9" s="974">
        <f t="shared" si="2"/>
        <v>4</v>
      </c>
      <c r="H9" s="975">
        <f t="shared" ref="H9:M9" si="4">+H10+H11</f>
        <v>119968</v>
      </c>
      <c r="I9" s="976">
        <f t="shared" si="4"/>
        <v>280856</v>
      </c>
      <c r="J9" s="975">
        <f t="shared" si="4"/>
        <v>111166</v>
      </c>
      <c r="K9" s="976">
        <f t="shared" si="4"/>
        <v>119376</v>
      </c>
      <c r="L9" s="975">
        <f t="shared" si="4"/>
        <v>231134</v>
      </c>
      <c r="M9" s="977">
        <f t="shared" si="4"/>
        <v>400232</v>
      </c>
      <c r="N9" s="948"/>
      <c r="O9" s="1046"/>
      <c r="P9" s="1046"/>
    </row>
    <row r="10" spans="1:16" ht="12.75" customHeight="1" x14ac:dyDescent="0.25">
      <c r="A10" s="978"/>
      <c r="B10" s="979"/>
      <c r="C10" s="979"/>
      <c r="D10" s="979"/>
      <c r="E10" s="979" t="s">
        <v>1209</v>
      </c>
      <c r="F10" s="979" t="s">
        <v>1212</v>
      </c>
      <c r="G10" s="980">
        <f t="shared" si="2"/>
        <v>5</v>
      </c>
      <c r="H10" s="981">
        <f>'[2]5.d'!G9+'[2]5.d'!G11+'[2]5.d'!G13</f>
        <v>41349</v>
      </c>
      <c r="I10" s="982">
        <f>'[2]5.d'!H9+'[2]5.d'!H11+'[2]5.d'!H13</f>
        <v>113573</v>
      </c>
      <c r="J10" s="981">
        <f>'[2]5.d'!I9+'[2]5.d'!I11+'[2]5.d'!I13</f>
        <v>1616</v>
      </c>
      <c r="K10" s="982">
        <f>'[2]5.d'!J9+'[2]5.d'!J11+'[2]5.d'!J13</f>
        <v>2096</v>
      </c>
      <c r="L10" s="981">
        <f>+H10+J10</f>
        <v>42965</v>
      </c>
      <c r="M10" s="982">
        <f>+I10+K10</f>
        <v>115669</v>
      </c>
      <c r="N10" s="983"/>
      <c r="O10" s="1046"/>
      <c r="P10" s="1046"/>
    </row>
    <row r="11" spans="1:16" ht="12.75" customHeight="1" x14ac:dyDescent="0.25">
      <c r="A11" s="978"/>
      <c r="B11" s="979"/>
      <c r="C11" s="979"/>
      <c r="D11" s="979"/>
      <c r="E11" s="939"/>
      <c r="F11" s="979" t="s">
        <v>1213</v>
      </c>
      <c r="G11" s="980">
        <f t="shared" si="2"/>
        <v>6</v>
      </c>
      <c r="H11" s="981">
        <f>'[2]5.d'!G10+'[2]5.d'!G19+'[2]5.d'!G21+'[2]5.d'!G23</f>
        <v>78619</v>
      </c>
      <c r="I11" s="982">
        <f>'[2]5.d'!H10+'[2]5.d'!H19+'[2]5.d'!H21+'[2]5.d'!H23</f>
        <v>167283</v>
      </c>
      <c r="J11" s="981">
        <f>'[2]5.d'!I10+'[2]5.d'!I19+'[2]5.d'!I21+'[2]5.d'!I23</f>
        <v>109550</v>
      </c>
      <c r="K11" s="982">
        <f>'[2]5.d'!J10+'[2]5.d'!J19+'[2]5.d'!J21+'[2]5.d'!J23</f>
        <v>117280</v>
      </c>
      <c r="L11" s="981">
        <f>+H11+J11</f>
        <v>188169</v>
      </c>
      <c r="M11" s="982">
        <f>+I11+K11</f>
        <v>284563</v>
      </c>
      <c r="N11" s="983"/>
      <c r="O11" s="1046"/>
      <c r="P11" s="1046"/>
    </row>
    <row r="12" spans="1:16" ht="12.75" customHeight="1" x14ac:dyDescent="0.25">
      <c r="A12" s="971"/>
      <c r="B12" s="972"/>
      <c r="C12" s="972"/>
      <c r="D12" s="972"/>
      <c r="E12" s="972" t="s">
        <v>1214</v>
      </c>
      <c r="F12" s="973"/>
      <c r="G12" s="974">
        <f>G11+1</f>
        <v>7</v>
      </c>
      <c r="H12" s="975">
        <f t="shared" ref="H12:M12" si="5">+H13+H17</f>
        <v>2022125</v>
      </c>
      <c r="I12" s="976">
        <f t="shared" si="5"/>
        <v>2021939</v>
      </c>
      <c r="J12" s="975">
        <f t="shared" si="5"/>
        <v>331052</v>
      </c>
      <c r="K12" s="976">
        <f t="shared" si="5"/>
        <v>329952</v>
      </c>
      <c r="L12" s="975">
        <f t="shared" si="5"/>
        <v>2353177</v>
      </c>
      <c r="M12" s="977">
        <f t="shared" si="5"/>
        <v>2351891</v>
      </c>
      <c r="N12" s="948"/>
      <c r="O12" s="1046"/>
      <c r="P12" s="1046"/>
    </row>
    <row r="13" spans="1:16" s="904" customFormat="1" ht="12.75" customHeight="1" x14ac:dyDescent="0.25">
      <c r="A13" s="984"/>
      <c r="B13" s="979"/>
      <c r="C13" s="979"/>
      <c r="D13" s="979"/>
      <c r="E13" s="979" t="s">
        <v>1209</v>
      </c>
      <c r="F13" s="979" t="s">
        <v>1215</v>
      </c>
      <c r="G13" s="985">
        <f t="shared" si="2"/>
        <v>8</v>
      </c>
      <c r="H13" s="981">
        <f t="shared" ref="H13:M13" si="6">+H14+H15+H16</f>
        <v>1364176</v>
      </c>
      <c r="I13" s="986">
        <f t="shared" si="6"/>
        <v>1364120</v>
      </c>
      <c r="J13" s="981">
        <f t="shared" si="6"/>
        <v>329082</v>
      </c>
      <c r="K13" s="986">
        <f t="shared" si="6"/>
        <v>327982</v>
      </c>
      <c r="L13" s="981">
        <f t="shared" si="6"/>
        <v>1693258</v>
      </c>
      <c r="M13" s="982">
        <f t="shared" si="6"/>
        <v>1692102</v>
      </c>
      <c r="N13" s="983"/>
      <c r="O13" s="1047"/>
      <c r="P13" s="1047"/>
    </row>
    <row r="14" spans="1:16" s="904" customFormat="1" ht="12.75" customHeight="1" x14ac:dyDescent="0.25">
      <c r="A14" s="984"/>
      <c r="B14" s="979"/>
      <c r="C14" s="979"/>
      <c r="D14" s="979"/>
      <c r="E14" s="939"/>
      <c r="F14" s="979" t="s">
        <v>1216</v>
      </c>
      <c r="G14" s="985">
        <f t="shared" si="2"/>
        <v>9</v>
      </c>
      <c r="H14" s="981">
        <f>'[2]5.a'!D8</f>
        <v>1340975</v>
      </c>
      <c r="I14" s="986">
        <f>'[2]5.a'!E8</f>
        <v>1340975</v>
      </c>
      <c r="J14" s="981">
        <f>'[2]5.a'!F8</f>
        <v>88436</v>
      </c>
      <c r="K14" s="986">
        <f>'[2]5.a'!G9</f>
        <v>87336</v>
      </c>
      <c r="L14" s="981">
        <f t="shared" ref="L14:M17" si="7">+H14+J14</f>
        <v>1429411</v>
      </c>
      <c r="M14" s="982">
        <f t="shared" si="7"/>
        <v>1428311</v>
      </c>
      <c r="N14" s="983"/>
      <c r="O14" s="1047"/>
      <c r="P14" s="1047"/>
    </row>
    <row r="15" spans="1:16" s="904" customFormat="1" ht="12.75" customHeight="1" x14ac:dyDescent="0.25">
      <c r="A15" s="987"/>
      <c r="B15" s="979"/>
      <c r="C15" s="979"/>
      <c r="D15" s="979"/>
      <c r="E15" s="979"/>
      <c r="F15" s="979" t="s">
        <v>1217</v>
      </c>
      <c r="G15" s="985">
        <f t="shared" si="2"/>
        <v>10</v>
      </c>
      <c r="H15" s="981">
        <f>'[2]5.c'!D6</f>
        <v>2851</v>
      </c>
      <c r="I15" s="986">
        <f>'[2]5.c'!E6</f>
        <v>2851</v>
      </c>
      <c r="J15" s="981">
        <f>'[2]5.c'!F6</f>
        <v>238666</v>
      </c>
      <c r="K15" s="986">
        <f>'[2]5.c'!G6</f>
        <v>238666</v>
      </c>
      <c r="L15" s="981">
        <f t="shared" si="7"/>
        <v>241517</v>
      </c>
      <c r="M15" s="982">
        <f t="shared" si="7"/>
        <v>241517</v>
      </c>
      <c r="N15" s="983"/>
      <c r="O15" s="1047"/>
      <c r="P15" s="1047"/>
    </row>
    <row r="16" spans="1:16" s="904" customFormat="1" ht="12.75" customHeight="1" x14ac:dyDescent="0.25">
      <c r="A16" s="984"/>
      <c r="B16" s="979"/>
      <c r="C16" s="979"/>
      <c r="D16" s="979"/>
      <c r="E16" s="939"/>
      <c r="F16" s="979" t="s">
        <v>1218</v>
      </c>
      <c r="G16" s="985">
        <f t="shared" si="2"/>
        <v>11</v>
      </c>
      <c r="H16" s="981">
        <f>'[2]5.a'!D17</f>
        <v>20350</v>
      </c>
      <c r="I16" s="986">
        <f>'[2]5.a'!E17</f>
        <v>20294</v>
      </c>
      <c r="J16" s="981">
        <f>'[2]5.a'!F17</f>
        <v>1980</v>
      </c>
      <c r="K16" s="986">
        <f>'[2]5.a'!G17</f>
        <v>1980</v>
      </c>
      <c r="L16" s="981">
        <f t="shared" si="7"/>
        <v>22330</v>
      </c>
      <c r="M16" s="982">
        <f t="shared" si="7"/>
        <v>22274</v>
      </c>
      <c r="N16" s="983"/>
      <c r="O16" s="1047"/>
      <c r="P16" s="1047"/>
    </row>
    <row r="17" spans="1:16" s="904" customFormat="1" ht="12.75" customHeight="1" x14ac:dyDescent="0.25">
      <c r="A17" s="988"/>
      <c r="B17" s="979"/>
      <c r="C17" s="979"/>
      <c r="D17" s="979"/>
      <c r="E17" s="979"/>
      <c r="F17" s="979" t="s">
        <v>1213</v>
      </c>
      <c r="G17" s="985">
        <f t="shared" si="2"/>
        <v>12</v>
      </c>
      <c r="H17" s="981">
        <f>'[2]5.b'!C7</f>
        <v>657949</v>
      </c>
      <c r="I17" s="986">
        <f>'[2]5.b'!D7</f>
        <v>657819</v>
      </c>
      <c r="J17" s="981">
        <f>'[2]5.b'!E7</f>
        <v>1970</v>
      </c>
      <c r="K17" s="986">
        <f>'[2]5.b'!F7</f>
        <v>1970</v>
      </c>
      <c r="L17" s="981">
        <f t="shared" si="7"/>
        <v>659919</v>
      </c>
      <c r="M17" s="982">
        <f t="shared" si="7"/>
        <v>659789</v>
      </c>
      <c r="N17" s="983"/>
      <c r="O17" s="1047"/>
      <c r="P17" s="1047"/>
    </row>
    <row r="18" spans="1:16" ht="12.75" customHeight="1" x14ac:dyDescent="0.25">
      <c r="A18" s="962"/>
      <c r="B18" s="963"/>
      <c r="C18" s="964"/>
      <c r="D18" s="965" t="s">
        <v>1219</v>
      </c>
      <c r="E18" s="963"/>
      <c r="F18" s="966"/>
      <c r="G18" s="967">
        <f t="shared" si="2"/>
        <v>13</v>
      </c>
      <c r="H18" s="968">
        <f t="shared" ref="H18:M18" si="8">+H19+H22</f>
        <v>319391</v>
      </c>
      <c r="I18" s="969">
        <f t="shared" si="8"/>
        <v>318381</v>
      </c>
      <c r="J18" s="968">
        <f t="shared" si="8"/>
        <v>140</v>
      </c>
      <c r="K18" s="969">
        <f t="shared" si="8"/>
        <v>139</v>
      </c>
      <c r="L18" s="968">
        <f t="shared" si="8"/>
        <v>319531</v>
      </c>
      <c r="M18" s="970">
        <f t="shared" si="8"/>
        <v>318520</v>
      </c>
      <c r="N18" s="948"/>
    </row>
    <row r="19" spans="1:16" ht="12.75" customHeight="1" x14ac:dyDescent="0.25">
      <c r="A19" s="971"/>
      <c r="B19" s="972"/>
      <c r="C19" s="972"/>
      <c r="D19" s="972" t="s">
        <v>879</v>
      </c>
      <c r="E19" s="972" t="s">
        <v>1220</v>
      </c>
      <c r="F19" s="973"/>
      <c r="G19" s="974">
        <f t="shared" si="2"/>
        <v>14</v>
      </c>
      <c r="H19" s="975">
        <f t="shared" ref="H19:M19" si="9">+H20+H21</f>
        <v>0</v>
      </c>
      <c r="I19" s="976">
        <f t="shared" si="9"/>
        <v>0</v>
      </c>
      <c r="J19" s="975">
        <f t="shared" si="9"/>
        <v>0</v>
      </c>
      <c r="K19" s="976">
        <f t="shared" si="9"/>
        <v>0</v>
      </c>
      <c r="L19" s="975">
        <f t="shared" si="9"/>
        <v>0</v>
      </c>
      <c r="M19" s="977">
        <f t="shared" si="9"/>
        <v>0</v>
      </c>
      <c r="N19" s="948"/>
    </row>
    <row r="20" spans="1:16" ht="12.75" customHeight="1" x14ac:dyDescent="0.25">
      <c r="A20" s="978"/>
      <c r="B20" s="979"/>
      <c r="C20" s="979"/>
      <c r="D20" s="979"/>
      <c r="E20" s="979" t="s">
        <v>1209</v>
      </c>
      <c r="F20" s="979" t="s">
        <v>1212</v>
      </c>
      <c r="G20" s="985">
        <f t="shared" si="2"/>
        <v>15</v>
      </c>
      <c r="H20" s="981">
        <v>0</v>
      </c>
      <c r="I20" s="986">
        <v>0</v>
      </c>
      <c r="J20" s="981">
        <v>0</v>
      </c>
      <c r="K20" s="986">
        <v>0</v>
      </c>
      <c r="L20" s="981">
        <f>+H20+J20</f>
        <v>0</v>
      </c>
      <c r="M20" s="982">
        <f>+I20+K20</f>
        <v>0</v>
      </c>
      <c r="N20" s="983"/>
    </row>
    <row r="21" spans="1:16" ht="12.75" customHeight="1" x14ac:dyDescent="0.25">
      <c r="A21" s="978"/>
      <c r="B21" s="979"/>
      <c r="C21" s="979"/>
      <c r="D21" s="979"/>
      <c r="E21" s="939"/>
      <c r="F21" s="979" t="s">
        <v>1213</v>
      </c>
      <c r="G21" s="985">
        <f t="shared" si="2"/>
        <v>16</v>
      </c>
      <c r="H21" s="981">
        <v>0</v>
      </c>
      <c r="I21" s="986">
        <v>0</v>
      </c>
      <c r="J21" s="981">
        <v>0</v>
      </c>
      <c r="K21" s="986">
        <v>0</v>
      </c>
      <c r="L21" s="981">
        <f>+H21+J21</f>
        <v>0</v>
      </c>
      <c r="M21" s="982">
        <f>+I21+K21</f>
        <v>0</v>
      </c>
      <c r="N21" s="983"/>
    </row>
    <row r="22" spans="1:16" ht="12.75" customHeight="1" x14ac:dyDescent="0.25">
      <c r="A22" s="971"/>
      <c r="B22" s="972"/>
      <c r="C22" s="972"/>
      <c r="D22" s="972"/>
      <c r="E22" s="972" t="s">
        <v>1221</v>
      </c>
      <c r="F22" s="973"/>
      <c r="G22" s="974">
        <f>G21+1</f>
        <v>17</v>
      </c>
      <c r="H22" s="975">
        <f t="shared" ref="H22:M22" si="10">+H23+H24</f>
        <v>319391</v>
      </c>
      <c r="I22" s="976">
        <f t="shared" si="10"/>
        <v>318381</v>
      </c>
      <c r="J22" s="975">
        <f t="shared" si="10"/>
        <v>140</v>
      </c>
      <c r="K22" s="976">
        <f t="shared" si="10"/>
        <v>139</v>
      </c>
      <c r="L22" s="975">
        <f t="shared" si="10"/>
        <v>319531</v>
      </c>
      <c r="M22" s="977">
        <f t="shared" si="10"/>
        <v>318520</v>
      </c>
      <c r="N22" s="948"/>
    </row>
    <row r="23" spans="1:16" ht="12.75" customHeight="1" x14ac:dyDescent="0.25">
      <c r="A23" s="984"/>
      <c r="B23" s="979"/>
      <c r="C23" s="979"/>
      <c r="D23" s="979"/>
      <c r="E23" s="979" t="s">
        <v>1209</v>
      </c>
      <c r="F23" s="979" t="s">
        <v>1212</v>
      </c>
      <c r="G23" s="985">
        <f t="shared" si="2"/>
        <v>18</v>
      </c>
      <c r="H23" s="981">
        <f>'[2]5.a'!D25</f>
        <v>0</v>
      </c>
      <c r="I23" s="986">
        <f>'[2]5.a'!E25</f>
        <v>0</v>
      </c>
      <c r="J23" s="981">
        <f>'[2]5.a'!F25</f>
        <v>0</v>
      </c>
      <c r="K23" s="986">
        <f>'[2]5.a'!G18</f>
        <v>0</v>
      </c>
      <c r="L23" s="981">
        <f>+H23+J23</f>
        <v>0</v>
      </c>
      <c r="M23" s="982">
        <f>+I23+K23</f>
        <v>0</v>
      </c>
      <c r="N23" s="983"/>
    </row>
    <row r="24" spans="1:16" ht="12.75" customHeight="1" x14ac:dyDescent="0.25">
      <c r="A24" s="988"/>
      <c r="B24" s="979"/>
      <c r="C24" s="979"/>
      <c r="D24" s="979"/>
      <c r="E24" s="939"/>
      <c r="F24" s="979" t="s">
        <v>1213</v>
      </c>
      <c r="G24" s="985">
        <f t="shared" si="2"/>
        <v>19</v>
      </c>
      <c r="H24" s="981">
        <f>'[2]5.b'!C29</f>
        <v>319391</v>
      </c>
      <c r="I24" s="986">
        <f>'[2]5.b'!D29</f>
        <v>318381</v>
      </c>
      <c r="J24" s="981">
        <f>'[2]5.b'!E29</f>
        <v>140</v>
      </c>
      <c r="K24" s="986">
        <f>'[2]5.b'!F29</f>
        <v>139</v>
      </c>
      <c r="L24" s="981">
        <f>+H24+J24</f>
        <v>319531</v>
      </c>
      <c r="M24" s="982">
        <f>+I24+K24</f>
        <v>318520</v>
      </c>
      <c r="N24" s="983"/>
    </row>
    <row r="25" spans="1:16" ht="12.75" customHeight="1" x14ac:dyDescent="0.25">
      <c r="A25" s="962"/>
      <c r="B25" s="963"/>
      <c r="C25" s="964"/>
      <c r="D25" s="965" t="s">
        <v>1222</v>
      </c>
      <c r="E25" s="963"/>
      <c r="F25" s="966"/>
      <c r="G25" s="967">
        <f t="shared" si="2"/>
        <v>20</v>
      </c>
      <c r="H25" s="968">
        <f t="shared" ref="H25:M25" si="11">+H26+H29</f>
        <v>8679</v>
      </c>
      <c r="I25" s="969">
        <f t="shared" si="11"/>
        <v>8890</v>
      </c>
      <c r="J25" s="968">
        <f t="shared" si="11"/>
        <v>0</v>
      </c>
      <c r="K25" s="969">
        <f t="shared" si="11"/>
        <v>0</v>
      </c>
      <c r="L25" s="968">
        <f t="shared" si="11"/>
        <v>8679</v>
      </c>
      <c r="M25" s="970">
        <f t="shared" si="11"/>
        <v>8890</v>
      </c>
      <c r="N25" s="948"/>
    </row>
    <row r="26" spans="1:16" ht="12.75" customHeight="1" x14ac:dyDescent="0.25">
      <c r="A26" s="971"/>
      <c r="B26" s="972"/>
      <c r="C26" s="972"/>
      <c r="D26" s="972" t="s">
        <v>879</v>
      </c>
      <c r="E26" s="972" t="s">
        <v>1223</v>
      </c>
      <c r="F26" s="973"/>
      <c r="G26" s="974">
        <f t="shared" si="2"/>
        <v>21</v>
      </c>
      <c r="H26" s="975">
        <f t="shared" ref="H26:M26" si="12">+H27+H28</f>
        <v>1579</v>
      </c>
      <c r="I26" s="976">
        <f t="shared" si="12"/>
        <v>1790</v>
      </c>
      <c r="J26" s="975">
        <f t="shared" si="12"/>
        <v>0</v>
      </c>
      <c r="K26" s="976">
        <f t="shared" si="12"/>
        <v>0</v>
      </c>
      <c r="L26" s="975">
        <f t="shared" si="12"/>
        <v>1579</v>
      </c>
      <c r="M26" s="977">
        <f t="shared" si="12"/>
        <v>1790</v>
      </c>
      <c r="N26" s="948"/>
    </row>
    <row r="27" spans="1:16" ht="12.75" customHeight="1" x14ac:dyDescent="0.25">
      <c r="A27" s="978"/>
      <c r="B27" s="979"/>
      <c r="C27" s="979"/>
      <c r="D27" s="979"/>
      <c r="E27" s="979" t="s">
        <v>1209</v>
      </c>
      <c r="F27" s="979" t="s">
        <v>1212</v>
      </c>
      <c r="G27" s="985">
        <f t="shared" si="2"/>
        <v>22</v>
      </c>
      <c r="H27" s="981">
        <f>'[2]5.d'!G31+'[2]5.d'!G33+'[2]5.d'!G35</f>
        <v>1579</v>
      </c>
      <c r="I27" s="982">
        <f>'[2]5.d'!H31+'[2]5.d'!H33+'[2]5.d'!H35</f>
        <v>1790</v>
      </c>
      <c r="J27" s="981">
        <f>'[2]5.d'!I31+'[2]5.d'!I33+'[2]5.d'!I35</f>
        <v>0</v>
      </c>
      <c r="K27" s="982">
        <f>'[2]5.d'!J31+'[2]5.d'!J33+'[2]5.d'!J35</f>
        <v>0</v>
      </c>
      <c r="L27" s="981">
        <f>+H27+J27</f>
        <v>1579</v>
      </c>
      <c r="M27" s="982">
        <f>+I27+K27</f>
        <v>1790</v>
      </c>
      <c r="N27" s="983"/>
    </row>
    <row r="28" spans="1:16" ht="12.75" customHeight="1" x14ac:dyDescent="0.25">
      <c r="A28" s="978"/>
      <c r="B28" s="979"/>
      <c r="C28" s="979"/>
      <c r="D28" s="979"/>
      <c r="E28" s="939"/>
      <c r="F28" s="979" t="s">
        <v>1213</v>
      </c>
      <c r="G28" s="985">
        <f t="shared" si="2"/>
        <v>23</v>
      </c>
      <c r="H28" s="981">
        <v>0</v>
      </c>
      <c r="I28" s="982">
        <v>0</v>
      </c>
      <c r="J28" s="981">
        <v>0</v>
      </c>
      <c r="K28" s="982">
        <v>0</v>
      </c>
      <c r="L28" s="981">
        <f>+H28+J28</f>
        <v>0</v>
      </c>
      <c r="M28" s="982">
        <f>+I28+K28</f>
        <v>0</v>
      </c>
      <c r="N28" s="983"/>
    </row>
    <row r="29" spans="1:16" ht="13.5" customHeight="1" x14ac:dyDescent="0.25">
      <c r="A29" s="971"/>
      <c r="B29" s="972"/>
      <c r="C29" s="972"/>
      <c r="D29" s="972"/>
      <c r="E29" s="972" t="s">
        <v>1224</v>
      </c>
      <c r="F29" s="973"/>
      <c r="G29" s="974">
        <f t="shared" si="2"/>
        <v>24</v>
      </c>
      <c r="H29" s="975">
        <f t="shared" ref="H29:M29" si="13">+H30+H31</f>
        <v>7100</v>
      </c>
      <c r="I29" s="976">
        <f t="shared" si="13"/>
        <v>7100</v>
      </c>
      <c r="J29" s="975">
        <f t="shared" si="13"/>
        <v>0</v>
      </c>
      <c r="K29" s="976">
        <f t="shared" si="13"/>
        <v>0</v>
      </c>
      <c r="L29" s="975">
        <f t="shared" si="13"/>
        <v>7100</v>
      </c>
      <c r="M29" s="977">
        <f t="shared" si="13"/>
        <v>7100</v>
      </c>
      <c r="N29" s="983"/>
    </row>
    <row r="30" spans="1:16" ht="13.5" customHeight="1" x14ac:dyDescent="0.25">
      <c r="A30" s="984"/>
      <c r="B30" s="979"/>
      <c r="C30" s="979"/>
      <c r="D30" s="979"/>
      <c r="E30" s="979" t="s">
        <v>1209</v>
      </c>
      <c r="F30" s="979" t="s">
        <v>1212</v>
      </c>
      <c r="G30" s="985">
        <f t="shared" si="2"/>
        <v>25</v>
      </c>
      <c r="H30" s="981">
        <f>'[2]5.a'!D28</f>
        <v>780</v>
      </c>
      <c r="I30" s="986">
        <f>'[2]5.a'!E28</f>
        <v>780</v>
      </c>
      <c r="J30" s="981">
        <f>'[2]5.a'!F28</f>
        <v>0</v>
      </c>
      <c r="K30" s="986">
        <f>'[2]5.a'!G28</f>
        <v>0</v>
      </c>
      <c r="L30" s="981">
        <f>+H30+J30</f>
        <v>780</v>
      </c>
      <c r="M30" s="982">
        <f>+I30+K30</f>
        <v>780</v>
      </c>
      <c r="N30" s="983"/>
    </row>
    <row r="31" spans="1:16" ht="13.5" customHeight="1" x14ac:dyDescent="0.25">
      <c r="A31" s="988"/>
      <c r="B31" s="979"/>
      <c r="C31" s="979"/>
      <c r="D31" s="979"/>
      <c r="E31" s="939"/>
      <c r="F31" s="979" t="s">
        <v>1213</v>
      </c>
      <c r="G31" s="985">
        <f t="shared" si="2"/>
        <v>26</v>
      </c>
      <c r="H31" s="981">
        <f>'[2]5.b'!C39</f>
        <v>6320</v>
      </c>
      <c r="I31" s="986">
        <f>'[2]5.b'!D39</f>
        <v>6320</v>
      </c>
      <c r="J31" s="981">
        <f>'[2]5.b'!E39</f>
        <v>0</v>
      </c>
      <c r="K31" s="986">
        <f>'[2]5.b'!F39</f>
        <v>0</v>
      </c>
      <c r="L31" s="981">
        <f>+H31+J31</f>
        <v>6320</v>
      </c>
      <c r="M31" s="982">
        <f>+I31+K31</f>
        <v>6320</v>
      </c>
      <c r="N31" s="983"/>
    </row>
    <row r="32" spans="1:16" ht="12.75" customHeight="1" x14ac:dyDescent="0.25">
      <c r="A32" s="957"/>
      <c r="B32" s="1168" t="s">
        <v>1225</v>
      </c>
      <c r="C32" s="1168"/>
      <c r="D32" s="1168" t="s">
        <v>975</v>
      </c>
      <c r="E32" s="1168" t="s">
        <v>1226</v>
      </c>
      <c r="F32" s="1169"/>
      <c r="G32" s="958">
        <f>G31+1</f>
        <v>27</v>
      </c>
      <c r="H32" s="959">
        <f t="shared" ref="H32:M32" si="14">+H33+H34</f>
        <v>61449</v>
      </c>
      <c r="I32" s="960">
        <f t="shared" si="14"/>
        <v>61449</v>
      </c>
      <c r="J32" s="959">
        <f t="shared" si="14"/>
        <v>0</v>
      </c>
      <c r="K32" s="960">
        <f t="shared" si="14"/>
        <v>0</v>
      </c>
      <c r="L32" s="959">
        <f t="shared" si="14"/>
        <v>61449</v>
      </c>
      <c r="M32" s="961">
        <f t="shared" si="14"/>
        <v>61449</v>
      </c>
      <c r="N32" s="948"/>
    </row>
    <row r="33" spans="1:16" s="904" customFormat="1" ht="12.75" customHeight="1" x14ac:dyDescent="0.25">
      <c r="A33" s="984"/>
      <c r="B33" s="989"/>
      <c r="C33" s="989"/>
      <c r="D33" s="989"/>
      <c r="E33" s="990" t="s">
        <v>1212</v>
      </c>
      <c r="F33" s="991"/>
      <c r="G33" s="985">
        <f>G32+1</f>
        <v>28</v>
      </c>
      <c r="H33" s="981">
        <f>'[2]5.a'!D33</f>
        <v>32973</v>
      </c>
      <c r="I33" s="986">
        <f>'[2]5.a'!E33</f>
        <v>32973</v>
      </c>
      <c r="J33" s="981">
        <f>'[2]5.a'!F33</f>
        <v>0</v>
      </c>
      <c r="K33" s="986">
        <f>'[2]5.a'!G34</f>
        <v>0</v>
      </c>
      <c r="L33" s="981">
        <f>+H33+J33</f>
        <v>32973</v>
      </c>
      <c r="M33" s="982">
        <f>+I33+K33</f>
        <v>32973</v>
      </c>
      <c r="N33" s="983"/>
    </row>
    <row r="34" spans="1:16" s="904" customFormat="1" ht="12.75" customHeight="1" thickBot="1" x14ac:dyDescent="0.3">
      <c r="A34" s="992"/>
      <c r="B34" s="993"/>
      <c r="C34" s="993"/>
      <c r="D34" s="993"/>
      <c r="E34" s="994" t="s">
        <v>1213</v>
      </c>
      <c r="F34" s="995"/>
      <c r="G34" s="996">
        <f t="shared" si="2"/>
        <v>29</v>
      </c>
      <c r="H34" s="997">
        <f>'[2]5.b'!C43</f>
        <v>28476</v>
      </c>
      <c r="I34" s="998">
        <f>'[2]5.b'!D43</f>
        <v>28476</v>
      </c>
      <c r="J34" s="997">
        <f>'[2]5.b'!E43</f>
        <v>0</v>
      </c>
      <c r="K34" s="998">
        <f>'[2]5.b'!F43</f>
        <v>0</v>
      </c>
      <c r="L34" s="997">
        <f>+H34+J34</f>
        <v>28476</v>
      </c>
      <c r="M34" s="999">
        <f>+I34+K34</f>
        <v>28476</v>
      </c>
      <c r="N34" s="983"/>
    </row>
    <row r="35" spans="1:16" s="904" customFormat="1" ht="12.75" customHeight="1" thickBot="1" x14ac:dyDescent="0.3">
      <c r="A35" s="1048"/>
      <c r="B35" s="1048"/>
      <c r="C35" s="1048"/>
      <c r="D35" s="1048"/>
      <c r="E35" s="1048"/>
      <c r="F35" s="1048"/>
      <c r="G35" s="1048"/>
      <c r="H35" s="1049"/>
      <c r="I35" s="1049"/>
      <c r="J35" s="1049"/>
      <c r="K35" s="1049"/>
      <c r="L35" s="1049"/>
      <c r="M35" s="1049"/>
      <c r="N35" s="1050"/>
    </row>
    <row r="36" spans="1:16" ht="12.75" customHeight="1" x14ac:dyDescent="0.25">
      <c r="A36" s="1149" t="s">
        <v>1227</v>
      </c>
      <c r="B36" s="1150"/>
      <c r="C36" s="1150"/>
      <c r="D36" s="1150"/>
      <c r="E36" s="1150"/>
      <c r="F36" s="1151"/>
      <c r="G36" s="953">
        <f>G34+1</f>
        <v>30</v>
      </c>
      <c r="H36" s="954">
        <f t="shared" ref="H36:M36" si="15">+H37+H42</f>
        <v>2531612</v>
      </c>
      <c r="I36" s="955">
        <f t="shared" si="15"/>
        <v>2691515</v>
      </c>
      <c r="J36" s="954">
        <f t="shared" si="15"/>
        <v>442358</v>
      </c>
      <c r="K36" s="955">
        <f t="shared" si="15"/>
        <v>449467</v>
      </c>
      <c r="L36" s="954">
        <f t="shared" si="15"/>
        <v>2973970</v>
      </c>
      <c r="M36" s="956">
        <f t="shared" si="15"/>
        <v>3140982</v>
      </c>
      <c r="N36" s="948"/>
      <c r="O36" s="904"/>
      <c r="P36" s="904"/>
    </row>
    <row r="37" spans="1:16" ht="12.75" customHeight="1" x14ac:dyDescent="0.25">
      <c r="A37" s="971"/>
      <c r="B37" s="972"/>
      <c r="C37" s="1000" t="s">
        <v>1209</v>
      </c>
      <c r="D37" s="972" t="s">
        <v>1228</v>
      </c>
      <c r="E37" s="972"/>
      <c r="F37" s="973"/>
      <c r="G37" s="974">
        <f t="shared" ref="G37:G55" si="16">G36+1</f>
        <v>31</v>
      </c>
      <c r="H37" s="975">
        <f t="shared" ref="H37:M37" si="17">+H38+H39+H40+H41</f>
        <v>1440857</v>
      </c>
      <c r="I37" s="976">
        <f t="shared" si="17"/>
        <v>1513236</v>
      </c>
      <c r="J37" s="975">
        <f t="shared" si="17"/>
        <v>330698</v>
      </c>
      <c r="K37" s="976">
        <f t="shared" si="17"/>
        <v>330078</v>
      </c>
      <c r="L37" s="975">
        <f t="shared" si="17"/>
        <v>1771555</v>
      </c>
      <c r="M37" s="977">
        <f t="shared" si="17"/>
        <v>1843314</v>
      </c>
      <c r="N37" s="1001"/>
      <c r="O37" s="904"/>
      <c r="P37" s="904"/>
    </row>
    <row r="38" spans="1:16" ht="12.75" customHeight="1" x14ac:dyDescent="0.25">
      <c r="A38" s="1002"/>
      <c r="B38" s="989"/>
      <c r="C38" s="989"/>
      <c r="D38" s="1003" t="s">
        <v>1209</v>
      </c>
      <c r="E38" s="1004" t="s">
        <v>1229</v>
      </c>
      <c r="F38" s="1005"/>
      <c r="G38" s="980">
        <f t="shared" si="16"/>
        <v>32</v>
      </c>
      <c r="H38" s="981">
        <f t="shared" ref="H38:M38" si="18">+H10+H13</f>
        <v>1405525</v>
      </c>
      <c r="I38" s="986">
        <f t="shared" si="18"/>
        <v>1477693</v>
      </c>
      <c r="J38" s="981">
        <f t="shared" si="18"/>
        <v>330698</v>
      </c>
      <c r="K38" s="986">
        <f t="shared" si="18"/>
        <v>330078</v>
      </c>
      <c r="L38" s="981">
        <f t="shared" si="18"/>
        <v>1736223</v>
      </c>
      <c r="M38" s="982">
        <f t="shared" si="18"/>
        <v>1807771</v>
      </c>
      <c r="N38" s="1001"/>
      <c r="O38" s="904"/>
      <c r="P38" s="904"/>
    </row>
    <row r="39" spans="1:16" ht="12.75" customHeight="1" x14ac:dyDescent="0.25">
      <c r="A39" s="1002"/>
      <c r="B39" s="989"/>
      <c r="C39" s="989"/>
      <c r="D39" s="989"/>
      <c r="E39" s="1004" t="s">
        <v>1230</v>
      </c>
      <c r="F39" s="1005"/>
      <c r="G39" s="980">
        <f t="shared" si="16"/>
        <v>33</v>
      </c>
      <c r="H39" s="981">
        <f t="shared" ref="H39:M39" si="19">+H20+H23</f>
        <v>0</v>
      </c>
      <c r="I39" s="986">
        <f t="shared" si="19"/>
        <v>0</v>
      </c>
      <c r="J39" s="981">
        <f t="shared" si="19"/>
        <v>0</v>
      </c>
      <c r="K39" s="986">
        <f t="shared" si="19"/>
        <v>0</v>
      </c>
      <c r="L39" s="981">
        <f t="shared" si="19"/>
        <v>0</v>
      </c>
      <c r="M39" s="982">
        <f t="shared" si="19"/>
        <v>0</v>
      </c>
      <c r="N39" s="1001"/>
      <c r="O39" s="904"/>
      <c r="P39" s="904"/>
    </row>
    <row r="40" spans="1:16" ht="12.75" customHeight="1" x14ac:dyDescent="0.25">
      <c r="A40" s="1002"/>
      <c r="B40" s="989"/>
      <c r="C40" s="989"/>
      <c r="D40" s="989"/>
      <c r="E40" s="1004" t="s">
        <v>1231</v>
      </c>
      <c r="F40" s="1005"/>
      <c r="G40" s="980">
        <f t="shared" si="16"/>
        <v>34</v>
      </c>
      <c r="H40" s="981">
        <f t="shared" ref="H40:M40" si="20">+H27+H30</f>
        <v>2359</v>
      </c>
      <c r="I40" s="986">
        <f t="shared" si="20"/>
        <v>2570</v>
      </c>
      <c r="J40" s="981">
        <f t="shared" si="20"/>
        <v>0</v>
      </c>
      <c r="K40" s="986">
        <f t="shared" si="20"/>
        <v>0</v>
      </c>
      <c r="L40" s="981">
        <f t="shared" si="20"/>
        <v>2359</v>
      </c>
      <c r="M40" s="982">
        <f t="shared" si="20"/>
        <v>2570</v>
      </c>
      <c r="N40" s="1006"/>
      <c r="O40" s="904"/>
      <c r="P40" s="904"/>
    </row>
    <row r="41" spans="1:16" ht="12.75" customHeight="1" x14ac:dyDescent="0.25">
      <c r="A41" s="1002"/>
      <c r="B41" s="989"/>
      <c r="C41" s="989"/>
      <c r="D41" s="1003"/>
      <c r="E41" s="979" t="s">
        <v>1232</v>
      </c>
      <c r="F41" s="1005"/>
      <c r="G41" s="980">
        <f t="shared" si="16"/>
        <v>35</v>
      </c>
      <c r="H41" s="981">
        <f t="shared" ref="H41:M41" si="21">+H33</f>
        <v>32973</v>
      </c>
      <c r="I41" s="986">
        <f t="shared" si="21"/>
        <v>32973</v>
      </c>
      <c r="J41" s="981">
        <f t="shared" si="21"/>
        <v>0</v>
      </c>
      <c r="K41" s="986">
        <f t="shared" si="21"/>
        <v>0</v>
      </c>
      <c r="L41" s="981">
        <f t="shared" si="21"/>
        <v>32973</v>
      </c>
      <c r="M41" s="982">
        <f t="shared" si="21"/>
        <v>32973</v>
      </c>
      <c r="N41" s="1006"/>
      <c r="O41" s="904"/>
      <c r="P41" s="904"/>
    </row>
    <row r="42" spans="1:16" ht="12.75" customHeight="1" x14ac:dyDescent="0.25">
      <c r="A42" s="971"/>
      <c r="B42" s="972"/>
      <c r="C42" s="1007"/>
      <c r="D42" s="972" t="s">
        <v>1233</v>
      </c>
      <c r="E42" s="972"/>
      <c r="F42" s="973"/>
      <c r="G42" s="974">
        <f t="shared" si="16"/>
        <v>36</v>
      </c>
      <c r="H42" s="975">
        <f t="shared" ref="H42:M42" si="22">+H43+H44+H45+H46</f>
        <v>1090755</v>
      </c>
      <c r="I42" s="976">
        <f t="shared" si="22"/>
        <v>1178279</v>
      </c>
      <c r="J42" s="975">
        <f t="shared" si="22"/>
        <v>111660</v>
      </c>
      <c r="K42" s="976">
        <f t="shared" si="22"/>
        <v>119389</v>
      </c>
      <c r="L42" s="975">
        <f t="shared" si="22"/>
        <v>1202415</v>
      </c>
      <c r="M42" s="977">
        <f t="shared" si="22"/>
        <v>1297668</v>
      </c>
      <c r="N42" s="1006"/>
    </row>
    <row r="43" spans="1:16" ht="12.75" customHeight="1" x14ac:dyDescent="0.25">
      <c r="A43" s="1008"/>
      <c r="B43" s="979"/>
      <c r="C43" s="1004"/>
      <c r="D43" s="1003" t="s">
        <v>1209</v>
      </c>
      <c r="E43" s="1004" t="s">
        <v>1234</v>
      </c>
      <c r="F43" s="1009"/>
      <c r="G43" s="980">
        <f t="shared" si="16"/>
        <v>37</v>
      </c>
      <c r="H43" s="981">
        <f t="shared" ref="H43:M43" si="23">+H11+H17</f>
        <v>736568</v>
      </c>
      <c r="I43" s="986">
        <f t="shared" si="23"/>
        <v>825102</v>
      </c>
      <c r="J43" s="981">
        <f t="shared" si="23"/>
        <v>111520</v>
      </c>
      <c r="K43" s="986">
        <f t="shared" si="23"/>
        <v>119250</v>
      </c>
      <c r="L43" s="981">
        <f t="shared" si="23"/>
        <v>848088</v>
      </c>
      <c r="M43" s="982">
        <f t="shared" si="23"/>
        <v>944352</v>
      </c>
      <c r="N43" s="1001"/>
    </row>
    <row r="44" spans="1:16" ht="12.75" customHeight="1" x14ac:dyDescent="0.25">
      <c r="A44" s="1008"/>
      <c r="B44" s="979"/>
      <c r="C44" s="1004"/>
      <c r="D44" s="989"/>
      <c r="E44" s="1004" t="s">
        <v>1235</v>
      </c>
      <c r="F44" s="1009"/>
      <c r="G44" s="980">
        <f t="shared" si="16"/>
        <v>38</v>
      </c>
      <c r="H44" s="981">
        <f t="shared" ref="H44:M44" si="24">+H21+H24</f>
        <v>319391</v>
      </c>
      <c r="I44" s="986">
        <f t="shared" si="24"/>
        <v>318381</v>
      </c>
      <c r="J44" s="981">
        <f t="shared" si="24"/>
        <v>140</v>
      </c>
      <c r="K44" s="986">
        <f t="shared" si="24"/>
        <v>139</v>
      </c>
      <c r="L44" s="981">
        <f t="shared" si="24"/>
        <v>319531</v>
      </c>
      <c r="M44" s="982">
        <f t="shared" si="24"/>
        <v>318520</v>
      </c>
      <c r="N44" s="1006"/>
    </row>
    <row r="45" spans="1:16" ht="12.75" customHeight="1" x14ac:dyDescent="0.25">
      <c r="A45" s="1002"/>
      <c r="B45" s="989"/>
      <c r="C45" s="989"/>
      <c r="D45" s="989"/>
      <c r="E45" s="1004" t="s">
        <v>1236</v>
      </c>
      <c r="F45" s="1005"/>
      <c r="G45" s="980">
        <f t="shared" si="16"/>
        <v>39</v>
      </c>
      <c r="H45" s="981">
        <f t="shared" ref="H45:M45" si="25">+H28+H31</f>
        <v>6320</v>
      </c>
      <c r="I45" s="986">
        <f t="shared" si="25"/>
        <v>6320</v>
      </c>
      <c r="J45" s="981">
        <f t="shared" si="25"/>
        <v>0</v>
      </c>
      <c r="K45" s="986">
        <f t="shared" si="25"/>
        <v>0</v>
      </c>
      <c r="L45" s="981">
        <f t="shared" si="25"/>
        <v>6320</v>
      </c>
      <c r="M45" s="982">
        <f t="shared" si="25"/>
        <v>6320</v>
      </c>
      <c r="N45" s="1006"/>
    </row>
    <row r="46" spans="1:16" ht="12.75" customHeight="1" x14ac:dyDescent="0.25">
      <c r="A46" s="1002"/>
      <c r="B46" s="989"/>
      <c r="C46" s="989"/>
      <c r="D46" s="1003"/>
      <c r="E46" s="979" t="s">
        <v>1237</v>
      </c>
      <c r="F46" s="1005"/>
      <c r="G46" s="980">
        <f t="shared" si="16"/>
        <v>40</v>
      </c>
      <c r="H46" s="981">
        <f t="shared" ref="H46:M46" si="26">+H34</f>
        <v>28476</v>
      </c>
      <c r="I46" s="986">
        <f t="shared" si="26"/>
        <v>28476</v>
      </c>
      <c r="J46" s="981">
        <f t="shared" si="26"/>
        <v>0</v>
      </c>
      <c r="K46" s="986">
        <f t="shared" si="26"/>
        <v>0</v>
      </c>
      <c r="L46" s="981">
        <f t="shared" si="26"/>
        <v>28476</v>
      </c>
      <c r="M46" s="982">
        <f t="shared" si="26"/>
        <v>28476</v>
      </c>
      <c r="N46" s="1006"/>
    </row>
    <row r="47" spans="1:16" ht="12.75" customHeight="1" x14ac:dyDescent="0.25">
      <c r="A47" s="1170" t="s">
        <v>1238</v>
      </c>
      <c r="B47" s="1171"/>
      <c r="C47" s="1171"/>
      <c r="D47" s="1171"/>
      <c r="E47" s="1171"/>
      <c r="F47" s="1172"/>
      <c r="G47" s="1010">
        <f t="shared" si="16"/>
        <v>41</v>
      </c>
      <c r="H47" s="1011">
        <f t="shared" ref="H47:M47" si="27">+H48+H52</f>
        <v>2531612</v>
      </c>
      <c r="I47" s="1012">
        <f t="shared" si="27"/>
        <v>2691515</v>
      </c>
      <c r="J47" s="1011">
        <f t="shared" si="27"/>
        <v>442358</v>
      </c>
      <c r="K47" s="1012">
        <f t="shared" si="27"/>
        <v>449467</v>
      </c>
      <c r="L47" s="1011">
        <f t="shared" si="27"/>
        <v>2973970</v>
      </c>
      <c r="M47" s="1013">
        <f t="shared" si="27"/>
        <v>3140982</v>
      </c>
      <c r="N47" s="948"/>
    </row>
    <row r="48" spans="1:16" ht="12.75" customHeight="1" x14ac:dyDescent="0.25">
      <c r="A48" s="971"/>
      <c r="B48" s="972"/>
      <c r="C48" s="1000" t="s">
        <v>1209</v>
      </c>
      <c r="D48" s="972" t="s">
        <v>1239</v>
      </c>
      <c r="E48" s="972"/>
      <c r="F48" s="973"/>
      <c r="G48" s="974">
        <f t="shared" si="16"/>
        <v>42</v>
      </c>
      <c r="H48" s="975">
        <f t="shared" ref="H48:M48" si="28">+H49+H50+H51</f>
        <v>1440857</v>
      </c>
      <c r="I48" s="976">
        <f t="shared" si="28"/>
        <v>1513236</v>
      </c>
      <c r="J48" s="975">
        <f t="shared" si="28"/>
        <v>330698</v>
      </c>
      <c r="K48" s="976">
        <f t="shared" si="28"/>
        <v>330078</v>
      </c>
      <c r="L48" s="975">
        <f t="shared" si="28"/>
        <v>1771555</v>
      </c>
      <c r="M48" s="977">
        <f t="shared" si="28"/>
        <v>1843314</v>
      </c>
      <c r="N48" s="1001"/>
    </row>
    <row r="49" spans="1:14" ht="12.75" customHeight="1" x14ac:dyDescent="0.25">
      <c r="A49" s="1002"/>
      <c r="B49" s="989"/>
      <c r="C49" s="989"/>
      <c r="D49" s="1003" t="s">
        <v>1209</v>
      </c>
      <c r="E49" s="979" t="s">
        <v>1240</v>
      </c>
      <c r="F49" s="1005"/>
      <c r="G49" s="980">
        <f t="shared" si="16"/>
        <v>43</v>
      </c>
      <c r="H49" s="981">
        <f t="shared" ref="H49:M49" si="29">+H10+H20+H27</f>
        <v>42928</v>
      </c>
      <c r="I49" s="986">
        <f t="shared" si="29"/>
        <v>115363</v>
      </c>
      <c r="J49" s="981">
        <f t="shared" si="29"/>
        <v>1616</v>
      </c>
      <c r="K49" s="986">
        <f t="shared" si="29"/>
        <v>2096</v>
      </c>
      <c r="L49" s="981">
        <f t="shared" si="29"/>
        <v>44544</v>
      </c>
      <c r="M49" s="982">
        <f t="shared" si="29"/>
        <v>117459</v>
      </c>
      <c r="N49" s="1001"/>
    </row>
    <row r="50" spans="1:14" ht="12.75" customHeight="1" x14ac:dyDescent="0.25">
      <c r="A50" s="1002"/>
      <c r="B50" s="989"/>
      <c r="C50" s="989"/>
      <c r="D50" s="989"/>
      <c r="E50" s="979" t="s">
        <v>1241</v>
      </c>
      <c r="F50" s="1005"/>
      <c r="G50" s="980">
        <f t="shared" si="16"/>
        <v>44</v>
      </c>
      <c r="H50" s="981">
        <f t="shared" ref="H50:M50" si="30">+H13+H23+H30</f>
        <v>1364956</v>
      </c>
      <c r="I50" s="986">
        <f t="shared" si="30"/>
        <v>1364900</v>
      </c>
      <c r="J50" s="981">
        <f t="shared" si="30"/>
        <v>329082</v>
      </c>
      <c r="K50" s="986">
        <f t="shared" si="30"/>
        <v>327982</v>
      </c>
      <c r="L50" s="981">
        <f t="shared" si="30"/>
        <v>1694038</v>
      </c>
      <c r="M50" s="982">
        <f t="shared" si="30"/>
        <v>1692882</v>
      </c>
      <c r="N50" s="1001"/>
    </row>
    <row r="51" spans="1:14" ht="12.75" customHeight="1" x14ac:dyDescent="0.25">
      <c r="A51" s="1002"/>
      <c r="B51" s="989"/>
      <c r="C51" s="989"/>
      <c r="D51" s="1003"/>
      <c r="E51" s="979" t="s">
        <v>1242</v>
      </c>
      <c r="F51" s="1005"/>
      <c r="G51" s="980">
        <f t="shared" si="16"/>
        <v>45</v>
      </c>
      <c r="H51" s="981">
        <f t="shared" ref="H51:M51" si="31">+H33</f>
        <v>32973</v>
      </c>
      <c r="I51" s="986">
        <f t="shared" si="31"/>
        <v>32973</v>
      </c>
      <c r="J51" s="981">
        <f t="shared" si="31"/>
        <v>0</v>
      </c>
      <c r="K51" s="986">
        <f t="shared" si="31"/>
        <v>0</v>
      </c>
      <c r="L51" s="981">
        <f t="shared" si="31"/>
        <v>32973</v>
      </c>
      <c r="M51" s="982">
        <f t="shared" si="31"/>
        <v>32973</v>
      </c>
      <c r="N51" s="1001"/>
    </row>
    <row r="52" spans="1:14" ht="12.75" customHeight="1" x14ac:dyDescent="0.25">
      <c r="A52" s="971"/>
      <c r="B52" s="972"/>
      <c r="C52" s="1007"/>
      <c r="D52" s="972" t="s">
        <v>1243</v>
      </c>
      <c r="E52" s="972"/>
      <c r="F52" s="973"/>
      <c r="G52" s="974">
        <f t="shared" si="16"/>
        <v>46</v>
      </c>
      <c r="H52" s="975">
        <f t="shared" ref="H52:M52" si="32">+H53+H54+H55</f>
        <v>1090755</v>
      </c>
      <c r="I52" s="976">
        <f t="shared" si="32"/>
        <v>1178279</v>
      </c>
      <c r="J52" s="975">
        <f t="shared" si="32"/>
        <v>111660</v>
      </c>
      <c r="K52" s="976">
        <f t="shared" si="32"/>
        <v>119389</v>
      </c>
      <c r="L52" s="975">
        <f t="shared" si="32"/>
        <v>1202415</v>
      </c>
      <c r="M52" s="977">
        <f t="shared" si="32"/>
        <v>1297668</v>
      </c>
      <c r="N52" s="1006"/>
    </row>
    <row r="53" spans="1:14" ht="12.75" customHeight="1" x14ac:dyDescent="0.25">
      <c r="A53" s="1008"/>
      <c r="B53" s="979"/>
      <c r="C53" s="1004"/>
      <c r="D53" s="1003" t="s">
        <v>1209</v>
      </c>
      <c r="E53" s="979" t="s">
        <v>1244</v>
      </c>
      <c r="F53" s="1009"/>
      <c r="G53" s="985">
        <f t="shared" si="16"/>
        <v>47</v>
      </c>
      <c r="H53" s="981">
        <f t="shared" ref="H53:M53" si="33">+H11+H21+H28</f>
        <v>78619</v>
      </c>
      <c r="I53" s="986">
        <f t="shared" si="33"/>
        <v>167283</v>
      </c>
      <c r="J53" s="981">
        <f t="shared" si="33"/>
        <v>109550</v>
      </c>
      <c r="K53" s="986">
        <f t="shared" si="33"/>
        <v>117280</v>
      </c>
      <c r="L53" s="981">
        <f t="shared" si="33"/>
        <v>188169</v>
      </c>
      <c r="M53" s="982">
        <f t="shared" si="33"/>
        <v>284563</v>
      </c>
      <c r="N53" s="983"/>
    </row>
    <row r="54" spans="1:14" ht="12.75" customHeight="1" x14ac:dyDescent="0.25">
      <c r="A54" s="1008"/>
      <c r="B54" s="979"/>
      <c r="C54" s="1004"/>
      <c r="D54" s="989"/>
      <c r="E54" s="979" t="s">
        <v>1245</v>
      </c>
      <c r="F54" s="1009"/>
      <c r="G54" s="985">
        <f t="shared" si="16"/>
        <v>48</v>
      </c>
      <c r="H54" s="981">
        <f t="shared" ref="H54:M54" si="34">+H17+H24+H31</f>
        <v>983660</v>
      </c>
      <c r="I54" s="986">
        <f t="shared" si="34"/>
        <v>982520</v>
      </c>
      <c r="J54" s="981">
        <f t="shared" si="34"/>
        <v>2110</v>
      </c>
      <c r="K54" s="986">
        <f t="shared" si="34"/>
        <v>2109</v>
      </c>
      <c r="L54" s="981">
        <f t="shared" si="34"/>
        <v>985770</v>
      </c>
      <c r="M54" s="982">
        <f t="shared" si="34"/>
        <v>984629</v>
      </c>
      <c r="N54" s="983"/>
    </row>
    <row r="55" spans="1:14" ht="12.75" customHeight="1" thickBot="1" x14ac:dyDescent="0.3">
      <c r="A55" s="1014"/>
      <c r="B55" s="993"/>
      <c r="C55" s="993"/>
      <c r="D55" s="993"/>
      <c r="E55" s="1015" t="s">
        <v>1246</v>
      </c>
      <c r="F55" s="1016"/>
      <c r="G55" s="1017">
        <f t="shared" si="16"/>
        <v>49</v>
      </c>
      <c r="H55" s="997">
        <f t="shared" ref="H55:M55" si="35">+H34</f>
        <v>28476</v>
      </c>
      <c r="I55" s="998">
        <f t="shared" si="35"/>
        <v>28476</v>
      </c>
      <c r="J55" s="997">
        <f t="shared" si="35"/>
        <v>0</v>
      </c>
      <c r="K55" s="998">
        <f t="shared" si="35"/>
        <v>0</v>
      </c>
      <c r="L55" s="997">
        <f t="shared" si="35"/>
        <v>28476</v>
      </c>
      <c r="M55" s="999">
        <f t="shared" si="35"/>
        <v>28476</v>
      </c>
      <c r="N55" s="1006"/>
    </row>
    <row r="56" spans="1:14" x14ac:dyDescent="0.25">
      <c r="A56" s="939"/>
      <c r="B56" s="939"/>
      <c r="C56" s="939"/>
      <c r="D56" s="939"/>
      <c r="E56" s="939"/>
      <c r="F56" s="939"/>
      <c r="G56" s="941"/>
      <c r="H56" s="939"/>
      <c r="I56" s="939"/>
      <c r="J56" s="939"/>
      <c r="K56" s="939"/>
      <c r="L56" s="939"/>
      <c r="M56" s="939"/>
    </row>
    <row r="57" spans="1:14" x14ac:dyDescent="0.25">
      <c r="A57" s="939" t="s">
        <v>400</v>
      </c>
      <c r="B57" s="939"/>
      <c r="C57" s="939"/>
      <c r="D57" s="940"/>
      <c r="E57" s="940"/>
      <c r="F57" s="939"/>
      <c r="G57" s="941"/>
      <c r="H57" s="939"/>
      <c r="I57" s="939"/>
      <c r="J57" s="939"/>
      <c r="K57" s="939"/>
      <c r="L57" s="939"/>
      <c r="M57" s="939"/>
    </row>
    <row r="58" spans="1:14" ht="30.75" customHeight="1" x14ac:dyDescent="0.25">
      <c r="A58" s="1167" t="s">
        <v>1247</v>
      </c>
      <c r="B58" s="1167"/>
      <c r="C58" s="1167"/>
      <c r="D58" s="1167"/>
      <c r="E58" s="1167"/>
      <c r="F58" s="1167"/>
      <c r="G58" s="1167"/>
      <c r="H58" s="1167"/>
      <c r="I58" s="1167"/>
      <c r="J58" s="1167"/>
      <c r="K58" s="1167"/>
      <c r="L58" s="1167"/>
      <c r="M58" s="1167"/>
      <c r="N58" s="1167"/>
    </row>
    <row r="59" spans="1:14" ht="42.75" customHeight="1" x14ac:dyDescent="0.25">
      <c r="A59" s="1167" t="s">
        <v>1248</v>
      </c>
      <c r="B59" s="1167"/>
      <c r="C59" s="1167"/>
      <c r="D59" s="1167"/>
      <c r="E59" s="1167"/>
      <c r="F59" s="1167"/>
      <c r="G59" s="1167"/>
      <c r="H59" s="1167"/>
      <c r="I59" s="1167"/>
      <c r="J59" s="1167"/>
      <c r="K59" s="1167"/>
      <c r="L59" s="1167"/>
      <c r="M59" s="1167"/>
      <c r="N59" s="1167"/>
    </row>
    <row r="60" spans="1:14" ht="17.25" customHeight="1" x14ac:dyDescent="0.25">
      <c r="A60" s="1167" t="s">
        <v>1249</v>
      </c>
      <c r="B60" s="1167"/>
      <c r="C60" s="1167"/>
      <c r="D60" s="1167"/>
      <c r="E60" s="1167"/>
      <c r="F60" s="1167"/>
      <c r="G60" s="1167"/>
      <c r="H60" s="1167"/>
      <c r="I60" s="1167"/>
      <c r="J60" s="1167"/>
      <c r="K60" s="1167"/>
      <c r="L60" s="1167"/>
      <c r="M60" s="1167"/>
      <c r="N60" s="1167"/>
    </row>
    <row r="61" spans="1:14" ht="15.75" customHeight="1" x14ac:dyDescent="0.25">
      <c r="A61" s="1018" t="s">
        <v>1250</v>
      </c>
      <c r="B61" s="939"/>
      <c r="C61" s="939"/>
      <c r="D61" s="939"/>
      <c r="E61" s="939"/>
      <c r="F61" s="939"/>
      <c r="G61" s="941"/>
      <c r="H61" s="939"/>
      <c r="I61" s="939"/>
      <c r="J61" s="939"/>
      <c r="K61" s="939"/>
      <c r="L61" s="939"/>
      <c r="M61" s="939"/>
    </row>
    <row r="62" spans="1:14" x14ac:dyDescent="0.25">
      <c r="A62" s="939"/>
      <c r="B62" s="939"/>
      <c r="C62" s="939"/>
      <c r="D62" s="939"/>
      <c r="E62" s="939"/>
      <c r="F62" s="939"/>
      <c r="G62" s="941"/>
      <c r="H62" s="939"/>
      <c r="I62" s="939"/>
      <c r="J62" s="939"/>
      <c r="K62" s="939"/>
      <c r="L62" s="939"/>
      <c r="M62" s="939"/>
    </row>
    <row r="63" spans="1:14" x14ac:dyDescent="0.25">
      <c r="A63" s="939"/>
      <c r="B63" s="939"/>
      <c r="C63" s="939"/>
      <c r="D63" s="939"/>
      <c r="E63" s="939"/>
      <c r="F63" s="939"/>
      <c r="G63" s="941"/>
      <c r="H63" s="939"/>
      <c r="I63" s="939"/>
      <c r="J63" s="939"/>
      <c r="K63" s="939"/>
      <c r="L63" s="939"/>
      <c r="M63" s="939"/>
    </row>
    <row r="64" spans="1:14" x14ac:dyDescent="0.25">
      <c r="A64" s="939"/>
      <c r="B64" s="939"/>
      <c r="C64" s="939"/>
      <c r="D64" s="939"/>
      <c r="E64" s="939"/>
      <c r="F64" s="939"/>
      <c r="G64" s="941"/>
      <c r="H64" s="939"/>
      <c r="I64" s="939"/>
      <c r="J64" s="939"/>
      <c r="K64" s="939"/>
      <c r="L64" s="939"/>
      <c r="M64" s="939"/>
    </row>
  </sheetData>
  <mergeCells count="13">
    <mergeCell ref="L3:M3"/>
    <mergeCell ref="A60:N60"/>
    <mergeCell ref="B7:F7"/>
    <mergeCell ref="B32:F32"/>
    <mergeCell ref="A36:F36"/>
    <mergeCell ref="A47:F47"/>
    <mergeCell ref="A58:N58"/>
    <mergeCell ref="A59:N59"/>
    <mergeCell ref="A6:F6"/>
    <mergeCell ref="A3:F5"/>
    <mergeCell ref="G3:G5"/>
    <mergeCell ref="H3:I3"/>
    <mergeCell ref="J3:K3"/>
  </mergeCells>
  <pageMargins left="0.39370078740157483" right="0.39370078740157483" top="0.39370078740157483" bottom="0.39370078740157483" header="0" footer="0.15748031496062992"/>
  <pageSetup paperSize="9" scale="65" fitToHeight="3" orientation="portrait" r:id="rId1"/>
  <headerFooter alignWithMargins="0">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47"/>
  <sheetViews>
    <sheetView topLeftCell="A4" zoomScale="89" zoomScaleNormal="89" workbookViewId="0">
      <selection activeCell="B10" sqref="B10"/>
    </sheetView>
  </sheetViews>
  <sheetFormatPr defaultColWidth="10.5703125" defaultRowHeight="15" x14ac:dyDescent="0.25"/>
  <cols>
    <col min="1" max="1" width="4.28515625" style="697" customWidth="1"/>
    <col min="2" max="2" width="6.7109375" style="697" customWidth="1"/>
    <col min="3" max="3" width="49.42578125" style="697" customWidth="1"/>
    <col min="4" max="4" width="12.28515625" style="697" customWidth="1"/>
    <col min="5" max="6" width="10.85546875" style="697" customWidth="1"/>
    <col min="7" max="8" width="11.28515625" style="697" customWidth="1"/>
    <col min="9" max="9" width="11.5703125" style="697" customWidth="1"/>
    <col min="10" max="10" width="9.7109375" style="697" customWidth="1"/>
    <col min="11" max="11" width="10" style="697" customWidth="1"/>
    <col min="12" max="12" width="10.140625" style="697" customWidth="1"/>
    <col min="13" max="13" width="13.7109375" style="697" customWidth="1"/>
    <col min="14" max="14" width="1.7109375" style="697" customWidth="1"/>
    <col min="15" max="15" width="11.28515625" style="697" customWidth="1"/>
    <col min="16" max="16" width="12" style="697" customWidth="1"/>
    <col min="17" max="249" width="9.140625" style="697" customWidth="1"/>
    <col min="250" max="250" width="59.7109375" style="697" customWidth="1"/>
    <col min="251" max="256" width="10.5703125" style="697"/>
    <col min="257" max="257" width="4.28515625" style="697" customWidth="1"/>
    <col min="258" max="258" width="6.7109375" style="697" customWidth="1"/>
    <col min="259" max="259" width="49.42578125" style="697" customWidth="1"/>
    <col min="260" max="260" width="12.28515625" style="697" customWidth="1"/>
    <col min="261" max="262" width="10.85546875" style="697" customWidth="1"/>
    <col min="263" max="264" width="11.28515625" style="697" customWidth="1"/>
    <col min="265" max="265" width="11.5703125" style="697" customWidth="1"/>
    <col min="266" max="266" width="9.7109375" style="697" customWidth="1"/>
    <col min="267" max="267" width="10" style="697" customWidth="1"/>
    <col min="268" max="268" width="10.140625" style="697" customWidth="1"/>
    <col min="269" max="269" width="13.7109375" style="697" customWidth="1"/>
    <col min="270" max="270" width="1.7109375" style="697" customWidth="1"/>
    <col min="271" max="271" width="11.28515625" style="697" customWidth="1"/>
    <col min="272" max="272" width="12" style="697" customWidth="1"/>
    <col min="273" max="505" width="9.140625" style="697" customWidth="1"/>
    <col min="506" max="506" width="59.7109375" style="697" customWidth="1"/>
    <col min="507" max="512" width="10.5703125" style="697"/>
    <col min="513" max="513" width="4.28515625" style="697" customWidth="1"/>
    <col min="514" max="514" width="6.7109375" style="697" customWidth="1"/>
    <col min="515" max="515" width="49.42578125" style="697" customWidth="1"/>
    <col min="516" max="516" width="12.28515625" style="697" customWidth="1"/>
    <col min="517" max="518" width="10.85546875" style="697" customWidth="1"/>
    <col min="519" max="520" width="11.28515625" style="697" customWidth="1"/>
    <col min="521" max="521" width="11.5703125" style="697" customWidth="1"/>
    <col min="522" max="522" width="9.7109375" style="697" customWidth="1"/>
    <col min="523" max="523" width="10" style="697" customWidth="1"/>
    <col min="524" max="524" width="10.140625" style="697" customWidth="1"/>
    <col min="525" max="525" width="13.7109375" style="697" customWidth="1"/>
    <col min="526" max="526" width="1.7109375" style="697" customWidth="1"/>
    <col min="527" max="527" width="11.28515625" style="697" customWidth="1"/>
    <col min="528" max="528" width="12" style="697" customWidth="1"/>
    <col min="529" max="761" width="9.140625" style="697" customWidth="1"/>
    <col min="762" max="762" width="59.7109375" style="697" customWidth="1"/>
    <col min="763" max="768" width="10.5703125" style="697"/>
    <col min="769" max="769" width="4.28515625" style="697" customWidth="1"/>
    <col min="770" max="770" width="6.7109375" style="697" customWidth="1"/>
    <col min="771" max="771" width="49.42578125" style="697" customWidth="1"/>
    <col min="772" max="772" width="12.28515625" style="697" customWidth="1"/>
    <col min="773" max="774" width="10.85546875" style="697" customWidth="1"/>
    <col min="775" max="776" width="11.28515625" style="697" customWidth="1"/>
    <col min="777" max="777" width="11.5703125" style="697" customWidth="1"/>
    <col min="778" max="778" width="9.7109375" style="697" customWidth="1"/>
    <col min="779" max="779" width="10" style="697" customWidth="1"/>
    <col min="780" max="780" width="10.140625" style="697" customWidth="1"/>
    <col min="781" max="781" width="13.7109375" style="697" customWidth="1"/>
    <col min="782" max="782" width="1.7109375" style="697" customWidth="1"/>
    <col min="783" max="783" width="11.28515625" style="697" customWidth="1"/>
    <col min="784" max="784" width="12" style="697" customWidth="1"/>
    <col min="785" max="1017" width="9.140625" style="697" customWidth="1"/>
    <col min="1018" max="1018" width="59.7109375" style="697" customWidth="1"/>
    <col min="1019" max="1024" width="10.5703125" style="697"/>
    <col min="1025" max="1025" width="4.28515625" style="697" customWidth="1"/>
    <col min="1026" max="1026" width="6.7109375" style="697" customWidth="1"/>
    <col min="1027" max="1027" width="49.42578125" style="697" customWidth="1"/>
    <col min="1028" max="1028" width="12.28515625" style="697" customWidth="1"/>
    <col min="1029" max="1030" width="10.85546875" style="697" customWidth="1"/>
    <col min="1031" max="1032" width="11.28515625" style="697" customWidth="1"/>
    <col min="1033" max="1033" width="11.5703125" style="697" customWidth="1"/>
    <col min="1034" max="1034" width="9.7109375" style="697" customWidth="1"/>
    <col min="1035" max="1035" width="10" style="697" customWidth="1"/>
    <col min="1036" max="1036" width="10.140625" style="697" customWidth="1"/>
    <col min="1037" max="1037" width="13.7109375" style="697" customWidth="1"/>
    <col min="1038" max="1038" width="1.7109375" style="697" customWidth="1"/>
    <col min="1039" max="1039" width="11.28515625" style="697" customWidth="1"/>
    <col min="1040" max="1040" width="12" style="697" customWidth="1"/>
    <col min="1041" max="1273" width="9.140625" style="697" customWidth="1"/>
    <col min="1274" max="1274" width="59.7109375" style="697" customWidth="1"/>
    <col min="1275" max="1280" width="10.5703125" style="697"/>
    <col min="1281" max="1281" width="4.28515625" style="697" customWidth="1"/>
    <col min="1282" max="1282" width="6.7109375" style="697" customWidth="1"/>
    <col min="1283" max="1283" width="49.42578125" style="697" customWidth="1"/>
    <col min="1284" max="1284" width="12.28515625" style="697" customWidth="1"/>
    <col min="1285" max="1286" width="10.85546875" style="697" customWidth="1"/>
    <col min="1287" max="1288" width="11.28515625" style="697" customWidth="1"/>
    <col min="1289" max="1289" width="11.5703125" style="697" customWidth="1"/>
    <col min="1290" max="1290" width="9.7109375" style="697" customWidth="1"/>
    <col min="1291" max="1291" width="10" style="697" customWidth="1"/>
    <col min="1292" max="1292" width="10.140625" style="697" customWidth="1"/>
    <col min="1293" max="1293" width="13.7109375" style="697" customWidth="1"/>
    <col min="1294" max="1294" width="1.7109375" style="697" customWidth="1"/>
    <col min="1295" max="1295" width="11.28515625" style="697" customWidth="1"/>
    <col min="1296" max="1296" width="12" style="697" customWidth="1"/>
    <col min="1297" max="1529" width="9.140625" style="697" customWidth="1"/>
    <col min="1530" max="1530" width="59.7109375" style="697" customWidth="1"/>
    <col min="1531" max="1536" width="10.5703125" style="697"/>
    <col min="1537" max="1537" width="4.28515625" style="697" customWidth="1"/>
    <col min="1538" max="1538" width="6.7109375" style="697" customWidth="1"/>
    <col min="1539" max="1539" width="49.42578125" style="697" customWidth="1"/>
    <col min="1540" max="1540" width="12.28515625" style="697" customWidth="1"/>
    <col min="1541" max="1542" width="10.85546875" style="697" customWidth="1"/>
    <col min="1543" max="1544" width="11.28515625" style="697" customWidth="1"/>
    <col min="1545" max="1545" width="11.5703125" style="697" customWidth="1"/>
    <col min="1546" max="1546" width="9.7109375" style="697" customWidth="1"/>
    <col min="1547" max="1547" width="10" style="697" customWidth="1"/>
    <col min="1548" max="1548" width="10.140625" style="697" customWidth="1"/>
    <col min="1549" max="1549" width="13.7109375" style="697" customWidth="1"/>
    <col min="1550" max="1550" width="1.7109375" style="697" customWidth="1"/>
    <col min="1551" max="1551" width="11.28515625" style="697" customWidth="1"/>
    <col min="1552" max="1552" width="12" style="697" customWidth="1"/>
    <col min="1553" max="1785" width="9.140625" style="697" customWidth="1"/>
    <col min="1786" max="1786" width="59.7109375" style="697" customWidth="1"/>
    <col min="1787" max="1792" width="10.5703125" style="697"/>
    <col min="1793" max="1793" width="4.28515625" style="697" customWidth="1"/>
    <col min="1794" max="1794" width="6.7109375" style="697" customWidth="1"/>
    <col min="1795" max="1795" width="49.42578125" style="697" customWidth="1"/>
    <col min="1796" max="1796" width="12.28515625" style="697" customWidth="1"/>
    <col min="1797" max="1798" width="10.85546875" style="697" customWidth="1"/>
    <col min="1799" max="1800" width="11.28515625" style="697" customWidth="1"/>
    <col min="1801" max="1801" width="11.5703125" style="697" customWidth="1"/>
    <col min="1802" max="1802" width="9.7109375" style="697" customWidth="1"/>
    <col min="1803" max="1803" width="10" style="697" customWidth="1"/>
    <col min="1804" max="1804" width="10.140625" style="697" customWidth="1"/>
    <col min="1805" max="1805" width="13.7109375" style="697" customWidth="1"/>
    <col min="1806" max="1806" width="1.7109375" style="697" customWidth="1"/>
    <col min="1807" max="1807" width="11.28515625" style="697" customWidth="1"/>
    <col min="1808" max="1808" width="12" style="697" customWidth="1"/>
    <col min="1809" max="2041" width="9.140625" style="697" customWidth="1"/>
    <col min="2042" max="2042" width="59.7109375" style="697" customWidth="1"/>
    <col min="2043" max="2048" width="10.5703125" style="697"/>
    <col min="2049" max="2049" width="4.28515625" style="697" customWidth="1"/>
    <col min="2050" max="2050" width="6.7109375" style="697" customWidth="1"/>
    <col min="2051" max="2051" width="49.42578125" style="697" customWidth="1"/>
    <col min="2052" max="2052" width="12.28515625" style="697" customWidth="1"/>
    <col min="2053" max="2054" width="10.85546875" style="697" customWidth="1"/>
    <col min="2055" max="2056" width="11.28515625" style="697" customWidth="1"/>
    <col min="2057" max="2057" width="11.5703125" style="697" customWidth="1"/>
    <col min="2058" max="2058" width="9.7109375" style="697" customWidth="1"/>
    <col min="2059" max="2059" width="10" style="697" customWidth="1"/>
    <col min="2060" max="2060" width="10.140625" style="697" customWidth="1"/>
    <col min="2061" max="2061" width="13.7109375" style="697" customWidth="1"/>
    <col min="2062" max="2062" width="1.7109375" style="697" customWidth="1"/>
    <col min="2063" max="2063" width="11.28515625" style="697" customWidth="1"/>
    <col min="2064" max="2064" width="12" style="697" customWidth="1"/>
    <col min="2065" max="2297" width="9.140625" style="697" customWidth="1"/>
    <col min="2298" max="2298" width="59.7109375" style="697" customWidth="1"/>
    <col min="2299" max="2304" width="10.5703125" style="697"/>
    <col min="2305" max="2305" width="4.28515625" style="697" customWidth="1"/>
    <col min="2306" max="2306" width="6.7109375" style="697" customWidth="1"/>
    <col min="2307" max="2307" width="49.42578125" style="697" customWidth="1"/>
    <col min="2308" max="2308" width="12.28515625" style="697" customWidth="1"/>
    <col min="2309" max="2310" width="10.85546875" style="697" customWidth="1"/>
    <col min="2311" max="2312" width="11.28515625" style="697" customWidth="1"/>
    <col min="2313" max="2313" width="11.5703125" style="697" customWidth="1"/>
    <col min="2314" max="2314" width="9.7109375" style="697" customWidth="1"/>
    <col min="2315" max="2315" width="10" style="697" customWidth="1"/>
    <col min="2316" max="2316" width="10.140625" style="697" customWidth="1"/>
    <col min="2317" max="2317" width="13.7109375" style="697" customWidth="1"/>
    <col min="2318" max="2318" width="1.7109375" style="697" customWidth="1"/>
    <col min="2319" max="2319" width="11.28515625" style="697" customWidth="1"/>
    <col min="2320" max="2320" width="12" style="697" customWidth="1"/>
    <col min="2321" max="2553" width="9.140625" style="697" customWidth="1"/>
    <col min="2554" max="2554" width="59.7109375" style="697" customWidth="1"/>
    <col min="2555" max="2560" width="10.5703125" style="697"/>
    <col min="2561" max="2561" width="4.28515625" style="697" customWidth="1"/>
    <col min="2562" max="2562" width="6.7109375" style="697" customWidth="1"/>
    <col min="2563" max="2563" width="49.42578125" style="697" customWidth="1"/>
    <col min="2564" max="2564" width="12.28515625" style="697" customWidth="1"/>
    <col min="2565" max="2566" width="10.85546875" style="697" customWidth="1"/>
    <col min="2567" max="2568" width="11.28515625" style="697" customWidth="1"/>
    <col min="2569" max="2569" width="11.5703125" style="697" customWidth="1"/>
    <col min="2570" max="2570" width="9.7109375" style="697" customWidth="1"/>
    <col min="2571" max="2571" width="10" style="697" customWidth="1"/>
    <col min="2572" max="2572" width="10.140625" style="697" customWidth="1"/>
    <col min="2573" max="2573" width="13.7109375" style="697" customWidth="1"/>
    <col min="2574" max="2574" width="1.7109375" style="697" customWidth="1"/>
    <col min="2575" max="2575" width="11.28515625" style="697" customWidth="1"/>
    <col min="2576" max="2576" width="12" style="697" customWidth="1"/>
    <col min="2577" max="2809" width="9.140625" style="697" customWidth="1"/>
    <col min="2810" max="2810" width="59.7109375" style="697" customWidth="1"/>
    <col min="2811" max="2816" width="10.5703125" style="697"/>
    <col min="2817" max="2817" width="4.28515625" style="697" customWidth="1"/>
    <col min="2818" max="2818" width="6.7109375" style="697" customWidth="1"/>
    <col min="2819" max="2819" width="49.42578125" style="697" customWidth="1"/>
    <col min="2820" max="2820" width="12.28515625" style="697" customWidth="1"/>
    <col min="2821" max="2822" width="10.85546875" style="697" customWidth="1"/>
    <col min="2823" max="2824" width="11.28515625" style="697" customWidth="1"/>
    <col min="2825" max="2825" width="11.5703125" style="697" customWidth="1"/>
    <col min="2826" max="2826" width="9.7109375" style="697" customWidth="1"/>
    <col min="2827" max="2827" width="10" style="697" customWidth="1"/>
    <col min="2828" max="2828" width="10.140625" style="697" customWidth="1"/>
    <col min="2829" max="2829" width="13.7109375" style="697" customWidth="1"/>
    <col min="2830" max="2830" width="1.7109375" style="697" customWidth="1"/>
    <col min="2831" max="2831" width="11.28515625" style="697" customWidth="1"/>
    <col min="2832" max="2832" width="12" style="697" customWidth="1"/>
    <col min="2833" max="3065" width="9.140625" style="697" customWidth="1"/>
    <col min="3066" max="3066" width="59.7109375" style="697" customWidth="1"/>
    <col min="3067" max="3072" width="10.5703125" style="697"/>
    <col min="3073" max="3073" width="4.28515625" style="697" customWidth="1"/>
    <col min="3074" max="3074" width="6.7109375" style="697" customWidth="1"/>
    <col min="3075" max="3075" width="49.42578125" style="697" customWidth="1"/>
    <col min="3076" max="3076" width="12.28515625" style="697" customWidth="1"/>
    <col min="3077" max="3078" width="10.85546875" style="697" customWidth="1"/>
    <col min="3079" max="3080" width="11.28515625" style="697" customWidth="1"/>
    <col min="3081" max="3081" width="11.5703125" style="697" customWidth="1"/>
    <col min="3082" max="3082" width="9.7109375" style="697" customWidth="1"/>
    <col min="3083" max="3083" width="10" style="697" customWidth="1"/>
    <col min="3084" max="3084" width="10.140625" style="697" customWidth="1"/>
    <col min="3085" max="3085" width="13.7109375" style="697" customWidth="1"/>
    <col min="3086" max="3086" width="1.7109375" style="697" customWidth="1"/>
    <col min="3087" max="3087" width="11.28515625" style="697" customWidth="1"/>
    <col min="3088" max="3088" width="12" style="697" customWidth="1"/>
    <col min="3089" max="3321" width="9.140625" style="697" customWidth="1"/>
    <col min="3322" max="3322" width="59.7109375" style="697" customWidth="1"/>
    <col min="3323" max="3328" width="10.5703125" style="697"/>
    <col min="3329" max="3329" width="4.28515625" style="697" customWidth="1"/>
    <col min="3330" max="3330" width="6.7109375" style="697" customWidth="1"/>
    <col min="3331" max="3331" width="49.42578125" style="697" customWidth="1"/>
    <col min="3332" max="3332" width="12.28515625" style="697" customWidth="1"/>
    <col min="3333" max="3334" width="10.85546875" style="697" customWidth="1"/>
    <col min="3335" max="3336" width="11.28515625" style="697" customWidth="1"/>
    <col min="3337" max="3337" width="11.5703125" style="697" customWidth="1"/>
    <col min="3338" max="3338" width="9.7109375" style="697" customWidth="1"/>
    <col min="3339" max="3339" width="10" style="697" customWidth="1"/>
    <col min="3340" max="3340" width="10.140625" style="697" customWidth="1"/>
    <col min="3341" max="3341" width="13.7109375" style="697" customWidth="1"/>
    <col min="3342" max="3342" width="1.7109375" style="697" customWidth="1"/>
    <col min="3343" max="3343" width="11.28515625" style="697" customWidth="1"/>
    <col min="3344" max="3344" width="12" style="697" customWidth="1"/>
    <col min="3345" max="3577" width="9.140625" style="697" customWidth="1"/>
    <col min="3578" max="3578" width="59.7109375" style="697" customWidth="1"/>
    <col min="3579" max="3584" width="10.5703125" style="697"/>
    <col min="3585" max="3585" width="4.28515625" style="697" customWidth="1"/>
    <col min="3586" max="3586" width="6.7109375" style="697" customWidth="1"/>
    <col min="3587" max="3587" width="49.42578125" style="697" customWidth="1"/>
    <col min="3588" max="3588" width="12.28515625" style="697" customWidth="1"/>
    <col min="3589" max="3590" width="10.85546875" style="697" customWidth="1"/>
    <col min="3591" max="3592" width="11.28515625" style="697" customWidth="1"/>
    <col min="3593" max="3593" width="11.5703125" style="697" customWidth="1"/>
    <col min="3594" max="3594" width="9.7109375" style="697" customWidth="1"/>
    <col min="3595" max="3595" width="10" style="697" customWidth="1"/>
    <col min="3596" max="3596" width="10.140625" style="697" customWidth="1"/>
    <col min="3597" max="3597" width="13.7109375" style="697" customWidth="1"/>
    <col min="3598" max="3598" width="1.7109375" style="697" customWidth="1"/>
    <col min="3599" max="3599" width="11.28515625" style="697" customWidth="1"/>
    <col min="3600" max="3600" width="12" style="697" customWidth="1"/>
    <col min="3601" max="3833" width="9.140625" style="697" customWidth="1"/>
    <col min="3834" max="3834" width="59.7109375" style="697" customWidth="1"/>
    <col min="3835" max="3840" width="10.5703125" style="697"/>
    <col min="3841" max="3841" width="4.28515625" style="697" customWidth="1"/>
    <col min="3842" max="3842" width="6.7109375" style="697" customWidth="1"/>
    <col min="3843" max="3843" width="49.42578125" style="697" customWidth="1"/>
    <col min="3844" max="3844" width="12.28515625" style="697" customWidth="1"/>
    <col min="3845" max="3846" width="10.85546875" style="697" customWidth="1"/>
    <col min="3847" max="3848" width="11.28515625" style="697" customWidth="1"/>
    <col min="3849" max="3849" width="11.5703125" style="697" customWidth="1"/>
    <col min="3850" max="3850" width="9.7109375" style="697" customWidth="1"/>
    <col min="3851" max="3851" width="10" style="697" customWidth="1"/>
    <col min="3852" max="3852" width="10.140625" style="697" customWidth="1"/>
    <col min="3853" max="3853" width="13.7109375" style="697" customWidth="1"/>
    <col min="3854" max="3854" width="1.7109375" style="697" customWidth="1"/>
    <col min="3855" max="3855" width="11.28515625" style="697" customWidth="1"/>
    <col min="3856" max="3856" width="12" style="697" customWidth="1"/>
    <col min="3857" max="4089" width="9.140625" style="697" customWidth="1"/>
    <col min="4090" max="4090" width="59.7109375" style="697" customWidth="1"/>
    <col min="4091" max="4096" width="10.5703125" style="697"/>
    <col min="4097" max="4097" width="4.28515625" style="697" customWidth="1"/>
    <col min="4098" max="4098" width="6.7109375" style="697" customWidth="1"/>
    <col min="4099" max="4099" width="49.42578125" style="697" customWidth="1"/>
    <col min="4100" max="4100" width="12.28515625" style="697" customWidth="1"/>
    <col min="4101" max="4102" width="10.85546875" style="697" customWidth="1"/>
    <col min="4103" max="4104" width="11.28515625" style="697" customWidth="1"/>
    <col min="4105" max="4105" width="11.5703125" style="697" customWidth="1"/>
    <col min="4106" max="4106" width="9.7109375" style="697" customWidth="1"/>
    <col min="4107" max="4107" width="10" style="697" customWidth="1"/>
    <col min="4108" max="4108" width="10.140625" style="697" customWidth="1"/>
    <col min="4109" max="4109" width="13.7109375" style="697" customWidth="1"/>
    <col min="4110" max="4110" width="1.7109375" style="697" customWidth="1"/>
    <col min="4111" max="4111" width="11.28515625" style="697" customWidth="1"/>
    <col min="4112" max="4112" width="12" style="697" customWidth="1"/>
    <col min="4113" max="4345" width="9.140625" style="697" customWidth="1"/>
    <col min="4346" max="4346" width="59.7109375" style="697" customWidth="1"/>
    <col min="4347" max="4352" width="10.5703125" style="697"/>
    <col min="4353" max="4353" width="4.28515625" style="697" customWidth="1"/>
    <col min="4354" max="4354" width="6.7109375" style="697" customWidth="1"/>
    <col min="4355" max="4355" width="49.42578125" style="697" customWidth="1"/>
    <col min="4356" max="4356" width="12.28515625" style="697" customWidth="1"/>
    <col min="4357" max="4358" width="10.85546875" style="697" customWidth="1"/>
    <col min="4359" max="4360" width="11.28515625" style="697" customWidth="1"/>
    <col min="4361" max="4361" width="11.5703125" style="697" customWidth="1"/>
    <col min="4362" max="4362" width="9.7109375" style="697" customWidth="1"/>
    <col min="4363" max="4363" width="10" style="697" customWidth="1"/>
    <col min="4364" max="4364" width="10.140625" style="697" customWidth="1"/>
    <col min="4365" max="4365" width="13.7109375" style="697" customWidth="1"/>
    <col min="4366" max="4366" width="1.7109375" style="697" customWidth="1"/>
    <col min="4367" max="4367" width="11.28515625" style="697" customWidth="1"/>
    <col min="4368" max="4368" width="12" style="697" customWidth="1"/>
    <col min="4369" max="4601" width="9.140625" style="697" customWidth="1"/>
    <col min="4602" max="4602" width="59.7109375" style="697" customWidth="1"/>
    <col min="4603" max="4608" width="10.5703125" style="697"/>
    <col min="4609" max="4609" width="4.28515625" style="697" customWidth="1"/>
    <col min="4610" max="4610" width="6.7109375" style="697" customWidth="1"/>
    <col min="4611" max="4611" width="49.42578125" style="697" customWidth="1"/>
    <col min="4612" max="4612" width="12.28515625" style="697" customWidth="1"/>
    <col min="4613" max="4614" width="10.85546875" style="697" customWidth="1"/>
    <col min="4615" max="4616" width="11.28515625" style="697" customWidth="1"/>
    <col min="4617" max="4617" width="11.5703125" style="697" customWidth="1"/>
    <col min="4618" max="4618" width="9.7109375" style="697" customWidth="1"/>
    <col min="4619" max="4619" width="10" style="697" customWidth="1"/>
    <col min="4620" max="4620" width="10.140625" style="697" customWidth="1"/>
    <col min="4621" max="4621" width="13.7109375" style="697" customWidth="1"/>
    <col min="4622" max="4622" width="1.7109375" style="697" customWidth="1"/>
    <col min="4623" max="4623" width="11.28515625" style="697" customWidth="1"/>
    <col min="4624" max="4624" width="12" style="697" customWidth="1"/>
    <col min="4625" max="4857" width="9.140625" style="697" customWidth="1"/>
    <col min="4858" max="4858" width="59.7109375" style="697" customWidth="1"/>
    <col min="4859" max="4864" width="10.5703125" style="697"/>
    <col min="4865" max="4865" width="4.28515625" style="697" customWidth="1"/>
    <col min="4866" max="4866" width="6.7109375" style="697" customWidth="1"/>
    <col min="4867" max="4867" width="49.42578125" style="697" customWidth="1"/>
    <col min="4868" max="4868" width="12.28515625" style="697" customWidth="1"/>
    <col min="4869" max="4870" width="10.85546875" style="697" customWidth="1"/>
    <col min="4871" max="4872" width="11.28515625" style="697" customWidth="1"/>
    <col min="4873" max="4873" width="11.5703125" style="697" customWidth="1"/>
    <col min="4874" max="4874" width="9.7109375" style="697" customWidth="1"/>
    <col min="4875" max="4875" width="10" style="697" customWidth="1"/>
    <col min="4876" max="4876" width="10.140625" style="697" customWidth="1"/>
    <col min="4877" max="4877" width="13.7109375" style="697" customWidth="1"/>
    <col min="4878" max="4878" width="1.7109375" style="697" customWidth="1"/>
    <col min="4879" max="4879" width="11.28515625" style="697" customWidth="1"/>
    <col min="4880" max="4880" width="12" style="697" customWidth="1"/>
    <col min="4881" max="5113" width="9.140625" style="697" customWidth="1"/>
    <col min="5114" max="5114" width="59.7109375" style="697" customWidth="1"/>
    <col min="5115" max="5120" width="10.5703125" style="697"/>
    <col min="5121" max="5121" width="4.28515625" style="697" customWidth="1"/>
    <col min="5122" max="5122" width="6.7109375" style="697" customWidth="1"/>
    <col min="5123" max="5123" width="49.42578125" style="697" customWidth="1"/>
    <col min="5124" max="5124" width="12.28515625" style="697" customWidth="1"/>
    <col min="5125" max="5126" width="10.85546875" style="697" customWidth="1"/>
    <col min="5127" max="5128" width="11.28515625" style="697" customWidth="1"/>
    <col min="5129" max="5129" width="11.5703125" style="697" customWidth="1"/>
    <col min="5130" max="5130" width="9.7109375" style="697" customWidth="1"/>
    <col min="5131" max="5131" width="10" style="697" customWidth="1"/>
    <col min="5132" max="5132" width="10.140625" style="697" customWidth="1"/>
    <col min="5133" max="5133" width="13.7109375" style="697" customWidth="1"/>
    <col min="5134" max="5134" width="1.7109375" style="697" customWidth="1"/>
    <col min="5135" max="5135" width="11.28515625" style="697" customWidth="1"/>
    <col min="5136" max="5136" width="12" style="697" customWidth="1"/>
    <col min="5137" max="5369" width="9.140625" style="697" customWidth="1"/>
    <col min="5370" max="5370" width="59.7109375" style="697" customWidth="1"/>
    <col min="5371" max="5376" width="10.5703125" style="697"/>
    <col min="5377" max="5377" width="4.28515625" style="697" customWidth="1"/>
    <col min="5378" max="5378" width="6.7109375" style="697" customWidth="1"/>
    <col min="5379" max="5379" width="49.42578125" style="697" customWidth="1"/>
    <col min="5380" max="5380" width="12.28515625" style="697" customWidth="1"/>
    <col min="5381" max="5382" width="10.85546875" style="697" customWidth="1"/>
    <col min="5383" max="5384" width="11.28515625" style="697" customWidth="1"/>
    <col min="5385" max="5385" width="11.5703125" style="697" customWidth="1"/>
    <col min="5386" max="5386" width="9.7109375" style="697" customWidth="1"/>
    <col min="5387" max="5387" width="10" style="697" customWidth="1"/>
    <col min="5388" max="5388" width="10.140625" style="697" customWidth="1"/>
    <col min="5389" max="5389" width="13.7109375" style="697" customWidth="1"/>
    <col min="5390" max="5390" width="1.7109375" style="697" customWidth="1"/>
    <col min="5391" max="5391" width="11.28515625" style="697" customWidth="1"/>
    <col min="5392" max="5392" width="12" style="697" customWidth="1"/>
    <col min="5393" max="5625" width="9.140625" style="697" customWidth="1"/>
    <col min="5626" max="5626" width="59.7109375" style="697" customWidth="1"/>
    <col min="5627" max="5632" width="10.5703125" style="697"/>
    <col min="5633" max="5633" width="4.28515625" style="697" customWidth="1"/>
    <col min="5634" max="5634" width="6.7109375" style="697" customWidth="1"/>
    <col min="5635" max="5635" width="49.42578125" style="697" customWidth="1"/>
    <col min="5636" max="5636" width="12.28515625" style="697" customWidth="1"/>
    <col min="5637" max="5638" width="10.85546875" style="697" customWidth="1"/>
    <col min="5639" max="5640" width="11.28515625" style="697" customWidth="1"/>
    <col min="5641" max="5641" width="11.5703125" style="697" customWidth="1"/>
    <col min="5642" max="5642" width="9.7109375" style="697" customWidth="1"/>
    <col min="5643" max="5643" width="10" style="697" customWidth="1"/>
    <col min="5644" max="5644" width="10.140625" style="697" customWidth="1"/>
    <col min="5645" max="5645" width="13.7109375" style="697" customWidth="1"/>
    <col min="5646" max="5646" width="1.7109375" style="697" customWidth="1"/>
    <col min="5647" max="5647" width="11.28515625" style="697" customWidth="1"/>
    <col min="5648" max="5648" width="12" style="697" customWidth="1"/>
    <col min="5649" max="5881" width="9.140625" style="697" customWidth="1"/>
    <col min="5882" max="5882" width="59.7109375" style="697" customWidth="1"/>
    <col min="5883" max="5888" width="10.5703125" style="697"/>
    <col min="5889" max="5889" width="4.28515625" style="697" customWidth="1"/>
    <col min="5890" max="5890" width="6.7109375" style="697" customWidth="1"/>
    <col min="5891" max="5891" width="49.42578125" style="697" customWidth="1"/>
    <col min="5892" max="5892" width="12.28515625" style="697" customWidth="1"/>
    <col min="5893" max="5894" width="10.85546875" style="697" customWidth="1"/>
    <col min="5895" max="5896" width="11.28515625" style="697" customWidth="1"/>
    <col min="5897" max="5897" width="11.5703125" style="697" customWidth="1"/>
    <col min="5898" max="5898" width="9.7109375" style="697" customWidth="1"/>
    <col min="5899" max="5899" width="10" style="697" customWidth="1"/>
    <col min="5900" max="5900" width="10.140625" style="697" customWidth="1"/>
    <col min="5901" max="5901" width="13.7109375" style="697" customWidth="1"/>
    <col min="5902" max="5902" width="1.7109375" style="697" customWidth="1"/>
    <col min="5903" max="5903" width="11.28515625" style="697" customWidth="1"/>
    <col min="5904" max="5904" width="12" style="697" customWidth="1"/>
    <col min="5905" max="6137" width="9.140625" style="697" customWidth="1"/>
    <col min="6138" max="6138" width="59.7109375" style="697" customWidth="1"/>
    <col min="6139" max="6144" width="10.5703125" style="697"/>
    <col min="6145" max="6145" width="4.28515625" style="697" customWidth="1"/>
    <col min="6146" max="6146" width="6.7109375" style="697" customWidth="1"/>
    <col min="6147" max="6147" width="49.42578125" style="697" customWidth="1"/>
    <col min="6148" max="6148" width="12.28515625" style="697" customWidth="1"/>
    <col min="6149" max="6150" width="10.85546875" style="697" customWidth="1"/>
    <col min="6151" max="6152" width="11.28515625" style="697" customWidth="1"/>
    <col min="6153" max="6153" width="11.5703125" style="697" customWidth="1"/>
    <col min="6154" max="6154" width="9.7109375" style="697" customWidth="1"/>
    <col min="6155" max="6155" width="10" style="697" customWidth="1"/>
    <col min="6156" max="6156" width="10.140625" style="697" customWidth="1"/>
    <col min="6157" max="6157" width="13.7109375" style="697" customWidth="1"/>
    <col min="6158" max="6158" width="1.7109375" style="697" customWidth="1"/>
    <col min="6159" max="6159" width="11.28515625" style="697" customWidth="1"/>
    <col min="6160" max="6160" width="12" style="697" customWidth="1"/>
    <col min="6161" max="6393" width="9.140625" style="697" customWidth="1"/>
    <col min="6394" max="6394" width="59.7109375" style="697" customWidth="1"/>
    <col min="6395" max="6400" width="10.5703125" style="697"/>
    <col min="6401" max="6401" width="4.28515625" style="697" customWidth="1"/>
    <col min="6402" max="6402" width="6.7109375" style="697" customWidth="1"/>
    <col min="6403" max="6403" width="49.42578125" style="697" customWidth="1"/>
    <col min="6404" max="6404" width="12.28515625" style="697" customWidth="1"/>
    <col min="6405" max="6406" width="10.85546875" style="697" customWidth="1"/>
    <col min="6407" max="6408" width="11.28515625" style="697" customWidth="1"/>
    <col min="6409" max="6409" width="11.5703125" style="697" customWidth="1"/>
    <col min="6410" max="6410" width="9.7109375" style="697" customWidth="1"/>
    <col min="6411" max="6411" width="10" style="697" customWidth="1"/>
    <col min="6412" max="6412" width="10.140625" style="697" customWidth="1"/>
    <col min="6413" max="6413" width="13.7109375" style="697" customWidth="1"/>
    <col min="6414" max="6414" width="1.7109375" style="697" customWidth="1"/>
    <col min="6415" max="6415" width="11.28515625" style="697" customWidth="1"/>
    <col min="6416" max="6416" width="12" style="697" customWidth="1"/>
    <col min="6417" max="6649" width="9.140625" style="697" customWidth="1"/>
    <col min="6650" max="6650" width="59.7109375" style="697" customWidth="1"/>
    <col min="6651" max="6656" width="10.5703125" style="697"/>
    <col min="6657" max="6657" width="4.28515625" style="697" customWidth="1"/>
    <col min="6658" max="6658" width="6.7109375" style="697" customWidth="1"/>
    <col min="6659" max="6659" width="49.42578125" style="697" customWidth="1"/>
    <col min="6660" max="6660" width="12.28515625" style="697" customWidth="1"/>
    <col min="6661" max="6662" width="10.85546875" style="697" customWidth="1"/>
    <col min="6663" max="6664" width="11.28515625" style="697" customWidth="1"/>
    <col min="6665" max="6665" width="11.5703125" style="697" customWidth="1"/>
    <col min="6666" max="6666" width="9.7109375" style="697" customWidth="1"/>
    <col min="6667" max="6667" width="10" style="697" customWidth="1"/>
    <col min="6668" max="6668" width="10.140625" style="697" customWidth="1"/>
    <col min="6669" max="6669" width="13.7109375" style="697" customWidth="1"/>
    <col min="6670" max="6670" width="1.7109375" style="697" customWidth="1"/>
    <col min="6671" max="6671" width="11.28515625" style="697" customWidth="1"/>
    <col min="6672" max="6672" width="12" style="697" customWidth="1"/>
    <col min="6673" max="6905" width="9.140625" style="697" customWidth="1"/>
    <col min="6906" max="6906" width="59.7109375" style="697" customWidth="1"/>
    <col min="6907" max="6912" width="10.5703125" style="697"/>
    <col min="6913" max="6913" width="4.28515625" style="697" customWidth="1"/>
    <col min="6914" max="6914" width="6.7109375" style="697" customWidth="1"/>
    <col min="6915" max="6915" width="49.42578125" style="697" customWidth="1"/>
    <col min="6916" max="6916" width="12.28515625" style="697" customWidth="1"/>
    <col min="6917" max="6918" width="10.85546875" style="697" customWidth="1"/>
    <col min="6919" max="6920" width="11.28515625" style="697" customWidth="1"/>
    <col min="6921" max="6921" width="11.5703125" style="697" customWidth="1"/>
    <col min="6922" max="6922" width="9.7109375" style="697" customWidth="1"/>
    <col min="6923" max="6923" width="10" style="697" customWidth="1"/>
    <col min="6924" max="6924" width="10.140625" style="697" customWidth="1"/>
    <col min="6925" max="6925" width="13.7109375" style="697" customWidth="1"/>
    <col min="6926" max="6926" width="1.7109375" style="697" customWidth="1"/>
    <col min="6927" max="6927" width="11.28515625" style="697" customWidth="1"/>
    <col min="6928" max="6928" width="12" style="697" customWidth="1"/>
    <col min="6929" max="7161" width="9.140625" style="697" customWidth="1"/>
    <col min="7162" max="7162" width="59.7109375" style="697" customWidth="1"/>
    <col min="7163" max="7168" width="10.5703125" style="697"/>
    <col min="7169" max="7169" width="4.28515625" style="697" customWidth="1"/>
    <col min="7170" max="7170" width="6.7109375" style="697" customWidth="1"/>
    <col min="7171" max="7171" width="49.42578125" style="697" customWidth="1"/>
    <col min="7172" max="7172" width="12.28515625" style="697" customWidth="1"/>
    <col min="7173" max="7174" width="10.85546875" style="697" customWidth="1"/>
    <col min="7175" max="7176" width="11.28515625" style="697" customWidth="1"/>
    <col min="7177" max="7177" width="11.5703125" style="697" customWidth="1"/>
    <col min="7178" max="7178" width="9.7109375" style="697" customWidth="1"/>
    <col min="7179" max="7179" width="10" style="697" customWidth="1"/>
    <col min="7180" max="7180" width="10.140625" style="697" customWidth="1"/>
    <col min="7181" max="7181" width="13.7109375" style="697" customWidth="1"/>
    <col min="7182" max="7182" width="1.7109375" style="697" customWidth="1"/>
    <col min="7183" max="7183" width="11.28515625" style="697" customWidth="1"/>
    <col min="7184" max="7184" width="12" style="697" customWidth="1"/>
    <col min="7185" max="7417" width="9.140625" style="697" customWidth="1"/>
    <col min="7418" max="7418" width="59.7109375" style="697" customWidth="1"/>
    <col min="7419" max="7424" width="10.5703125" style="697"/>
    <col min="7425" max="7425" width="4.28515625" style="697" customWidth="1"/>
    <col min="7426" max="7426" width="6.7109375" style="697" customWidth="1"/>
    <col min="7427" max="7427" width="49.42578125" style="697" customWidth="1"/>
    <col min="7428" max="7428" width="12.28515625" style="697" customWidth="1"/>
    <col min="7429" max="7430" width="10.85546875" style="697" customWidth="1"/>
    <col min="7431" max="7432" width="11.28515625" style="697" customWidth="1"/>
    <col min="7433" max="7433" width="11.5703125" style="697" customWidth="1"/>
    <col min="7434" max="7434" width="9.7109375" style="697" customWidth="1"/>
    <col min="7435" max="7435" width="10" style="697" customWidth="1"/>
    <col min="7436" max="7436" width="10.140625" style="697" customWidth="1"/>
    <col min="7437" max="7437" width="13.7109375" style="697" customWidth="1"/>
    <col min="7438" max="7438" width="1.7109375" style="697" customWidth="1"/>
    <col min="7439" max="7439" width="11.28515625" style="697" customWidth="1"/>
    <col min="7440" max="7440" width="12" style="697" customWidth="1"/>
    <col min="7441" max="7673" width="9.140625" style="697" customWidth="1"/>
    <col min="7674" max="7674" width="59.7109375" style="697" customWidth="1"/>
    <col min="7675" max="7680" width="10.5703125" style="697"/>
    <col min="7681" max="7681" width="4.28515625" style="697" customWidth="1"/>
    <col min="7682" max="7682" width="6.7109375" style="697" customWidth="1"/>
    <col min="7683" max="7683" width="49.42578125" style="697" customWidth="1"/>
    <col min="7684" max="7684" width="12.28515625" style="697" customWidth="1"/>
    <col min="7685" max="7686" width="10.85546875" style="697" customWidth="1"/>
    <col min="7687" max="7688" width="11.28515625" style="697" customWidth="1"/>
    <col min="7689" max="7689" width="11.5703125" style="697" customWidth="1"/>
    <col min="7690" max="7690" width="9.7109375" style="697" customWidth="1"/>
    <col min="7691" max="7691" width="10" style="697" customWidth="1"/>
    <col min="7692" max="7692" width="10.140625" style="697" customWidth="1"/>
    <col min="7693" max="7693" width="13.7109375" style="697" customWidth="1"/>
    <col min="7694" max="7694" width="1.7109375" style="697" customWidth="1"/>
    <col min="7695" max="7695" width="11.28515625" style="697" customWidth="1"/>
    <col min="7696" max="7696" width="12" style="697" customWidth="1"/>
    <col min="7697" max="7929" width="9.140625" style="697" customWidth="1"/>
    <col min="7930" max="7930" width="59.7109375" style="697" customWidth="1"/>
    <col min="7931" max="7936" width="10.5703125" style="697"/>
    <col min="7937" max="7937" width="4.28515625" style="697" customWidth="1"/>
    <col min="7938" max="7938" width="6.7109375" style="697" customWidth="1"/>
    <col min="7939" max="7939" width="49.42578125" style="697" customWidth="1"/>
    <col min="7940" max="7940" width="12.28515625" style="697" customWidth="1"/>
    <col min="7941" max="7942" width="10.85546875" style="697" customWidth="1"/>
    <col min="7943" max="7944" width="11.28515625" style="697" customWidth="1"/>
    <col min="7945" max="7945" width="11.5703125" style="697" customWidth="1"/>
    <col min="7946" max="7946" width="9.7109375" style="697" customWidth="1"/>
    <col min="7947" max="7947" width="10" style="697" customWidth="1"/>
    <col min="7948" max="7948" width="10.140625" style="697" customWidth="1"/>
    <col min="7949" max="7949" width="13.7109375" style="697" customWidth="1"/>
    <col min="7950" max="7950" width="1.7109375" style="697" customWidth="1"/>
    <col min="7951" max="7951" width="11.28515625" style="697" customWidth="1"/>
    <col min="7952" max="7952" width="12" style="697" customWidth="1"/>
    <col min="7953" max="8185" width="9.140625" style="697" customWidth="1"/>
    <col min="8186" max="8186" width="59.7109375" style="697" customWidth="1"/>
    <col min="8187" max="8192" width="10.5703125" style="697"/>
    <col min="8193" max="8193" width="4.28515625" style="697" customWidth="1"/>
    <col min="8194" max="8194" width="6.7109375" style="697" customWidth="1"/>
    <col min="8195" max="8195" width="49.42578125" style="697" customWidth="1"/>
    <col min="8196" max="8196" width="12.28515625" style="697" customWidth="1"/>
    <col min="8197" max="8198" width="10.85546875" style="697" customWidth="1"/>
    <col min="8199" max="8200" width="11.28515625" style="697" customWidth="1"/>
    <col min="8201" max="8201" width="11.5703125" style="697" customWidth="1"/>
    <col min="8202" max="8202" width="9.7109375" style="697" customWidth="1"/>
    <col min="8203" max="8203" width="10" style="697" customWidth="1"/>
    <col min="8204" max="8204" width="10.140625" style="697" customWidth="1"/>
    <col min="8205" max="8205" width="13.7109375" style="697" customWidth="1"/>
    <col min="8206" max="8206" width="1.7109375" style="697" customWidth="1"/>
    <col min="8207" max="8207" width="11.28515625" style="697" customWidth="1"/>
    <col min="8208" max="8208" width="12" style="697" customWidth="1"/>
    <col min="8209" max="8441" width="9.140625" style="697" customWidth="1"/>
    <col min="8442" max="8442" width="59.7109375" style="697" customWidth="1"/>
    <col min="8443" max="8448" width="10.5703125" style="697"/>
    <col min="8449" max="8449" width="4.28515625" style="697" customWidth="1"/>
    <col min="8450" max="8450" width="6.7109375" style="697" customWidth="1"/>
    <col min="8451" max="8451" width="49.42578125" style="697" customWidth="1"/>
    <col min="8452" max="8452" width="12.28515625" style="697" customWidth="1"/>
    <col min="8453" max="8454" width="10.85546875" style="697" customWidth="1"/>
    <col min="8455" max="8456" width="11.28515625" style="697" customWidth="1"/>
    <col min="8457" max="8457" width="11.5703125" style="697" customWidth="1"/>
    <col min="8458" max="8458" width="9.7109375" style="697" customWidth="1"/>
    <col min="8459" max="8459" width="10" style="697" customWidth="1"/>
    <col min="8460" max="8460" width="10.140625" style="697" customWidth="1"/>
    <col min="8461" max="8461" width="13.7109375" style="697" customWidth="1"/>
    <col min="8462" max="8462" width="1.7109375" style="697" customWidth="1"/>
    <col min="8463" max="8463" width="11.28515625" style="697" customWidth="1"/>
    <col min="8464" max="8464" width="12" style="697" customWidth="1"/>
    <col min="8465" max="8697" width="9.140625" style="697" customWidth="1"/>
    <col min="8698" max="8698" width="59.7109375" style="697" customWidth="1"/>
    <col min="8699" max="8704" width="10.5703125" style="697"/>
    <col min="8705" max="8705" width="4.28515625" style="697" customWidth="1"/>
    <col min="8706" max="8706" width="6.7109375" style="697" customWidth="1"/>
    <col min="8707" max="8707" width="49.42578125" style="697" customWidth="1"/>
    <col min="8708" max="8708" width="12.28515625" style="697" customWidth="1"/>
    <col min="8709" max="8710" width="10.85546875" style="697" customWidth="1"/>
    <col min="8711" max="8712" width="11.28515625" style="697" customWidth="1"/>
    <col min="8713" max="8713" width="11.5703125" style="697" customWidth="1"/>
    <col min="8714" max="8714" width="9.7109375" style="697" customWidth="1"/>
    <col min="8715" max="8715" width="10" style="697" customWidth="1"/>
    <col min="8716" max="8716" width="10.140625" style="697" customWidth="1"/>
    <col min="8717" max="8717" width="13.7109375" style="697" customWidth="1"/>
    <col min="8718" max="8718" width="1.7109375" style="697" customWidth="1"/>
    <col min="8719" max="8719" width="11.28515625" style="697" customWidth="1"/>
    <col min="8720" max="8720" width="12" style="697" customWidth="1"/>
    <col min="8721" max="8953" width="9.140625" style="697" customWidth="1"/>
    <col min="8954" max="8954" width="59.7109375" style="697" customWidth="1"/>
    <col min="8955" max="8960" width="10.5703125" style="697"/>
    <col min="8961" max="8961" width="4.28515625" style="697" customWidth="1"/>
    <col min="8962" max="8962" width="6.7109375" style="697" customWidth="1"/>
    <col min="8963" max="8963" width="49.42578125" style="697" customWidth="1"/>
    <col min="8964" max="8964" width="12.28515625" style="697" customWidth="1"/>
    <col min="8965" max="8966" width="10.85546875" style="697" customWidth="1"/>
    <col min="8967" max="8968" width="11.28515625" style="697" customWidth="1"/>
    <col min="8969" max="8969" width="11.5703125" style="697" customWidth="1"/>
    <col min="8970" max="8970" width="9.7109375" style="697" customWidth="1"/>
    <col min="8971" max="8971" width="10" style="697" customWidth="1"/>
    <col min="8972" max="8972" width="10.140625" style="697" customWidth="1"/>
    <col min="8973" max="8973" width="13.7109375" style="697" customWidth="1"/>
    <col min="8974" max="8974" width="1.7109375" style="697" customWidth="1"/>
    <col min="8975" max="8975" width="11.28515625" style="697" customWidth="1"/>
    <col min="8976" max="8976" width="12" style="697" customWidth="1"/>
    <col min="8977" max="9209" width="9.140625" style="697" customWidth="1"/>
    <col min="9210" max="9210" width="59.7109375" style="697" customWidth="1"/>
    <col min="9211" max="9216" width="10.5703125" style="697"/>
    <col min="9217" max="9217" width="4.28515625" style="697" customWidth="1"/>
    <col min="9218" max="9218" width="6.7109375" style="697" customWidth="1"/>
    <col min="9219" max="9219" width="49.42578125" style="697" customWidth="1"/>
    <col min="9220" max="9220" width="12.28515625" style="697" customWidth="1"/>
    <col min="9221" max="9222" width="10.85546875" style="697" customWidth="1"/>
    <col min="9223" max="9224" width="11.28515625" style="697" customWidth="1"/>
    <col min="9225" max="9225" width="11.5703125" style="697" customWidth="1"/>
    <col min="9226" max="9226" width="9.7109375" style="697" customWidth="1"/>
    <col min="9227" max="9227" width="10" style="697" customWidth="1"/>
    <col min="9228" max="9228" width="10.140625" style="697" customWidth="1"/>
    <col min="9229" max="9229" width="13.7109375" style="697" customWidth="1"/>
    <col min="9230" max="9230" width="1.7109375" style="697" customWidth="1"/>
    <col min="9231" max="9231" width="11.28515625" style="697" customWidth="1"/>
    <col min="9232" max="9232" width="12" style="697" customWidth="1"/>
    <col min="9233" max="9465" width="9.140625" style="697" customWidth="1"/>
    <col min="9466" max="9466" width="59.7109375" style="697" customWidth="1"/>
    <col min="9467" max="9472" width="10.5703125" style="697"/>
    <col min="9473" max="9473" width="4.28515625" style="697" customWidth="1"/>
    <col min="9474" max="9474" width="6.7109375" style="697" customWidth="1"/>
    <col min="9475" max="9475" width="49.42578125" style="697" customWidth="1"/>
    <col min="9476" max="9476" width="12.28515625" style="697" customWidth="1"/>
    <col min="9477" max="9478" width="10.85546875" style="697" customWidth="1"/>
    <col min="9479" max="9480" width="11.28515625" style="697" customWidth="1"/>
    <col min="9481" max="9481" width="11.5703125" style="697" customWidth="1"/>
    <col min="9482" max="9482" width="9.7109375" style="697" customWidth="1"/>
    <col min="9483" max="9483" width="10" style="697" customWidth="1"/>
    <col min="9484" max="9484" width="10.140625" style="697" customWidth="1"/>
    <col min="9485" max="9485" width="13.7109375" style="697" customWidth="1"/>
    <col min="9486" max="9486" width="1.7109375" style="697" customWidth="1"/>
    <col min="9487" max="9487" width="11.28515625" style="697" customWidth="1"/>
    <col min="9488" max="9488" width="12" style="697" customWidth="1"/>
    <col min="9489" max="9721" width="9.140625" style="697" customWidth="1"/>
    <col min="9722" max="9722" width="59.7109375" style="697" customWidth="1"/>
    <col min="9723" max="9728" width="10.5703125" style="697"/>
    <col min="9729" max="9729" width="4.28515625" style="697" customWidth="1"/>
    <col min="9730" max="9730" width="6.7109375" style="697" customWidth="1"/>
    <col min="9731" max="9731" width="49.42578125" style="697" customWidth="1"/>
    <col min="9732" max="9732" width="12.28515625" style="697" customWidth="1"/>
    <col min="9733" max="9734" width="10.85546875" style="697" customWidth="1"/>
    <col min="9735" max="9736" width="11.28515625" style="697" customWidth="1"/>
    <col min="9737" max="9737" width="11.5703125" style="697" customWidth="1"/>
    <col min="9738" max="9738" width="9.7109375" style="697" customWidth="1"/>
    <col min="9739" max="9739" width="10" style="697" customWidth="1"/>
    <col min="9740" max="9740" width="10.140625" style="697" customWidth="1"/>
    <col min="9741" max="9741" width="13.7109375" style="697" customWidth="1"/>
    <col min="9742" max="9742" width="1.7109375" style="697" customWidth="1"/>
    <col min="9743" max="9743" width="11.28515625" style="697" customWidth="1"/>
    <col min="9744" max="9744" width="12" style="697" customWidth="1"/>
    <col min="9745" max="9977" width="9.140625" style="697" customWidth="1"/>
    <col min="9978" max="9978" width="59.7109375" style="697" customWidth="1"/>
    <col min="9979" max="9984" width="10.5703125" style="697"/>
    <col min="9985" max="9985" width="4.28515625" style="697" customWidth="1"/>
    <col min="9986" max="9986" width="6.7109375" style="697" customWidth="1"/>
    <col min="9987" max="9987" width="49.42578125" style="697" customWidth="1"/>
    <col min="9988" max="9988" width="12.28515625" style="697" customWidth="1"/>
    <col min="9989" max="9990" width="10.85546875" style="697" customWidth="1"/>
    <col min="9991" max="9992" width="11.28515625" style="697" customWidth="1"/>
    <col min="9993" max="9993" width="11.5703125" style="697" customWidth="1"/>
    <col min="9994" max="9994" width="9.7109375" style="697" customWidth="1"/>
    <col min="9995" max="9995" width="10" style="697" customWidth="1"/>
    <col min="9996" max="9996" width="10.140625" style="697" customWidth="1"/>
    <col min="9997" max="9997" width="13.7109375" style="697" customWidth="1"/>
    <col min="9998" max="9998" width="1.7109375" style="697" customWidth="1"/>
    <col min="9999" max="9999" width="11.28515625" style="697" customWidth="1"/>
    <col min="10000" max="10000" width="12" style="697" customWidth="1"/>
    <col min="10001" max="10233" width="9.140625" style="697" customWidth="1"/>
    <col min="10234" max="10234" width="59.7109375" style="697" customWidth="1"/>
    <col min="10235" max="10240" width="10.5703125" style="697"/>
    <col min="10241" max="10241" width="4.28515625" style="697" customWidth="1"/>
    <col min="10242" max="10242" width="6.7109375" style="697" customWidth="1"/>
    <col min="10243" max="10243" width="49.42578125" style="697" customWidth="1"/>
    <col min="10244" max="10244" width="12.28515625" style="697" customWidth="1"/>
    <col min="10245" max="10246" width="10.85546875" style="697" customWidth="1"/>
    <col min="10247" max="10248" width="11.28515625" style="697" customWidth="1"/>
    <col min="10249" max="10249" width="11.5703125" style="697" customWidth="1"/>
    <col min="10250" max="10250" width="9.7109375" style="697" customWidth="1"/>
    <col min="10251" max="10251" width="10" style="697" customWidth="1"/>
    <col min="10252" max="10252" width="10.140625" style="697" customWidth="1"/>
    <col min="10253" max="10253" width="13.7109375" style="697" customWidth="1"/>
    <col min="10254" max="10254" width="1.7109375" style="697" customWidth="1"/>
    <col min="10255" max="10255" width="11.28515625" style="697" customWidth="1"/>
    <col min="10256" max="10256" width="12" style="697" customWidth="1"/>
    <col min="10257" max="10489" width="9.140625" style="697" customWidth="1"/>
    <col min="10490" max="10490" width="59.7109375" style="697" customWidth="1"/>
    <col min="10491" max="10496" width="10.5703125" style="697"/>
    <col min="10497" max="10497" width="4.28515625" style="697" customWidth="1"/>
    <col min="10498" max="10498" width="6.7109375" style="697" customWidth="1"/>
    <col min="10499" max="10499" width="49.42578125" style="697" customWidth="1"/>
    <col min="10500" max="10500" width="12.28515625" style="697" customWidth="1"/>
    <col min="10501" max="10502" width="10.85546875" style="697" customWidth="1"/>
    <col min="10503" max="10504" width="11.28515625" style="697" customWidth="1"/>
    <col min="10505" max="10505" width="11.5703125" style="697" customWidth="1"/>
    <col min="10506" max="10506" width="9.7109375" style="697" customWidth="1"/>
    <col min="10507" max="10507" width="10" style="697" customWidth="1"/>
    <col min="10508" max="10508" width="10.140625" style="697" customWidth="1"/>
    <col min="10509" max="10509" width="13.7109375" style="697" customWidth="1"/>
    <col min="10510" max="10510" width="1.7109375" style="697" customWidth="1"/>
    <col min="10511" max="10511" width="11.28515625" style="697" customWidth="1"/>
    <col min="10512" max="10512" width="12" style="697" customWidth="1"/>
    <col min="10513" max="10745" width="9.140625" style="697" customWidth="1"/>
    <col min="10746" max="10746" width="59.7109375" style="697" customWidth="1"/>
    <col min="10747" max="10752" width="10.5703125" style="697"/>
    <col min="10753" max="10753" width="4.28515625" style="697" customWidth="1"/>
    <col min="10754" max="10754" width="6.7109375" style="697" customWidth="1"/>
    <col min="10755" max="10755" width="49.42578125" style="697" customWidth="1"/>
    <col min="10756" max="10756" width="12.28515625" style="697" customWidth="1"/>
    <col min="10757" max="10758" width="10.85546875" style="697" customWidth="1"/>
    <col min="10759" max="10760" width="11.28515625" style="697" customWidth="1"/>
    <col min="10761" max="10761" width="11.5703125" style="697" customWidth="1"/>
    <col min="10762" max="10762" width="9.7109375" style="697" customWidth="1"/>
    <col min="10763" max="10763" width="10" style="697" customWidth="1"/>
    <col min="10764" max="10764" width="10.140625" style="697" customWidth="1"/>
    <col min="10765" max="10765" width="13.7109375" style="697" customWidth="1"/>
    <col min="10766" max="10766" width="1.7109375" style="697" customWidth="1"/>
    <col min="10767" max="10767" width="11.28515625" style="697" customWidth="1"/>
    <col min="10768" max="10768" width="12" style="697" customWidth="1"/>
    <col min="10769" max="11001" width="9.140625" style="697" customWidth="1"/>
    <col min="11002" max="11002" width="59.7109375" style="697" customWidth="1"/>
    <col min="11003" max="11008" width="10.5703125" style="697"/>
    <col min="11009" max="11009" width="4.28515625" style="697" customWidth="1"/>
    <col min="11010" max="11010" width="6.7109375" style="697" customWidth="1"/>
    <col min="11011" max="11011" width="49.42578125" style="697" customWidth="1"/>
    <col min="11012" max="11012" width="12.28515625" style="697" customWidth="1"/>
    <col min="11013" max="11014" width="10.85546875" style="697" customWidth="1"/>
    <col min="11015" max="11016" width="11.28515625" style="697" customWidth="1"/>
    <col min="11017" max="11017" width="11.5703125" style="697" customWidth="1"/>
    <col min="11018" max="11018" width="9.7109375" style="697" customWidth="1"/>
    <col min="11019" max="11019" width="10" style="697" customWidth="1"/>
    <col min="11020" max="11020" width="10.140625" style="697" customWidth="1"/>
    <col min="11021" max="11021" width="13.7109375" style="697" customWidth="1"/>
    <col min="11022" max="11022" width="1.7109375" style="697" customWidth="1"/>
    <col min="11023" max="11023" width="11.28515625" style="697" customWidth="1"/>
    <col min="11024" max="11024" width="12" style="697" customWidth="1"/>
    <col min="11025" max="11257" width="9.140625" style="697" customWidth="1"/>
    <col min="11258" max="11258" width="59.7109375" style="697" customWidth="1"/>
    <col min="11259" max="11264" width="10.5703125" style="697"/>
    <col min="11265" max="11265" width="4.28515625" style="697" customWidth="1"/>
    <col min="11266" max="11266" width="6.7109375" style="697" customWidth="1"/>
    <col min="11267" max="11267" width="49.42578125" style="697" customWidth="1"/>
    <col min="11268" max="11268" width="12.28515625" style="697" customWidth="1"/>
    <col min="11269" max="11270" width="10.85546875" style="697" customWidth="1"/>
    <col min="11271" max="11272" width="11.28515625" style="697" customWidth="1"/>
    <col min="11273" max="11273" width="11.5703125" style="697" customWidth="1"/>
    <col min="11274" max="11274" width="9.7109375" style="697" customWidth="1"/>
    <col min="11275" max="11275" width="10" style="697" customWidth="1"/>
    <col min="11276" max="11276" width="10.140625" style="697" customWidth="1"/>
    <col min="11277" max="11277" width="13.7109375" style="697" customWidth="1"/>
    <col min="11278" max="11278" width="1.7109375" style="697" customWidth="1"/>
    <col min="11279" max="11279" width="11.28515625" style="697" customWidth="1"/>
    <col min="11280" max="11280" width="12" style="697" customWidth="1"/>
    <col min="11281" max="11513" width="9.140625" style="697" customWidth="1"/>
    <col min="11514" max="11514" width="59.7109375" style="697" customWidth="1"/>
    <col min="11515" max="11520" width="10.5703125" style="697"/>
    <col min="11521" max="11521" width="4.28515625" style="697" customWidth="1"/>
    <col min="11522" max="11522" width="6.7109375" style="697" customWidth="1"/>
    <col min="11523" max="11523" width="49.42578125" style="697" customWidth="1"/>
    <col min="11524" max="11524" width="12.28515625" style="697" customWidth="1"/>
    <col min="11525" max="11526" width="10.85546875" style="697" customWidth="1"/>
    <col min="11527" max="11528" width="11.28515625" style="697" customWidth="1"/>
    <col min="11529" max="11529" width="11.5703125" style="697" customWidth="1"/>
    <col min="11530" max="11530" width="9.7109375" style="697" customWidth="1"/>
    <col min="11531" max="11531" width="10" style="697" customWidth="1"/>
    <col min="11532" max="11532" width="10.140625" style="697" customWidth="1"/>
    <col min="11533" max="11533" width="13.7109375" style="697" customWidth="1"/>
    <col min="11534" max="11534" width="1.7109375" style="697" customWidth="1"/>
    <col min="11535" max="11535" width="11.28515625" style="697" customWidth="1"/>
    <col min="11536" max="11536" width="12" style="697" customWidth="1"/>
    <col min="11537" max="11769" width="9.140625" style="697" customWidth="1"/>
    <col min="11770" max="11770" width="59.7109375" style="697" customWidth="1"/>
    <col min="11771" max="11776" width="10.5703125" style="697"/>
    <col min="11777" max="11777" width="4.28515625" style="697" customWidth="1"/>
    <col min="11778" max="11778" width="6.7109375" style="697" customWidth="1"/>
    <col min="11779" max="11779" width="49.42578125" style="697" customWidth="1"/>
    <col min="11780" max="11780" width="12.28515625" style="697" customWidth="1"/>
    <col min="11781" max="11782" width="10.85546875" style="697" customWidth="1"/>
    <col min="11783" max="11784" width="11.28515625" style="697" customWidth="1"/>
    <col min="11785" max="11785" width="11.5703125" style="697" customWidth="1"/>
    <col min="11786" max="11786" width="9.7109375" style="697" customWidth="1"/>
    <col min="11787" max="11787" width="10" style="697" customWidth="1"/>
    <col min="11788" max="11788" width="10.140625" style="697" customWidth="1"/>
    <col min="11789" max="11789" width="13.7109375" style="697" customWidth="1"/>
    <col min="11790" max="11790" width="1.7109375" style="697" customWidth="1"/>
    <col min="11791" max="11791" width="11.28515625" style="697" customWidth="1"/>
    <col min="11792" max="11792" width="12" style="697" customWidth="1"/>
    <col min="11793" max="12025" width="9.140625" style="697" customWidth="1"/>
    <col min="12026" max="12026" width="59.7109375" style="697" customWidth="1"/>
    <col min="12027" max="12032" width="10.5703125" style="697"/>
    <col min="12033" max="12033" width="4.28515625" style="697" customWidth="1"/>
    <col min="12034" max="12034" width="6.7109375" style="697" customWidth="1"/>
    <col min="12035" max="12035" width="49.42578125" style="697" customWidth="1"/>
    <col min="12036" max="12036" width="12.28515625" style="697" customWidth="1"/>
    <col min="12037" max="12038" width="10.85546875" style="697" customWidth="1"/>
    <col min="12039" max="12040" width="11.28515625" style="697" customWidth="1"/>
    <col min="12041" max="12041" width="11.5703125" style="697" customWidth="1"/>
    <col min="12042" max="12042" width="9.7109375" style="697" customWidth="1"/>
    <col min="12043" max="12043" width="10" style="697" customWidth="1"/>
    <col min="12044" max="12044" width="10.140625" style="697" customWidth="1"/>
    <col min="12045" max="12045" width="13.7109375" style="697" customWidth="1"/>
    <col min="12046" max="12046" width="1.7109375" style="697" customWidth="1"/>
    <col min="12047" max="12047" width="11.28515625" style="697" customWidth="1"/>
    <col min="12048" max="12048" width="12" style="697" customWidth="1"/>
    <col min="12049" max="12281" width="9.140625" style="697" customWidth="1"/>
    <col min="12282" max="12282" width="59.7109375" style="697" customWidth="1"/>
    <col min="12283" max="12288" width="10.5703125" style="697"/>
    <col min="12289" max="12289" width="4.28515625" style="697" customWidth="1"/>
    <col min="12290" max="12290" width="6.7109375" style="697" customWidth="1"/>
    <col min="12291" max="12291" width="49.42578125" style="697" customWidth="1"/>
    <col min="12292" max="12292" width="12.28515625" style="697" customWidth="1"/>
    <col min="12293" max="12294" width="10.85546875" style="697" customWidth="1"/>
    <col min="12295" max="12296" width="11.28515625" style="697" customWidth="1"/>
    <col min="12297" max="12297" width="11.5703125" style="697" customWidth="1"/>
    <col min="12298" max="12298" width="9.7109375" style="697" customWidth="1"/>
    <col min="12299" max="12299" width="10" style="697" customWidth="1"/>
    <col min="12300" max="12300" width="10.140625" style="697" customWidth="1"/>
    <col min="12301" max="12301" width="13.7109375" style="697" customWidth="1"/>
    <col min="12302" max="12302" width="1.7109375" style="697" customWidth="1"/>
    <col min="12303" max="12303" width="11.28515625" style="697" customWidth="1"/>
    <col min="12304" max="12304" width="12" style="697" customWidth="1"/>
    <col min="12305" max="12537" width="9.140625" style="697" customWidth="1"/>
    <col min="12538" max="12538" width="59.7109375" style="697" customWidth="1"/>
    <col min="12539" max="12544" width="10.5703125" style="697"/>
    <col min="12545" max="12545" width="4.28515625" style="697" customWidth="1"/>
    <col min="12546" max="12546" width="6.7109375" style="697" customWidth="1"/>
    <col min="12547" max="12547" width="49.42578125" style="697" customWidth="1"/>
    <col min="12548" max="12548" width="12.28515625" style="697" customWidth="1"/>
    <col min="12549" max="12550" width="10.85546875" style="697" customWidth="1"/>
    <col min="12551" max="12552" width="11.28515625" style="697" customWidth="1"/>
    <col min="12553" max="12553" width="11.5703125" style="697" customWidth="1"/>
    <col min="12554" max="12554" width="9.7109375" style="697" customWidth="1"/>
    <col min="12555" max="12555" width="10" style="697" customWidth="1"/>
    <col min="12556" max="12556" width="10.140625" style="697" customWidth="1"/>
    <col min="12557" max="12557" width="13.7109375" style="697" customWidth="1"/>
    <col min="12558" max="12558" width="1.7109375" style="697" customWidth="1"/>
    <col min="12559" max="12559" width="11.28515625" style="697" customWidth="1"/>
    <col min="12560" max="12560" width="12" style="697" customWidth="1"/>
    <col min="12561" max="12793" width="9.140625" style="697" customWidth="1"/>
    <col min="12794" max="12794" width="59.7109375" style="697" customWidth="1"/>
    <col min="12795" max="12800" width="10.5703125" style="697"/>
    <col min="12801" max="12801" width="4.28515625" style="697" customWidth="1"/>
    <col min="12802" max="12802" width="6.7109375" style="697" customWidth="1"/>
    <col min="12803" max="12803" width="49.42578125" style="697" customWidth="1"/>
    <col min="12804" max="12804" width="12.28515625" style="697" customWidth="1"/>
    <col min="12805" max="12806" width="10.85546875" style="697" customWidth="1"/>
    <col min="12807" max="12808" width="11.28515625" style="697" customWidth="1"/>
    <col min="12809" max="12809" width="11.5703125" style="697" customWidth="1"/>
    <col min="12810" max="12810" width="9.7109375" style="697" customWidth="1"/>
    <col min="12811" max="12811" width="10" style="697" customWidth="1"/>
    <col min="12812" max="12812" width="10.140625" style="697" customWidth="1"/>
    <col min="12813" max="12813" width="13.7109375" style="697" customWidth="1"/>
    <col min="12814" max="12814" width="1.7109375" style="697" customWidth="1"/>
    <col min="12815" max="12815" width="11.28515625" style="697" customWidth="1"/>
    <col min="12816" max="12816" width="12" style="697" customWidth="1"/>
    <col min="12817" max="13049" width="9.140625" style="697" customWidth="1"/>
    <col min="13050" max="13050" width="59.7109375" style="697" customWidth="1"/>
    <col min="13051" max="13056" width="10.5703125" style="697"/>
    <col min="13057" max="13057" width="4.28515625" style="697" customWidth="1"/>
    <col min="13058" max="13058" width="6.7109375" style="697" customWidth="1"/>
    <col min="13059" max="13059" width="49.42578125" style="697" customWidth="1"/>
    <col min="13060" max="13060" width="12.28515625" style="697" customWidth="1"/>
    <col min="13061" max="13062" width="10.85546875" style="697" customWidth="1"/>
    <col min="13063" max="13064" width="11.28515625" style="697" customWidth="1"/>
    <col min="13065" max="13065" width="11.5703125" style="697" customWidth="1"/>
    <col min="13066" max="13066" width="9.7109375" style="697" customWidth="1"/>
    <col min="13067" max="13067" width="10" style="697" customWidth="1"/>
    <col min="13068" max="13068" width="10.140625" style="697" customWidth="1"/>
    <col min="13069" max="13069" width="13.7109375" style="697" customWidth="1"/>
    <col min="13070" max="13070" width="1.7109375" style="697" customWidth="1"/>
    <col min="13071" max="13071" width="11.28515625" style="697" customWidth="1"/>
    <col min="13072" max="13072" width="12" style="697" customWidth="1"/>
    <col min="13073" max="13305" width="9.140625" style="697" customWidth="1"/>
    <col min="13306" max="13306" width="59.7109375" style="697" customWidth="1"/>
    <col min="13307" max="13312" width="10.5703125" style="697"/>
    <col min="13313" max="13313" width="4.28515625" style="697" customWidth="1"/>
    <col min="13314" max="13314" width="6.7109375" style="697" customWidth="1"/>
    <col min="13315" max="13315" width="49.42578125" style="697" customWidth="1"/>
    <col min="13316" max="13316" width="12.28515625" style="697" customWidth="1"/>
    <col min="13317" max="13318" width="10.85546875" style="697" customWidth="1"/>
    <col min="13319" max="13320" width="11.28515625" style="697" customWidth="1"/>
    <col min="13321" max="13321" width="11.5703125" style="697" customWidth="1"/>
    <col min="13322" max="13322" width="9.7109375" style="697" customWidth="1"/>
    <col min="13323" max="13323" width="10" style="697" customWidth="1"/>
    <col min="13324" max="13324" width="10.140625" style="697" customWidth="1"/>
    <col min="13325" max="13325" width="13.7109375" style="697" customWidth="1"/>
    <col min="13326" max="13326" width="1.7109375" style="697" customWidth="1"/>
    <col min="13327" max="13327" width="11.28515625" style="697" customWidth="1"/>
    <col min="13328" max="13328" width="12" style="697" customWidth="1"/>
    <col min="13329" max="13561" width="9.140625" style="697" customWidth="1"/>
    <col min="13562" max="13562" width="59.7109375" style="697" customWidth="1"/>
    <col min="13563" max="13568" width="10.5703125" style="697"/>
    <col min="13569" max="13569" width="4.28515625" style="697" customWidth="1"/>
    <col min="13570" max="13570" width="6.7109375" style="697" customWidth="1"/>
    <col min="13571" max="13571" width="49.42578125" style="697" customWidth="1"/>
    <col min="13572" max="13572" width="12.28515625" style="697" customWidth="1"/>
    <col min="13573" max="13574" width="10.85546875" style="697" customWidth="1"/>
    <col min="13575" max="13576" width="11.28515625" style="697" customWidth="1"/>
    <col min="13577" max="13577" width="11.5703125" style="697" customWidth="1"/>
    <col min="13578" max="13578" width="9.7109375" style="697" customWidth="1"/>
    <col min="13579" max="13579" width="10" style="697" customWidth="1"/>
    <col min="13580" max="13580" width="10.140625" style="697" customWidth="1"/>
    <col min="13581" max="13581" width="13.7109375" style="697" customWidth="1"/>
    <col min="13582" max="13582" width="1.7109375" style="697" customWidth="1"/>
    <col min="13583" max="13583" width="11.28515625" style="697" customWidth="1"/>
    <col min="13584" max="13584" width="12" style="697" customWidth="1"/>
    <col min="13585" max="13817" width="9.140625" style="697" customWidth="1"/>
    <col min="13818" max="13818" width="59.7109375" style="697" customWidth="1"/>
    <col min="13819" max="13824" width="10.5703125" style="697"/>
    <col min="13825" max="13825" width="4.28515625" style="697" customWidth="1"/>
    <col min="13826" max="13826" width="6.7109375" style="697" customWidth="1"/>
    <col min="13827" max="13827" width="49.42578125" style="697" customWidth="1"/>
    <col min="13828" max="13828" width="12.28515625" style="697" customWidth="1"/>
    <col min="13829" max="13830" width="10.85546875" style="697" customWidth="1"/>
    <col min="13831" max="13832" width="11.28515625" style="697" customWidth="1"/>
    <col min="13833" max="13833" width="11.5703125" style="697" customWidth="1"/>
    <col min="13834" max="13834" width="9.7109375" style="697" customWidth="1"/>
    <col min="13835" max="13835" width="10" style="697" customWidth="1"/>
    <col min="13836" max="13836" width="10.140625" style="697" customWidth="1"/>
    <col min="13837" max="13837" width="13.7109375" style="697" customWidth="1"/>
    <col min="13838" max="13838" width="1.7109375" style="697" customWidth="1"/>
    <col min="13839" max="13839" width="11.28515625" style="697" customWidth="1"/>
    <col min="13840" max="13840" width="12" style="697" customWidth="1"/>
    <col min="13841" max="14073" width="9.140625" style="697" customWidth="1"/>
    <col min="14074" max="14074" width="59.7109375" style="697" customWidth="1"/>
    <col min="14075" max="14080" width="10.5703125" style="697"/>
    <col min="14081" max="14081" width="4.28515625" style="697" customWidth="1"/>
    <col min="14082" max="14082" width="6.7109375" style="697" customWidth="1"/>
    <col min="14083" max="14083" width="49.42578125" style="697" customWidth="1"/>
    <col min="14084" max="14084" width="12.28515625" style="697" customWidth="1"/>
    <col min="14085" max="14086" width="10.85546875" style="697" customWidth="1"/>
    <col min="14087" max="14088" width="11.28515625" style="697" customWidth="1"/>
    <col min="14089" max="14089" width="11.5703125" style="697" customWidth="1"/>
    <col min="14090" max="14090" width="9.7109375" style="697" customWidth="1"/>
    <col min="14091" max="14091" width="10" style="697" customWidth="1"/>
    <col min="14092" max="14092" width="10.140625" style="697" customWidth="1"/>
    <col min="14093" max="14093" width="13.7109375" style="697" customWidth="1"/>
    <col min="14094" max="14094" width="1.7109375" style="697" customWidth="1"/>
    <col min="14095" max="14095" width="11.28515625" style="697" customWidth="1"/>
    <col min="14096" max="14096" width="12" style="697" customWidth="1"/>
    <col min="14097" max="14329" width="9.140625" style="697" customWidth="1"/>
    <col min="14330" max="14330" width="59.7109375" style="697" customWidth="1"/>
    <col min="14331" max="14336" width="10.5703125" style="697"/>
    <col min="14337" max="14337" width="4.28515625" style="697" customWidth="1"/>
    <col min="14338" max="14338" width="6.7109375" style="697" customWidth="1"/>
    <col min="14339" max="14339" width="49.42578125" style="697" customWidth="1"/>
    <col min="14340" max="14340" width="12.28515625" style="697" customWidth="1"/>
    <col min="14341" max="14342" width="10.85546875" style="697" customWidth="1"/>
    <col min="14343" max="14344" width="11.28515625" style="697" customWidth="1"/>
    <col min="14345" max="14345" width="11.5703125" style="697" customWidth="1"/>
    <col min="14346" max="14346" width="9.7109375" style="697" customWidth="1"/>
    <col min="14347" max="14347" width="10" style="697" customWidth="1"/>
    <col min="14348" max="14348" width="10.140625" style="697" customWidth="1"/>
    <col min="14349" max="14349" width="13.7109375" style="697" customWidth="1"/>
    <col min="14350" max="14350" width="1.7109375" style="697" customWidth="1"/>
    <col min="14351" max="14351" width="11.28515625" style="697" customWidth="1"/>
    <col min="14352" max="14352" width="12" style="697" customWidth="1"/>
    <col min="14353" max="14585" width="9.140625" style="697" customWidth="1"/>
    <col min="14586" max="14586" width="59.7109375" style="697" customWidth="1"/>
    <col min="14587" max="14592" width="10.5703125" style="697"/>
    <col min="14593" max="14593" width="4.28515625" style="697" customWidth="1"/>
    <col min="14594" max="14594" width="6.7109375" style="697" customWidth="1"/>
    <col min="14595" max="14595" width="49.42578125" style="697" customWidth="1"/>
    <col min="14596" max="14596" width="12.28515625" style="697" customWidth="1"/>
    <col min="14597" max="14598" width="10.85546875" style="697" customWidth="1"/>
    <col min="14599" max="14600" width="11.28515625" style="697" customWidth="1"/>
    <col min="14601" max="14601" width="11.5703125" style="697" customWidth="1"/>
    <col min="14602" max="14602" width="9.7109375" style="697" customWidth="1"/>
    <col min="14603" max="14603" width="10" style="697" customWidth="1"/>
    <col min="14604" max="14604" width="10.140625" style="697" customWidth="1"/>
    <col min="14605" max="14605" width="13.7109375" style="697" customWidth="1"/>
    <col min="14606" max="14606" width="1.7109375" style="697" customWidth="1"/>
    <col min="14607" max="14607" width="11.28515625" style="697" customWidth="1"/>
    <col min="14608" max="14608" width="12" style="697" customWidth="1"/>
    <col min="14609" max="14841" width="9.140625" style="697" customWidth="1"/>
    <col min="14842" max="14842" width="59.7109375" style="697" customWidth="1"/>
    <col min="14843" max="14848" width="10.5703125" style="697"/>
    <col min="14849" max="14849" width="4.28515625" style="697" customWidth="1"/>
    <col min="14850" max="14850" width="6.7109375" style="697" customWidth="1"/>
    <col min="14851" max="14851" width="49.42578125" style="697" customWidth="1"/>
    <col min="14852" max="14852" width="12.28515625" style="697" customWidth="1"/>
    <col min="14853" max="14854" width="10.85546875" style="697" customWidth="1"/>
    <col min="14855" max="14856" width="11.28515625" style="697" customWidth="1"/>
    <col min="14857" max="14857" width="11.5703125" style="697" customWidth="1"/>
    <col min="14858" max="14858" width="9.7109375" style="697" customWidth="1"/>
    <col min="14859" max="14859" width="10" style="697" customWidth="1"/>
    <col min="14860" max="14860" width="10.140625" style="697" customWidth="1"/>
    <col min="14861" max="14861" width="13.7109375" style="697" customWidth="1"/>
    <col min="14862" max="14862" width="1.7109375" style="697" customWidth="1"/>
    <col min="14863" max="14863" width="11.28515625" style="697" customWidth="1"/>
    <col min="14864" max="14864" width="12" style="697" customWidth="1"/>
    <col min="14865" max="15097" width="9.140625" style="697" customWidth="1"/>
    <col min="15098" max="15098" width="59.7109375" style="697" customWidth="1"/>
    <col min="15099" max="15104" width="10.5703125" style="697"/>
    <col min="15105" max="15105" width="4.28515625" style="697" customWidth="1"/>
    <col min="15106" max="15106" width="6.7109375" style="697" customWidth="1"/>
    <col min="15107" max="15107" width="49.42578125" style="697" customWidth="1"/>
    <col min="15108" max="15108" width="12.28515625" style="697" customWidth="1"/>
    <col min="15109" max="15110" width="10.85546875" style="697" customWidth="1"/>
    <col min="15111" max="15112" width="11.28515625" style="697" customWidth="1"/>
    <col min="15113" max="15113" width="11.5703125" style="697" customWidth="1"/>
    <col min="15114" max="15114" width="9.7109375" style="697" customWidth="1"/>
    <col min="15115" max="15115" width="10" style="697" customWidth="1"/>
    <col min="15116" max="15116" width="10.140625" style="697" customWidth="1"/>
    <col min="15117" max="15117" width="13.7109375" style="697" customWidth="1"/>
    <col min="15118" max="15118" width="1.7109375" style="697" customWidth="1"/>
    <col min="15119" max="15119" width="11.28515625" style="697" customWidth="1"/>
    <col min="15120" max="15120" width="12" style="697" customWidth="1"/>
    <col min="15121" max="15353" width="9.140625" style="697" customWidth="1"/>
    <col min="15354" max="15354" width="59.7109375" style="697" customWidth="1"/>
    <col min="15355" max="15360" width="10.5703125" style="697"/>
    <col min="15361" max="15361" width="4.28515625" style="697" customWidth="1"/>
    <col min="15362" max="15362" width="6.7109375" style="697" customWidth="1"/>
    <col min="15363" max="15363" width="49.42578125" style="697" customWidth="1"/>
    <col min="15364" max="15364" width="12.28515625" style="697" customWidth="1"/>
    <col min="15365" max="15366" width="10.85546875" style="697" customWidth="1"/>
    <col min="15367" max="15368" width="11.28515625" style="697" customWidth="1"/>
    <col min="15369" max="15369" width="11.5703125" style="697" customWidth="1"/>
    <col min="15370" max="15370" width="9.7109375" style="697" customWidth="1"/>
    <col min="15371" max="15371" width="10" style="697" customWidth="1"/>
    <col min="15372" max="15372" width="10.140625" style="697" customWidth="1"/>
    <col min="15373" max="15373" width="13.7109375" style="697" customWidth="1"/>
    <col min="15374" max="15374" width="1.7109375" style="697" customWidth="1"/>
    <col min="15375" max="15375" width="11.28515625" style="697" customWidth="1"/>
    <col min="15376" max="15376" width="12" style="697" customWidth="1"/>
    <col min="15377" max="15609" width="9.140625" style="697" customWidth="1"/>
    <col min="15610" max="15610" width="59.7109375" style="697" customWidth="1"/>
    <col min="15611" max="15616" width="10.5703125" style="697"/>
    <col min="15617" max="15617" width="4.28515625" style="697" customWidth="1"/>
    <col min="15618" max="15618" width="6.7109375" style="697" customWidth="1"/>
    <col min="15619" max="15619" width="49.42578125" style="697" customWidth="1"/>
    <col min="15620" max="15620" width="12.28515625" style="697" customWidth="1"/>
    <col min="15621" max="15622" width="10.85546875" style="697" customWidth="1"/>
    <col min="15623" max="15624" width="11.28515625" style="697" customWidth="1"/>
    <col min="15625" max="15625" width="11.5703125" style="697" customWidth="1"/>
    <col min="15626" max="15626" width="9.7109375" style="697" customWidth="1"/>
    <col min="15627" max="15627" width="10" style="697" customWidth="1"/>
    <col min="15628" max="15628" width="10.140625" style="697" customWidth="1"/>
    <col min="15629" max="15629" width="13.7109375" style="697" customWidth="1"/>
    <col min="15630" max="15630" width="1.7109375" style="697" customWidth="1"/>
    <col min="15631" max="15631" width="11.28515625" style="697" customWidth="1"/>
    <col min="15632" max="15632" width="12" style="697" customWidth="1"/>
    <col min="15633" max="15865" width="9.140625" style="697" customWidth="1"/>
    <col min="15866" max="15866" width="59.7109375" style="697" customWidth="1"/>
    <col min="15867" max="15872" width="10.5703125" style="697"/>
    <col min="15873" max="15873" width="4.28515625" style="697" customWidth="1"/>
    <col min="15874" max="15874" width="6.7109375" style="697" customWidth="1"/>
    <col min="15875" max="15875" width="49.42578125" style="697" customWidth="1"/>
    <col min="15876" max="15876" width="12.28515625" style="697" customWidth="1"/>
    <col min="15877" max="15878" width="10.85546875" style="697" customWidth="1"/>
    <col min="15879" max="15880" width="11.28515625" style="697" customWidth="1"/>
    <col min="15881" max="15881" width="11.5703125" style="697" customWidth="1"/>
    <col min="15882" max="15882" width="9.7109375" style="697" customWidth="1"/>
    <col min="15883" max="15883" width="10" style="697" customWidth="1"/>
    <col min="15884" max="15884" width="10.140625" style="697" customWidth="1"/>
    <col min="15885" max="15885" width="13.7109375" style="697" customWidth="1"/>
    <col min="15886" max="15886" width="1.7109375" style="697" customWidth="1"/>
    <col min="15887" max="15887" width="11.28515625" style="697" customWidth="1"/>
    <col min="15888" max="15888" width="12" style="697" customWidth="1"/>
    <col min="15889" max="16121" width="9.140625" style="697" customWidth="1"/>
    <col min="16122" max="16122" width="59.7109375" style="697" customWidth="1"/>
    <col min="16123" max="16128" width="10.5703125" style="697"/>
    <col min="16129" max="16129" width="4.28515625" style="697" customWidth="1"/>
    <col min="16130" max="16130" width="6.7109375" style="697" customWidth="1"/>
    <col min="16131" max="16131" width="49.42578125" style="697" customWidth="1"/>
    <col min="16132" max="16132" width="12.28515625" style="697" customWidth="1"/>
    <col min="16133" max="16134" width="10.85546875" style="697" customWidth="1"/>
    <col min="16135" max="16136" width="11.28515625" style="697" customWidth="1"/>
    <col min="16137" max="16137" width="11.5703125" style="697" customWidth="1"/>
    <col min="16138" max="16138" width="9.7109375" style="697" customWidth="1"/>
    <col min="16139" max="16139" width="10" style="697" customWidth="1"/>
    <col min="16140" max="16140" width="10.140625" style="697" customWidth="1"/>
    <col min="16141" max="16141" width="13.7109375" style="697" customWidth="1"/>
    <col min="16142" max="16142" width="1.7109375" style="697" customWidth="1"/>
    <col min="16143" max="16143" width="11.28515625" style="697" customWidth="1"/>
    <col min="16144" max="16144" width="12" style="697" customWidth="1"/>
    <col min="16145" max="16377" width="9.140625" style="697" customWidth="1"/>
    <col min="16378" max="16378" width="59.7109375" style="697" customWidth="1"/>
    <col min="16379" max="16384" width="10.5703125" style="697"/>
  </cols>
  <sheetData>
    <row r="1" spans="1:16" ht="15.75" x14ac:dyDescent="0.25">
      <c r="A1" s="696" t="s">
        <v>1063</v>
      </c>
    </row>
    <row r="2" spans="1:16" ht="15.75" x14ac:dyDescent="0.25">
      <c r="A2" s="696"/>
      <c r="C2" s="698" t="s">
        <v>1064</v>
      </c>
    </row>
    <row r="3" spans="1:16" ht="13.5" customHeight="1" thickBot="1" x14ac:dyDescent="0.3">
      <c r="P3" s="699" t="s">
        <v>533</v>
      </c>
    </row>
    <row r="4" spans="1:16" ht="39" customHeight="1" x14ac:dyDescent="0.25">
      <c r="A4" s="1190" t="s">
        <v>535</v>
      </c>
      <c r="B4" s="1193" t="s">
        <v>1065</v>
      </c>
      <c r="C4" s="1194"/>
      <c r="D4" s="1199" t="s">
        <v>1066</v>
      </c>
      <c r="E4" s="1200"/>
      <c r="F4" s="1200" t="s">
        <v>715</v>
      </c>
      <c r="G4" s="1200"/>
      <c r="H4" s="1200" t="s">
        <v>1067</v>
      </c>
      <c r="I4" s="1200"/>
      <c r="J4" s="1187" t="s">
        <v>1068</v>
      </c>
      <c r="K4" s="1188"/>
      <c r="L4" s="1189"/>
      <c r="M4" s="1176" t="s">
        <v>717</v>
      </c>
      <c r="N4" s="698"/>
      <c r="O4" s="1178" t="s">
        <v>1069</v>
      </c>
      <c r="P4" s="1180" t="s">
        <v>720</v>
      </c>
    </row>
    <row r="5" spans="1:16" ht="13.5" customHeight="1" x14ac:dyDescent="0.25">
      <c r="A5" s="1191"/>
      <c r="B5" s="1195"/>
      <c r="C5" s="1196"/>
      <c r="D5" s="700" t="s">
        <v>723</v>
      </c>
      <c r="E5" s="701" t="s">
        <v>1070</v>
      </c>
      <c r="F5" s="702" t="s">
        <v>1071</v>
      </c>
      <c r="G5" s="701" t="s">
        <v>722</v>
      </c>
      <c r="H5" s="702" t="s">
        <v>1071</v>
      </c>
      <c r="I5" s="701" t="s">
        <v>722</v>
      </c>
      <c r="J5" s="703" t="s">
        <v>1072</v>
      </c>
      <c r="K5" s="703" t="s">
        <v>1073</v>
      </c>
      <c r="L5" s="703" t="s">
        <v>1074</v>
      </c>
      <c r="M5" s="1177"/>
      <c r="N5" s="698"/>
      <c r="O5" s="1179"/>
      <c r="P5" s="1181"/>
    </row>
    <row r="6" spans="1:16" ht="15" customHeight="1" thickBot="1" x14ac:dyDescent="0.3">
      <c r="A6" s="1192"/>
      <c r="B6" s="1197"/>
      <c r="C6" s="1198"/>
      <c r="D6" s="704" t="s">
        <v>725</v>
      </c>
      <c r="E6" s="705" t="s">
        <v>726</v>
      </c>
      <c r="F6" s="705" t="s">
        <v>727</v>
      </c>
      <c r="G6" s="705" t="s">
        <v>728</v>
      </c>
      <c r="H6" s="705" t="s">
        <v>729</v>
      </c>
      <c r="I6" s="705" t="s">
        <v>730</v>
      </c>
      <c r="J6" s="706" t="s">
        <v>845</v>
      </c>
      <c r="K6" s="707" t="s">
        <v>732</v>
      </c>
      <c r="L6" s="707" t="s">
        <v>733</v>
      </c>
      <c r="M6" s="708" t="s">
        <v>1075</v>
      </c>
      <c r="N6" s="698"/>
      <c r="O6" s="709" t="s">
        <v>847</v>
      </c>
      <c r="P6" s="708" t="s">
        <v>1076</v>
      </c>
    </row>
    <row r="7" spans="1:16" s="717" customFormat="1" ht="16.5" customHeight="1" x14ac:dyDescent="0.25">
      <c r="A7" s="710">
        <f t="shared" ref="A7:A36" si="0">+A6+1</f>
        <v>1</v>
      </c>
      <c r="B7" s="711" t="s">
        <v>1077</v>
      </c>
      <c r="C7" s="712"/>
      <c r="D7" s="713">
        <f>+D8+D17</f>
        <v>1361325</v>
      </c>
      <c r="E7" s="713">
        <f t="shared" ref="E7:M7" si="1">+E8+E17</f>
        <v>1361269</v>
      </c>
      <c r="F7" s="713">
        <f t="shared" si="1"/>
        <v>90416</v>
      </c>
      <c r="G7" s="713">
        <f t="shared" si="1"/>
        <v>90416</v>
      </c>
      <c r="H7" s="713">
        <f t="shared" si="1"/>
        <v>1451741</v>
      </c>
      <c r="I7" s="713">
        <f t="shared" si="1"/>
        <v>1451685</v>
      </c>
      <c r="J7" s="713">
        <f t="shared" si="1"/>
        <v>84283</v>
      </c>
      <c r="K7" s="713">
        <f t="shared" si="1"/>
        <v>165735</v>
      </c>
      <c r="L7" s="713">
        <f t="shared" si="1"/>
        <v>0</v>
      </c>
      <c r="M7" s="714">
        <f t="shared" si="1"/>
        <v>56</v>
      </c>
      <c r="N7" s="715"/>
      <c r="O7" s="716">
        <f>+O8+O17</f>
        <v>0</v>
      </c>
      <c r="P7" s="714">
        <f>+P8+P17</f>
        <v>1451685</v>
      </c>
    </row>
    <row r="8" spans="1:16" s="698" customFormat="1" ht="14.25" customHeight="1" x14ac:dyDescent="0.25">
      <c r="A8" s="718">
        <f t="shared" si="0"/>
        <v>2</v>
      </c>
      <c r="B8" s="1182" t="s">
        <v>1078</v>
      </c>
      <c r="C8" s="1183"/>
      <c r="D8" s="719">
        <f>SUM(D9:D16)</f>
        <v>1340975</v>
      </c>
      <c r="E8" s="719">
        <f t="shared" ref="E8:M8" si="2">SUM(E9:E16)</f>
        <v>1340975</v>
      </c>
      <c r="F8" s="719">
        <f t="shared" si="2"/>
        <v>88436</v>
      </c>
      <c r="G8" s="719">
        <f t="shared" si="2"/>
        <v>88436</v>
      </c>
      <c r="H8" s="719">
        <f t="shared" si="2"/>
        <v>1429411</v>
      </c>
      <c r="I8" s="719">
        <f t="shared" si="2"/>
        <v>1429411</v>
      </c>
      <c r="J8" s="719">
        <f t="shared" si="2"/>
        <v>84283</v>
      </c>
      <c r="K8" s="719">
        <f t="shared" si="2"/>
        <v>165735</v>
      </c>
      <c r="L8" s="719">
        <f t="shared" si="2"/>
        <v>0</v>
      </c>
      <c r="M8" s="720">
        <f t="shared" si="2"/>
        <v>0</v>
      </c>
      <c r="N8" s="715"/>
      <c r="O8" s="721">
        <f>SUM(O9:O16)</f>
        <v>0</v>
      </c>
      <c r="P8" s="720">
        <f>SUM(P9:P16)</f>
        <v>1429411</v>
      </c>
    </row>
    <row r="9" spans="1:16" ht="12.75" customHeight="1" x14ac:dyDescent="0.25">
      <c r="A9" s="722">
        <f t="shared" si="0"/>
        <v>3</v>
      </c>
      <c r="B9" s="723" t="s">
        <v>1079</v>
      </c>
      <c r="C9" s="724" t="s">
        <v>1080</v>
      </c>
      <c r="D9" s="144">
        <v>1082107</v>
      </c>
      <c r="E9" s="144">
        <v>1082107</v>
      </c>
      <c r="F9" s="144">
        <v>87336</v>
      </c>
      <c r="G9" s="144">
        <v>87336</v>
      </c>
      <c r="H9" s="144">
        <f t="shared" ref="H9:I35" si="3">+D9+F9</f>
        <v>1169443</v>
      </c>
      <c r="I9" s="144">
        <f t="shared" si="3"/>
        <v>1169443</v>
      </c>
      <c r="J9" s="144">
        <v>84283</v>
      </c>
      <c r="K9" s="144">
        <v>149654</v>
      </c>
      <c r="L9" s="144">
        <v>0</v>
      </c>
      <c r="M9" s="145">
        <f>+H9-I9</f>
        <v>0</v>
      </c>
      <c r="N9" s="725"/>
      <c r="O9" s="726">
        <v>0</v>
      </c>
      <c r="P9" s="145">
        <f t="shared" ref="P9:P35" si="4">+I9+O9</f>
        <v>1169443</v>
      </c>
    </row>
    <row r="10" spans="1:16" ht="12.75" customHeight="1" x14ac:dyDescent="0.25">
      <c r="A10" s="722">
        <f>A9+1</f>
        <v>4</v>
      </c>
      <c r="B10" s="723" t="s">
        <v>985</v>
      </c>
      <c r="C10" s="724" t="s">
        <v>1081</v>
      </c>
      <c r="D10" s="144">
        <v>86220</v>
      </c>
      <c r="E10" s="144">
        <v>86220</v>
      </c>
      <c r="F10" s="144">
        <v>0</v>
      </c>
      <c r="G10" s="144">
        <v>0</v>
      </c>
      <c r="H10" s="144">
        <f t="shared" si="3"/>
        <v>86220</v>
      </c>
      <c r="I10" s="144">
        <f t="shared" si="3"/>
        <v>86220</v>
      </c>
      <c r="J10" s="144">
        <v>0</v>
      </c>
      <c r="K10" s="144">
        <v>447</v>
      </c>
      <c r="L10" s="144">
        <v>0</v>
      </c>
      <c r="M10" s="145">
        <f t="shared" ref="M10:M35" si="5">+H10-I10</f>
        <v>0</v>
      </c>
      <c r="N10" s="725"/>
      <c r="O10" s="726">
        <v>0</v>
      </c>
      <c r="P10" s="145">
        <f t="shared" si="4"/>
        <v>86220</v>
      </c>
    </row>
    <row r="11" spans="1:16" ht="12.75" customHeight="1" x14ac:dyDescent="0.25">
      <c r="A11" s="722">
        <f t="shared" si="0"/>
        <v>5</v>
      </c>
      <c r="B11" s="727" t="s">
        <v>994</v>
      </c>
      <c r="C11" s="728" t="s">
        <v>1082</v>
      </c>
      <c r="D11" s="144">
        <v>23438</v>
      </c>
      <c r="E11" s="144">
        <v>23438</v>
      </c>
      <c r="F11" s="144">
        <v>0</v>
      </c>
      <c r="G11" s="144">
        <v>0</v>
      </c>
      <c r="H11" s="144">
        <f t="shared" si="3"/>
        <v>23438</v>
      </c>
      <c r="I11" s="144">
        <f t="shared" si="3"/>
        <v>23438</v>
      </c>
      <c r="J11" s="144">
        <v>0</v>
      </c>
      <c r="K11" s="144">
        <v>6782</v>
      </c>
      <c r="L11" s="144">
        <v>0</v>
      </c>
      <c r="M11" s="145">
        <f t="shared" si="5"/>
        <v>0</v>
      </c>
      <c r="N11" s="725"/>
      <c r="O11" s="726">
        <v>0</v>
      </c>
      <c r="P11" s="145">
        <f t="shared" si="4"/>
        <v>23438</v>
      </c>
    </row>
    <row r="12" spans="1:16" ht="13.5" customHeight="1" x14ac:dyDescent="0.25">
      <c r="A12" s="722">
        <f t="shared" si="0"/>
        <v>6</v>
      </c>
      <c r="B12" s="723" t="s">
        <v>1001</v>
      </c>
      <c r="C12" s="724" t="s">
        <v>1083</v>
      </c>
      <c r="D12" s="144">
        <v>3451</v>
      </c>
      <c r="E12" s="144">
        <v>3451</v>
      </c>
      <c r="F12" s="144">
        <v>0</v>
      </c>
      <c r="G12" s="144">
        <v>0</v>
      </c>
      <c r="H12" s="144">
        <f t="shared" si="3"/>
        <v>3451</v>
      </c>
      <c r="I12" s="144">
        <f t="shared" si="3"/>
        <v>3451</v>
      </c>
      <c r="J12" s="144">
        <v>0</v>
      </c>
      <c r="K12" s="144">
        <v>944</v>
      </c>
      <c r="L12" s="144">
        <v>0</v>
      </c>
      <c r="M12" s="145">
        <f t="shared" si="5"/>
        <v>0</v>
      </c>
      <c r="N12" s="725"/>
      <c r="O12" s="726">
        <v>0</v>
      </c>
      <c r="P12" s="145">
        <f t="shared" si="4"/>
        <v>3451</v>
      </c>
    </row>
    <row r="13" spans="1:16" ht="12.75" customHeight="1" x14ac:dyDescent="0.25">
      <c r="A13" s="722">
        <f>A12+1</f>
        <v>7</v>
      </c>
      <c r="B13" s="723" t="s">
        <v>1084</v>
      </c>
      <c r="C13" s="724" t="s">
        <v>1085</v>
      </c>
      <c r="D13" s="144">
        <v>0</v>
      </c>
      <c r="E13" s="144">
        <v>0</v>
      </c>
      <c r="F13" s="144">
        <v>0</v>
      </c>
      <c r="G13" s="144">
        <v>0</v>
      </c>
      <c r="H13" s="144">
        <f t="shared" si="3"/>
        <v>0</v>
      </c>
      <c r="I13" s="144">
        <f t="shared" si="3"/>
        <v>0</v>
      </c>
      <c r="J13" s="144">
        <v>0</v>
      </c>
      <c r="K13" s="144">
        <v>0</v>
      </c>
      <c r="L13" s="144">
        <v>0</v>
      </c>
      <c r="M13" s="145">
        <f t="shared" si="5"/>
        <v>0</v>
      </c>
      <c r="N13" s="725"/>
      <c r="O13" s="726">
        <v>0</v>
      </c>
      <c r="P13" s="145">
        <f t="shared" si="4"/>
        <v>0</v>
      </c>
    </row>
    <row r="14" spans="1:16" ht="12.75" customHeight="1" x14ac:dyDescent="0.25">
      <c r="A14" s="722">
        <f t="shared" si="0"/>
        <v>8</v>
      </c>
      <c r="B14" s="723" t="s">
        <v>1086</v>
      </c>
      <c r="C14" s="729" t="s">
        <v>1087</v>
      </c>
      <c r="D14" s="144">
        <v>2924</v>
      </c>
      <c r="E14" s="144">
        <v>2924</v>
      </c>
      <c r="F14" s="144">
        <v>0</v>
      </c>
      <c r="G14" s="144">
        <v>0</v>
      </c>
      <c r="H14" s="144">
        <f t="shared" si="3"/>
        <v>2924</v>
      </c>
      <c r="I14" s="144">
        <f t="shared" si="3"/>
        <v>2924</v>
      </c>
      <c r="J14" s="144">
        <v>0</v>
      </c>
      <c r="K14" s="144">
        <v>224</v>
      </c>
      <c r="L14" s="144">
        <v>0</v>
      </c>
      <c r="M14" s="145">
        <f t="shared" si="5"/>
        <v>0</v>
      </c>
      <c r="N14" s="725"/>
      <c r="O14" s="726">
        <v>0</v>
      </c>
      <c r="P14" s="145">
        <f t="shared" si="4"/>
        <v>2924</v>
      </c>
    </row>
    <row r="15" spans="1:16" ht="12.75" customHeight="1" x14ac:dyDescent="0.25">
      <c r="A15" s="722">
        <f t="shared" si="0"/>
        <v>9</v>
      </c>
      <c r="B15" s="730" t="s">
        <v>1088</v>
      </c>
      <c r="C15" s="731" t="s">
        <v>1089</v>
      </c>
      <c r="D15" s="144">
        <v>77075</v>
      </c>
      <c r="E15" s="144">
        <v>77075</v>
      </c>
      <c r="F15" s="144">
        <v>0</v>
      </c>
      <c r="G15" s="144">
        <v>0</v>
      </c>
      <c r="H15" s="144">
        <f t="shared" si="3"/>
        <v>77075</v>
      </c>
      <c r="I15" s="144">
        <f t="shared" si="3"/>
        <v>77075</v>
      </c>
      <c r="J15" s="144">
        <v>0</v>
      </c>
      <c r="K15" s="144">
        <v>7684</v>
      </c>
      <c r="L15" s="144">
        <v>0</v>
      </c>
      <c r="M15" s="145">
        <f t="shared" si="5"/>
        <v>0</v>
      </c>
      <c r="N15" s="725"/>
      <c r="O15" s="726">
        <v>0</v>
      </c>
      <c r="P15" s="145">
        <f t="shared" si="4"/>
        <v>77075</v>
      </c>
    </row>
    <row r="16" spans="1:16" ht="12.75" customHeight="1" x14ac:dyDescent="0.25">
      <c r="A16" s="722">
        <f t="shared" si="0"/>
        <v>10</v>
      </c>
      <c r="B16" s="723" t="s">
        <v>1090</v>
      </c>
      <c r="C16" s="724" t="s">
        <v>1091</v>
      </c>
      <c r="D16" s="144">
        <v>65760</v>
      </c>
      <c r="E16" s="144">
        <v>65760</v>
      </c>
      <c r="F16" s="144">
        <v>1100</v>
      </c>
      <c r="G16" s="144">
        <v>1100</v>
      </c>
      <c r="H16" s="144">
        <f t="shared" si="3"/>
        <v>66860</v>
      </c>
      <c r="I16" s="144">
        <f t="shared" si="3"/>
        <v>66860</v>
      </c>
      <c r="J16" s="144">
        <v>0</v>
      </c>
      <c r="K16" s="144">
        <v>0</v>
      </c>
      <c r="L16" s="144">
        <v>0</v>
      </c>
      <c r="M16" s="145">
        <f t="shared" si="5"/>
        <v>0</v>
      </c>
      <c r="N16" s="725"/>
      <c r="O16" s="726">
        <v>0</v>
      </c>
      <c r="P16" s="145">
        <f t="shared" si="4"/>
        <v>66860</v>
      </c>
    </row>
    <row r="17" spans="1:17" s="698" customFormat="1" ht="12.75" customHeight="1" x14ac:dyDescent="0.25">
      <c r="A17" s="718">
        <f t="shared" si="0"/>
        <v>11</v>
      </c>
      <c r="B17" s="1184" t="s">
        <v>1092</v>
      </c>
      <c r="C17" s="1175"/>
      <c r="D17" s="719">
        <f>SUM(D18:D24)</f>
        <v>20350</v>
      </c>
      <c r="E17" s="719">
        <f t="shared" ref="E17:P17" si="6">SUM(E18:E24)</f>
        <v>20294</v>
      </c>
      <c r="F17" s="719">
        <f t="shared" si="6"/>
        <v>1980</v>
      </c>
      <c r="G17" s="719">
        <f t="shared" si="6"/>
        <v>1980</v>
      </c>
      <c r="H17" s="719">
        <f t="shared" si="6"/>
        <v>22330</v>
      </c>
      <c r="I17" s="719">
        <f t="shared" si="6"/>
        <v>22274</v>
      </c>
      <c r="J17" s="719">
        <f t="shared" si="6"/>
        <v>0</v>
      </c>
      <c r="K17" s="719">
        <f t="shared" si="6"/>
        <v>0</v>
      </c>
      <c r="L17" s="719">
        <f t="shared" si="6"/>
        <v>0</v>
      </c>
      <c r="M17" s="720">
        <f t="shared" si="6"/>
        <v>56</v>
      </c>
      <c r="N17" s="715"/>
      <c r="O17" s="721">
        <f t="shared" si="6"/>
        <v>0</v>
      </c>
      <c r="P17" s="720">
        <f t="shared" si="6"/>
        <v>22274</v>
      </c>
      <c r="Q17" s="717"/>
    </row>
    <row r="18" spans="1:17" s="698" customFormat="1" ht="12.75" customHeight="1" x14ac:dyDescent="0.25">
      <c r="A18" s="732">
        <f>A17+1</f>
        <v>12</v>
      </c>
      <c r="B18" s="727" t="s">
        <v>994</v>
      </c>
      <c r="C18" s="728" t="s">
        <v>1082</v>
      </c>
      <c r="D18" s="144">
        <v>3223</v>
      </c>
      <c r="E18" s="144">
        <v>3167</v>
      </c>
      <c r="F18" s="144">
        <v>0</v>
      </c>
      <c r="G18" s="144">
        <v>0</v>
      </c>
      <c r="H18" s="144">
        <f t="shared" si="3"/>
        <v>3223</v>
      </c>
      <c r="I18" s="144">
        <f t="shared" si="3"/>
        <v>3167</v>
      </c>
      <c r="J18" s="144">
        <v>0</v>
      </c>
      <c r="K18" s="144">
        <v>0</v>
      </c>
      <c r="L18" s="144">
        <v>0</v>
      </c>
      <c r="M18" s="145">
        <f t="shared" si="5"/>
        <v>56</v>
      </c>
      <c r="N18" s="725"/>
      <c r="O18" s="726">
        <v>0</v>
      </c>
      <c r="P18" s="145">
        <f t="shared" si="4"/>
        <v>3167</v>
      </c>
    </row>
    <row r="19" spans="1:17" ht="12.75" customHeight="1" x14ac:dyDescent="0.25">
      <c r="A19" s="722">
        <f>A18+1</f>
        <v>13</v>
      </c>
      <c r="B19" s="723" t="s">
        <v>1001</v>
      </c>
      <c r="C19" s="724" t="s">
        <v>1083</v>
      </c>
      <c r="D19" s="144">
        <v>0</v>
      </c>
      <c r="E19" s="144">
        <v>0</v>
      </c>
      <c r="F19" s="144">
        <v>0</v>
      </c>
      <c r="G19" s="144">
        <v>0</v>
      </c>
      <c r="H19" s="144">
        <f t="shared" si="3"/>
        <v>0</v>
      </c>
      <c r="I19" s="144">
        <f t="shared" si="3"/>
        <v>0</v>
      </c>
      <c r="J19" s="144">
        <v>0</v>
      </c>
      <c r="K19" s="144">
        <v>0</v>
      </c>
      <c r="L19" s="144">
        <v>0</v>
      </c>
      <c r="M19" s="145">
        <f t="shared" si="5"/>
        <v>0</v>
      </c>
      <c r="N19" s="725"/>
      <c r="O19" s="726">
        <v>0</v>
      </c>
      <c r="P19" s="145">
        <f t="shared" si="4"/>
        <v>0</v>
      </c>
    </row>
    <row r="20" spans="1:17" ht="12.75" customHeight="1" x14ac:dyDescent="0.25">
      <c r="A20" s="722">
        <f t="shared" si="0"/>
        <v>14</v>
      </c>
      <c r="B20" s="723" t="s">
        <v>1093</v>
      </c>
      <c r="C20" s="724" t="s">
        <v>1094</v>
      </c>
      <c r="D20" s="144">
        <v>0</v>
      </c>
      <c r="E20" s="144">
        <v>0</v>
      </c>
      <c r="F20" s="144">
        <v>0</v>
      </c>
      <c r="G20" s="144">
        <v>0</v>
      </c>
      <c r="H20" s="144">
        <f t="shared" si="3"/>
        <v>0</v>
      </c>
      <c r="I20" s="144">
        <f t="shared" si="3"/>
        <v>0</v>
      </c>
      <c r="J20" s="144">
        <v>0</v>
      </c>
      <c r="K20" s="144">
        <v>0</v>
      </c>
      <c r="L20" s="144">
        <v>0</v>
      </c>
      <c r="M20" s="145">
        <f t="shared" si="5"/>
        <v>0</v>
      </c>
      <c r="N20" s="725"/>
      <c r="O20" s="726">
        <v>0</v>
      </c>
      <c r="P20" s="145">
        <f t="shared" si="4"/>
        <v>0</v>
      </c>
    </row>
    <row r="21" spans="1:17" ht="12.75" customHeight="1" x14ac:dyDescent="0.25">
      <c r="A21" s="722">
        <f t="shared" si="0"/>
        <v>15</v>
      </c>
      <c r="B21" s="723" t="s">
        <v>1090</v>
      </c>
      <c r="C21" s="724" t="s">
        <v>1091</v>
      </c>
      <c r="D21" s="144">
        <v>585</v>
      </c>
      <c r="E21" s="144">
        <v>585</v>
      </c>
      <c r="F21" s="144">
        <v>1980</v>
      </c>
      <c r="G21" s="144">
        <v>1980</v>
      </c>
      <c r="H21" s="144">
        <f t="shared" si="3"/>
        <v>2565</v>
      </c>
      <c r="I21" s="144">
        <f t="shared" si="3"/>
        <v>2565</v>
      </c>
      <c r="J21" s="144">
        <v>0</v>
      </c>
      <c r="K21" s="144">
        <v>0</v>
      </c>
      <c r="L21" s="144">
        <v>0</v>
      </c>
      <c r="M21" s="145">
        <f t="shared" si="5"/>
        <v>0</v>
      </c>
      <c r="N21" s="725"/>
      <c r="O21" s="726">
        <v>0</v>
      </c>
      <c r="P21" s="145">
        <f t="shared" si="4"/>
        <v>2565</v>
      </c>
    </row>
    <row r="22" spans="1:17" ht="12.75" customHeight="1" x14ac:dyDescent="0.25">
      <c r="A22" s="722">
        <f t="shared" si="0"/>
        <v>16</v>
      </c>
      <c r="B22" s="723" t="s">
        <v>1095</v>
      </c>
      <c r="C22" s="724" t="s">
        <v>1096</v>
      </c>
      <c r="D22" s="144">
        <v>16542</v>
      </c>
      <c r="E22" s="144">
        <v>16542</v>
      </c>
      <c r="F22" s="144">
        <v>0</v>
      </c>
      <c r="G22" s="144">
        <v>0</v>
      </c>
      <c r="H22" s="144">
        <f t="shared" si="3"/>
        <v>16542</v>
      </c>
      <c r="I22" s="144">
        <f t="shared" si="3"/>
        <v>16542</v>
      </c>
      <c r="J22" s="144">
        <v>0</v>
      </c>
      <c r="K22" s="144">
        <v>0</v>
      </c>
      <c r="L22" s="144">
        <v>0</v>
      </c>
      <c r="M22" s="145">
        <f t="shared" si="5"/>
        <v>0</v>
      </c>
      <c r="N22" s="725"/>
      <c r="O22" s="726">
        <v>0</v>
      </c>
      <c r="P22" s="145">
        <f t="shared" si="4"/>
        <v>16542</v>
      </c>
    </row>
    <row r="23" spans="1:17" ht="12.75" customHeight="1" x14ac:dyDescent="0.25">
      <c r="A23" s="722">
        <f t="shared" si="0"/>
        <v>17</v>
      </c>
      <c r="B23" s="730" t="s">
        <v>1084</v>
      </c>
      <c r="C23" s="731" t="s">
        <v>1085</v>
      </c>
      <c r="D23" s="144">
        <v>0</v>
      </c>
      <c r="E23" s="144">
        <v>0</v>
      </c>
      <c r="F23" s="144">
        <v>0</v>
      </c>
      <c r="G23" s="144">
        <v>0</v>
      </c>
      <c r="H23" s="144">
        <f t="shared" si="3"/>
        <v>0</v>
      </c>
      <c r="I23" s="144">
        <f t="shared" si="3"/>
        <v>0</v>
      </c>
      <c r="J23" s="144">
        <v>0</v>
      </c>
      <c r="K23" s="144">
        <v>0</v>
      </c>
      <c r="L23" s="144">
        <v>0</v>
      </c>
      <c r="M23" s="145">
        <f t="shared" si="5"/>
        <v>0</v>
      </c>
      <c r="N23" s="725"/>
      <c r="O23" s="726">
        <v>0</v>
      </c>
      <c r="P23" s="145">
        <f t="shared" si="4"/>
        <v>0</v>
      </c>
    </row>
    <row r="24" spans="1:17" ht="12.75" customHeight="1" x14ac:dyDescent="0.25">
      <c r="A24" s="722">
        <f>A23+1</f>
        <v>18</v>
      </c>
      <c r="B24" s="730"/>
      <c r="C24" s="733" t="s">
        <v>1097</v>
      </c>
      <c r="D24" s="144">
        <v>0</v>
      </c>
      <c r="E24" s="144">
        <v>0</v>
      </c>
      <c r="F24" s="144">
        <v>0</v>
      </c>
      <c r="G24" s="144">
        <v>0</v>
      </c>
      <c r="H24" s="144">
        <f t="shared" si="3"/>
        <v>0</v>
      </c>
      <c r="I24" s="144">
        <f t="shared" si="3"/>
        <v>0</v>
      </c>
      <c r="J24" s="144">
        <v>0</v>
      </c>
      <c r="K24" s="144">
        <v>0</v>
      </c>
      <c r="L24" s="144">
        <v>0</v>
      </c>
      <c r="M24" s="145">
        <f t="shared" si="5"/>
        <v>0</v>
      </c>
      <c r="N24" s="725"/>
      <c r="O24" s="726">
        <v>0</v>
      </c>
      <c r="P24" s="145">
        <f t="shared" si="4"/>
        <v>0</v>
      </c>
    </row>
    <row r="25" spans="1:17" s="717" customFormat="1" ht="12.75" customHeight="1" x14ac:dyDescent="0.25">
      <c r="A25" s="710">
        <f t="shared" si="0"/>
        <v>19</v>
      </c>
      <c r="B25" s="1185" t="s">
        <v>1098</v>
      </c>
      <c r="C25" s="1186"/>
      <c r="D25" s="734">
        <f>+D26</f>
        <v>0</v>
      </c>
      <c r="E25" s="734">
        <f t="shared" ref="E25:P26" si="7">+E26</f>
        <v>0</v>
      </c>
      <c r="F25" s="734">
        <f t="shared" si="7"/>
        <v>0</v>
      </c>
      <c r="G25" s="734">
        <f t="shared" si="7"/>
        <v>0</v>
      </c>
      <c r="H25" s="734">
        <f t="shared" si="7"/>
        <v>0</v>
      </c>
      <c r="I25" s="734">
        <f t="shared" si="7"/>
        <v>0</v>
      </c>
      <c r="J25" s="734">
        <f t="shared" si="7"/>
        <v>0</v>
      </c>
      <c r="K25" s="734">
        <f t="shared" si="7"/>
        <v>0</v>
      </c>
      <c r="L25" s="734">
        <f t="shared" si="7"/>
        <v>0</v>
      </c>
      <c r="M25" s="735">
        <f t="shared" si="7"/>
        <v>0</v>
      </c>
      <c r="N25" s="715"/>
      <c r="O25" s="736">
        <f t="shared" si="7"/>
        <v>0</v>
      </c>
      <c r="P25" s="735">
        <f t="shared" si="7"/>
        <v>0</v>
      </c>
    </row>
    <row r="26" spans="1:17" s="737" customFormat="1" ht="12.75" customHeight="1" x14ac:dyDescent="0.25">
      <c r="A26" s="718">
        <f t="shared" si="0"/>
        <v>20</v>
      </c>
      <c r="B26" s="1174" t="s">
        <v>1099</v>
      </c>
      <c r="C26" s="1175"/>
      <c r="D26" s="719">
        <f>+D27</f>
        <v>0</v>
      </c>
      <c r="E26" s="719">
        <f t="shared" si="7"/>
        <v>0</v>
      </c>
      <c r="F26" s="719">
        <f t="shared" si="7"/>
        <v>0</v>
      </c>
      <c r="G26" s="719">
        <f t="shared" si="7"/>
        <v>0</v>
      </c>
      <c r="H26" s="719">
        <f t="shared" si="7"/>
        <v>0</v>
      </c>
      <c r="I26" s="719">
        <f t="shared" si="7"/>
        <v>0</v>
      </c>
      <c r="J26" s="719">
        <f t="shared" si="7"/>
        <v>0</v>
      </c>
      <c r="K26" s="719">
        <f t="shared" si="7"/>
        <v>0</v>
      </c>
      <c r="L26" s="719">
        <f t="shared" si="7"/>
        <v>0</v>
      </c>
      <c r="M26" s="720">
        <f t="shared" si="7"/>
        <v>0</v>
      </c>
      <c r="N26" s="715"/>
      <c r="O26" s="721">
        <f t="shared" si="7"/>
        <v>0</v>
      </c>
      <c r="P26" s="720">
        <f t="shared" si="7"/>
        <v>0</v>
      </c>
    </row>
    <row r="27" spans="1:17" ht="12.75" customHeight="1" x14ac:dyDescent="0.25">
      <c r="A27" s="722">
        <f t="shared" si="0"/>
        <v>21</v>
      </c>
      <c r="B27" s="723"/>
      <c r="C27" s="733" t="s">
        <v>1097</v>
      </c>
      <c r="D27" s="144"/>
      <c r="E27" s="144"/>
      <c r="F27" s="144"/>
      <c r="G27" s="144"/>
      <c r="H27" s="144">
        <f t="shared" si="3"/>
        <v>0</v>
      </c>
      <c r="I27" s="144">
        <f t="shared" si="3"/>
        <v>0</v>
      </c>
      <c r="J27" s="144"/>
      <c r="K27" s="144"/>
      <c r="L27" s="144"/>
      <c r="M27" s="145">
        <f t="shared" si="5"/>
        <v>0</v>
      </c>
      <c r="N27" s="725"/>
      <c r="O27" s="726"/>
      <c r="P27" s="145">
        <f t="shared" si="4"/>
        <v>0</v>
      </c>
    </row>
    <row r="28" spans="1:17" ht="12.75" customHeight="1" x14ac:dyDescent="0.25">
      <c r="A28" s="710">
        <f t="shared" si="0"/>
        <v>22</v>
      </c>
      <c r="B28" s="1185" t="s">
        <v>1100</v>
      </c>
      <c r="C28" s="1186"/>
      <c r="D28" s="734">
        <f>D29+D31</f>
        <v>780</v>
      </c>
      <c r="E28" s="734">
        <f>E29+E31</f>
        <v>780</v>
      </c>
      <c r="F28" s="734">
        <f>+F29+F31</f>
        <v>0</v>
      </c>
      <c r="G28" s="734">
        <f>+G29+G31</f>
        <v>0</v>
      </c>
      <c r="H28" s="734">
        <f t="shared" ref="H28:M28" si="8">H29+H31</f>
        <v>780</v>
      </c>
      <c r="I28" s="734">
        <f t="shared" si="8"/>
        <v>780</v>
      </c>
      <c r="J28" s="734">
        <f t="shared" si="8"/>
        <v>0</v>
      </c>
      <c r="K28" s="734">
        <f t="shared" si="8"/>
        <v>0</v>
      </c>
      <c r="L28" s="734">
        <f t="shared" si="8"/>
        <v>0</v>
      </c>
      <c r="M28" s="735">
        <f t="shared" si="8"/>
        <v>0</v>
      </c>
      <c r="N28" s="715"/>
      <c r="O28" s="736">
        <f>O29+O31</f>
        <v>11</v>
      </c>
      <c r="P28" s="735">
        <f>P29+P31</f>
        <v>791</v>
      </c>
    </row>
    <row r="29" spans="1:17" ht="12.75" customHeight="1" x14ac:dyDescent="0.25">
      <c r="A29" s="718">
        <f t="shared" si="0"/>
        <v>23</v>
      </c>
      <c r="B29" s="1174" t="s">
        <v>1099</v>
      </c>
      <c r="C29" s="1175"/>
      <c r="D29" s="719">
        <f>+D30</f>
        <v>780</v>
      </c>
      <c r="E29" s="719">
        <f t="shared" ref="E29:P31" si="9">+E30</f>
        <v>780</v>
      </c>
      <c r="F29" s="719">
        <f>+F30</f>
        <v>0</v>
      </c>
      <c r="G29" s="719">
        <f t="shared" si="9"/>
        <v>0</v>
      </c>
      <c r="H29" s="719">
        <f t="shared" si="9"/>
        <v>780</v>
      </c>
      <c r="I29" s="719">
        <f t="shared" si="9"/>
        <v>780</v>
      </c>
      <c r="J29" s="719">
        <f t="shared" si="9"/>
        <v>0</v>
      </c>
      <c r="K29" s="719">
        <f t="shared" si="9"/>
        <v>0</v>
      </c>
      <c r="L29" s="719">
        <f t="shared" si="9"/>
        <v>0</v>
      </c>
      <c r="M29" s="720">
        <f t="shared" si="9"/>
        <v>0</v>
      </c>
      <c r="N29" s="715"/>
      <c r="O29" s="721">
        <f t="shared" si="9"/>
        <v>11</v>
      </c>
      <c r="P29" s="720">
        <f t="shared" si="9"/>
        <v>791</v>
      </c>
    </row>
    <row r="30" spans="1:17" ht="12.75" customHeight="1" x14ac:dyDescent="0.25">
      <c r="A30" s="722">
        <f t="shared" si="0"/>
        <v>24</v>
      </c>
      <c r="B30" s="738"/>
      <c r="C30" s="739" t="s">
        <v>1101</v>
      </c>
      <c r="D30" s="144">
        <v>780</v>
      </c>
      <c r="E30" s="144">
        <v>780</v>
      </c>
      <c r="F30" s="144">
        <v>0</v>
      </c>
      <c r="G30" s="144">
        <v>0</v>
      </c>
      <c r="H30" s="144">
        <f>+D30+F30</f>
        <v>780</v>
      </c>
      <c r="I30" s="144">
        <f>+E30+G30</f>
        <v>780</v>
      </c>
      <c r="J30" s="144">
        <v>0</v>
      </c>
      <c r="K30" s="144">
        <v>0</v>
      </c>
      <c r="L30" s="144">
        <v>0</v>
      </c>
      <c r="M30" s="145">
        <f>+H30-I30</f>
        <v>0</v>
      </c>
      <c r="N30" s="740"/>
      <c r="O30" s="726">
        <v>11</v>
      </c>
      <c r="P30" s="145">
        <f>+I30+O30</f>
        <v>791</v>
      </c>
    </row>
    <row r="31" spans="1:17" ht="12.75" customHeight="1" x14ac:dyDescent="0.25">
      <c r="A31" s="718">
        <f t="shared" si="0"/>
        <v>25</v>
      </c>
      <c r="B31" s="1174" t="s">
        <v>1099</v>
      </c>
      <c r="C31" s="1175"/>
      <c r="D31" s="719">
        <f>+D32</f>
        <v>0</v>
      </c>
      <c r="E31" s="719">
        <f t="shared" si="9"/>
        <v>0</v>
      </c>
      <c r="F31" s="719">
        <f t="shared" si="9"/>
        <v>0</v>
      </c>
      <c r="G31" s="719">
        <f t="shared" si="9"/>
        <v>0</v>
      </c>
      <c r="H31" s="719">
        <f t="shared" si="9"/>
        <v>0</v>
      </c>
      <c r="I31" s="719">
        <f t="shared" si="9"/>
        <v>0</v>
      </c>
      <c r="J31" s="719">
        <f t="shared" si="9"/>
        <v>0</v>
      </c>
      <c r="K31" s="719">
        <f t="shared" si="9"/>
        <v>0</v>
      </c>
      <c r="L31" s="719">
        <f t="shared" si="9"/>
        <v>0</v>
      </c>
      <c r="M31" s="720">
        <f t="shared" si="9"/>
        <v>0</v>
      </c>
      <c r="N31" s="715"/>
      <c r="O31" s="721">
        <f t="shared" si="9"/>
        <v>0</v>
      </c>
      <c r="P31" s="720">
        <f t="shared" si="9"/>
        <v>0</v>
      </c>
    </row>
    <row r="32" spans="1:17" ht="12.75" customHeight="1" x14ac:dyDescent="0.25">
      <c r="A32" s="722">
        <f>A31+1</f>
        <v>26</v>
      </c>
      <c r="B32" s="738"/>
      <c r="C32" s="739" t="s">
        <v>1102</v>
      </c>
      <c r="D32" s="144">
        <v>0</v>
      </c>
      <c r="E32" s="144">
        <v>0</v>
      </c>
      <c r="F32" s="144">
        <v>0</v>
      </c>
      <c r="G32" s="144">
        <v>0</v>
      </c>
      <c r="H32" s="144">
        <f>+D32+F32</f>
        <v>0</v>
      </c>
      <c r="I32" s="144">
        <f>+E32+G32</f>
        <v>0</v>
      </c>
      <c r="J32" s="144">
        <v>0</v>
      </c>
      <c r="K32" s="144">
        <v>0</v>
      </c>
      <c r="L32" s="144">
        <v>0</v>
      </c>
      <c r="M32" s="145">
        <f>+H32-I32</f>
        <v>0</v>
      </c>
      <c r="N32" s="740"/>
      <c r="O32" s="726">
        <v>0</v>
      </c>
      <c r="P32" s="145">
        <f>+I32+O32</f>
        <v>0</v>
      </c>
    </row>
    <row r="33" spans="1:16" ht="12.75" customHeight="1" x14ac:dyDescent="0.25">
      <c r="A33" s="710">
        <f>A32+1</f>
        <v>27</v>
      </c>
      <c r="B33" s="1185" t="s">
        <v>1103</v>
      </c>
      <c r="C33" s="1186"/>
      <c r="D33" s="734">
        <f>+D34</f>
        <v>32973</v>
      </c>
      <c r="E33" s="734">
        <f t="shared" ref="E33:P34" si="10">+E34</f>
        <v>32973</v>
      </c>
      <c r="F33" s="734">
        <f t="shared" si="10"/>
        <v>0</v>
      </c>
      <c r="G33" s="734">
        <f t="shared" si="10"/>
        <v>0</v>
      </c>
      <c r="H33" s="734">
        <f t="shared" si="10"/>
        <v>32973</v>
      </c>
      <c r="I33" s="734">
        <f t="shared" si="10"/>
        <v>32973</v>
      </c>
      <c r="J33" s="734">
        <f t="shared" si="10"/>
        <v>0</v>
      </c>
      <c r="K33" s="734">
        <f t="shared" si="10"/>
        <v>0</v>
      </c>
      <c r="L33" s="734">
        <f t="shared" si="10"/>
        <v>0</v>
      </c>
      <c r="M33" s="735">
        <f t="shared" si="10"/>
        <v>0</v>
      </c>
      <c r="N33" s="715"/>
      <c r="O33" s="736">
        <f t="shared" si="10"/>
        <v>0</v>
      </c>
      <c r="P33" s="735">
        <f t="shared" si="10"/>
        <v>32973</v>
      </c>
    </row>
    <row r="34" spans="1:16" ht="12.75" customHeight="1" x14ac:dyDescent="0.25">
      <c r="A34" s="718">
        <f t="shared" si="0"/>
        <v>28</v>
      </c>
      <c r="B34" s="1174" t="s">
        <v>1099</v>
      </c>
      <c r="C34" s="1175"/>
      <c r="D34" s="719">
        <f>+D35</f>
        <v>32973</v>
      </c>
      <c r="E34" s="719">
        <f t="shared" si="10"/>
        <v>32973</v>
      </c>
      <c r="F34" s="719">
        <f t="shared" si="10"/>
        <v>0</v>
      </c>
      <c r="G34" s="719">
        <f t="shared" si="10"/>
        <v>0</v>
      </c>
      <c r="H34" s="719">
        <f t="shared" si="10"/>
        <v>32973</v>
      </c>
      <c r="I34" s="719">
        <f t="shared" si="10"/>
        <v>32973</v>
      </c>
      <c r="J34" s="719">
        <f t="shared" si="10"/>
        <v>0</v>
      </c>
      <c r="K34" s="719">
        <f t="shared" si="10"/>
        <v>0</v>
      </c>
      <c r="L34" s="719">
        <f t="shared" si="10"/>
        <v>0</v>
      </c>
      <c r="M34" s="720">
        <f t="shared" si="10"/>
        <v>0</v>
      </c>
      <c r="N34" s="715"/>
      <c r="O34" s="721">
        <f t="shared" si="10"/>
        <v>0</v>
      </c>
      <c r="P34" s="720">
        <f t="shared" si="10"/>
        <v>32973</v>
      </c>
    </row>
    <row r="35" spans="1:16" ht="12.75" customHeight="1" thickBot="1" x14ac:dyDescent="0.3">
      <c r="A35" s="741">
        <f t="shared" si="0"/>
        <v>29</v>
      </c>
      <c r="B35" s="742"/>
      <c r="C35" s="743"/>
      <c r="D35" s="144">
        <v>32973</v>
      </c>
      <c r="E35" s="144">
        <v>32973</v>
      </c>
      <c r="F35" s="144"/>
      <c r="G35" s="144"/>
      <c r="H35" s="144">
        <f t="shared" si="3"/>
        <v>32973</v>
      </c>
      <c r="I35" s="144">
        <f t="shared" si="3"/>
        <v>32973</v>
      </c>
      <c r="J35" s="144">
        <v>0</v>
      </c>
      <c r="K35" s="144">
        <v>0</v>
      </c>
      <c r="L35" s="144">
        <v>0</v>
      </c>
      <c r="M35" s="145">
        <f t="shared" si="5"/>
        <v>0</v>
      </c>
      <c r="N35" s="725"/>
      <c r="O35" s="726"/>
      <c r="P35" s="145">
        <f t="shared" si="4"/>
        <v>32973</v>
      </c>
    </row>
    <row r="36" spans="1:16" s="748" customFormat="1" ht="13.5" customHeight="1" thickBot="1" x14ac:dyDescent="0.3">
      <c r="A36" s="744">
        <f t="shared" si="0"/>
        <v>30</v>
      </c>
      <c r="B36" s="745" t="s">
        <v>1104</v>
      </c>
      <c r="C36" s="746"/>
      <c r="D36" s="162">
        <f t="shared" ref="D36:M36" si="11">+D7+D25+D28+D33</f>
        <v>1395078</v>
      </c>
      <c r="E36" s="162">
        <f t="shared" si="11"/>
        <v>1395022</v>
      </c>
      <c r="F36" s="162">
        <f t="shared" si="11"/>
        <v>90416</v>
      </c>
      <c r="G36" s="162">
        <f t="shared" si="11"/>
        <v>90416</v>
      </c>
      <c r="H36" s="162">
        <f t="shared" si="11"/>
        <v>1485494</v>
      </c>
      <c r="I36" s="162">
        <f t="shared" si="11"/>
        <v>1485438</v>
      </c>
      <c r="J36" s="162">
        <f t="shared" si="11"/>
        <v>84283</v>
      </c>
      <c r="K36" s="162">
        <f t="shared" si="11"/>
        <v>165735</v>
      </c>
      <c r="L36" s="162">
        <f t="shared" si="11"/>
        <v>0</v>
      </c>
      <c r="M36" s="163">
        <f t="shared" si="11"/>
        <v>56</v>
      </c>
      <c r="N36" s="747"/>
      <c r="O36" s="161">
        <f>+O7+O25+O28+O33</f>
        <v>11</v>
      </c>
      <c r="P36" s="163">
        <f>+P7+P25+P28+P33</f>
        <v>1485449</v>
      </c>
    </row>
    <row r="37" spans="1:16" s="753" customFormat="1" ht="13.5" customHeight="1" x14ac:dyDescent="0.25">
      <c r="A37" s="749"/>
      <c r="B37" s="750"/>
      <c r="C37" s="751"/>
      <c r="D37" s="752"/>
      <c r="E37" s="752"/>
      <c r="F37" s="752"/>
      <c r="G37" s="752"/>
      <c r="H37" s="752"/>
      <c r="I37" s="752"/>
      <c r="J37" s="752"/>
      <c r="K37" s="752"/>
      <c r="L37" s="752"/>
      <c r="M37" s="752"/>
      <c r="O37" s="752"/>
      <c r="P37" s="752"/>
    </row>
    <row r="38" spans="1:16" ht="22.5" customHeight="1" x14ac:dyDescent="0.25">
      <c r="A38" s="698" t="s">
        <v>400</v>
      </c>
    </row>
    <row r="39" spans="1:16" ht="57" customHeight="1" x14ac:dyDescent="0.25">
      <c r="A39" s="1173" t="s">
        <v>1105</v>
      </c>
      <c r="B39" s="1173"/>
      <c r="C39" s="1173"/>
      <c r="D39" s="1173"/>
      <c r="E39" s="1173"/>
      <c r="F39" s="1173"/>
      <c r="G39" s="1173"/>
      <c r="H39" s="1173"/>
      <c r="I39" s="1173"/>
      <c r="J39" s="1173"/>
      <c r="K39" s="1173"/>
      <c r="L39" s="1173"/>
      <c r="M39" s="1173"/>
      <c r="N39" s="1173"/>
      <c r="O39" s="1173"/>
      <c r="P39" s="1173"/>
    </row>
    <row r="40" spans="1:16" ht="18" customHeight="1" x14ac:dyDescent="0.25">
      <c r="A40" s="1173" t="s">
        <v>1106</v>
      </c>
      <c r="B40" s="1173"/>
      <c r="C40" s="1173"/>
      <c r="D40" s="1173"/>
      <c r="E40" s="1173"/>
      <c r="F40" s="1173"/>
      <c r="G40" s="1173"/>
      <c r="H40" s="1173"/>
      <c r="I40" s="1173"/>
      <c r="J40" s="1173"/>
      <c r="K40" s="1173"/>
      <c r="L40" s="1173"/>
      <c r="M40" s="1173"/>
      <c r="N40" s="1173"/>
      <c r="O40" s="1173"/>
      <c r="P40" s="1173"/>
    </row>
    <row r="41" spans="1:16" ht="33.75" customHeight="1" x14ac:dyDescent="0.25">
      <c r="A41" s="1173" t="s">
        <v>1107</v>
      </c>
      <c r="B41" s="1173"/>
      <c r="C41" s="1173"/>
      <c r="D41" s="1173"/>
      <c r="E41" s="1173"/>
      <c r="F41" s="1173"/>
      <c r="G41" s="1173"/>
      <c r="H41" s="1173"/>
      <c r="I41" s="1173"/>
      <c r="J41" s="1173"/>
      <c r="K41" s="1173"/>
      <c r="L41" s="1173"/>
      <c r="M41" s="1173"/>
      <c r="N41" s="1173"/>
      <c r="O41" s="1173"/>
      <c r="P41" s="1173"/>
    </row>
    <row r="42" spans="1:16" ht="33.75" customHeight="1" x14ac:dyDescent="0.25">
      <c r="A42" s="1173" t="s">
        <v>1108</v>
      </c>
      <c r="B42" s="1173"/>
      <c r="C42" s="1173"/>
      <c r="D42" s="1173"/>
      <c r="E42" s="1173"/>
      <c r="F42" s="1173"/>
      <c r="G42" s="1173"/>
      <c r="H42" s="1173"/>
      <c r="I42" s="1173"/>
      <c r="J42" s="1173"/>
      <c r="K42" s="1173"/>
      <c r="L42" s="1173"/>
      <c r="M42" s="1173"/>
      <c r="N42" s="1173"/>
      <c r="O42" s="1173"/>
      <c r="P42" s="1173"/>
    </row>
    <row r="43" spans="1:16" ht="19.5" customHeight="1" x14ac:dyDescent="0.25">
      <c r="A43" s="1173" t="s">
        <v>1109</v>
      </c>
      <c r="B43" s="1173"/>
      <c r="C43" s="1173"/>
      <c r="D43" s="1173"/>
      <c r="E43" s="1173"/>
      <c r="F43" s="1173"/>
      <c r="G43" s="1173"/>
      <c r="H43" s="1173"/>
      <c r="I43" s="1173"/>
      <c r="J43" s="1173"/>
      <c r="K43" s="1173"/>
      <c r="L43" s="1173"/>
      <c r="M43" s="1173"/>
      <c r="N43" s="1173"/>
      <c r="O43" s="1173"/>
      <c r="P43" s="1173"/>
    </row>
    <row r="44" spans="1:16" ht="19.5" customHeight="1" x14ac:dyDescent="0.25">
      <c r="A44" s="754"/>
      <c r="B44" s="754"/>
      <c r="C44" s="754"/>
      <c r="D44" s="754"/>
      <c r="E44" s="754"/>
      <c r="F44" s="754"/>
      <c r="G44" s="754"/>
      <c r="H44" s="754"/>
      <c r="I44" s="754"/>
      <c r="J44" s="754"/>
      <c r="K44" s="754"/>
      <c r="L44" s="754"/>
      <c r="M44" s="754"/>
      <c r="N44" s="754"/>
      <c r="O44" s="754"/>
      <c r="P44" s="754"/>
    </row>
    <row r="45" spans="1:16" x14ac:dyDescent="0.25">
      <c r="A45" s="118" t="s">
        <v>744</v>
      </c>
      <c r="C45" s="698"/>
    </row>
    <row r="46" spans="1:16" x14ac:dyDescent="0.25">
      <c r="C46" s="698"/>
    </row>
    <row r="47" spans="1:16" x14ac:dyDescent="0.25">
      <c r="C47" s="698"/>
    </row>
  </sheetData>
  <mergeCells count="23">
    <mergeCell ref="A4:A6"/>
    <mergeCell ref="B4:C6"/>
    <mergeCell ref="D4:E4"/>
    <mergeCell ref="F4:G4"/>
    <mergeCell ref="H4:I4"/>
    <mergeCell ref="B34:C34"/>
    <mergeCell ref="M4:M5"/>
    <mergeCell ref="O4:O5"/>
    <mergeCell ref="P4:P5"/>
    <mergeCell ref="B8:C8"/>
    <mergeCell ref="B17:C17"/>
    <mergeCell ref="B25:C25"/>
    <mergeCell ref="J4:L4"/>
    <mergeCell ref="B26:C26"/>
    <mergeCell ref="B28:C28"/>
    <mergeCell ref="B29:C29"/>
    <mergeCell ref="B31:C31"/>
    <mergeCell ref="B33:C33"/>
    <mergeCell ref="A39:P39"/>
    <mergeCell ref="A40:P40"/>
    <mergeCell ref="A41:P41"/>
    <mergeCell ref="A42:P42"/>
    <mergeCell ref="A43:P43"/>
  </mergeCells>
  <printOptions horizontalCentered="1"/>
  <pageMargins left="0.19685039370078741" right="0.19685039370078741" top="0.59055118110236227" bottom="0.59055118110236227" header="0.31496062992125984" footer="0.31496062992125984"/>
  <pageSetup paperSize="9" scale="7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60"/>
  <sheetViews>
    <sheetView zoomScale="89" zoomScaleNormal="89" workbookViewId="0">
      <selection activeCell="S16" sqref="S16"/>
    </sheetView>
  </sheetViews>
  <sheetFormatPr defaultRowHeight="15" x14ac:dyDescent="0.25"/>
  <cols>
    <col min="1" max="1" width="5" style="748" customWidth="1"/>
    <col min="2" max="2" width="45.85546875" style="748" customWidth="1"/>
    <col min="3" max="3" width="12.7109375" style="748" customWidth="1"/>
    <col min="4" max="4" width="11.5703125" style="748" customWidth="1"/>
    <col min="5" max="5" width="11.28515625" style="748" customWidth="1"/>
    <col min="6" max="6" width="11.5703125" style="748" customWidth="1"/>
    <col min="7" max="7" width="10.85546875" style="748" customWidth="1"/>
    <col min="8" max="9" width="10.42578125" style="748" customWidth="1"/>
    <col min="10" max="10" width="12.5703125" style="748" customWidth="1"/>
    <col min="11" max="11" width="10.5703125" style="748" customWidth="1"/>
    <col min="12" max="12" width="11.42578125" style="748" customWidth="1"/>
    <col min="13" max="13" width="1.7109375" style="752" customWidth="1"/>
    <col min="14" max="14" width="11" style="748" customWidth="1"/>
    <col min="15" max="15" width="10.85546875" style="748" customWidth="1"/>
    <col min="16" max="242" width="9.140625" style="748"/>
    <col min="243" max="243" width="59.7109375" style="748" customWidth="1"/>
    <col min="244" max="250" width="10.5703125" style="748" customWidth="1"/>
    <col min="251" max="256" width="9.140625" style="748"/>
    <col min="257" max="257" width="5" style="748" customWidth="1"/>
    <col min="258" max="258" width="45.85546875" style="748" customWidth="1"/>
    <col min="259" max="259" width="12.7109375" style="748" customWidth="1"/>
    <col min="260" max="260" width="11.5703125" style="748" customWidth="1"/>
    <col min="261" max="261" width="11.28515625" style="748" customWidth="1"/>
    <col min="262" max="262" width="11.5703125" style="748" customWidth="1"/>
    <col min="263" max="263" width="10.85546875" style="748" customWidth="1"/>
    <col min="264" max="265" width="10.42578125" style="748" customWidth="1"/>
    <col min="266" max="266" width="12.5703125" style="748" customWidth="1"/>
    <col min="267" max="267" width="10.5703125" style="748" customWidth="1"/>
    <col min="268" max="268" width="11.42578125" style="748" customWidth="1"/>
    <col min="269" max="269" width="1.7109375" style="748" customWidth="1"/>
    <col min="270" max="270" width="11" style="748" customWidth="1"/>
    <col min="271" max="271" width="10.85546875" style="748" customWidth="1"/>
    <col min="272" max="498" width="9.140625" style="748"/>
    <col min="499" max="499" width="59.7109375" style="748" customWidth="1"/>
    <col min="500" max="506" width="10.5703125" style="748" customWidth="1"/>
    <col min="507" max="512" width="9.140625" style="748"/>
    <col min="513" max="513" width="5" style="748" customWidth="1"/>
    <col min="514" max="514" width="45.85546875" style="748" customWidth="1"/>
    <col min="515" max="515" width="12.7109375" style="748" customWidth="1"/>
    <col min="516" max="516" width="11.5703125" style="748" customWidth="1"/>
    <col min="517" max="517" width="11.28515625" style="748" customWidth="1"/>
    <col min="518" max="518" width="11.5703125" style="748" customWidth="1"/>
    <col min="519" max="519" width="10.85546875" style="748" customWidth="1"/>
    <col min="520" max="521" width="10.42578125" style="748" customWidth="1"/>
    <col min="522" max="522" width="12.5703125" style="748" customWidth="1"/>
    <col min="523" max="523" width="10.5703125" style="748" customWidth="1"/>
    <col min="524" max="524" width="11.42578125" style="748" customWidth="1"/>
    <col min="525" max="525" width="1.7109375" style="748" customWidth="1"/>
    <col min="526" max="526" width="11" style="748" customWidth="1"/>
    <col min="527" max="527" width="10.85546875" style="748" customWidth="1"/>
    <col min="528" max="754" width="9.140625" style="748"/>
    <col min="755" max="755" width="59.7109375" style="748" customWidth="1"/>
    <col min="756" max="762" width="10.5703125" style="748" customWidth="1"/>
    <col min="763" max="768" width="9.140625" style="748"/>
    <col min="769" max="769" width="5" style="748" customWidth="1"/>
    <col min="770" max="770" width="45.85546875" style="748" customWidth="1"/>
    <col min="771" max="771" width="12.7109375" style="748" customWidth="1"/>
    <col min="772" max="772" width="11.5703125" style="748" customWidth="1"/>
    <col min="773" max="773" width="11.28515625" style="748" customWidth="1"/>
    <col min="774" max="774" width="11.5703125" style="748" customWidth="1"/>
    <col min="775" max="775" width="10.85546875" style="748" customWidth="1"/>
    <col min="776" max="777" width="10.42578125" style="748" customWidth="1"/>
    <col min="778" max="778" width="12.5703125" style="748" customWidth="1"/>
    <col min="779" max="779" width="10.5703125" style="748" customWidth="1"/>
    <col min="780" max="780" width="11.42578125" style="748" customWidth="1"/>
    <col min="781" max="781" width="1.7109375" style="748" customWidth="1"/>
    <col min="782" max="782" width="11" style="748" customWidth="1"/>
    <col min="783" max="783" width="10.85546875" style="748" customWidth="1"/>
    <col min="784" max="1010" width="9.140625" style="748"/>
    <col min="1011" max="1011" width="59.7109375" style="748" customWidth="1"/>
    <col min="1012" max="1018" width="10.5703125" style="748" customWidth="1"/>
    <col min="1019" max="1024" width="9.140625" style="748"/>
    <col min="1025" max="1025" width="5" style="748" customWidth="1"/>
    <col min="1026" max="1026" width="45.85546875" style="748" customWidth="1"/>
    <col min="1027" max="1027" width="12.7109375" style="748" customWidth="1"/>
    <col min="1028" max="1028" width="11.5703125" style="748" customWidth="1"/>
    <col min="1029" max="1029" width="11.28515625" style="748" customWidth="1"/>
    <col min="1030" max="1030" width="11.5703125" style="748" customWidth="1"/>
    <col min="1031" max="1031" width="10.85546875" style="748" customWidth="1"/>
    <col min="1032" max="1033" width="10.42578125" style="748" customWidth="1"/>
    <col min="1034" max="1034" width="12.5703125" style="748" customWidth="1"/>
    <col min="1035" max="1035" width="10.5703125" style="748" customWidth="1"/>
    <col min="1036" max="1036" width="11.42578125" style="748" customWidth="1"/>
    <col min="1037" max="1037" width="1.7109375" style="748" customWidth="1"/>
    <col min="1038" max="1038" width="11" style="748" customWidth="1"/>
    <col min="1039" max="1039" width="10.85546875" style="748" customWidth="1"/>
    <col min="1040" max="1266" width="9.140625" style="748"/>
    <col min="1267" max="1267" width="59.7109375" style="748" customWidth="1"/>
    <col min="1268" max="1274" width="10.5703125" style="748" customWidth="1"/>
    <col min="1275" max="1280" width="9.140625" style="748"/>
    <col min="1281" max="1281" width="5" style="748" customWidth="1"/>
    <col min="1282" max="1282" width="45.85546875" style="748" customWidth="1"/>
    <col min="1283" max="1283" width="12.7109375" style="748" customWidth="1"/>
    <col min="1284" max="1284" width="11.5703125" style="748" customWidth="1"/>
    <col min="1285" max="1285" width="11.28515625" style="748" customWidth="1"/>
    <col min="1286" max="1286" width="11.5703125" style="748" customWidth="1"/>
    <col min="1287" max="1287" width="10.85546875" style="748" customWidth="1"/>
    <col min="1288" max="1289" width="10.42578125" style="748" customWidth="1"/>
    <col min="1290" max="1290" width="12.5703125" style="748" customWidth="1"/>
    <col min="1291" max="1291" width="10.5703125" style="748" customWidth="1"/>
    <col min="1292" max="1292" width="11.42578125" style="748" customWidth="1"/>
    <col min="1293" max="1293" width="1.7109375" style="748" customWidth="1"/>
    <col min="1294" max="1294" width="11" style="748" customWidth="1"/>
    <col min="1295" max="1295" width="10.85546875" style="748" customWidth="1"/>
    <col min="1296" max="1522" width="9.140625" style="748"/>
    <col min="1523" max="1523" width="59.7109375" style="748" customWidth="1"/>
    <col min="1524" max="1530" width="10.5703125" style="748" customWidth="1"/>
    <col min="1531" max="1536" width="9.140625" style="748"/>
    <col min="1537" max="1537" width="5" style="748" customWidth="1"/>
    <col min="1538" max="1538" width="45.85546875" style="748" customWidth="1"/>
    <col min="1539" max="1539" width="12.7109375" style="748" customWidth="1"/>
    <col min="1540" max="1540" width="11.5703125" style="748" customWidth="1"/>
    <col min="1541" max="1541" width="11.28515625" style="748" customWidth="1"/>
    <col min="1542" max="1542" width="11.5703125" style="748" customWidth="1"/>
    <col min="1543" max="1543" width="10.85546875" style="748" customWidth="1"/>
    <col min="1544" max="1545" width="10.42578125" style="748" customWidth="1"/>
    <col min="1546" max="1546" width="12.5703125" style="748" customWidth="1"/>
    <col min="1547" max="1547" width="10.5703125" style="748" customWidth="1"/>
    <col min="1548" max="1548" width="11.42578125" style="748" customWidth="1"/>
    <col min="1549" max="1549" width="1.7109375" style="748" customWidth="1"/>
    <col min="1550" max="1550" width="11" style="748" customWidth="1"/>
    <col min="1551" max="1551" width="10.85546875" style="748" customWidth="1"/>
    <col min="1552" max="1778" width="9.140625" style="748"/>
    <col min="1779" max="1779" width="59.7109375" style="748" customWidth="1"/>
    <col min="1780" max="1786" width="10.5703125" style="748" customWidth="1"/>
    <col min="1787" max="1792" width="9.140625" style="748"/>
    <col min="1793" max="1793" width="5" style="748" customWidth="1"/>
    <col min="1794" max="1794" width="45.85546875" style="748" customWidth="1"/>
    <col min="1795" max="1795" width="12.7109375" style="748" customWidth="1"/>
    <col min="1796" max="1796" width="11.5703125" style="748" customWidth="1"/>
    <col min="1797" max="1797" width="11.28515625" style="748" customWidth="1"/>
    <col min="1798" max="1798" width="11.5703125" style="748" customWidth="1"/>
    <col min="1799" max="1799" width="10.85546875" style="748" customWidth="1"/>
    <col min="1800" max="1801" width="10.42578125" style="748" customWidth="1"/>
    <col min="1802" max="1802" width="12.5703125" style="748" customWidth="1"/>
    <col min="1803" max="1803" width="10.5703125" style="748" customWidth="1"/>
    <col min="1804" max="1804" width="11.42578125" style="748" customWidth="1"/>
    <col min="1805" max="1805" width="1.7109375" style="748" customWidth="1"/>
    <col min="1806" max="1806" width="11" style="748" customWidth="1"/>
    <col min="1807" max="1807" width="10.85546875" style="748" customWidth="1"/>
    <col min="1808" max="2034" width="9.140625" style="748"/>
    <col min="2035" max="2035" width="59.7109375" style="748" customWidth="1"/>
    <col min="2036" max="2042" width="10.5703125" style="748" customWidth="1"/>
    <col min="2043" max="2048" width="9.140625" style="748"/>
    <col min="2049" max="2049" width="5" style="748" customWidth="1"/>
    <col min="2050" max="2050" width="45.85546875" style="748" customWidth="1"/>
    <col min="2051" max="2051" width="12.7109375" style="748" customWidth="1"/>
    <col min="2052" max="2052" width="11.5703125" style="748" customWidth="1"/>
    <col min="2053" max="2053" width="11.28515625" style="748" customWidth="1"/>
    <col min="2054" max="2054" width="11.5703125" style="748" customWidth="1"/>
    <col min="2055" max="2055" width="10.85546875" style="748" customWidth="1"/>
    <col min="2056" max="2057" width="10.42578125" style="748" customWidth="1"/>
    <col min="2058" max="2058" width="12.5703125" style="748" customWidth="1"/>
    <col min="2059" max="2059" width="10.5703125" style="748" customWidth="1"/>
    <col min="2060" max="2060" width="11.42578125" style="748" customWidth="1"/>
    <col min="2061" max="2061" width="1.7109375" style="748" customWidth="1"/>
    <col min="2062" max="2062" width="11" style="748" customWidth="1"/>
    <col min="2063" max="2063" width="10.85546875" style="748" customWidth="1"/>
    <col min="2064" max="2290" width="9.140625" style="748"/>
    <col min="2291" max="2291" width="59.7109375" style="748" customWidth="1"/>
    <col min="2292" max="2298" width="10.5703125" style="748" customWidth="1"/>
    <col min="2299" max="2304" width="9.140625" style="748"/>
    <col min="2305" max="2305" width="5" style="748" customWidth="1"/>
    <col min="2306" max="2306" width="45.85546875" style="748" customWidth="1"/>
    <col min="2307" max="2307" width="12.7109375" style="748" customWidth="1"/>
    <col min="2308" max="2308" width="11.5703125" style="748" customWidth="1"/>
    <col min="2309" max="2309" width="11.28515625" style="748" customWidth="1"/>
    <col min="2310" max="2310" width="11.5703125" style="748" customWidth="1"/>
    <col min="2311" max="2311" width="10.85546875" style="748" customWidth="1"/>
    <col min="2312" max="2313" width="10.42578125" style="748" customWidth="1"/>
    <col min="2314" max="2314" width="12.5703125" style="748" customWidth="1"/>
    <col min="2315" max="2315" width="10.5703125" style="748" customWidth="1"/>
    <col min="2316" max="2316" width="11.42578125" style="748" customWidth="1"/>
    <col min="2317" max="2317" width="1.7109375" style="748" customWidth="1"/>
    <col min="2318" max="2318" width="11" style="748" customWidth="1"/>
    <col min="2319" max="2319" width="10.85546875" style="748" customWidth="1"/>
    <col min="2320" max="2546" width="9.140625" style="748"/>
    <col min="2547" max="2547" width="59.7109375" style="748" customWidth="1"/>
    <col min="2548" max="2554" width="10.5703125" style="748" customWidth="1"/>
    <col min="2555" max="2560" width="9.140625" style="748"/>
    <col min="2561" max="2561" width="5" style="748" customWidth="1"/>
    <col min="2562" max="2562" width="45.85546875" style="748" customWidth="1"/>
    <col min="2563" max="2563" width="12.7109375" style="748" customWidth="1"/>
    <col min="2564" max="2564" width="11.5703125" style="748" customWidth="1"/>
    <col min="2565" max="2565" width="11.28515625" style="748" customWidth="1"/>
    <col min="2566" max="2566" width="11.5703125" style="748" customWidth="1"/>
    <col min="2567" max="2567" width="10.85546875" style="748" customWidth="1"/>
    <col min="2568" max="2569" width="10.42578125" style="748" customWidth="1"/>
    <col min="2570" max="2570" width="12.5703125" style="748" customWidth="1"/>
    <col min="2571" max="2571" width="10.5703125" style="748" customWidth="1"/>
    <col min="2572" max="2572" width="11.42578125" style="748" customWidth="1"/>
    <col min="2573" max="2573" width="1.7109375" style="748" customWidth="1"/>
    <col min="2574" max="2574" width="11" style="748" customWidth="1"/>
    <col min="2575" max="2575" width="10.85546875" style="748" customWidth="1"/>
    <col min="2576" max="2802" width="9.140625" style="748"/>
    <col min="2803" max="2803" width="59.7109375" style="748" customWidth="1"/>
    <col min="2804" max="2810" width="10.5703125" style="748" customWidth="1"/>
    <col min="2811" max="2816" width="9.140625" style="748"/>
    <col min="2817" max="2817" width="5" style="748" customWidth="1"/>
    <col min="2818" max="2818" width="45.85546875" style="748" customWidth="1"/>
    <col min="2819" max="2819" width="12.7109375" style="748" customWidth="1"/>
    <col min="2820" max="2820" width="11.5703125" style="748" customWidth="1"/>
    <col min="2821" max="2821" width="11.28515625" style="748" customWidth="1"/>
    <col min="2822" max="2822" width="11.5703125" style="748" customWidth="1"/>
    <col min="2823" max="2823" width="10.85546875" style="748" customWidth="1"/>
    <col min="2824" max="2825" width="10.42578125" style="748" customWidth="1"/>
    <col min="2826" max="2826" width="12.5703125" style="748" customWidth="1"/>
    <col min="2827" max="2827" width="10.5703125" style="748" customWidth="1"/>
    <col min="2828" max="2828" width="11.42578125" style="748" customWidth="1"/>
    <col min="2829" max="2829" width="1.7109375" style="748" customWidth="1"/>
    <col min="2830" max="2830" width="11" style="748" customWidth="1"/>
    <col min="2831" max="2831" width="10.85546875" style="748" customWidth="1"/>
    <col min="2832" max="3058" width="9.140625" style="748"/>
    <col min="3059" max="3059" width="59.7109375" style="748" customWidth="1"/>
    <col min="3060" max="3066" width="10.5703125" style="748" customWidth="1"/>
    <col min="3067" max="3072" width="9.140625" style="748"/>
    <col min="3073" max="3073" width="5" style="748" customWidth="1"/>
    <col min="3074" max="3074" width="45.85546875" style="748" customWidth="1"/>
    <col min="3075" max="3075" width="12.7109375" style="748" customWidth="1"/>
    <col min="3076" max="3076" width="11.5703125" style="748" customWidth="1"/>
    <col min="3077" max="3077" width="11.28515625" style="748" customWidth="1"/>
    <col min="3078" max="3078" width="11.5703125" style="748" customWidth="1"/>
    <col min="3079" max="3079" width="10.85546875" style="748" customWidth="1"/>
    <col min="3080" max="3081" width="10.42578125" style="748" customWidth="1"/>
    <col min="3082" max="3082" width="12.5703125" style="748" customWidth="1"/>
    <col min="3083" max="3083" width="10.5703125" style="748" customWidth="1"/>
    <col min="3084" max="3084" width="11.42578125" style="748" customWidth="1"/>
    <col min="3085" max="3085" width="1.7109375" style="748" customWidth="1"/>
    <col min="3086" max="3086" width="11" style="748" customWidth="1"/>
    <col min="3087" max="3087" width="10.85546875" style="748" customWidth="1"/>
    <col min="3088" max="3314" width="9.140625" style="748"/>
    <col min="3315" max="3315" width="59.7109375" style="748" customWidth="1"/>
    <col min="3316" max="3322" width="10.5703125" style="748" customWidth="1"/>
    <col min="3323" max="3328" width="9.140625" style="748"/>
    <col min="3329" max="3329" width="5" style="748" customWidth="1"/>
    <col min="3330" max="3330" width="45.85546875" style="748" customWidth="1"/>
    <col min="3331" max="3331" width="12.7109375" style="748" customWidth="1"/>
    <col min="3332" max="3332" width="11.5703125" style="748" customWidth="1"/>
    <col min="3333" max="3333" width="11.28515625" style="748" customWidth="1"/>
    <col min="3334" max="3334" width="11.5703125" style="748" customWidth="1"/>
    <col min="3335" max="3335" width="10.85546875" style="748" customWidth="1"/>
    <col min="3336" max="3337" width="10.42578125" style="748" customWidth="1"/>
    <col min="3338" max="3338" width="12.5703125" style="748" customWidth="1"/>
    <col min="3339" max="3339" width="10.5703125" style="748" customWidth="1"/>
    <col min="3340" max="3340" width="11.42578125" style="748" customWidth="1"/>
    <col min="3341" max="3341" width="1.7109375" style="748" customWidth="1"/>
    <col min="3342" max="3342" width="11" style="748" customWidth="1"/>
    <col min="3343" max="3343" width="10.85546875" style="748" customWidth="1"/>
    <col min="3344" max="3570" width="9.140625" style="748"/>
    <col min="3571" max="3571" width="59.7109375" style="748" customWidth="1"/>
    <col min="3572" max="3578" width="10.5703125" style="748" customWidth="1"/>
    <col min="3579" max="3584" width="9.140625" style="748"/>
    <col min="3585" max="3585" width="5" style="748" customWidth="1"/>
    <col min="3586" max="3586" width="45.85546875" style="748" customWidth="1"/>
    <col min="3587" max="3587" width="12.7109375" style="748" customWidth="1"/>
    <col min="3588" max="3588" width="11.5703125" style="748" customWidth="1"/>
    <col min="3589" max="3589" width="11.28515625" style="748" customWidth="1"/>
    <col min="3590" max="3590" width="11.5703125" style="748" customWidth="1"/>
    <col min="3591" max="3591" width="10.85546875" style="748" customWidth="1"/>
    <col min="3592" max="3593" width="10.42578125" style="748" customWidth="1"/>
    <col min="3594" max="3594" width="12.5703125" style="748" customWidth="1"/>
    <col min="3595" max="3595" width="10.5703125" style="748" customWidth="1"/>
    <col min="3596" max="3596" width="11.42578125" style="748" customWidth="1"/>
    <col min="3597" max="3597" width="1.7109375" style="748" customWidth="1"/>
    <col min="3598" max="3598" width="11" style="748" customWidth="1"/>
    <col min="3599" max="3599" width="10.85546875" style="748" customWidth="1"/>
    <col min="3600" max="3826" width="9.140625" style="748"/>
    <col min="3827" max="3827" width="59.7109375" style="748" customWidth="1"/>
    <col min="3828" max="3834" width="10.5703125" style="748" customWidth="1"/>
    <col min="3835" max="3840" width="9.140625" style="748"/>
    <col min="3841" max="3841" width="5" style="748" customWidth="1"/>
    <col min="3842" max="3842" width="45.85546875" style="748" customWidth="1"/>
    <col min="3843" max="3843" width="12.7109375" style="748" customWidth="1"/>
    <col min="3844" max="3844" width="11.5703125" style="748" customWidth="1"/>
    <col min="3845" max="3845" width="11.28515625" style="748" customWidth="1"/>
    <col min="3846" max="3846" width="11.5703125" style="748" customWidth="1"/>
    <col min="3847" max="3847" width="10.85546875" style="748" customWidth="1"/>
    <col min="3848" max="3849" width="10.42578125" style="748" customWidth="1"/>
    <col min="3850" max="3850" width="12.5703125" style="748" customWidth="1"/>
    <col min="3851" max="3851" width="10.5703125" style="748" customWidth="1"/>
    <col min="3852" max="3852" width="11.42578125" style="748" customWidth="1"/>
    <col min="3853" max="3853" width="1.7109375" style="748" customWidth="1"/>
    <col min="3854" max="3854" width="11" style="748" customWidth="1"/>
    <col min="3855" max="3855" width="10.85546875" style="748" customWidth="1"/>
    <col min="3856" max="4082" width="9.140625" style="748"/>
    <col min="4083" max="4083" width="59.7109375" style="748" customWidth="1"/>
    <col min="4084" max="4090" width="10.5703125" style="748" customWidth="1"/>
    <col min="4091" max="4096" width="9.140625" style="748"/>
    <col min="4097" max="4097" width="5" style="748" customWidth="1"/>
    <col min="4098" max="4098" width="45.85546875" style="748" customWidth="1"/>
    <col min="4099" max="4099" width="12.7109375" style="748" customWidth="1"/>
    <col min="4100" max="4100" width="11.5703125" style="748" customWidth="1"/>
    <col min="4101" max="4101" width="11.28515625" style="748" customWidth="1"/>
    <col min="4102" max="4102" width="11.5703125" style="748" customWidth="1"/>
    <col min="4103" max="4103" width="10.85546875" style="748" customWidth="1"/>
    <col min="4104" max="4105" width="10.42578125" style="748" customWidth="1"/>
    <col min="4106" max="4106" width="12.5703125" style="748" customWidth="1"/>
    <col min="4107" max="4107" width="10.5703125" style="748" customWidth="1"/>
    <col min="4108" max="4108" width="11.42578125" style="748" customWidth="1"/>
    <col min="4109" max="4109" width="1.7109375" style="748" customWidth="1"/>
    <col min="4110" max="4110" width="11" style="748" customWidth="1"/>
    <col min="4111" max="4111" width="10.85546875" style="748" customWidth="1"/>
    <col min="4112" max="4338" width="9.140625" style="748"/>
    <col min="4339" max="4339" width="59.7109375" style="748" customWidth="1"/>
    <col min="4340" max="4346" width="10.5703125" style="748" customWidth="1"/>
    <col min="4347" max="4352" width="9.140625" style="748"/>
    <col min="4353" max="4353" width="5" style="748" customWidth="1"/>
    <col min="4354" max="4354" width="45.85546875" style="748" customWidth="1"/>
    <col min="4355" max="4355" width="12.7109375" style="748" customWidth="1"/>
    <col min="4356" max="4356" width="11.5703125" style="748" customWidth="1"/>
    <col min="4357" max="4357" width="11.28515625" style="748" customWidth="1"/>
    <col min="4358" max="4358" width="11.5703125" style="748" customWidth="1"/>
    <col min="4359" max="4359" width="10.85546875" style="748" customWidth="1"/>
    <col min="4360" max="4361" width="10.42578125" style="748" customWidth="1"/>
    <col min="4362" max="4362" width="12.5703125" style="748" customWidth="1"/>
    <col min="4363" max="4363" width="10.5703125" style="748" customWidth="1"/>
    <col min="4364" max="4364" width="11.42578125" style="748" customWidth="1"/>
    <col min="4365" max="4365" width="1.7109375" style="748" customWidth="1"/>
    <col min="4366" max="4366" width="11" style="748" customWidth="1"/>
    <col min="4367" max="4367" width="10.85546875" style="748" customWidth="1"/>
    <col min="4368" max="4594" width="9.140625" style="748"/>
    <col min="4595" max="4595" width="59.7109375" style="748" customWidth="1"/>
    <col min="4596" max="4602" width="10.5703125" style="748" customWidth="1"/>
    <col min="4603" max="4608" width="9.140625" style="748"/>
    <col min="4609" max="4609" width="5" style="748" customWidth="1"/>
    <col min="4610" max="4610" width="45.85546875" style="748" customWidth="1"/>
    <col min="4611" max="4611" width="12.7109375" style="748" customWidth="1"/>
    <col min="4612" max="4612" width="11.5703125" style="748" customWidth="1"/>
    <col min="4613" max="4613" width="11.28515625" style="748" customWidth="1"/>
    <col min="4614" max="4614" width="11.5703125" style="748" customWidth="1"/>
    <col min="4615" max="4615" width="10.85546875" style="748" customWidth="1"/>
    <col min="4616" max="4617" width="10.42578125" style="748" customWidth="1"/>
    <col min="4618" max="4618" width="12.5703125" style="748" customWidth="1"/>
    <col min="4619" max="4619" width="10.5703125" style="748" customWidth="1"/>
    <col min="4620" max="4620" width="11.42578125" style="748" customWidth="1"/>
    <col min="4621" max="4621" width="1.7109375" style="748" customWidth="1"/>
    <col min="4622" max="4622" width="11" style="748" customWidth="1"/>
    <col min="4623" max="4623" width="10.85546875" style="748" customWidth="1"/>
    <col min="4624" max="4850" width="9.140625" style="748"/>
    <col min="4851" max="4851" width="59.7109375" style="748" customWidth="1"/>
    <col min="4852" max="4858" width="10.5703125" style="748" customWidth="1"/>
    <col min="4859" max="4864" width="9.140625" style="748"/>
    <col min="4865" max="4865" width="5" style="748" customWidth="1"/>
    <col min="4866" max="4866" width="45.85546875" style="748" customWidth="1"/>
    <col min="4867" max="4867" width="12.7109375" style="748" customWidth="1"/>
    <col min="4868" max="4868" width="11.5703125" style="748" customWidth="1"/>
    <col min="4869" max="4869" width="11.28515625" style="748" customWidth="1"/>
    <col min="4870" max="4870" width="11.5703125" style="748" customWidth="1"/>
    <col min="4871" max="4871" width="10.85546875" style="748" customWidth="1"/>
    <col min="4872" max="4873" width="10.42578125" style="748" customWidth="1"/>
    <col min="4874" max="4874" width="12.5703125" style="748" customWidth="1"/>
    <col min="4875" max="4875" width="10.5703125" style="748" customWidth="1"/>
    <col min="4876" max="4876" width="11.42578125" style="748" customWidth="1"/>
    <col min="4877" max="4877" width="1.7109375" style="748" customWidth="1"/>
    <col min="4878" max="4878" width="11" style="748" customWidth="1"/>
    <col min="4879" max="4879" width="10.85546875" style="748" customWidth="1"/>
    <col min="4880" max="5106" width="9.140625" style="748"/>
    <col min="5107" max="5107" width="59.7109375" style="748" customWidth="1"/>
    <col min="5108" max="5114" width="10.5703125" style="748" customWidth="1"/>
    <col min="5115" max="5120" width="9.140625" style="748"/>
    <col min="5121" max="5121" width="5" style="748" customWidth="1"/>
    <col min="5122" max="5122" width="45.85546875" style="748" customWidth="1"/>
    <col min="5123" max="5123" width="12.7109375" style="748" customWidth="1"/>
    <col min="5124" max="5124" width="11.5703125" style="748" customWidth="1"/>
    <col min="5125" max="5125" width="11.28515625" style="748" customWidth="1"/>
    <col min="5126" max="5126" width="11.5703125" style="748" customWidth="1"/>
    <col min="5127" max="5127" width="10.85546875" style="748" customWidth="1"/>
    <col min="5128" max="5129" width="10.42578125" style="748" customWidth="1"/>
    <col min="5130" max="5130" width="12.5703125" style="748" customWidth="1"/>
    <col min="5131" max="5131" width="10.5703125" style="748" customWidth="1"/>
    <col min="5132" max="5132" width="11.42578125" style="748" customWidth="1"/>
    <col min="5133" max="5133" width="1.7109375" style="748" customWidth="1"/>
    <col min="5134" max="5134" width="11" style="748" customWidth="1"/>
    <col min="5135" max="5135" width="10.85546875" style="748" customWidth="1"/>
    <col min="5136" max="5362" width="9.140625" style="748"/>
    <col min="5363" max="5363" width="59.7109375" style="748" customWidth="1"/>
    <col min="5364" max="5370" width="10.5703125" style="748" customWidth="1"/>
    <col min="5371" max="5376" width="9.140625" style="748"/>
    <col min="5377" max="5377" width="5" style="748" customWidth="1"/>
    <col min="5378" max="5378" width="45.85546875" style="748" customWidth="1"/>
    <col min="5379" max="5379" width="12.7109375" style="748" customWidth="1"/>
    <col min="5380" max="5380" width="11.5703125" style="748" customWidth="1"/>
    <col min="5381" max="5381" width="11.28515625" style="748" customWidth="1"/>
    <col min="5382" max="5382" width="11.5703125" style="748" customWidth="1"/>
    <col min="5383" max="5383" width="10.85546875" style="748" customWidth="1"/>
    <col min="5384" max="5385" width="10.42578125" style="748" customWidth="1"/>
    <col min="5386" max="5386" width="12.5703125" style="748" customWidth="1"/>
    <col min="5387" max="5387" width="10.5703125" style="748" customWidth="1"/>
    <col min="5388" max="5388" width="11.42578125" style="748" customWidth="1"/>
    <col min="5389" max="5389" width="1.7109375" style="748" customWidth="1"/>
    <col min="5390" max="5390" width="11" style="748" customWidth="1"/>
    <col min="5391" max="5391" width="10.85546875" style="748" customWidth="1"/>
    <col min="5392" max="5618" width="9.140625" style="748"/>
    <col min="5619" max="5619" width="59.7109375" style="748" customWidth="1"/>
    <col min="5620" max="5626" width="10.5703125" style="748" customWidth="1"/>
    <col min="5627" max="5632" width="9.140625" style="748"/>
    <col min="5633" max="5633" width="5" style="748" customWidth="1"/>
    <col min="5634" max="5634" width="45.85546875" style="748" customWidth="1"/>
    <col min="5635" max="5635" width="12.7109375" style="748" customWidth="1"/>
    <col min="5636" max="5636" width="11.5703125" style="748" customWidth="1"/>
    <col min="5637" max="5637" width="11.28515625" style="748" customWidth="1"/>
    <col min="5638" max="5638" width="11.5703125" style="748" customWidth="1"/>
    <col min="5639" max="5639" width="10.85546875" style="748" customWidth="1"/>
    <col min="5640" max="5641" width="10.42578125" style="748" customWidth="1"/>
    <col min="5642" max="5642" width="12.5703125" style="748" customWidth="1"/>
    <col min="5643" max="5643" width="10.5703125" style="748" customWidth="1"/>
    <col min="5644" max="5644" width="11.42578125" style="748" customWidth="1"/>
    <col min="5645" max="5645" width="1.7109375" style="748" customWidth="1"/>
    <col min="5646" max="5646" width="11" style="748" customWidth="1"/>
    <col min="5647" max="5647" width="10.85546875" style="748" customWidth="1"/>
    <col min="5648" max="5874" width="9.140625" style="748"/>
    <col min="5875" max="5875" width="59.7109375" style="748" customWidth="1"/>
    <col min="5876" max="5882" width="10.5703125" style="748" customWidth="1"/>
    <col min="5883" max="5888" width="9.140625" style="748"/>
    <col min="5889" max="5889" width="5" style="748" customWidth="1"/>
    <col min="5890" max="5890" width="45.85546875" style="748" customWidth="1"/>
    <col min="5891" max="5891" width="12.7109375" style="748" customWidth="1"/>
    <col min="5892" max="5892" width="11.5703125" style="748" customWidth="1"/>
    <col min="5893" max="5893" width="11.28515625" style="748" customWidth="1"/>
    <col min="5894" max="5894" width="11.5703125" style="748" customWidth="1"/>
    <col min="5895" max="5895" width="10.85546875" style="748" customWidth="1"/>
    <col min="5896" max="5897" width="10.42578125" style="748" customWidth="1"/>
    <col min="5898" max="5898" width="12.5703125" style="748" customWidth="1"/>
    <col min="5899" max="5899" width="10.5703125" style="748" customWidth="1"/>
    <col min="5900" max="5900" width="11.42578125" style="748" customWidth="1"/>
    <col min="5901" max="5901" width="1.7109375" style="748" customWidth="1"/>
    <col min="5902" max="5902" width="11" style="748" customWidth="1"/>
    <col min="5903" max="5903" width="10.85546875" style="748" customWidth="1"/>
    <col min="5904" max="6130" width="9.140625" style="748"/>
    <col min="6131" max="6131" width="59.7109375" style="748" customWidth="1"/>
    <col min="6132" max="6138" width="10.5703125" style="748" customWidth="1"/>
    <col min="6139" max="6144" width="9.140625" style="748"/>
    <col min="6145" max="6145" width="5" style="748" customWidth="1"/>
    <col min="6146" max="6146" width="45.85546875" style="748" customWidth="1"/>
    <col min="6147" max="6147" width="12.7109375" style="748" customWidth="1"/>
    <col min="6148" max="6148" width="11.5703125" style="748" customWidth="1"/>
    <col min="6149" max="6149" width="11.28515625" style="748" customWidth="1"/>
    <col min="6150" max="6150" width="11.5703125" style="748" customWidth="1"/>
    <col min="6151" max="6151" width="10.85546875" style="748" customWidth="1"/>
    <col min="6152" max="6153" width="10.42578125" style="748" customWidth="1"/>
    <col min="6154" max="6154" width="12.5703125" style="748" customWidth="1"/>
    <col min="6155" max="6155" width="10.5703125" style="748" customWidth="1"/>
    <col min="6156" max="6156" width="11.42578125" style="748" customWidth="1"/>
    <col min="6157" max="6157" width="1.7109375" style="748" customWidth="1"/>
    <col min="6158" max="6158" width="11" style="748" customWidth="1"/>
    <col min="6159" max="6159" width="10.85546875" style="748" customWidth="1"/>
    <col min="6160" max="6386" width="9.140625" style="748"/>
    <col min="6387" max="6387" width="59.7109375" style="748" customWidth="1"/>
    <col min="6388" max="6394" width="10.5703125" style="748" customWidth="1"/>
    <col min="6395" max="6400" width="9.140625" style="748"/>
    <col min="6401" max="6401" width="5" style="748" customWidth="1"/>
    <col min="6402" max="6402" width="45.85546875" style="748" customWidth="1"/>
    <col min="6403" max="6403" width="12.7109375" style="748" customWidth="1"/>
    <col min="6404" max="6404" width="11.5703125" style="748" customWidth="1"/>
    <col min="6405" max="6405" width="11.28515625" style="748" customWidth="1"/>
    <col min="6406" max="6406" width="11.5703125" style="748" customWidth="1"/>
    <col min="6407" max="6407" width="10.85546875" style="748" customWidth="1"/>
    <col min="6408" max="6409" width="10.42578125" style="748" customWidth="1"/>
    <col min="6410" max="6410" width="12.5703125" style="748" customWidth="1"/>
    <col min="6411" max="6411" width="10.5703125" style="748" customWidth="1"/>
    <col min="6412" max="6412" width="11.42578125" style="748" customWidth="1"/>
    <col min="6413" max="6413" width="1.7109375" style="748" customWidth="1"/>
    <col min="6414" max="6414" width="11" style="748" customWidth="1"/>
    <col min="6415" max="6415" width="10.85546875" style="748" customWidth="1"/>
    <col min="6416" max="6642" width="9.140625" style="748"/>
    <col min="6643" max="6643" width="59.7109375" style="748" customWidth="1"/>
    <col min="6644" max="6650" width="10.5703125" style="748" customWidth="1"/>
    <col min="6651" max="6656" width="9.140625" style="748"/>
    <col min="6657" max="6657" width="5" style="748" customWidth="1"/>
    <col min="6658" max="6658" width="45.85546875" style="748" customWidth="1"/>
    <col min="6659" max="6659" width="12.7109375" style="748" customWidth="1"/>
    <col min="6660" max="6660" width="11.5703125" style="748" customWidth="1"/>
    <col min="6661" max="6661" width="11.28515625" style="748" customWidth="1"/>
    <col min="6662" max="6662" width="11.5703125" style="748" customWidth="1"/>
    <col min="6663" max="6663" width="10.85546875" style="748" customWidth="1"/>
    <col min="6664" max="6665" width="10.42578125" style="748" customWidth="1"/>
    <col min="6666" max="6666" width="12.5703125" style="748" customWidth="1"/>
    <col min="6667" max="6667" width="10.5703125" style="748" customWidth="1"/>
    <col min="6668" max="6668" width="11.42578125" style="748" customWidth="1"/>
    <col min="6669" max="6669" width="1.7109375" style="748" customWidth="1"/>
    <col min="6670" max="6670" width="11" style="748" customWidth="1"/>
    <col min="6671" max="6671" width="10.85546875" style="748" customWidth="1"/>
    <col min="6672" max="6898" width="9.140625" style="748"/>
    <col min="6899" max="6899" width="59.7109375" style="748" customWidth="1"/>
    <col min="6900" max="6906" width="10.5703125" style="748" customWidth="1"/>
    <col min="6907" max="6912" width="9.140625" style="748"/>
    <col min="6913" max="6913" width="5" style="748" customWidth="1"/>
    <col min="6914" max="6914" width="45.85546875" style="748" customWidth="1"/>
    <col min="6915" max="6915" width="12.7109375" style="748" customWidth="1"/>
    <col min="6916" max="6916" width="11.5703125" style="748" customWidth="1"/>
    <col min="6917" max="6917" width="11.28515625" style="748" customWidth="1"/>
    <col min="6918" max="6918" width="11.5703125" style="748" customWidth="1"/>
    <col min="6919" max="6919" width="10.85546875" style="748" customWidth="1"/>
    <col min="6920" max="6921" width="10.42578125" style="748" customWidth="1"/>
    <col min="6922" max="6922" width="12.5703125" style="748" customWidth="1"/>
    <col min="6923" max="6923" width="10.5703125" style="748" customWidth="1"/>
    <col min="6924" max="6924" width="11.42578125" style="748" customWidth="1"/>
    <col min="6925" max="6925" width="1.7109375" style="748" customWidth="1"/>
    <col min="6926" max="6926" width="11" style="748" customWidth="1"/>
    <col min="6927" max="6927" width="10.85546875" style="748" customWidth="1"/>
    <col min="6928" max="7154" width="9.140625" style="748"/>
    <col min="7155" max="7155" width="59.7109375" style="748" customWidth="1"/>
    <col min="7156" max="7162" width="10.5703125" style="748" customWidth="1"/>
    <col min="7163" max="7168" width="9.140625" style="748"/>
    <col min="7169" max="7169" width="5" style="748" customWidth="1"/>
    <col min="7170" max="7170" width="45.85546875" style="748" customWidth="1"/>
    <col min="7171" max="7171" width="12.7109375" style="748" customWidth="1"/>
    <col min="7172" max="7172" width="11.5703125" style="748" customWidth="1"/>
    <col min="7173" max="7173" width="11.28515625" style="748" customWidth="1"/>
    <col min="7174" max="7174" width="11.5703125" style="748" customWidth="1"/>
    <col min="7175" max="7175" width="10.85546875" style="748" customWidth="1"/>
    <col min="7176" max="7177" width="10.42578125" style="748" customWidth="1"/>
    <col min="7178" max="7178" width="12.5703125" style="748" customWidth="1"/>
    <col min="7179" max="7179" width="10.5703125" style="748" customWidth="1"/>
    <col min="7180" max="7180" width="11.42578125" style="748" customWidth="1"/>
    <col min="7181" max="7181" width="1.7109375" style="748" customWidth="1"/>
    <col min="7182" max="7182" width="11" style="748" customWidth="1"/>
    <col min="7183" max="7183" width="10.85546875" style="748" customWidth="1"/>
    <col min="7184" max="7410" width="9.140625" style="748"/>
    <col min="7411" max="7411" width="59.7109375" style="748" customWidth="1"/>
    <col min="7412" max="7418" width="10.5703125" style="748" customWidth="1"/>
    <col min="7419" max="7424" width="9.140625" style="748"/>
    <col min="7425" max="7425" width="5" style="748" customWidth="1"/>
    <col min="7426" max="7426" width="45.85546875" style="748" customWidth="1"/>
    <col min="7427" max="7427" width="12.7109375" style="748" customWidth="1"/>
    <col min="7428" max="7428" width="11.5703125" style="748" customWidth="1"/>
    <col min="7429" max="7429" width="11.28515625" style="748" customWidth="1"/>
    <col min="7430" max="7430" width="11.5703125" style="748" customWidth="1"/>
    <col min="7431" max="7431" width="10.85546875" style="748" customWidth="1"/>
    <col min="7432" max="7433" width="10.42578125" style="748" customWidth="1"/>
    <col min="7434" max="7434" width="12.5703125" style="748" customWidth="1"/>
    <col min="7435" max="7435" width="10.5703125" style="748" customWidth="1"/>
    <col min="7436" max="7436" width="11.42578125" style="748" customWidth="1"/>
    <col min="7437" max="7437" width="1.7109375" style="748" customWidth="1"/>
    <col min="7438" max="7438" width="11" style="748" customWidth="1"/>
    <col min="7439" max="7439" width="10.85546875" style="748" customWidth="1"/>
    <col min="7440" max="7666" width="9.140625" style="748"/>
    <col min="7667" max="7667" width="59.7109375" style="748" customWidth="1"/>
    <col min="7668" max="7674" width="10.5703125" style="748" customWidth="1"/>
    <col min="7675" max="7680" width="9.140625" style="748"/>
    <col min="7681" max="7681" width="5" style="748" customWidth="1"/>
    <col min="7682" max="7682" width="45.85546875" style="748" customWidth="1"/>
    <col min="7683" max="7683" width="12.7109375" style="748" customWidth="1"/>
    <col min="7684" max="7684" width="11.5703125" style="748" customWidth="1"/>
    <col min="7685" max="7685" width="11.28515625" style="748" customWidth="1"/>
    <col min="7686" max="7686" width="11.5703125" style="748" customWidth="1"/>
    <col min="7687" max="7687" width="10.85546875" style="748" customWidth="1"/>
    <col min="7688" max="7689" width="10.42578125" style="748" customWidth="1"/>
    <col min="7690" max="7690" width="12.5703125" style="748" customWidth="1"/>
    <col min="7691" max="7691" width="10.5703125" style="748" customWidth="1"/>
    <col min="7692" max="7692" width="11.42578125" style="748" customWidth="1"/>
    <col min="7693" max="7693" width="1.7109375" style="748" customWidth="1"/>
    <col min="7694" max="7694" width="11" style="748" customWidth="1"/>
    <col min="7695" max="7695" width="10.85546875" style="748" customWidth="1"/>
    <col min="7696" max="7922" width="9.140625" style="748"/>
    <col min="7923" max="7923" width="59.7109375" style="748" customWidth="1"/>
    <col min="7924" max="7930" width="10.5703125" style="748" customWidth="1"/>
    <col min="7931" max="7936" width="9.140625" style="748"/>
    <col min="7937" max="7937" width="5" style="748" customWidth="1"/>
    <col min="7938" max="7938" width="45.85546875" style="748" customWidth="1"/>
    <col min="7939" max="7939" width="12.7109375" style="748" customWidth="1"/>
    <col min="7940" max="7940" width="11.5703125" style="748" customWidth="1"/>
    <col min="7941" max="7941" width="11.28515625" style="748" customWidth="1"/>
    <col min="7942" max="7942" width="11.5703125" style="748" customWidth="1"/>
    <col min="7943" max="7943" width="10.85546875" style="748" customWidth="1"/>
    <col min="7944" max="7945" width="10.42578125" style="748" customWidth="1"/>
    <col min="7946" max="7946" width="12.5703125" style="748" customWidth="1"/>
    <col min="7947" max="7947" width="10.5703125" style="748" customWidth="1"/>
    <col min="7948" max="7948" width="11.42578125" style="748" customWidth="1"/>
    <col min="7949" max="7949" width="1.7109375" style="748" customWidth="1"/>
    <col min="7950" max="7950" width="11" style="748" customWidth="1"/>
    <col min="7951" max="7951" width="10.85546875" style="748" customWidth="1"/>
    <col min="7952" max="8178" width="9.140625" style="748"/>
    <col min="8179" max="8179" width="59.7109375" style="748" customWidth="1"/>
    <col min="8180" max="8186" width="10.5703125" style="748" customWidth="1"/>
    <col min="8187" max="8192" width="9.140625" style="748"/>
    <col min="8193" max="8193" width="5" style="748" customWidth="1"/>
    <col min="8194" max="8194" width="45.85546875" style="748" customWidth="1"/>
    <col min="8195" max="8195" width="12.7109375" style="748" customWidth="1"/>
    <col min="8196" max="8196" width="11.5703125" style="748" customWidth="1"/>
    <col min="8197" max="8197" width="11.28515625" style="748" customWidth="1"/>
    <col min="8198" max="8198" width="11.5703125" style="748" customWidth="1"/>
    <col min="8199" max="8199" width="10.85546875" style="748" customWidth="1"/>
    <col min="8200" max="8201" width="10.42578125" style="748" customWidth="1"/>
    <col min="8202" max="8202" width="12.5703125" style="748" customWidth="1"/>
    <col min="8203" max="8203" width="10.5703125" style="748" customWidth="1"/>
    <col min="8204" max="8204" width="11.42578125" style="748" customWidth="1"/>
    <col min="8205" max="8205" width="1.7109375" style="748" customWidth="1"/>
    <col min="8206" max="8206" width="11" style="748" customWidth="1"/>
    <col min="8207" max="8207" width="10.85546875" style="748" customWidth="1"/>
    <col min="8208" max="8434" width="9.140625" style="748"/>
    <col min="8435" max="8435" width="59.7109375" style="748" customWidth="1"/>
    <col min="8436" max="8442" width="10.5703125" style="748" customWidth="1"/>
    <col min="8443" max="8448" width="9.140625" style="748"/>
    <col min="8449" max="8449" width="5" style="748" customWidth="1"/>
    <col min="8450" max="8450" width="45.85546875" style="748" customWidth="1"/>
    <col min="8451" max="8451" width="12.7109375" style="748" customWidth="1"/>
    <col min="8452" max="8452" width="11.5703125" style="748" customWidth="1"/>
    <col min="8453" max="8453" width="11.28515625" style="748" customWidth="1"/>
    <col min="8454" max="8454" width="11.5703125" style="748" customWidth="1"/>
    <col min="8455" max="8455" width="10.85546875" style="748" customWidth="1"/>
    <col min="8456" max="8457" width="10.42578125" style="748" customWidth="1"/>
    <col min="8458" max="8458" width="12.5703125" style="748" customWidth="1"/>
    <col min="8459" max="8459" width="10.5703125" style="748" customWidth="1"/>
    <col min="8460" max="8460" width="11.42578125" style="748" customWidth="1"/>
    <col min="8461" max="8461" width="1.7109375" style="748" customWidth="1"/>
    <col min="8462" max="8462" width="11" style="748" customWidth="1"/>
    <col min="8463" max="8463" width="10.85546875" style="748" customWidth="1"/>
    <col min="8464" max="8690" width="9.140625" style="748"/>
    <col min="8691" max="8691" width="59.7109375" style="748" customWidth="1"/>
    <col min="8692" max="8698" width="10.5703125" style="748" customWidth="1"/>
    <col min="8699" max="8704" width="9.140625" style="748"/>
    <col min="8705" max="8705" width="5" style="748" customWidth="1"/>
    <col min="8706" max="8706" width="45.85546875" style="748" customWidth="1"/>
    <col min="8707" max="8707" width="12.7109375" style="748" customWidth="1"/>
    <col min="8708" max="8708" width="11.5703125" style="748" customWidth="1"/>
    <col min="8709" max="8709" width="11.28515625" style="748" customWidth="1"/>
    <col min="8710" max="8710" width="11.5703125" style="748" customWidth="1"/>
    <col min="8711" max="8711" width="10.85546875" style="748" customWidth="1"/>
    <col min="8712" max="8713" width="10.42578125" style="748" customWidth="1"/>
    <col min="8714" max="8714" width="12.5703125" style="748" customWidth="1"/>
    <col min="8715" max="8715" width="10.5703125" style="748" customWidth="1"/>
    <col min="8716" max="8716" width="11.42578125" style="748" customWidth="1"/>
    <col min="8717" max="8717" width="1.7109375" style="748" customWidth="1"/>
    <col min="8718" max="8718" width="11" style="748" customWidth="1"/>
    <col min="8719" max="8719" width="10.85546875" style="748" customWidth="1"/>
    <col min="8720" max="8946" width="9.140625" style="748"/>
    <col min="8947" max="8947" width="59.7109375" style="748" customWidth="1"/>
    <col min="8948" max="8954" width="10.5703125" style="748" customWidth="1"/>
    <col min="8955" max="8960" width="9.140625" style="748"/>
    <col min="8961" max="8961" width="5" style="748" customWidth="1"/>
    <col min="8962" max="8962" width="45.85546875" style="748" customWidth="1"/>
    <col min="8963" max="8963" width="12.7109375" style="748" customWidth="1"/>
    <col min="8964" max="8964" width="11.5703125" style="748" customWidth="1"/>
    <col min="8965" max="8965" width="11.28515625" style="748" customWidth="1"/>
    <col min="8966" max="8966" width="11.5703125" style="748" customWidth="1"/>
    <col min="8967" max="8967" width="10.85546875" style="748" customWidth="1"/>
    <col min="8968" max="8969" width="10.42578125" style="748" customWidth="1"/>
    <col min="8970" max="8970" width="12.5703125" style="748" customWidth="1"/>
    <col min="8971" max="8971" width="10.5703125" style="748" customWidth="1"/>
    <col min="8972" max="8972" width="11.42578125" style="748" customWidth="1"/>
    <col min="8973" max="8973" width="1.7109375" style="748" customWidth="1"/>
    <col min="8974" max="8974" width="11" style="748" customWidth="1"/>
    <col min="8975" max="8975" width="10.85546875" style="748" customWidth="1"/>
    <col min="8976" max="9202" width="9.140625" style="748"/>
    <col min="9203" max="9203" width="59.7109375" style="748" customWidth="1"/>
    <col min="9204" max="9210" width="10.5703125" style="748" customWidth="1"/>
    <col min="9211" max="9216" width="9.140625" style="748"/>
    <col min="9217" max="9217" width="5" style="748" customWidth="1"/>
    <col min="9218" max="9218" width="45.85546875" style="748" customWidth="1"/>
    <col min="9219" max="9219" width="12.7109375" style="748" customWidth="1"/>
    <col min="9220" max="9220" width="11.5703125" style="748" customWidth="1"/>
    <col min="9221" max="9221" width="11.28515625" style="748" customWidth="1"/>
    <col min="9222" max="9222" width="11.5703125" style="748" customWidth="1"/>
    <col min="9223" max="9223" width="10.85546875" style="748" customWidth="1"/>
    <col min="9224" max="9225" width="10.42578125" style="748" customWidth="1"/>
    <col min="9226" max="9226" width="12.5703125" style="748" customWidth="1"/>
    <col min="9227" max="9227" width="10.5703125" style="748" customWidth="1"/>
    <col min="9228" max="9228" width="11.42578125" style="748" customWidth="1"/>
    <col min="9229" max="9229" width="1.7109375" style="748" customWidth="1"/>
    <col min="9230" max="9230" width="11" style="748" customWidth="1"/>
    <col min="9231" max="9231" width="10.85546875" style="748" customWidth="1"/>
    <col min="9232" max="9458" width="9.140625" style="748"/>
    <col min="9459" max="9459" width="59.7109375" style="748" customWidth="1"/>
    <col min="9460" max="9466" width="10.5703125" style="748" customWidth="1"/>
    <col min="9467" max="9472" width="9.140625" style="748"/>
    <col min="9473" max="9473" width="5" style="748" customWidth="1"/>
    <col min="9474" max="9474" width="45.85546875" style="748" customWidth="1"/>
    <col min="9475" max="9475" width="12.7109375" style="748" customWidth="1"/>
    <col min="9476" max="9476" width="11.5703125" style="748" customWidth="1"/>
    <col min="9477" max="9477" width="11.28515625" style="748" customWidth="1"/>
    <col min="9478" max="9478" width="11.5703125" style="748" customWidth="1"/>
    <col min="9479" max="9479" width="10.85546875" style="748" customWidth="1"/>
    <col min="9480" max="9481" width="10.42578125" style="748" customWidth="1"/>
    <col min="9482" max="9482" width="12.5703125" style="748" customWidth="1"/>
    <col min="9483" max="9483" width="10.5703125" style="748" customWidth="1"/>
    <col min="9484" max="9484" width="11.42578125" style="748" customWidth="1"/>
    <col min="9485" max="9485" width="1.7109375" style="748" customWidth="1"/>
    <col min="9486" max="9486" width="11" style="748" customWidth="1"/>
    <col min="9487" max="9487" width="10.85546875" style="748" customWidth="1"/>
    <col min="9488" max="9714" width="9.140625" style="748"/>
    <col min="9715" max="9715" width="59.7109375" style="748" customWidth="1"/>
    <col min="9716" max="9722" width="10.5703125" style="748" customWidth="1"/>
    <col min="9723" max="9728" width="9.140625" style="748"/>
    <col min="9729" max="9729" width="5" style="748" customWidth="1"/>
    <col min="9730" max="9730" width="45.85546875" style="748" customWidth="1"/>
    <col min="9731" max="9731" width="12.7109375" style="748" customWidth="1"/>
    <col min="9732" max="9732" width="11.5703125" style="748" customWidth="1"/>
    <col min="9733" max="9733" width="11.28515625" style="748" customWidth="1"/>
    <col min="9734" max="9734" width="11.5703125" style="748" customWidth="1"/>
    <col min="9735" max="9735" width="10.85546875" style="748" customWidth="1"/>
    <col min="9736" max="9737" width="10.42578125" style="748" customWidth="1"/>
    <col min="9738" max="9738" width="12.5703125" style="748" customWidth="1"/>
    <col min="9739" max="9739" width="10.5703125" style="748" customWidth="1"/>
    <col min="9740" max="9740" width="11.42578125" style="748" customWidth="1"/>
    <col min="9741" max="9741" width="1.7109375" style="748" customWidth="1"/>
    <col min="9742" max="9742" width="11" style="748" customWidth="1"/>
    <col min="9743" max="9743" width="10.85546875" style="748" customWidth="1"/>
    <col min="9744" max="9970" width="9.140625" style="748"/>
    <col min="9971" max="9971" width="59.7109375" style="748" customWidth="1"/>
    <col min="9972" max="9978" width="10.5703125" style="748" customWidth="1"/>
    <col min="9979" max="9984" width="9.140625" style="748"/>
    <col min="9985" max="9985" width="5" style="748" customWidth="1"/>
    <col min="9986" max="9986" width="45.85546875" style="748" customWidth="1"/>
    <col min="9987" max="9987" width="12.7109375" style="748" customWidth="1"/>
    <col min="9988" max="9988" width="11.5703125" style="748" customWidth="1"/>
    <col min="9989" max="9989" width="11.28515625" style="748" customWidth="1"/>
    <col min="9990" max="9990" width="11.5703125" style="748" customWidth="1"/>
    <col min="9991" max="9991" width="10.85546875" style="748" customWidth="1"/>
    <col min="9992" max="9993" width="10.42578125" style="748" customWidth="1"/>
    <col min="9994" max="9994" width="12.5703125" style="748" customWidth="1"/>
    <col min="9995" max="9995" width="10.5703125" style="748" customWidth="1"/>
    <col min="9996" max="9996" width="11.42578125" style="748" customWidth="1"/>
    <col min="9997" max="9997" width="1.7109375" style="748" customWidth="1"/>
    <col min="9998" max="9998" width="11" style="748" customWidth="1"/>
    <col min="9999" max="9999" width="10.85546875" style="748" customWidth="1"/>
    <col min="10000" max="10226" width="9.140625" style="748"/>
    <col min="10227" max="10227" width="59.7109375" style="748" customWidth="1"/>
    <col min="10228" max="10234" width="10.5703125" style="748" customWidth="1"/>
    <col min="10235" max="10240" width="9.140625" style="748"/>
    <col min="10241" max="10241" width="5" style="748" customWidth="1"/>
    <col min="10242" max="10242" width="45.85546875" style="748" customWidth="1"/>
    <col min="10243" max="10243" width="12.7109375" style="748" customWidth="1"/>
    <col min="10244" max="10244" width="11.5703125" style="748" customWidth="1"/>
    <col min="10245" max="10245" width="11.28515625" style="748" customWidth="1"/>
    <col min="10246" max="10246" width="11.5703125" style="748" customWidth="1"/>
    <col min="10247" max="10247" width="10.85546875" style="748" customWidth="1"/>
    <col min="10248" max="10249" width="10.42578125" style="748" customWidth="1"/>
    <col min="10250" max="10250" width="12.5703125" style="748" customWidth="1"/>
    <col min="10251" max="10251" width="10.5703125" style="748" customWidth="1"/>
    <col min="10252" max="10252" width="11.42578125" style="748" customWidth="1"/>
    <col min="10253" max="10253" width="1.7109375" style="748" customWidth="1"/>
    <col min="10254" max="10254" width="11" style="748" customWidth="1"/>
    <col min="10255" max="10255" width="10.85546875" style="748" customWidth="1"/>
    <col min="10256" max="10482" width="9.140625" style="748"/>
    <col min="10483" max="10483" width="59.7109375" style="748" customWidth="1"/>
    <col min="10484" max="10490" width="10.5703125" style="748" customWidth="1"/>
    <col min="10491" max="10496" width="9.140625" style="748"/>
    <col min="10497" max="10497" width="5" style="748" customWidth="1"/>
    <col min="10498" max="10498" width="45.85546875" style="748" customWidth="1"/>
    <col min="10499" max="10499" width="12.7109375" style="748" customWidth="1"/>
    <col min="10500" max="10500" width="11.5703125" style="748" customWidth="1"/>
    <col min="10501" max="10501" width="11.28515625" style="748" customWidth="1"/>
    <col min="10502" max="10502" width="11.5703125" style="748" customWidth="1"/>
    <col min="10503" max="10503" width="10.85546875" style="748" customWidth="1"/>
    <col min="10504" max="10505" width="10.42578125" style="748" customWidth="1"/>
    <col min="10506" max="10506" width="12.5703125" style="748" customWidth="1"/>
    <col min="10507" max="10507" width="10.5703125" style="748" customWidth="1"/>
    <col min="10508" max="10508" width="11.42578125" style="748" customWidth="1"/>
    <col min="10509" max="10509" width="1.7109375" style="748" customWidth="1"/>
    <col min="10510" max="10510" width="11" style="748" customWidth="1"/>
    <col min="10511" max="10511" width="10.85546875" style="748" customWidth="1"/>
    <col min="10512" max="10738" width="9.140625" style="748"/>
    <col min="10739" max="10739" width="59.7109375" style="748" customWidth="1"/>
    <col min="10740" max="10746" width="10.5703125" style="748" customWidth="1"/>
    <col min="10747" max="10752" width="9.140625" style="748"/>
    <col min="10753" max="10753" width="5" style="748" customWidth="1"/>
    <col min="10754" max="10754" width="45.85546875" style="748" customWidth="1"/>
    <col min="10755" max="10755" width="12.7109375" style="748" customWidth="1"/>
    <col min="10756" max="10756" width="11.5703125" style="748" customWidth="1"/>
    <col min="10757" max="10757" width="11.28515625" style="748" customWidth="1"/>
    <col min="10758" max="10758" width="11.5703125" style="748" customWidth="1"/>
    <col min="10759" max="10759" width="10.85546875" style="748" customWidth="1"/>
    <col min="10760" max="10761" width="10.42578125" style="748" customWidth="1"/>
    <col min="10762" max="10762" width="12.5703125" style="748" customWidth="1"/>
    <col min="10763" max="10763" width="10.5703125" style="748" customWidth="1"/>
    <col min="10764" max="10764" width="11.42578125" style="748" customWidth="1"/>
    <col min="10765" max="10765" width="1.7109375" style="748" customWidth="1"/>
    <col min="10766" max="10766" width="11" style="748" customWidth="1"/>
    <col min="10767" max="10767" width="10.85546875" style="748" customWidth="1"/>
    <col min="10768" max="10994" width="9.140625" style="748"/>
    <col min="10995" max="10995" width="59.7109375" style="748" customWidth="1"/>
    <col min="10996" max="11002" width="10.5703125" style="748" customWidth="1"/>
    <col min="11003" max="11008" width="9.140625" style="748"/>
    <col min="11009" max="11009" width="5" style="748" customWidth="1"/>
    <col min="11010" max="11010" width="45.85546875" style="748" customWidth="1"/>
    <col min="11011" max="11011" width="12.7109375" style="748" customWidth="1"/>
    <col min="11012" max="11012" width="11.5703125" style="748" customWidth="1"/>
    <col min="11013" max="11013" width="11.28515625" style="748" customWidth="1"/>
    <col min="11014" max="11014" width="11.5703125" style="748" customWidth="1"/>
    <col min="11015" max="11015" width="10.85546875" style="748" customWidth="1"/>
    <col min="11016" max="11017" width="10.42578125" style="748" customWidth="1"/>
    <col min="11018" max="11018" width="12.5703125" style="748" customWidth="1"/>
    <col min="11019" max="11019" width="10.5703125" style="748" customWidth="1"/>
    <col min="11020" max="11020" width="11.42578125" style="748" customWidth="1"/>
    <col min="11021" max="11021" width="1.7109375" style="748" customWidth="1"/>
    <col min="11022" max="11022" width="11" style="748" customWidth="1"/>
    <col min="11023" max="11023" width="10.85546875" style="748" customWidth="1"/>
    <col min="11024" max="11250" width="9.140625" style="748"/>
    <col min="11251" max="11251" width="59.7109375" style="748" customWidth="1"/>
    <col min="11252" max="11258" width="10.5703125" style="748" customWidth="1"/>
    <col min="11259" max="11264" width="9.140625" style="748"/>
    <col min="11265" max="11265" width="5" style="748" customWidth="1"/>
    <col min="11266" max="11266" width="45.85546875" style="748" customWidth="1"/>
    <col min="11267" max="11267" width="12.7109375" style="748" customWidth="1"/>
    <col min="11268" max="11268" width="11.5703125" style="748" customWidth="1"/>
    <col min="11269" max="11269" width="11.28515625" style="748" customWidth="1"/>
    <col min="11270" max="11270" width="11.5703125" style="748" customWidth="1"/>
    <col min="11271" max="11271" width="10.85546875" style="748" customWidth="1"/>
    <col min="11272" max="11273" width="10.42578125" style="748" customWidth="1"/>
    <col min="11274" max="11274" width="12.5703125" style="748" customWidth="1"/>
    <col min="11275" max="11275" width="10.5703125" style="748" customWidth="1"/>
    <col min="11276" max="11276" width="11.42578125" style="748" customWidth="1"/>
    <col min="11277" max="11277" width="1.7109375" style="748" customWidth="1"/>
    <col min="11278" max="11278" width="11" style="748" customWidth="1"/>
    <col min="11279" max="11279" width="10.85546875" style="748" customWidth="1"/>
    <col min="11280" max="11506" width="9.140625" style="748"/>
    <col min="11507" max="11507" width="59.7109375" style="748" customWidth="1"/>
    <col min="11508" max="11514" width="10.5703125" style="748" customWidth="1"/>
    <col min="11515" max="11520" width="9.140625" style="748"/>
    <col min="11521" max="11521" width="5" style="748" customWidth="1"/>
    <col min="11522" max="11522" width="45.85546875" style="748" customWidth="1"/>
    <col min="11523" max="11523" width="12.7109375" style="748" customWidth="1"/>
    <col min="11524" max="11524" width="11.5703125" style="748" customWidth="1"/>
    <col min="11525" max="11525" width="11.28515625" style="748" customWidth="1"/>
    <col min="11526" max="11526" width="11.5703125" style="748" customWidth="1"/>
    <col min="11527" max="11527" width="10.85546875" style="748" customWidth="1"/>
    <col min="11528" max="11529" width="10.42578125" style="748" customWidth="1"/>
    <col min="11530" max="11530" width="12.5703125" style="748" customWidth="1"/>
    <col min="11531" max="11531" width="10.5703125" style="748" customWidth="1"/>
    <col min="11532" max="11532" width="11.42578125" style="748" customWidth="1"/>
    <col min="11533" max="11533" width="1.7109375" style="748" customWidth="1"/>
    <col min="11534" max="11534" width="11" style="748" customWidth="1"/>
    <col min="11535" max="11535" width="10.85546875" style="748" customWidth="1"/>
    <col min="11536" max="11762" width="9.140625" style="748"/>
    <col min="11763" max="11763" width="59.7109375" style="748" customWidth="1"/>
    <col min="11764" max="11770" width="10.5703125" style="748" customWidth="1"/>
    <col min="11771" max="11776" width="9.140625" style="748"/>
    <col min="11777" max="11777" width="5" style="748" customWidth="1"/>
    <col min="11778" max="11778" width="45.85546875" style="748" customWidth="1"/>
    <col min="11779" max="11779" width="12.7109375" style="748" customWidth="1"/>
    <col min="11780" max="11780" width="11.5703125" style="748" customWidth="1"/>
    <col min="11781" max="11781" width="11.28515625" style="748" customWidth="1"/>
    <col min="11782" max="11782" width="11.5703125" style="748" customWidth="1"/>
    <col min="11783" max="11783" width="10.85546875" style="748" customWidth="1"/>
    <col min="11784" max="11785" width="10.42578125" style="748" customWidth="1"/>
    <col min="11786" max="11786" width="12.5703125" style="748" customWidth="1"/>
    <col min="11787" max="11787" width="10.5703125" style="748" customWidth="1"/>
    <col min="11788" max="11788" width="11.42578125" style="748" customWidth="1"/>
    <col min="11789" max="11789" width="1.7109375" style="748" customWidth="1"/>
    <col min="11790" max="11790" width="11" style="748" customWidth="1"/>
    <col min="11791" max="11791" width="10.85546875" style="748" customWidth="1"/>
    <col min="11792" max="12018" width="9.140625" style="748"/>
    <col min="12019" max="12019" width="59.7109375" style="748" customWidth="1"/>
    <col min="12020" max="12026" width="10.5703125" style="748" customWidth="1"/>
    <col min="12027" max="12032" width="9.140625" style="748"/>
    <col min="12033" max="12033" width="5" style="748" customWidth="1"/>
    <col min="12034" max="12034" width="45.85546875" style="748" customWidth="1"/>
    <col min="12035" max="12035" width="12.7109375" style="748" customWidth="1"/>
    <col min="12036" max="12036" width="11.5703125" style="748" customWidth="1"/>
    <col min="12037" max="12037" width="11.28515625" style="748" customWidth="1"/>
    <col min="12038" max="12038" width="11.5703125" style="748" customWidth="1"/>
    <col min="12039" max="12039" width="10.85546875" style="748" customWidth="1"/>
    <col min="12040" max="12041" width="10.42578125" style="748" customWidth="1"/>
    <col min="12042" max="12042" width="12.5703125" style="748" customWidth="1"/>
    <col min="12043" max="12043" width="10.5703125" style="748" customWidth="1"/>
    <col min="12044" max="12044" width="11.42578125" style="748" customWidth="1"/>
    <col min="12045" max="12045" width="1.7109375" style="748" customWidth="1"/>
    <col min="12046" max="12046" width="11" style="748" customWidth="1"/>
    <col min="12047" max="12047" width="10.85546875" style="748" customWidth="1"/>
    <col min="12048" max="12274" width="9.140625" style="748"/>
    <col min="12275" max="12275" width="59.7109375" style="748" customWidth="1"/>
    <col min="12276" max="12282" width="10.5703125" style="748" customWidth="1"/>
    <col min="12283" max="12288" width="9.140625" style="748"/>
    <col min="12289" max="12289" width="5" style="748" customWidth="1"/>
    <col min="12290" max="12290" width="45.85546875" style="748" customWidth="1"/>
    <col min="12291" max="12291" width="12.7109375" style="748" customWidth="1"/>
    <col min="12292" max="12292" width="11.5703125" style="748" customWidth="1"/>
    <col min="12293" max="12293" width="11.28515625" style="748" customWidth="1"/>
    <col min="12294" max="12294" width="11.5703125" style="748" customWidth="1"/>
    <col min="12295" max="12295" width="10.85546875" style="748" customWidth="1"/>
    <col min="12296" max="12297" width="10.42578125" style="748" customWidth="1"/>
    <col min="12298" max="12298" width="12.5703125" style="748" customWidth="1"/>
    <col min="12299" max="12299" width="10.5703125" style="748" customWidth="1"/>
    <col min="12300" max="12300" width="11.42578125" style="748" customWidth="1"/>
    <col min="12301" max="12301" width="1.7109375" style="748" customWidth="1"/>
    <col min="12302" max="12302" width="11" style="748" customWidth="1"/>
    <col min="12303" max="12303" width="10.85546875" style="748" customWidth="1"/>
    <col min="12304" max="12530" width="9.140625" style="748"/>
    <col min="12531" max="12531" width="59.7109375" style="748" customWidth="1"/>
    <col min="12532" max="12538" width="10.5703125" style="748" customWidth="1"/>
    <col min="12539" max="12544" width="9.140625" style="748"/>
    <col min="12545" max="12545" width="5" style="748" customWidth="1"/>
    <col min="12546" max="12546" width="45.85546875" style="748" customWidth="1"/>
    <col min="12547" max="12547" width="12.7109375" style="748" customWidth="1"/>
    <col min="12548" max="12548" width="11.5703125" style="748" customWidth="1"/>
    <col min="12549" max="12549" width="11.28515625" style="748" customWidth="1"/>
    <col min="12550" max="12550" width="11.5703125" style="748" customWidth="1"/>
    <col min="12551" max="12551" width="10.85546875" style="748" customWidth="1"/>
    <col min="12552" max="12553" width="10.42578125" style="748" customWidth="1"/>
    <col min="12554" max="12554" width="12.5703125" style="748" customWidth="1"/>
    <col min="12555" max="12555" width="10.5703125" style="748" customWidth="1"/>
    <col min="12556" max="12556" width="11.42578125" style="748" customWidth="1"/>
    <col min="12557" max="12557" width="1.7109375" style="748" customWidth="1"/>
    <col min="12558" max="12558" width="11" style="748" customWidth="1"/>
    <col min="12559" max="12559" width="10.85546875" style="748" customWidth="1"/>
    <col min="12560" max="12786" width="9.140625" style="748"/>
    <col min="12787" max="12787" width="59.7109375" style="748" customWidth="1"/>
    <col min="12788" max="12794" width="10.5703125" style="748" customWidth="1"/>
    <col min="12795" max="12800" width="9.140625" style="748"/>
    <col min="12801" max="12801" width="5" style="748" customWidth="1"/>
    <col min="12802" max="12802" width="45.85546875" style="748" customWidth="1"/>
    <col min="12803" max="12803" width="12.7109375" style="748" customWidth="1"/>
    <col min="12804" max="12804" width="11.5703125" style="748" customWidth="1"/>
    <col min="12805" max="12805" width="11.28515625" style="748" customWidth="1"/>
    <col min="12806" max="12806" width="11.5703125" style="748" customWidth="1"/>
    <col min="12807" max="12807" width="10.85546875" style="748" customWidth="1"/>
    <col min="12808" max="12809" width="10.42578125" style="748" customWidth="1"/>
    <col min="12810" max="12810" width="12.5703125" style="748" customWidth="1"/>
    <col min="12811" max="12811" width="10.5703125" style="748" customWidth="1"/>
    <col min="12812" max="12812" width="11.42578125" style="748" customWidth="1"/>
    <col min="12813" max="12813" width="1.7109375" style="748" customWidth="1"/>
    <col min="12814" max="12814" width="11" style="748" customWidth="1"/>
    <col min="12815" max="12815" width="10.85546875" style="748" customWidth="1"/>
    <col min="12816" max="13042" width="9.140625" style="748"/>
    <col min="13043" max="13043" width="59.7109375" style="748" customWidth="1"/>
    <col min="13044" max="13050" width="10.5703125" style="748" customWidth="1"/>
    <col min="13051" max="13056" width="9.140625" style="748"/>
    <col min="13057" max="13057" width="5" style="748" customWidth="1"/>
    <col min="13058" max="13058" width="45.85546875" style="748" customWidth="1"/>
    <col min="13059" max="13059" width="12.7109375" style="748" customWidth="1"/>
    <col min="13060" max="13060" width="11.5703125" style="748" customWidth="1"/>
    <col min="13061" max="13061" width="11.28515625" style="748" customWidth="1"/>
    <col min="13062" max="13062" width="11.5703125" style="748" customWidth="1"/>
    <col min="13063" max="13063" width="10.85546875" style="748" customWidth="1"/>
    <col min="13064" max="13065" width="10.42578125" style="748" customWidth="1"/>
    <col min="13066" max="13066" width="12.5703125" style="748" customWidth="1"/>
    <col min="13067" max="13067" width="10.5703125" style="748" customWidth="1"/>
    <col min="13068" max="13068" width="11.42578125" style="748" customWidth="1"/>
    <col min="13069" max="13069" width="1.7109375" style="748" customWidth="1"/>
    <col min="13070" max="13070" width="11" style="748" customWidth="1"/>
    <col min="13071" max="13071" width="10.85546875" style="748" customWidth="1"/>
    <col min="13072" max="13298" width="9.140625" style="748"/>
    <col min="13299" max="13299" width="59.7109375" style="748" customWidth="1"/>
    <col min="13300" max="13306" width="10.5703125" style="748" customWidth="1"/>
    <col min="13307" max="13312" width="9.140625" style="748"/>
    <col min="13313" max="13313" width="5" style="748" customWidth="1"/>
    <col min="13314" max="13314" width="45.85546875" style="748" customWidth="1"/>
    <col min="13315" max="13315" width="12.7109375" style="748" customWidth="1"/>
    <col min="13316" max="13316" width="11.5703125" style="748" customWidth="1"/>
    <col min="13317" max="13317" width="11.28515625" style="748" customWidth="1"/>
    <col min="13318" max="13318" width="11.5703125" style="748" customWidth="1"/>
    <col min="13319" max="13319" width="10.85546875" style="748" customWidth="1"/>
    <col min="13320" max="13321" width="10.42578125" style="748" customWidth="1"/>
    <col min="13322" max="13322" width="12.5703125" style="748" customWidth="1"/>
    <col min="13323" max="13323" width="10.5703125" style="748" customWidth="1"/>
    <col min="13324" max="13324" width="11.42578125" style="748" customWidth="1"/>
    <col min="13325" max="13325" width="1.7109375" style="748" customWidth="1"/>
    <col min="13326" max="13326" width="11" style="748" customWidth="1"/>
    <col min="13327" max="13327" width="10.85546875" style="748" customWidth="1"/>
    <col min="13328" max="13554" width="9.140625" style="748"/>
    <col min="13555" max="13555" width="59.7109375" style="748" customWidth="1"/>
    <col min="13556" max="13562" width="10.5703125" style="748" customWidth="1"/>
    <col min="13563" max="13568" width="9.140625" style="748"/>
    <col min="13569" max="13569" width="5" style="748" customWidth="1"/>
    <col min="13570" max="13570" width="45.85546875" style="748" customWidth="1"/>
    <col min="13571" max="13571" width="12.7109375" style="748" customWidth="1"/>
    <col min="13572" max="13572" width="11.5703125" style="748" customWidth="1"/>
    <col min="13573" max="13573" width="11.28515625" style="748" customWidth="1"/>
    <col min="13574" max="13574" width="11.5703125" style="748" customWidth="1"/>
    <col min="13575" max="13575" width="10.85546875" style="748" customWidth="1"/>
    <col min="13576" max="13577" width="10.42578125" style="748" customWidth="1"/>
    <col min="13578" max="13578" width="12.5703125" style="748" customWidth="1"/>
    <col min="13579" max="13579" width="10.5703125" style="748" customWidth="1"/>
    <col min="13580" max="13580" width="11.42578125" style="748" customWidth="1"/>
    <col min="13581" max="13581" width="1.7109375" style="748" customWidth="1"/>
    <col min="13582" max="13582" width="11" style="748" customWidth="1"/>
    <col min="13583" max="13583" width="10.85546875" style="748" customWidth="1"/>
    <col min="13584" max="13810" width="9.140625" style="748"/>
    <col min="13811" max="13811" width="59.7109375" style="748" customWidth="1"/>
    <col min="13812" max="13818" width="10.5703125" style="748" customWidth="1"/>
    <col min="13819" max="13824" width="9.140625" style="748"/>
    <col min="13825" max="13825" width="5" style="748" customWidth="1"/>
    <col min="13826" max="13826" width="45.85546875" style="748" customWidth="1"/>
    <col min="13827" max="13827" width="12.7109375" style="748" customWidth="1"/>
    <col min="13828" max="13828" width="11.5703125" style="748" customWidth="1"/>
    <col min="13829" max="13829" width="11.28515625" style="748" customWidth="1"/>
    <col min="13830" max="13830" width="11.5703125" style="748" customWidth="1"/>
    <col min="13831" max="13831" width="10.85546875" style="748" customWidth="1"/>
    <col min="13832" max="13833" width="10.42578125" style="748" customWidth="1"/>
    <col min="13834" max="13834" width="12.5703125" style="748" customWidth="1"/>
    <col min="13835" max="13835" width="10.5703125" style="748" customWidth="1"/>
    <col min="13836" max="13836" width="11.42578125" style="748" customWidth="1"/>
    <col min="13837" max="13837" width="1.7109375" style="748" customWidth="1"/>
    <col min="13838" max="13838" width="11" style="748" customWidth="1"/>
    <col min="13839" max="13839" width="10.85546875" style="748" customWidth="1"/>
    <col min="13840" max="14066" width="9.140625" style="748"/>
    <col min="14067" max="14067" width="59.7109375" style="748" customWidth="1"/>
    <col min="14068" max="14074" width="10.5703125" style="748" customWidth="1"/>
    <col min="14075" max="14080" width="9.140625" style="748"/>
    <col min="14081" max="14081" width="5" style="748" customWidth="1"/>
    <col min="14082" max="14082" width="45.85546875" style="748" customWidth="1"/>
    <col min="14083" max="14083" width="12.7109375" style="748" customWidth="1"/>
    <col min="14084" max="14084" width="11.5703125" style="748" customWidth="1"/>
    <col min="14085" max="14085" width="11.28515625" style="748" customWidth="1"/>
    <col min="14086" max="14086" width="11.5703125" style="748" customWidth="1"/>
    <col min="14087" max="14087" width="10.85546875" style="748" customWidth="1"/>
    <col min="14088" max="14089" width="10.42578125" style="748" customWidth="1"/>
    <col min="14090" max="14090" width="12.5703125" style="748" customWidth="1"/>
    <col min="14091" max="14091" width="10.5703125" style="748" customWidth="1"/>
    <col min="14092" max="14092" width="11.42578125" style="748" customWidth="1"/>
    <col min="14093" max="14093" width="1.7109375" style="748" customWidth="1"/>
    <col min="14094" max="14094" width="11" style="748" customWidth="1"/>
    <col min="14095" max="14095" width="10.85546875" style="748" customWidth="1"/>
    <col min="14096" max="14322" width="9.140625" style="748"/>
    <col min="14323" max="14323" width="59.7109375" style="748" customWidth="1"/>
    <col min="14324" max="14330" width="10.5703125" style="748" customWidth="1"/>
    <col min="14331" max="14336" width="9.140625" style="748"/>
    <col min="14337" max="14337" width="5" style="748" customWidth="1"/>
    <col min="14338" max="14338" width="45.85546875" style="748" customWidth="1"/>
    <col min="14339" max="14339" width="12.7109375" style="748" customWidth="1"/>
    <col min="14340" max="14340" width="11.5703125" style="748" customWidth="1"/>
    <col min="14341" max="14341" width="11.28515625" style="748" customWidth="1"/>
    <col min="14342" max="14342" width="11.5703125" style="748" customWidth="1"/>
    <col min="14343" max="14343" width="10.85546875" style="748" customWidth="1"/>
    <col min="14344" max="14345" width="10.42578125" style="748" customWidth="1"/>
    <col min="14346" max="14346" width="12.5703125" style="748" customWidth="1"/>
    <col min="14347" max="14347" width="10.5703125" style="748" customWidth="1"/>
    <col min="14348" max="14348" width="11.42578125" style="748" customWidth="1"/>
    <col min="14349" max="14349" width="1.7109375" style="748" customWidth="1"/>
    <col min="14350" max="14350" width="11" style="748" customWidth="1"/>
    <col min="14351" max="14351" width="10.85546875" style="748" customWidth="1"/>
    <col min="14352" max="14578" width="9.140625" style="748"/>
    <col min="14579" max="14579" width="59.7109375" style="748" customWidth="1"/>
    <col min="14580" max="14586" width="10.5703125" style="748" customWidth="1"/>
    <col min="14587" max="14592" width="9.140625" style="748"/>
    <col min="14593" max="14593" width="5" style="748" customWidth="1"/>
    <col min="14594" max="14594" width="45.85546875" style="748" customWidth="1"/>
    <col min="14595" max="14595" width="12.7109375" style="748" customWidth="1"/>
    <col min="14596" max="14596" width="11.5703125" style="748" customWidth="1"/>
    <col min="14597" max="14597" width="11.28515625" style="748" customWidth="1"/>
    <col min="14598" max="14598" width="11.5703125" style="748" customWidth="1"/>
    <col min="14599" max="14599" width="10.85546875" style="748" customWidth="1"/>
    <col min="14600" max="14601" width="10.42578125" style="748" customWidth="1"/>
    <col min="14602" max="14602" width="12.5703125" style="748" customWidth="1"/>
    <col min="14603" max="14603" width="10.5703125" style="748" customWidth="1"/>
    <col min="14604" max="14604" width="11.42578125" style="748" customWidth="1"/>
    <col min="14605" max="14605" width="1.7109375" style="748" customWidth="1"/>
    <col min="14606" max="14606" width="11" style="748" customWidth="1"/>
    <col min="14607" max="14607" width="10.85546875" style="748" customWidth="1"/>
    <col min="14608" max="14834" width="9.140625" style="748"/>
    <col min="14835" max="14835" width="59.7109375" style="748" customWidth="1"/>
    <col min="14836" max="14842" width="10.5703125" style="748" customWidth="1"/>
    <col min="14843" max="14848" width="9.140625" style="748"/>
    <col min="14849" max="14849" width="5" style="748" customWidth="1"/>
    <col min="14850" max="14850" width="45.85546875" style="748" customWidth="1"/>
    <col min="14851" max="14851" width="12.7109375" style="748" customWidth="1"/>
    <col min="14852" max="14852" width="11.5703125" style="748" customWidth="1"/>
    <col min="14853" max="14853" width="11.28515625" style="748" customWidth="1"/>
    <col min="14854" max="14854" width="11.5703125" style="748" customWidth="1"/>
    <col min="14855" max="14855" width="10.85546875" style="748" customWidth="1"/>
    <col min="14856" max="14857" width="10.42578125" style="748" customWidth="1"/>
    <col min="14858" max="14858" width="12.5703125" style="748" customWidth="1"/>
    <col min="14859" max="14859" width="10.5703125" style="748" customWidth="1"/>
    <col min="14860" max="14860" width="11.42578125" style="748" customWidth="1"/>
    <col min="14861" max="14861" width="1.7109375" style="748" customWidth="1"/>
    <col min="14862" max="14862" width="11" style="748" customWidth="1"/>
    <col min="14863" max="14863" width="10.85546875" style="748" customWidth="1"/>
    <col min="14864" max="15090" width="9.140625" style="748"/>
    <col min="15091" max="15091" width="59.7109375" style="748" customWidth="1"/>
    <col min="15092" max="15098" width="10.5703125" style="748" customWidth="1"/>
    <col min="15099" max="15104" width="9.140625" style="748"/>
    <col min="15105" max="15105" width="5" style="748" customWidth="1"/>
    <col min="15106" max="15106" width="45.85546875" style="748" customWidth="1"/>
    <col min="15107" max="15107" width="12.7109375" style="748" customWidth="1"/>
    <col min="15108" max="15108" width="11.5703125" style="748" customWidth="1"/>
    <col min="15109" max="15109" width="11.28515625" style="748" customWidth="1"/>
    <col min="15110" max="15110" width="11.5703125" style="748" customWidth="1"/>
    <col min="15111" max="15111" width="10.85546875" style="748" customWidth="1"/>
    <col min="15112" max="15113" width="10.42578125" style="748" customWidth="1"/>
    <col min="15114" max="15114" width="12.5703125" style="748" customWidth="1"/>
    <col min="15115" max="15115" width="10.5703125" style="748" customWidth="1"/>
    <col min="15116" max="15116" width="11.42578125" style="748" customWidth="1"/>
    <col min="15117" max="15117" width="1.7109375" style="748" customWidth="1"/>
    <col min="15118" max="15118" width="11" style="748" customWidth="1"/>
    <col min="15119" max="15119" width="10.85546875" style="748" customWidth="1"/>
    <col min="15120" max="15346" width="9.140625" style="748"/>
    <col min="15347" max="15347" width="59.7109375" style="748" customWidth="1"/>
    <col min="15348" max="15354" width="10.5703125" style="748" customWidth="1"/>
    <col min="15355" max="15360" width="9.140625" style="748"/>
    <col min="15361" max="15361" width="5" style="748" customWidth="1"/>
    <col min="15362" max="15362" width="45.85546875" style="748" customWidth="1"/>
    <col min="15363" max="15363" width="12.7109375" style="748" customWidth="1"/>
    <col min="15364" max="15364" width="11.5703125" style="748" customWidth="1"/>
    <col min="15365" max="15365" width="11.28515625" style="748" customWidth="1"/>
    <col min="15366" max="15366" width="11.5703125" style="748" customWidth="1"/>
    <col min="15367" max="15367" width="10.85546875" style="748" customWidth="1"/>
    <col min="15368" max="15369" width="10.42578125" style="748" customWidth="1"/>
    <col min="15370" max="15370" width="12.5703125" style="748" customWidth="1"/>
    <col min="15371" max="15371" width="10.5703125" style="748" customWidth="1"/>
    <col min="15372" max="15372" width="11.42578125" style="748" customWidth="1"/>
    <col min="15373" max="15373" width="1.7109375" style="748" customWidth="1"/>
    <col min="15374" max="15374" width="11" style="748" customWidth="1"/>
    <col min="15375" max="15375" width="10.85546875" style="748" customWidth="1"/>
    <col min="15376" max="15602" width="9.140625" style="748"/>
    <col min="15603" max="15603" width="59.7109375" style="748" customWidth="1"/>
    <col min="15604" max="15610" width="10.5703125" style="748" customWidth="1"/>
    <col min="15611" max="15616" width="9.140625" style="748"/>
    <col min="15617" max="15617" width="5" style="748" customWidth="1"/>
    <col min="15618" max="15618" width="45.85546875" style="748" customWidth="1"/>
    <col min="15619" max="15619" width="12.7109375" style="748" customWidth="1"/>
    <col min="15620" max="15620" width="11.5703125" style="748" customWidth="1"/>
    <col min="15621" max="15621" width="11.28515625" style="748" customWidth="1"/>
    <col min="15622" max="15622" width="11.5703125" style="748" customWidth="1"/>
    <col min="15623" max="15623" width="10.85546875" style="748" customWidth="1"/>
    <col min="15624" max="15625" width="10.42578125" style="748" customWidth="1"/>
    <col min="15626" max="15626" width="12.5703125" style="748" customWidth="1"/>
    <col min="15627" max="15627" width="10.5703125" style="748" customWidth="1"/>
    <col min="15628" max="15628" width="11.42578125" style="748" customWidth="1"/>
    <col min="15629" max="15629" width="1.7109375" style="748" customWidth="1"/>
    <col min="15630" max="15630" width="11" style="748" customWidth="1"/>
    <col min="15631" max="15631" width="10.85546875" style="748" customWidth="1"/>
    <col min="15632" max="15858" width="9.140625" style="748"/>
    <col min="15859" max="15859" width="59.7109375" style="748" customWidth="1"/>
    <col min="15860" max="15866" width="10.5703125" style="748" customWidth="1"/>
    <col min="15867" max="15872" width="9.140625" style="748"/>
    <col min="15873" max="15873" width="5" style="748" customWidth="1"/>
    <col min="15874" max="15874" width="45.85546875" style="748" customWidth="1"/>
    <col min="15875" max="15875" width="12.7109375" style="748" customWidth="1"/>
    <col min="15876" max="15876" width="11.5703125" style="748" customWidth="1"/>
    <col min="15877" max="15877" width="11.28515625" style="748" customWidth="1"/>
    <col min="15878" max="15878" width="11.5703125" style="748" customWidth="1"/>
    <col min="15879" max="15879" width="10.85546875" style="748" customWidth="1"/>
    <col min="15880" max="15881" width="10.42578125" style="748" customWidth="1"/>
    <col min="15882" max="15882" width="12.5703125" style="748" customWidth="1"/>
    <col min="15883" max="15883" width="10.5703125" style="748" customWidth="1"/>
    <col min="15884" max="15884" width="11.42578125" style="748" customWidth="1"/>
    <col min="15885" max="15885" width="1.7109375" style="748" customWidth="1"/>
    <col min="15886" max="15886" width="11" style="748" customWidth="1"/>
    <col min="15887" max="15887" width="10.85546875" style="748" customWidth="1"/>
    <col min="15888" max="16114" width="9.140625" style="748"/>
    <col min="16115" max="16115" width="59.7109375" style="748" customWidth="1"/>
    <col min="16116" max="16122" width="10.5703125" style="748" customWidth="1"/>
    <col min="16123" max="16128" width="9.140625" style="748"/>
    <col min="16129" max="16129" width="5" style="748" customWidth="1"/>
    <col min="16130" max="16130" width="45.85546875" style="748" customWidth="1"/>
    <col min="16131" max="16131" width="12.7109375" style="748" customWidth="1"/>
    <col min="16132" max="16132" width="11.5703125" style="748" customWidth="1"/>
    <col min="16133" max="16133" width="11.28515625" style="748" customWidth="1"/>
    <col min="16134" max="16134" width="11.5703125" style="748" customWidth="1"/>
    <col min="16135" max="16135" width="10.85546875" style="748" customWidth="1"/>
    <col min="16136" max="16137" width="10.42578125" style="748" customWidth="1"/>
    <col min="16138" max="16138" width="12.5703125" style="748" customWidth="1"/>
    <col min="16139" max="16139" width="10.5703125" style="748" customWidth="1"/>
    <col min="16140" max="16140" width="11.42578125" style="748" customWidth="1"/>
    <col min="16141" max="16141" width="1.7109375" style="748" customWidth="1"/>
    <col min="16142" max="16142" width="11" style="748" customWidth="1"/>
    <col min="16143" max="16143" width="10.85546875" style="748" customWidth="1"/>
    <col min="16144" max="16370" width="9.140625" style="748"/>
    <col min="16371" max="16371" width="59.7109375" style="748" customWidth="1"/>
    <col min="16372" max="16378" width="10.5703125" style="748" customWidth="1"/>
    <col min="16379" max="16384" width="9.140625" style="748"/>
  </cols>
  <sheetData>
    <row r="1" spans="1:15" ht="15.75" x14ac:dyDescent="0.25">
      <c r="A1" s="755" t="s">
        <v>1110</v>
      </c>
    </row>
    <row r="2" spans="1:15" ht="15.75" x14ac:dyDescent="0.25">
      <c r="A2" s="755"/>
      <c r="B2" s="698" t="s">
        <v>1111</v>
      </c>
    </row>
    <row r="3" spans="1:15" ht="13.5" customHeight="1" thickBot="1" x14ac:dyDescent="0.3">
      <c r="B3" s="756"/>
      <c r="O3" s="757" t="s">
        <v>533</v>
      </c>
    </row>
    <row r="4" spans="1:15" s="698" customFormat="1" ht="38.25" customHeight="1" x14ac:dyDescent="0.25">
      <c r="A4" s="1202" t="s">
        <v>535</v>
      </c>
      <c r="B4" s="1205" t="s">
        <v>1112</v>
      </c>
      <c r="C4" s="1208" t="s">
        <v>1066</v>
      </c>
      <c r="D4" s="1209"/>
      <c r="E4" s="1209" t="s">
        <v>715</v>
      </c>
      <c r="F4" s="1209"/>
      <c r="G4" s="1210" t="s">
        <v>1067</v>
      </c>
      <c r="H4" s="1208"/>
      <c r="I4" s="1211" t="s">
        <v>1113</v>
      </c>
      <c r="J4" s="1213" t="s">
        <v>1114</v>
      </c>
      <c r="K4" s="1215" t="s">
        <v>1115</v>
      </c>
      <c r="L4" s="1217" t="s">
        <v>1116</v>
      </c>
      <c r="M4" s="758"/>
      <c r="N4" s="1219" t="s">
        <v>1117</v>
      </c>
      <c r="O4" s="1221" t="s">
        <v>720</v>
      </c>
    </row>
    <row r="5" spans="1:15" s="698" customFormat="1" ht="13.5" customHeight="1" x14ac:dyDescent="0.25">
      <c r="A5" s="1203"/>
      <c r="B5" s="1206"/>
      <c r="C5" s="759" t="s">
        <v>721</v>
      </c>
      <c r="D5" s="760" t="s">
        <v>1118</v>
      </c>
      <c r="E5" s="759" t="s">
        <v>1071</v>
      </c>
      <c r="F5" s="760" t="s">
        <v>722</v>
      </c>
      <c r="G5" s="760" t="s">
        <v>1071</v>
      </c>
      <c r="H5" s="760" t="s">
        <v>722</v>
      </c>
      <c r="I5" s="1212"/>
      <c r="J5" s="1214"/>
      <c r="K5" s="1216"/>
      <c r="L5" s="1218"/>
      <c r="M5" s="758"/>
      <c r="N5" s="1220"/>
      <c r="O5" s="1222"/>
    </row>
    <row r="6" spans="1:15" s="698" customFormat="1" ht="15" customHeight="1" thickBot="1" x14ac:dyDescent="0.3">
      <c r="A6" s="1204"/>
      <c r="B6" s="1207"/>
      <c r="C6" s="761" t="s">
        <v>725</v>
      </c>
      <c r="D6" s="762" t="s">
        <v>726</v>
      </c>
      <c r="E6" s="762" t="s">
        <v>727</v>
      </c>
      <c r="F6" s="762" t="s">
        <v>728</v>
      </c>
      <c r="G6" s="762" t="s">
        <v>729</v>
      </c>
      <c r="H6" s="762" t="s">
        <v>730</v>
      </c>
      <c r="I6" s="763" t="s">
        <v>1119</v>
      </c>
      <c r="J6" s="764" t="s">
        <v>1120</v>
      </c>
      <c r="K6" s="765" t="s">
        <v>845</v>
      </c>
      <c r="L6" s="766" t="s">
        <v>1121</v>
      </c>
      <c r="M6" s="758"/>
      <c r="N6" s="767" t="s">
        <v>733</v>
      </c>
      <c r="O6" s="766" t="s">
        <v>1122</v>
      </c>
    </row>
    <row r="7" spans="1:15" s="717" customFormat="1" ht="15" customHeight="1" x14ac:dyDescent="0.25">
      <c r="A7" s="710">
        <v>1</v>
      </c>
      <c r="B7" s="768" t="s">
        <v>1077</v>
      </c>
      <c r="C7" s="713">
        <f>+C8+C14</f>
        <v>657949</v>
      </c>
      <c r="D7" s="713">
        <f t="shared" ref="D7:O7" si="0">+D8+D14</f>
        <v>657819</v>
      </c>
      <c r="E7" s="713">
        <f t="shared" si="0"/>
        <v>1970</v>
      </c>
      <c r="F7" s="713">
        <f t="shared" si="0"/>
        <v>1970</v>
      </c>
      <c r="G7" s="713">
        <f>+G8+G14</f>
        <v>659919</v>
      </c>
      <c r="H7" s="713">
        <f t="shared" si="0"/>
        <v>659789</v>
      </c>
      <c r="I7" s="769">
        <f t="shared" si="0"/>
        <v>0</v>
      </c>
      <c r="J7" s="770">
        <f t="shared" si="0"/>
        <v>274</v>
      </c>
      <c r="K7" s="771">
        <f t="shared" si="0"/>
        <v>10800</v>
      </c>
      <c r="L7" s="714">
        <f t="shared" si="0"/>
        <v>130</v>
      </c>
      <c r="M7" s="772"/>
      <c r="N7" s="716">
        <f t="shared" si="0"/>
        <v>796</v>
      </c>
      <c r="O7" s="713">
        <f t="shared" si="0"/>
        <v>660585</v>
      </c>
    </row>
    <row r="8" spans="1:15" s="717" customFormat="1" ht="13.5" customHeight="1" x14ac:dyDescent="0.25">
      <c r="A8" s="773">
        <f>A7+1</f>
        <v>2</v>
      </c>
      <c r="B8" s="774" t="s">
        <v>1123</v>
      </c>
      <c r="C8" s="775">
        <f>SUM(C9:C11)</f>
        <v>411074</v>
      </c>
      <c r="D8" s="775">
        <f t="shared" ref="D8:L8" si="1">SUM(D9:D11)</f>
        <v>410944</v>
      </c>
      <c r="E8" s="775">
        <f t="shared" si="1"/>
        <v>0</v>
      </c>
      <c r="F8" s="775">
        <f t="shared" si="1"/>
        <v>0</v>
      </c>
      <c r="G8" s="775">
        <f>SUM(G9:G11)</f>
        <v>411074</v>
      </c>
      <c r="H8" s="775">
        <f t="shared" si="1"/>
        <v>410944</v>
      </c>
      <c r="I8" s="776">
        <f t="shared" si="1"/>
        <v>0</v>
      </c>
      <c r="J8" s="777">
        <f t="shared" si="1"/>
        <v>12</v>
      </c>
      <c r="K8" s="778">
        <f t="shared" si="1"/>
        <v>6557</v>
      </c>
      <c r="L8" s="779">
        <f t="shared" si="1"/>
        <v>130</v>
      </c>
      <c r="M8" s="780"/>
      <c r="N8" s="781">
        <f>SUM(N9:N11)</f>
        <v>0</v>
      </c>
      <c r="O8" s="779">
        <f>SUM(O9:O11)</f>
        <v>410944</v>
      </c>
    </row>
    <row r="9" spans="1:15" s="698" customFormat="1" ht="12.75" customHeight="1" x14ac:dyDescent="0.25">
      <c r="A9" s="722">
        <f>A8+1</f>
        <v>3</v>
      </c>
      <c r="B9" s="782" t="s">
        <v>1124</v>
      </c>
      <c r="C9" s="144">
        <v>0</v>
      </c>
      <c r="D9" s="144">
        <v>0</v>
      </c>
      <c r="E9" s="144">
        <v>0</v>
      </c>
      <c r="F9" s="144">
        <v>0</v>
      </c>
      <c r="G9" s="144">
        <f t="shared" ref="G9:H13" si="2">+C9+E9</f>
        <v>0</v>
      </c>
      <c r="H9" s="144">
        <f t="shared" si="2"/>
        <v>0</v>
      </c>
      <c r="I9" s="783">
        <v>0</v>
      </c>
      <c r="J9" s="784">
        <v>0</v>
      </c>
      <c r="K9" s="785">
        <v>0</v>
      </c>
      <c r="L9" s="145">
        <f>+G9-H9</f>
        <v>0</v>
      </c>
      <c r="M9" s="780"/>
      <c r="N9" s="726">
        <v>0</v>
      </c>
      <c r="O9" s="145">
        <f>H9+N9</f>
        <v>0</v>
      </c>
    </row>
    <row r="10" spans="1:15" s="698" customFormat="1" ht="12.75" customHeight="1" x14ac:dyDescent="0.25">
      <c r="A10" s="722">
        <f t="shared" ref="A10:A46" si="3">+A9+1</f>
        <v>4</v>
      </c>
      <c r="B10" s="782" t="s">
        <v>1125</v>
      </c>
      <c r="C10" s="144">
        <v>388652</v>
      </c>
      <c r="D10" s="144">
        <v>388652</v>
      </c>
      <c r="E10" s="144">
        <v>0</v>
      </c>
      <c r="F10" s="144">
        <v>0</v>
      </c>
      <c r="G10" s="144">
        <f t="shared" si="2"/>
        <v>388652</v>
      </c>
      <c r="H10" s="144">
        <f t="shared" si="2"/>
        <v>388652</v>
      </c>
      <c r="I10" s="783">
        <v>0</v>
      </c>
      <c r="J10" s="784">
        <v>0</v>
      </c>
      <c r="K10" s="785">
        <v>6229</v>
      </c>
      <c r="L10" s="145">
        <f>+G10-H10</f>
        <v>0</v>
      </c>
      <c r="M10" s="780"/>
      <c r="N10" s="726">
        <v>0</v>
      </c>
      <c r="O10" s="145">
        <f>H10+N10</f>
        <v>388652</v>
      </c>
    </row>
    <row r="11" spans="1:15" s="698" customFormat="1" ht="12.75" customHeight="1" x14ac:dyDescent="0.25">
      <c r="A11" s="786">
        <f t="shared" si="3"/>
        <v>5</v>
      </c>
      <c r="B11" s="787" t="s">
        <v>1126</v>
      </c>
      <c r="C11" s="788">
        <f>SUM(C12:C13)</f>
        <v>22422</v>
      </c>
      <c r="D11" s="788">
        <f>SUM(D12:D13)</f>
        <v>22292</v>
      </c>
      <c r="E11" s="788">
        <f>SUM(E12:E13)</f>
        <v>0</v>
      </c>
      <c r="F11" s="788">
        <f>SUM(F12:F13)</f>
        <v>0</v>
      </c>
      <c r="G11" s="788">
        <f>+C11+E11</f>
        <v>22422</v>
      </c>
      <c r="H11" s="788">
        <f t="shared" si="2"/>
        <v>22292</v>
      </c>
      <c r="I11" s="789">
        <f>SUM(I12:I13)</f>
        <v>0</v>
      </c>
      <c r="J11" s="790">
        <f>SUM(J12:J13)</f>
        <v>12</v>
      </c>
      <c r="K11" s="791">
        <f>SUM(K12:K13)</f>
        <v>328</v>
      </c>
      <c r="L11" s="792">
        <f>+G11-H11</f>
        <v>130</v>
      </c>
      <c r="M11" s="772"/>
      <c r="N11" s="793">
        <f>SUM(N12:N13)</f>
        <v>0</v>
      </c>
      <c r="O11" s="792">
        <f>H11+N11</f>
        <v>22292</v>
      </c>
    </row>
    <row r="12" spans="1:15" s="698" customFormat="1" ht="12.75" customHeight="1" x14ac:dyDescent="0.25">
      <c r="A12" s="722">
        <f>A11+1</f>
        <v>6</v>
      </c>
      <c r="B12" s="794" t="s">
        <v>1127</v>
      </c>
      <c r="C12" s="144">
        <v>21804</v>
      </c>
      <c r="D12" s="144">
        <v>21804</v>
      </c>
      <c r="E12" s="144">
        <v>0</v>
      </c>
      <c r="F12" s="144">
        <v>0</v>
      </c>
      <c r="G12" s="144">
        <f>+C12+E12</f>
        <v>21804</v>
      </c>
      <c r="H12" s="144">
        <f t="shared" si="2"/>
        <v>21804</v>
      </c>
      <c r="I12" s="783">
        <v>0</v>
      </c>
      <c r="J12" s="784">
        <v>0</v>
      </c>
      <c r="K12" s="785">
        <v>328</v>
      </c>
      <c r="L12" s="145">
        <v>0</v>
      </c>
      <c r="M12" s="780"/>
      <c r="N12" s="726">
        <v>0</v>
      </c>
      <c r="O12" s="145">
        <f>H12+N12</f>
        <v>21804</v>
      </c>
    </row>
    <row r="13" spans="1:15" s="698" customFormat="1" ht="12.75" customHeight="1" x14ac:dyDescent="0.25">
      <c r="A13" s="722">
        <f>A12+1</f>
        <v>7</v>
      </c>
      <c r="B13" s="794" t="s">
        <v>1128</v>
      </c>
      <c r="C13" s="144">
        <v>618</v>
      </c>
      <c r="D13" s="144">
        <v>488</v>
      </c>
      <c r="E13" s="144">
        <v>0</v>
      </c>
      <c r="F13" s="144">
        <v>0</v>
      </c>
      <c r="G13" s="144">
        <f>+C13+E13</f>
        <v>618</v>
      </c>
      <c r="H13" s="144">
        <f t="shared" si="2"/>
        <v>488</v>
      </c>
      <c r="I13" s="783">
        <v>0</v>
      </c>
      <c r="J13" s="784">
        <v>12</v>
      </c>
      <c r="K13" s="785">
        <v>0</v>
      </c>
      <c r="L13" s="145">
        <f>+G13-H13</f>
        <v>130</v>
      </c>
      <c r="M13" s="780"/>
      <c r="N13" s="726">
        <v>0</v>
      </c>
      <c r="O13" s="145">
        <f>H13+N13</f>
        <v>488</v>
      </c>
    </row>
    <row r="14" spans="1:15" s="717" customFormat="1" ht="13.5" customHeight="1" x14ac:dyDescent="0.25">
      <c r="A14" s="773">
        <f t="shared" si="3"/>
        <v>8</v>
      </c>
      <c r="B14" s="774" t="s">
        <v>1129</v>
      </c>
      <c r="C14" s="719">
        <f>C15+C17+C24+C25+C26</f>
        <v>246875</v>
      </c>
      <c r="D14" s="719">
        <f t="shared" ref="D14:L14" si="4">D15+D17+D24+D25+D26</f>
        <v>246875</v>
      </c>
      <c r="E14" s="719">
        <f t="shared" si="4"/>
        <v>1970</v>
      </c>
      <c r="F14" s="719">
        <f t="shared" si="4"/>
        <v>1970</v>
      </c>
      <c r="G14" s="719">
        <f t="shared" si="4"/>
        <v>248845</v>
      </c>
      <c r="H14" s="719">
        <f t="shared" si="4"/>
        <v>248845</v>
      </c>
      <c r="I14" s="795">
        <f t="shared" si="4"/>
        <v>0</v>
      </c>
      <c r="J14" s="796">
        <f t="shared" si="4"/>
        <v>262</v>
      </c>
      <c r="K14" s="797">
        <f t="shared" si="4"/>
        <v>4243</v>
      </c>
      <c r="L14" s="720">
        <f t="shared" si="4"/>
        <v>0</v>
      </c>
      <c r="M14" s="780"/>
      <c r="N14" s="721">
        <f>N15+N17+N24+N25+N26</f>
        <v>796</v>
      </c>
      <c r="O14" s="720">
        <f>O15+O17+O24+O25+O26</f>
        <v>249641</v>
      </c>
    </row>
    <row r="15" spans="1:15" s="717" customFormat="1" ht="13.5" customHeight="1" x14ac:dyDescent="0.25">
      <c r="A15" s="786">
        <f>A14+1</f>
        <v>9</v>
      </c>
      <c r="B15" s="787" t="s">
        <v>1130</v>
      </c>
      <c r="C15" s="798">
        <f>C16</f>
        <v>0</v>
      </c>
      <c r="D15" s="799">
        <f>D16</f>
        <v>0</v>
      </c>
      <c r="E15" s="799">
        <f>E16</f>
        <v>0</v>
      </c>
      <c r="F15" s="799">
        <f>F16</f>
        <v>0</v>
      </c>
      <c r="G15" s="788">
        <f>+C15+E15</f>
        <v>0</v>
      </c>
      <c r="H15" s="788">
        <f>+D15+F15</f>
        <v>0</v>
      </c>
      <c r="I15" s="789">
        <f>+E15+G15</f>
        <v>0</v>
      </c>
      <c r="J15" s="800">
        <f>+F15+H15</f>
        <v>0</v>
      </c>
      <c r="K15" s="798">
        <f>+G15+I15</f>
        <v>0</v>
      </c>
      <c r="L15" s="792">
        <f>+G15-H15</f>
        <v>0</v>
      </c>
      <c r="M15" s="772"/>
      <c r="N15" s="801">
        <f>N16</f>
        <v>0</v>
      </c>
      <c r="O15" s="792">
        <f>H15+N15</f>
        <v>0</v>
      </c>
    </row>
    <row r="16" spans="1:15" s="717" customFormat="1" ht="13.5" customHeight="1" x14ac:dyDescent="0.25">
      <c r="A16" s="722">
        <f t="shared" si="3"/>
        <v>10</v>
      </c>
      <c r="B16" s="802" t="s">
        <v>1131</v>
      </c>
      <c r="C16" s="803">
        <v>0</v>
      </c>
      <c r="D16" s="804">
        <v>0</v>
      </c>
      <c r="E16" s="804">
        <v>0</v>
      </c>
      <c r="F16" s="804">
        <v>0</v>
      </c>
      <c r="G16" s="144">
        <f>+C16+E16</f>
        <v>0</v>
      </c>
      <c r="H16" s="144">
        <f>+D16+F16</f>
        <v>0</v>
      </c>
      <c r="I16" s="805">
        <v>0</v>
      </c>
      <c r="J16" s="806">
        <v>0</v>
      </c>
      <c r="K16" s="803">
        <v>0</v>
      </c>
      <c r="L16" s="145">
        <f>+G16-H16</f>
        <v>0</v>
      </c>
      <c r="M16" s="780"/>
      <c r="N16" s="807">
        <v>0</v>
      </c>
      <c r="O16" s="145">
        <f t="shared" ref="O16:O45" si="5">H16+N16</f>
        <v>0</v>
      </c>
    </row>
    <row r="17" spans="1:15" s="717" customFormat="1" ht="12.75" customHeight="1" x14ac:dyDescent="0.25">
      <c r="A17" s="786">
        <f t="shared" ref="A17:A23" si="6">A16+1</f>
        <v>11</v>
      </c>
      <c r="B17" s="787" t="s">
        <v>1132</v>
      </c>
      <c r="C17" s="798">
        <f>SUM(C18:C23)</f>
        <v>157351</v>
      </c>
      <c r="D17" s="799">
        <f>SUM(D18:D23)</f>
        <v>157351</v>
      </c>
      <c r="E17" s="799">
        <f>SUM(E18:E23)</f>
        <v>1970</v>
      </c>
      <c r="F17" s="799">
        <f>SUM(F18:F23)</f>
        <v>1970</v>
      </c>
      <c r="G17" s="788">
        <f t="shared" ref="G17:H27" si="7">+C17+E17</f>
        <v>159321</v>
      </c>
      <c r="H17" s="788">
        <f t="shared" si="7"/>
        <v>159321</v>
      </c>
      <c r="I17" s="783">
        <f>SUM(I18:I23)</f>
        <v>0</v>
      </c>
      <c r="J17" s="800">
        <f>SUM(J18:J23)</f>
        <v>262</v>
      </c>
      <c r="K17" s="798">
        <f>SUM(K18:K23)</f>
        <v>4243</v>
      </c>
      <c r="L17" s="792">
        <f t="shared" ref="L17:L28" si="8">+G17-H17</f>
        <v>0</v>
      </c>
      <c r="M17" s="772"/>
      <c r="N17" s="801">
        <f>SUM(N18:N23)</f>
        <v>796</v>
      </c>
      <c r="O17" s="792">
        <f t="shared" si="5"/>
        <v>160117</v>
      </c>
    </row>
    <row r="18" spans="1:15" s="717" customFormat="1" ht="12.75" customHeight="1" x14ac:dyDescent="0.25">
      <c r="A18" s="722">
        <f t="shared" si="6"/>
        <v>12</v>
      </c>
      <c r="B18" s="794" t="s">
        <v>1133</v>
      </c>
      <c r="C18" s="803">
        <v>7990</v>
      </c>
      <c r="D18" s="804">
        <v>7990</v>
      </c>
      <c r="E18" s="804">
        <v>0</v>
      </c>
      <c r="F18" s="804">
        <v>0</v>
      </c>
      <c r="G18" s="144">
        <f t="shared" si="7"/>
        <v>7990</v>
      </c>
      <c r="H18" s="144">
        <f t="shared" si="7"/>
        <v>7990</v>
      </c>
      <c r="I18" s="783">
        <v>0</v>
      </c>
      <c r="J18" s="806">
        <v>0</v>
      </c>
      <c r="K18" s="803">
        <v>47</v>
      </c>
      <c r="L18" s="145">
        <f>+G18-H18</f>
        <v>0</v>
      </c>
      <c r="M18" s="772"/>
      <c r="N18" s="807">
        <v>1</v>
      </c>
      <c r="O18" s="145">
        <f t="shared" si="5"/>
        <v>7991</v>
      </c>
    </row>
    <row r="19" spans="1:15" s="717" customFormat="1" ht="12.75" customHeight="1" x14ac:dyDescent="0.25">
      <c r="A19" s="722">
        <f t="shared" si="6"/>
        <v>13</v>
      </c>
      <c r="B19" s="794" t="s">
        <v>1134</v>
      </c>
      <c r="C19" s="803">
        <v>1710</v>
      </c>
      <c r="D19" s="804">
        <v>1710</v>
      </c>
      <c r="E19" s="804">
        <v>0</v>
      </c>
      <c r="F19" s="804">
        <v>0</v>
      </c>
      <c r="G19" s="144">
        <f t="shared" si="7"/>
        <v>1710</v>
      </c>
      <c r="H19" s="144">
        <f t="shared" si="7"/>
        <v>1710</v>
      </c>
      <c r="I19" s="783">
        <v>0</v>
      </c>
      <c r="J19" s="806">
        <v>262</v>
      </c>
      <c r="K19" s="803">
        <v>25</v>
      </c>
      <c r="L19" s="145">
        <f t="shared" si="8"/>
        <v>0</v>
      </c>
      <c r="M19" s="772"/>
      <c r="N19" s="807">
        <v>0</v>
      </c>
      <c r="O19" s="145">
        <f t="shared" si="5"/>
        <v>1710</v>
      </c>
    </row>
    <row r="20" spans="1:15" s="717" customFormat="1" ht="12.75" customHeight="1" x14ac:dyDescent="0.25">
      <c r="A20" s="722">
        <f t="shared" si="6"/>
        <v>14</v>
      </c>
      <c r="B20" s="794" t="s">
        <v>1135</v>
      </c>
      <c r="C20" s="803">
        <v>479</v>
      </c>
      <c r="D20" s="804">
        <v>479</v>
      </c>
      <c r="E20" s="804">
        <v>0</v>
      </c>
      <c r="F20" s="804">
        <v>0</v>
      </c>
      <c r="G20" s="144">
        <f t="shared" si="7"/>
        <v>479</v>
      </c>
      <c r="H20" s="144">
        <f t="shared" si="7"/>
        <v>479</v>
      </c>
      <c r="I20" s="783">
        <v>0</v>
      </c>
      <c r="J20" s="806">
        <v>0</v>
      </c>
      <c r="K20" s="803">
        <v>0</v>
      </c>
      <c r="L20" s="145">
        <f t="shared" si="8"/>
        <v>0</v>
      </c>
      <c r="M20" s="772"/>
      <c r="N20" s="807">
        <v>795</v>
      </c>
      <c r="O20" s="145">
        <f>H20+N20</f>
        <v>1274</v>
      </c>
    </row>
    <row r="21" spans="1:15" s="717" customFormat="1" ht="12.75" customHeight="1" x14ac:dyDescent="0.25">
      <c r="A21" s="722">
        <f t="shared" si="6"/>
        <v>15</v>
      </c>
      <c r="B21" s="794" t="s">
        <v>1136</v>
      </c>
      <c r="C21" s="803">
        <v>121</v>
      </c>
      <c r="D21" s="804">
        <v>121</v>
      </c>
      <c r="E21" s="804">
        <v>0</v>
      </c>
      <c r="F21" s="804">
        <v>0</v>
      </c>
      <c r="G21" s="144">
        <f t="shared" si="7"/>
        <v>121</v>
      </c>
      <c r="H21" s="144">
        <f t="shared" si="7"/>
        <v>121</v>
      </c>
      <c r="I21" s="783">
        <v>0</v>
      </c>
      <c r="J21" s="806">
        <v>0</v>
      </c>
      <c r="K21" s="803">
        <v>0</v>
      </c>
      <c r="L21" s="145">
        <f t="shared" si="8"/>
        <v>0</v>
      </c>
      <c r="M21" s="772"/>
      <c r="N21" s="807">
        <v>0</v>
      </c>
      <c r="O21" s="145">
        <f t="shared" si="5"/>
        <v>121</v>
      </c>
    </row>
    <row r="22" spans="1:15" s="717" customFormat="1" ht="12.75" customHeight="1" x14ac:dyDescent="0.25">
      <c r="A22" s="722">
        <f t="shared" si="6"/>
        <v>16</v>
      </c>
      <c r="B22" s="794" t="s">
        <v>1137</v>
      </c>
      <c r="C22" s="803">
        <v>851</v>
      </c>
      <c r="D22" s="804">
        <v>851</v>
      </c>
      <c r="E22" s="804">
        <v>0</v>
      </c>
      <c r="F22" s="804">
        <v>0</v>
      </c>
      <c r="G22" s="144">
        <f t="shared" si="7"/>
        <v>851</v>
      </c>
      <c r="H22" s="144">
        <f t="shared" si="7"/>
        <v>851</v>
      </c>
      <c r="I22" s="783">
        <v>0</v>
      </c>
      <c r="J22" s="806">
        <v>0</v>
      </c>
      <c r="K22" s="803">
        <v>11</v>
      </c>
      <c r="L22" s="145">
        <f t="shared" si="8"/>
        <v>0</v>
      </c>
      <c r="M22" s="772"/>
      <c r="N22" s="807">
        <v>0</v>
      </c>
      <c r="O22" s="145">
        <f t="shared" si="5"/>
        <v>851</v>
      </c>
    </row>
    <row r="23" spans="1:15" s="698" customFormat="1" ht="12.75" customHeight="1" x14ac:dyDescent="0.25">
      <c r="A23" s="722">
        <f t="shared" si="6"/>
        <v>17</v>
      </c>
      <c r="B23" s="794" t="s">
        <v>1138</v>
      </c>
      <c r="C23" s="803">
        <v>146200</v>
      </c>
      <c r="D23" s="804">
        <v>146200</v>
      </c>
      <c r="E23" s="804">
        <v>1970</v>
      </c>
      <c r="F23" s="804">
        <v>1970</v>
      </c>
      <c r="G23" s="144">
        <f t="shared" si="7"/>
        <v>148170</v>
      </c>
      <c r="H23" s="144">
        <f t="shared" si="7"/>
        <v>148170</v>
      </c>
      <c r="I23" s="805">
        <v>0</v>
      </c>
      <c r="J23" s="806">
        <v>0</v>
      </c>
      <c r="K23" s="803">
        <f>3935+225</f>
        <v>4160</v>
      </c>
      <c r="L23" s="145">
        <f t="shared" si="8"/>
        <v>0</v>
      </c>
      <c r="M23" s="780"/>
      <c r="N23" s="807">
        <v>0</v>
      </c>
      <c r="O23" s="145">
        <f t="shared" si="5"/>
        <v>148170</v>
      </c>
    </row>
    <row r="24" spans="1:15" s="717" customFormat="1" ht="12.75" customHeight="1" x14ac:dyDescent="0.25">
      <c r="A24" s="786">
        <f t="shared" si="3"/>
        <v>18</v>
      </c>
      <c r="B24" s="787" t="s">
        <v>1139</v>
      </c>
      <c r="C24" s="798">
        <v>0</v>
      </c>
      <c r="D24" s="799">
        <v>0</v>
      </c>
      <c r="E24" s="799">
        <v>0</v>
      </c>
      <c r="F24" s="799">
        <v>0</v>
      </c>
      <c r="G24" s="788">
        <f t="shared" si="7"/>
        <v>0</v>
      </c>
      <c r="H24" s="788">
        <f t="shared" si="7"/>
        <v>0</v>
      </c>
      <c r="I24" s="808">
        <v>0</v>
      </c>
      <c r="J24" s="800">
        <v>0</v>
      </c>
      <c r="K24" s="798">
        <v>0</v>
      </c>
      <c r="L24" s="792">
        <f t="shared" si="8"/>
        <v>0</v>
      </c>
      <c r="M24" s="772"/>
      <c r="N24" s="801">
        <v>0</v>
      </c>
      <c r="O24" s="792">
        <f t="shared" si="5"/>
        <v>0</v>
      </c>
    </row>
    <row r="25" spans="1:15" s="717" customFormat="1" ht="12.75" customHeight="1" x14ac:dyDescent="0.25">
      <c r="A25" s="786">
        <v>19</v>
      </c>
      <c r="B25" s="787" t="s">
        <v>1140</v>
      </c>
      <c r="C25" s="798">
        <v>89524</v>
      </c>
      <c r="D25" s="799">
        <v>89524</v>
      </c>
      <c r="E25" s="799">
        <v>0</v>
      </c>
      <c r="F25" s="799">
        <v>0</v>
      </c>
      <c r="G25" s="788">
        <f t="shared" si="7"/>
        <v>89524</v>
      </c>
      <c r="H25" s="788">
        <f t="shared" si="7"/>
        <v>89524</v>
      </c>
      <c r="I25" s="808">
        <v>0</v>
      </c>
      <c r="J25" s="800">
        <v>0</v>
      </c>
      <c r="K25" s="798">
        <v>0</v>
      </c>
      <c r="L25" s="792">
        <f t="shared" si="8"/>
        <v>0</v>
      </c>
      <c r="M25" s="772"/>
      <c r="N25" s="801">
        <v>0</v>
      </c>
      <c r="O25" s="792">
        <f t="shared" si="5"/>
        <v>89524</v>
      </c>
    </row>
    <row r="26" spans="1:15" s="717" customFormat="1" ht="12.75" customHeight="1" x14ac:dyDescent="0.25">
      <c r="A26" s="786">
        <f t="shared" si="3"/>
        <v>20</v>
      </c>
      <c r="B26" s="809" t="s">
        <v>1141</v>
      </c>
      <c r="C26" s="798">
        <f>C27</f>
        <v>0</v>
      </c>
      <c r="D26" s="798">
        <f>D27</f>
        <v>0</v>
      </c>
      <c r="E26" s="798">
        <f>E27</f>
        <v>0</v>
      </c>
      <c r="F26" s="798">
        <f>F27</f>
        <v>0</v>
      </c>
      <c r="G26" s="788">
        <f t="shared" si="7"/>
        <v>0</v>
      </c>
      <c r="H26" s="788">
        <f t="shared" si="7"/>
        <v>0</v>
      </c>
      <c r="I26" s="810">
        <f>I27</f>
        <v>0</v>
      </c>
      <c r="J26" s="800">
        <f>J27</f>
        <v>0</v>
      </c>
      <c r="K26" s="798">
        <f>K27</f>
        <v>0</v>
      </c>
      <c r="L26" s="792">
        <f t="shared" si="8"/>
        <v>0</v>
      </c>
      <c r="M26" s="772"/>
      <c r="N26" s="801">
        <f>N27</f>
        <v>0</v>
      </c>
      <c r="O26" s="792">
        <f t="shared" si="5"/>
        <v>0</v>
      </c>
    </row>
    <row r="27" spans="1:15" s="698" customFormat="1" ht="12.75" customHeight="1" x14ac:dyDescent="0.25">
      <c r="A27" s="722">
        <f t="shared" si="3"/>
        <v>21</v>
      </c>
      <c r="B27" s="802" t="s">
        <v>1131</v>
      </c>
      <c r="C27" s="803">
        <v>0</v>
      </c>
      <c r="D27" s="803">
        <v>0</v>
      </c>
      <c r="E27" s="803">
        <v>0</v>
      </c>
      <c r="F27" s="803">
        <v>0</v>
      </c>
      <c r="G27" s="144">
        <f t="shared" si="7"/>
        <v>0</v>
      </c>
      <c r="H27" s="144">
        <f t="shared" si="7"/>
        <v>0</v>
      </c>
      <c r="I27" s="811">
        <v>0</v>
      </c>
      <c r="J27" s="806">
        <v>0</v>
      </c>
      <c r="K27" s="803">
        <v>0</v>
      </c>
      <c r="L27" s="145">
        <f t="shared" si="8"/>
        <v>0</v>
      </c>
      <c r="M27" s="780"/>
      <c r="N27" s="807">
        <v>0</v>
      </c>
      <c r="O27" s="145">
        <f t="shared" si="5"/>
        <v>0</v>
      </c>
    </row>
    <row r="28" spans="1:15" s="698" customFormat="1" ht="12.75" customHeight="1" x14ac:dyDescent="0.25">
      <c r="A28" s="722">
        <f t="shared" si="3"/>
        <v>22</v>
      </c>
      <c r="B28" s="802"/>
      <c r="C28" s="812"/>
      <c r="D28" s="813"/>
      <c r="E28" s="813"/>
      <c r="F28" s="813"/>
      <c r="G28" s="144"/>
      <c r="H28" s="144"/>
      <c r="I28" s="814"/>
      <c r="J28" s="815"/>
      <c r="K28" s="812"/>
      <c r="L28" s="145">
        <f t="shared" si="8"/>
        <v>0</v>
      </c>
      <c r="M28" s="780"/>
      <c r="N28" s="816"/>
      <c r="O28" s="145">
        <f t="shared" si="5"/>
        <v>0</v>
      </c>
    </row>
    <row r="29" spans="1:15" s="717" customFormat="1" ht="13.5" customHeight="1" x14ac:dyDescent="0.25">
      <c r="A29" s="710">
        <f t="shared" si="3"/>
        <v>23</v>
      </c>
      <c r="B29" s="768" t="s">
        <v>1098</v>
      </c>
      <c r="C29" s="736">
        <f>C30+C35+C37</f>
        <v>319391</v>
      </c>
      <c r="D29" s="734">
        <f t="shared" ref="D29:K29" si="9">D30+D35+D37</f>
        <v>318381</v>
      </c>
      <c r="E29" s="734">
        <f t="shared" si="9"/>
        <v>140</v>
      </c>
      <c r="F29" s="734">
        <f t="shared" si="9"/>
        <v>139</v>
      </c>
      <c r="G29" s="734">
        <f t="shared" si="9"/>
        <v>319531</v>
      </c>
      <c r="H29" s="734">
        <f t="shared" si="9"/>
        <v>318520</v>
      </c>
      <c r="I29" s="817">
        <f t="shared" si="9"/>
        <v>0</v>
      </c>
      <c r="J29" s="818">
        <f t="shared" si="9"/>
        <v>136517</v>
      </c>
      <c r="K29" s="819">
        <f t="shared" si="9"/>
        <v>2160</v>
      </c>
      <c r="L29" s="735">
        <f>L30+L35+L37</f>
        <v>1011</v>
      </c>
      <c r="M29" s="772"/>
      <c r="N29" s="736">
        <f>N30+N35+N37</f>
        <v>5274</v>
      </c>
      <c r="O29" s="735">
        <f>O30+O35+O37</f>
        <v>323794</v>
      </c>
    </row>
    <row r="30" spans="1:15" s="717" customFormat="1" ht="12.75" customHeight="1" x14ac:dyDescent="0.25">
      <c r="A30" s="820">
        <f t="shared" si="3"/>
        <v>24</v>
      </c>
      <c r="B30" s="821" t="s">
        <v>1142</v>
      </c>
      <c r="C30" s="719">
        <f>SUM(C31:C34)</f>
        <v>24264</v>
      </c>
      <c r="D30" s="719">
        <f>SUM(D31:D34)</f>
        <v>24188</v>
      </c>
      <c r="E30" s="719">
        <f>SUM(E31:E34)</f>
        <v>0</v>
      </c>
      <c r="F30" s="719">
        <f>SUM(F31:F34)</f>
        <v>0</v>
      </c>
      <c r="G30" s="719">
        <f>SUM(C30+E30)</f>
        <v>24264</v>
      </c>
      <c r="H30" s="719">
        <f>SUM(D30+F30)</f>
        <v>24188</v>
      </c>
      <c r="I30" s="795">
        <f>SUM(I31:I34)</f>
        <v>0</v>
      </c>
      <c r="J30" s="796">
        <f>SUM(J31:J34)</f>
        <v>2698</v>
      </c>
      <c r="K30" s="797">
        <f>SUM(K31:K34)</f>
        <v>116</v>
      </c>
      <c r="L30" s="720">
        <f>SUM(L31:L34)</f>
        <v>76</v>
      </c>
      <c r="M30" s="772"/>
      <c r="N30" s="721">
        <f>SUM(N31:N34)</f>
        <v>603</v>
      </c>
      <c r="O30" s="720">
        <f>SUM(O31:O34)</f>
        <v>24791</v>
      </c>
    </row>
    <row r="31" spans="1:15" s="717" customFormat="1" ht="12.75" customHeight="1" x14ac:dyDescent="0.25">
      <c r="A31" s="822">
        <f>A30+1</f>
        <v>25</v>
      </c>
      <c r="B31" s="823" t="s">
        <v>1143</v>
      </c>
      <c r="C31" s="785">
        <v>13664</v>
      </c>
      <c r="D31" s="144">
        <v>13638</v>
      </c>
      <c r="E31" s="144">
        <v>0</v>
      </c>
      <c r="F31" s="144">
        <v>0</v>
      </c>
      <c r="G31" s="144">
        <f t="shared" ref="G31:H34" si="10">+C31+E31</f>
        <v>13664</v>
      </c>
      <c r="H31" s="144">
        <f t="shared" si="10"/>
        <v>13638</v>
      </c>
      <c r="I31" s="783">
        <v>0</v>
      </c>
      <c r="J31" s="784">
        <v>399</v>
      </c>
      <c r="K31" s="785">
        <v>68</v>
      </c>
      <c r="L31" s="145">
        <f>+G31-H31</f>
        <v>26</v>
      </c>
      <c r="M31" s="780"/>
      <c r="N31" s="726">
        <v>0</v>
      </c>
      <c r="O31" s="145">
        <f t="shared" si="5"/>
        <v>13638</v>
      </c>
    </row>
    <row r="32" spans="1:15" s="717" customFormat="1" ht="12.75" customHeight="1" x14ac:dyDescent="0.25">
      <c r="A32" s="822">
        <f>A31+1</f>
        <v>26</v>
      </c>
      <c r="B32" s="823" t="s">
        <v>1144</v>
      </c>
      <c r="C32" s="785">
        <v>3484</v>
      </c>
      <c r="D32" s="144">
        <v>3484</v>
      </c>
      <c r="E32" s="144">
        <v>0</v>
      </c>
      <c r="F32" s="144">
        <v>0</v>
      </c>
      <c r="G32" s="144">
        <f t="shared" si="10"/>
        <v>3484</v>
      </c>
      <c r="H32" s="144">
        <f t="shared" si="10"/>
        <v>3484</v>
      </c>
      <c r="I32" s="783">
        <v>0</v>
      </c>
      <c r="J32" s="784">
        <v>1744</v>
      </c>
      <c r="K32" s="785">
        <v>0</v>
      </c>
      <c r="L32" s="145">
        <f>+G32-H32</f>
        <v>0</v>
      </c>
      <c r="M32" s="780"/>
      <c r="N32" s="726">
        <v>323</v>
      </c>
      <c r="O32" s="145">
        <f t="shared" si="5"/>
        <v>3807</v>
      </c>
    </row>
    <row r="33" spans="1:15" s="717" customFormat="1" ht="12.75" customHeight="1" x14ac:dyDescent="0.25">
      <c r="A33" s="822">
        <f>A32+1</f>
        <v>27</v>
      </c>
      <c r="B33" s="823" t="s">
        <v>1145</v>
      </c>
      <c r="C33" s="785">
        <v>4792</v>
      </c>
      <c r="D33" s="144">
        <v>4742</v>
      </c>
      <c r="E33" s="144">
        <v>0</v>
      </c>
      <c r="F33" s="144">
        <v>0</v>
      </c>
      <c r="G33" s="144">
        <f t="shared" si="10"/>
        <v>4792</v>
      </c>
      <c r="H33" s="144">
        <f t="shared" si="10"/>
        <v>4742</v>
      </c>
      <c r="I33" s="783">
        <v>0</v>
      </c>
      <c r="J33" s="784">
        <v>0</v>
      </c>
      <c r="K33" s="785">
        <v>21</v>
      </c>
      <c r="L33" s="145">
        <f>+G33-H33</f>
        <v>50</v>
      </c>
      <c r="M33" s="780"/>
      <c r="N33" s="726">
        <v>0</v>
      </c>
      <c r="O33" s="145">
        <f t="shared" si="5"/>
        <v>4742</v>
      </c>
    </row>
    <row r="34" spans="1:15" s="717" customFormat="1" ht="12.75" customHeight="1" x14ac:dyDescent="0.25">
      <c r="A34" s="822">
        <f>A33+1</f>
        <v>28</v>
      </c>
      <c r="B34" s="823" t="s">
        <v>1146</v>
      </c>
      <c r="C34" s="785">
        <v>2324</v>
      </c>
      <c r="D34" s="144">
        <v>2324</v>
      </c>
      <c r="E34" s="144">
        <v>0</v>
      </c>
      <c r="F34" s="144">
        <v>0</v>
      </c>
      <c r="G34" s="144">
        <f t="shared" si="10"/>
        <v>2324</v>
      </c>
      <c r="H34" s="144">
        <f t="shared" si="10"/>
        <v>2324</v>
      </c>
      <c r="I34" s="783">
        <v>0</v>
      </c>
      <c r="J34" s="784">
        <v>555</v>
      </c>
      <c r="K34" s="785">
        <v>27</v>
      </c>
      <c r="L34" s="145">
        <f>+G34-H34</f>
        <v>0</v>
      </c>
      <c r="M34" s="780"/>
      <c r="N34" s="726">
        <v>280</v>
      </c>
      <c r="O34" s="145">
        <f t="shared" si="5"/>
        <v>2604</v>
      </c>
    </row>
    <row r="35" spans="1:15" s="698" customFormat="1" ht="12.75" customHeight="1" x14ac:dyDescent="0.25">
      <c r="A35" s="820">
        <f>A34+1</f>
        <v>29</v>
      </c>
      <c r="B35" s="824" t="s">
        <v>1147</v>
      </c>
      <c r="C35" s="719">
        <f>+C36</f>
        <v>104491</v>
      </c>
      <c r="D35" s="719">
        <f t="shared" ref="D35:N35" si="11">+D36</f>
        <v>103997</v>
      </c>
      <c r="E35" s="719">
        <f t="shared" si="11"/>
        <v>140</v>
      </c>
      <c r="F35" s="719">
        <f t="shared" si="11"/>
        <v>139</v>
      </c>
      <c r="G35" s="719">
        <f>+G36</f>
        <v>104631</v>
      </c>
      <c r="H35" s="719">
        <f t="shared" si="11"/>
        <v>104136</v>
      </c>
      <c r="I35" s="795">
        <f t="shared" si="11"/>
        <v>0</v>
      </c>
      <c r="J35" s="796">
        <f t="shared" si="11"/>
        <v>16445</v>
      </c>
      <c r="K35" s="797">
        <f t="shared" si="11"/>
        <v>1070</v>
      </c>
      <c r="L35" s="720">
        <f t="shared" si="11"/>
        <v>495</v>
      </c>
      <c r="M35" s="772"/>
      <c r="N35" s="721">
        <f t="shared" si="11"/>
        <v>0</v>
      </c>
      <c r="O35" s="720">
        <f t="shared" si="5"/>
        <v>104136</v>
      </c>
    </row>
    <row r="36" spans="1:15" s="698" customFormat="1" ht="12.75" customHeight="1" x14ac:dyDescent="0.25">
      <c r="A36" s="722">
        <f t="shared" si="3"/>
        <v>30</v>
      </c>
      <c r="B36" s="794" t="s">
        <v>1148</v>
      </c>
      <c r="C36" s="803">
        <v>104491</v>
      </c>
      <c r="D36" s="804">
        <v>103997</v>
      </c>
      <c r="E36" s="804">
        <v>140</v>
      </c>
      <c r="F36" s="804">
        <v>139</v>
      </c>
      <c r="G36" s="144">
        <f>+C36+E36</f>
        <v>104631</v>
      </c>
      <c r="H36" s="144">
        <f>+D36+F36</f>
        <v>104136</v>
      </c>
      <c r="I36" s="805">
        <v>0</v>
      </c>
      <c r="J36" s="806">
        <v>16445</v>
      </c>
      <c r="K36" s="803">
        <f>1070</f>
        <v>1070</v>
      </c>
      <c r="L36" s="145">
        <f>+G36-H36</f>
        <v>495</v>
      </c>
      <c r="M36" s="780"/>
      <c r="N36" s="807">
        <v>0</v>
      </c>
      <c r="O36" s="145">
        <f t="shared" si="5"/>
        <v>104136</v>
      </c>
    </row>
    <row r="37" spans="1:15" s="698" customFormat="1" ht="12.75" customHeight="1" x14ac:dyDescent="0.25">
      <c r="A37" s="820">
        <f t="shared" si="3"/>
        <v>31</v>
      </c>
      <c r="B37" s="824" t="s">
        <v>1149</v>
      </c>
      <c r="C37" s="719">
        <f>+C38</f>
        <v>190636</v>
      </c>
      <c r="D37" s="719">
        <f t="shared" ref="D37:N37" si="12">+D38</f>
        <v>190196</v>
      </c>
      <c r="E37" s="719">
        <f t="shared" si="12"/>
        <v>0</v>
      </c>
      <c r="F37" s="719">
        <f t="shared" si="12"/>
        <v>0</v>
      </c>
      <c r="G37" s="719">
        <f t="shared" si="12"/>
        <v>190636</v>
      </c>
      <c r="H37" s="719">
        <f t="shared" si="12"/>
        <v>190196</v>
      </c>
      <c r="I37" s="795">
        <f t="shared" si="12"/>
        <v>0</v>
      </c>
      <c r="J37" s="796">
        <f t="shared" si="12"/>
        <v>117374</v>
      </c>
      <c r="K37" s="797">
        <f t="shared" si="12"/>
        <v>974</v>
      </c>
      <c r="L37" s="720">
        <f t="shared" si="12"/>
        <v>440</v>
      </c>
      <c r="M37" s="772"/>
      <c r="N37" s="721">
        <f t="shared" si="12"/>
        <v>4671</v>
      </c>
      <c r="O37" s="720">
        <f t="shared" si="5"/>
        <v>194867</v>
      </c>
    </row>
    <row r="38" spans="1:15" s="698" customFormat="1" ht="12.75" customHeight="1" x14ac:dyDescent="0.25">
      <c r="A38" s="722">
        <f t="shared" si="3"/>
        <v>32</v>
      </c>
      <c r="B38" s="794" t="s">
        <v>1150</v>
      </c>
      <c r="C38" s="812">
        <v>190636</v>
      </c>
      <c r="D38" s="813">
        <v>190196</v>
      </c>
      <c r="E38" s="813">
        <v>0</v>
      </c>
      <c r="F38" s="813">
        <v>0</v>
      </c>
      <c r="G38" s="144">
        <f>+C38+E38</f>
        <v>190636</v>
      </c>
      <c r="H38" s="144">
        <f>+D38+F38</f>
        <v>190196</v>
      </c>
      <c r="I38" s="814">
        <v>0</v>
      </c>
      <c r="J38" s="815">
        <v>117374</v>
      </c>
      <c r="K38" s="812">
        <v>974</v>
      </c>
      <c r="L38" s="145">
        <f>+G38-H38</f>
        <v>440</v>
      </c>
      <c r="M38" s="780"/>
      <c r="N38" s="816">
        <v>4671</v>
      </c>
      <c r="O38" s="145">
        <f t="shared" si="5"/>
        <v>194867</v>
      </c>
    </row>
    <row r="39" spans="1:15" s="717" customFormat="1" ht="12.75" customHeight="1" x14ac:dyDescent="0.25">
      <c r="A39" s="710">
        <f t="shared" si="3"/>
        <v>33</v>
      </c>
      <c r="B39" s="768" t="s">
        <v>1100</v>
      </c>
      <c r="C39" s="736">
        <f t="shared" ref="C39:L39" si="13">C40</f>
        <v>6320</v>
      </c>
      <c r="D39" s="734">
        <f t="shared" si="13"/>
        <v>6320</v>
      </c>
      <c r="E39" s="734">
        <f t="shared" si="13"/>
        <v>0</v>
      </c>
      <c r="F39" s="734">
        <f t="shared" si="13"/>
        <v>0</v>
      </c>
      <c r="G39" s="734">
        <f t="shared" si="13"/>
        <v>6320</v>
      </c>
      <c r="H39" s="734">
        <f t="shared" si="13"/>
        <v>6320</v>
      </c>
      <c r="I39" s="817">
        <f t="shared" si="13"/>
        <v>40</v>
      </c>
      <c r="J39" s="818">
        <f t="shared" si="13"/>
        <v>0</v>
      </c>
      <c r="K39" s="819">
        <f t="shared" si="13"/>
        <v>0</v>
      </c>
      <c r="L39" s="735">
        <f t="shared" si="13"/>
        <v>0</v>
      </c>
      <c r="M39" s="772"/>
      <c r="N39" s="736">
        <f>N40</f>
        <v>22</v>
      </c>
      <c r="O39" s="735">
        <f>O40</f>
        <v>6342</v>
      </c>
    </row>
    <row r="40" spans="1:15" s="698" customFormat="1" ht="12.75" customHeight="1" x14ac:dyDescent="0.25">
      <c r="A40" s="786">
        <f t="shared" si="3"/>
        <v>34</v>
      </c>
      <c r="B40" s="821" t="s">
        <v>1151</v>
      </c>
      <c r="C40" s="719">
        <f t="shared" ref="C40:L40" si="14">+C42+C41</f>
        <v>6320</v>
      </c>
      <c r="D40" s="719">
        <f t="shared" si="14"/>
        <v>6320</v>
      </c>
      <c r="E40" s="719">
        <f t="shared" si="14"/>
        <v>0</v>
      </c>
      <c r="F40" s="719">
        <f t="shared" si="14"/>
        <v>0</v>
      </c>
      <c r="G40" s="719">
        <f t="shared" si="14"/>
        <v>6320</v>
      </c>
      <c r="H40" s="719">
        <f t="shared" si="14"/>
        <v>6320</v>
      </c>
      <c r="I40" s="795">
        <f t="shared" si="14"/>
        <v>40</v>
      </c>
      <c r="J40" s="796">
        <f t="shared" si="14"/>
        <v>0</v>
      </c>
      <c r="K40" s="797">
        <f t="shared" si="14"/>
        <v>0</v>
      </c>
      <c r="L40" s="720">
        <f t="shared" si="14"/>
        <v>0</v>
      </c>
      <c r="M40" s="772"/>
      <c r="N40" s="721">
        <f>+N42+N41</f>
        <v>22</v>
      </c>
      <c r="O40" s="720">
        <f t="shared" si="5"/>
        <v>6342</v>
      </c>
    </row>
    <row r="41" spans="1:15" s="698" customFormat="1" ht="12.75" customHeight="1" x14ac:dyDescent="0.25">
      <c r="A41" s="822">
        <f>A40+1</f>
        <v>35</v>
      </c>
      <c r="B41" s="823" t="s">
        <v>1102</v>
      </c>
      <c r="C41" s="825">
        <v>100</v>
      </c>
      <c r="D41" s="154">
        <v>100</v>
      </c>
      <c r="E41" s="154">
        <v>0</v>
      </c>
      <c r="F41" s="154">
        <v>0</v>
      </c>
      <c r="G41" s="144">
        <f>+C41+E41</f>
        <v>100</v>
      </c>
      <c r="H41" s="144">
        <f>+D41+F41</f>
        <v>100</v>
      </c>
      <c r="I41" s="826">
        <v>0</v>
      </c>
      <c r="J41" s="827">
        <v>0</v>
      </c>
      <c r="K41" s="825">
        <v>0</v>
      </c>
      <c r="L41" s="145">
        <f>+G41-H41</f>
        <v>0</v>
      </c>
      <c r="M41" s="780"/>
      <c r="N41" s="828">
        <v>0</v>
      </c>
      <c r="O41" s="145">
        <f t="shared" si="5"/>
        <v>100</v>
      </c>
    </row>
    <row r="42" spans="1:15" s="835" customFormat="1" ht="12.75" customHeight="1" x14ac:dyDescent="0.25">
      <c r="A42" s="822">
        <f>A41+1</f>
        <v>36</v>
      </c>
      <c r="B42" s="829" t="s">
        <v>1152</v>
      </c>
      <c r="C42" s="830">
        <f>3732+2488</f>
        <v>6220</v>
      </c>
      <c r="D42" s="831">
        <f>3732+2488</f>
        <v>6220</v>
      </c>
      <c r="E42" s="831">
        <v>0</v>
      </c>
      <c r="F42" s="831">
        <v>0</v>
      </c>
      <c r="G42" s="144">
        <f>+C42+E42</f>
        <v>6220</v>
      </c>
      <c r="H42" s="144">
        <f>+D42+F42</f>
        <v>6220</v>
      </c>
      <c r="I42" s="832">
        <v>40</v>
      </c>
      <c r="J42" s="833">
        <v>0</v>
      </c>
      <c r="K42" s="830">
        <v>0</v>
      </c>
      <c r="L42" s="145">
        <f>+G42-H42</f>
        <v>0</v>
      </c>
      <c r="M42" s="780"/>
      <c r="N42" s="834">
        <v>22</v>
      </c>
      <c r="O42" s="145">
        <f t="shared" si="5"/>
        <v>6242</v>
      </c>
    </row>
    <row r="43" spans="1:15" s="717" customFormat="1" ht="13.5" customHeight="1" x14ac:dyDescent="0.25">
      <c r="A43" s="710">
        <f t="shared" si="3"/>
        <v>37</v>
      </c>
      <c r="B43" s="768" t="s">
        <v>1153</v>
      </c>
      <c r="C43" s="736">
        <f t="shared" ref="C43:L43" si="15">C44</f>
        <v>28476</v>
      </c>
      <c r="D43" s="734">
        <f t="shared" si="15"/>
        <v>28476</v>
      </c>
      <c r="E43" s="734">
        <f t="shared" si="15"/>
        <v>0</v>
      </c>
      <c r="F43" s="734">
        <f t="shared" si="15"/>
        <v>0</v>
      </c>
      <c r="G43" s="734">
        <f t="shared" si="15"/>
        <v>28476</v>
      </c>
      <c r="H43" s="734">
        <f t="shared" si="15"/>
        <v>28476</v>
      </c>
      <c r="I43" s="817">
        <f t="shared" si="15"/>
        <v>0</v>
      </c>
      <c r="J43" s="818">
        <f t="shared" si="15"/>
        <v>0</v>
      </c>
      <c r="K43" s="819">
        <f t="shared" si="15"/>
        <v>0</v>
      </c>
      <c r="L43" s="735">
        <f t="shared" si="15"/>
        <v>0</v>
      </c>
      <c r="M43" s="772"/>
      <c r="N43" s="736">
        <f>N44</f>
        <v>10199</v>
      </c>
      <c r="O43" s="735">
        <f>O44</f>
        <v>38675</v>
      </c>
    </row>
    <row r="44" spans="1:15" s="698" customFormat="1" ht="12.75" customHeight="1" x14ac:dyDescent="0.25">
      <c r="A44" s="820">
        <f t="shared" si="3"/>
        <v>38</v>
      </c>
      <c r="B44" s="824" t="s">
        <v>1154</v>
      </c>
      <c r="C44" s="719">
        <f>+C45</f>
        <v>28476</v>
      </c>
      <c r="D44" s="719">
        <f t="shared" ref="D44:N44" si="16">+D45</f>
        <v>28476</v>
      </c>
      <c r="E44" s="719">
        <f t="shared" si="16"/>
        <v>0</v>
      </c>
      <c r="F44" s="719">
        <f t="shared" si="16"/>
        <v>0</v>
      </c>
      <c r="G44" s="719">
        <f t="shared" si="16"/>
        <v>28476</v>
      </c>
      <c r="H44" s="719">
        <f t="shared" si="16"/>
        <v>28476</v>
      </c>
      <c r="I44" s="795">
        <f t="shared" si="16"/>
        <v>0</v>
      </c>
      <c r="J44" s="796">
        <f t="shared" si="16"/>
        <v>0</v>
      </c>
      <c r="K44" s="797">
        <f t="shared" si="16"/>
        <v>0</v>
      </c>
      <c r="L44" s="720">
        <f t="shared" si="16"/>
        <v>0</v>
      </c>
      <c r="M44" s="772"/>
      <c r="N44" s="721">
        <f t="shared" si="16"/>
        <v>10199</v>
      </c>
      <c r="O44" s="720">
        <f t="shared" si="5"/>
        <v>38675</v>
      </c>
    </row>
    <row r="45" spans="1:15" s="698" customFormat="1" ht="12.75" customHeight="1" thickBot="1" x14ac:dyDescent="0.3">
      <c r="A45" s="722">
        <f t="shared" si="3"/>
        <v>39</v>
      </c>
      <c r="B45" s="829" t="s">
        <v>1155</v>
      </c>
      <c r="C45" s="803">
        <v>28476</v>
      </c>
      <c r="D45" s="804">
        <v>28476</v>
      </c>
      <c r="E45" s="804">
        <v>0</v>
      </c>
      <c r="F45" s="804">
        <v>0</v>
      </c>
      <c r="G45" s="144">
        <f>+C45+E45</f>
        <v>28476</v>
      </c>
      <c r="H45" s="144">
        <f>+D45+F45</f>
        <v>28476</v>
      </c>
      <c r="I45" s="805">
        <v>0</v>
      </c>
      <c r="J45" s="806">
        <v>0</v>
      </c>
      <c r="K45" s="803">
        <v>0</v>
      </c>
      <c r="L45" s="145">
        <f>+G45-H45</f>
        <v>0</v>
      </c>
      <c r="M45" s="780"/>
      <c r="N45" s="807">
        <v>10199</v>
      </c>
      <c r="O45" s="145">
        <f t="shared" si="5"/>
        <v>38675</v>
      </c>
    </row>
    <row r="46" spans="1:15" s="698" customFormat="1" ht="13.5" customHeight="1" thickBot="1" x14ac:dyDescent="0.3">
      <c r="A46" s="836">
        <f t="shared" si="3"/>
        <v>40</v>
      </c>
      <c r="B46" s="837" t="s">
        <v>1104</v>
      </c>
      <c r="C46" s="838">
        <f t="shared" ref="C46:L46" si="17">+C7+C29+C39+C43</f>
        <v>1012136</v>
      </c>
      <c r="D46" s="839">
        <f t="shared" si="17"/>
        <v>1010996</v>
      </c>
      <c r="E46" s="839">
        <f t="shared" si="17"/>
        <v>2110</v>
      </c>
      <c r="F46" s="839">
        <f t="shared" si="17"/>
        <v>2109</v>
      </c>
      <c r="G46" s="839">
        <f t="shared" si="17"/>
        <v>1014246</v>
      </c>
      <c r="H46" s="839">
        <f t="shared" si="17"/>
        <v>1013105</v>
      </c>
      <c r="I46" s="840">
        <f t="shared" si="17"/>
        <v>40</v>
      </c>
      <c r="J46" s="841">
        <f t="shared" si="17"/>
        <v>136791</v>
      </c>
      <c r="K46" s="842">
        <f t="shared" si="17"/>
        <v>12960</v>
      </c>
      <c r="L46" s="843">
        <f t="shared" si="17"/>
        <v>1141</v>
      </c>
      <c r="M46" s="844"/>
      <c r="N46" s="838">
        <f>+N7+N29+N39+N43</f>
        <v>16291</v>
      </c>
      <c r="O46" s="843">
        <f>+O7+O29+O39+O43</f>
        <v>1029396</v>
      </c>
    </row>
    <row r="47" spans="1:15" s="753" customFormat="1" ht="13.5" customHeight="1" x14ac:dyDescent="0.25">
      <c r="A47" s="845"/>
      <c r="B47" s="846"/>
      <c r="C47" s="752"/>
      <c r="D47" s="752"/>
      <c r="E47" s="752"/>
      <c r="F47" s="752"/>
      <c r="G47" s="752"/>
      <c r="H47" s="752"/>
      <c r="I47" s="752"/>
      <c r="J47" s="752"/>
      <c r="K47" s="752"/>
      <c r="L47" s="752"/>
      <c r="M47" s="752"/>
      <c r="N47" s="752"/>
      <c r="O47" s="752"/>
    </row>
    <row r="48" spans="1:15" ht="22.5" customHeight="1" x14ac:dyDescent="0.25">
      <c r="A48" s="698" t="s">
        <v>400</v>
      </c>
      <c r="M48" s="748"/>
    </row>
    <row r="49" spans="1:15" ht="56.25" customHeight="1" x14ac:dyDescent="0.25">
      <c r="A49" s="1173" t="s">
        <v>1156</v>
      </c>
      <c r="B49" s="1201"/>
      <c r="C49" s="1201"/>
      <c r="D49" s="1201"/>
      <c r="E49" s="1201"/>
      <c r="F49" s="1201"/>
      <c r="G49" s="1201"/>
      <c r="H49" s="1201"/>
      <c r="I49" s="1201"/>
      <c r="J49" s="1201"/>
      <c r="K49" s="1201"/>
      <c r="L49" s="1201"/>
      <c r="M49" s="1201"/>
      <c r="N49" s="1201"/>
      <c r="O49" s="1201"/>
    </row>
    <row r="50" spans="1:15" ht="30" customHeight="1" x14ac:dyDescent="0.25">
      <c r="A50" s="1173" t="s">
        <v>1157</v>
      </c>
      <c r="B50" s="1201"/>
      <c r="C50" s="1201"/>
      <c r="D50" s="1201"/>
      <c r="E50" s="1201"/>
      <c r="F50" s="1201"/>
      <c r="G50" s="1201"/>
      <c r="H50" s="1201"/>
      <c r="I50" s="1201"/>
      <c r="J50" s="1201"/>
      <c r="K50" s="1201"/>
      <c r="L50" s="1201"/>
      <c r="M50" s="1201"/>
      <c r="N50" s="1201"/>
      <c r="O50" s="1201"/>
    </row>
    <row r="51" spans="1:15" ht="34.5" customHeight="1" x14ac:dyDescent="0.25">
      <c r="A51" s="1173" t="s">
        <v>1158</v>
      </c>
      <c r="B51" s="1201"/>
      <c r="C51" s="1201"/>
      <c r="D51" s="1201"/>
      <c r="E51" s="1201"/>
      <c r="F51" s="1201"/>
      <c r="G51" s="1201"/>
      <c r="H51" s="1201"/>
      <c r="I51" s="1201"/>
      <c r="J51" s="1201"/>
      <c r="K51" s="1201"/>
      <c r="L51" s="1201"/>
      <c r="M51" s="1201"/>
      <c r="N51" s="1201"/>
      <c r="O51" s="1201"/>
    </row>
    <row r="52" spans="1:15" ht="27.75" customHeight="1" x14ac:dyDescent="0.25">
      <c r="A52" s="1173" t="s">
        <v>1159</v>
      </c>
      <c r="B52" s="1201"/>
      <c r="C52" s="1201"/>
      <c r="D52" s="1201"/>
      <c r="E52" s="1201"/>
      <c r="F52" s="1201"/>
      <c r="G52" s="1201"/>
      <c r="H52" s="1201"/>
      <c r="I52" s="1201"/>
      <c r="J52" s="1201"/>
      <c r="K52" s="1201"/>
      <c r="L52" s="1201"/>
      <c r="M52" s="1201"/>
      <c r="N52" s="1201"/>
      <c r="O52" s="1201"/>
    </row>
    <row r="53" spans="1:15" x14ac:dyDescent="0.25">
      <c r="A53" s="1173" t="s">
        <v>1160</v>
      </c>
      <c r="B53" s="1201"/>
      <c r="C53" s="1201"/>
      <c r="D53" s="1201"/>
      <c r="E53" s="1201"/>
      <c r="F53" s="1201"/>
      <c r="G53" s="1201"/>
      <c r="H53" s="1201"/>
      <c r="I53" s="1201"/>
      <c r="J53" s="1201"/>
      <c r="K53" s="1201"/>
      <c r="L53" s="1201"/>
      <c r="M53" s="1201"/>
      <c r="N53" s="1201"/>
      <c r="O53" s="1201"/>
    </row>
    <row r="54" spans="1:15" ht="26.25" customHeight="1" x14ac:dyDescent="0.25">
      <c r="A54" s="1173" t="s">
        <v>1161</v>
      </c>
      <c r="B54" s="1201"/>
      <c r="C54" s="1201"/>
      <c r="D54" s="1201"/>
      <c r="E54" s="1201"/>
      <c r="F54" s="1201"/>
      <c r="G54" s="1201"/>
      <c r="H54" s="1201"/>
      <c r="I54" s="1201"/>
      <c r="J54" s="1201"/>
      <c r="K54" s="1201"/>
      <c r="L54" s="1201"/>
      <c r="M54" s="1201"/>
      <c r="N54" s="1201"/>
      <c r="O54" s="1201"/>
    </row>
    <row r="55" spans="1:15" ht="19.5" customHeight="1" x14ac:dyDescent="0.25">
      <c r="A55" s="1173" t="s">
        <v>1162</v>
      </c>
      <c r="B55" s="1201"/>
      <c r="C55" s="1201"/>
      <c r="D55" s="1201"/>
      <c r="E55" s="1201"/>
      <c r="F55" s="1201"/>
      <c r="G55" s="1201"/>
      <c r="H55" s="1201"/>
      <c r="I55" s="1201"/>
      <c r="J55" s="1201"/>
      <c r="K55" s="1201"/>
      <c r="L55" s="1201"/>
      <c r="M55" s="1201"/>
      <c r="N55" s="1201"/>
      <c r="O55" s="1201"/>
    </row>
    <row r="56" spans="1:15" ht="17.25" customHeight="1" x14ac:dyDescent="0.25">
      <c r="A56" s="1173" t="s">
        <v>1163</v>
      </c>
      <c r="B56" s="1173"/>
      <c r="C56" s="1173"/>
      <c r="D56" s="1173"/>
      <c r="E56" s="1173"/>
      <c r="F56" s="1173"/>
      <c r="G56" s="1173"/>
      <c r="H56" s="1173"/>
      <c r="I56" s="1173"/>
      <c r="J56" s="1173"/>
      <c r="K56" s="1173"/>
      <c r="L56" s="1173"/>
      <c r="M56" s="1173"/>
      <c r="N56" s="1173"/>
      <c r="O56" s="1173"/>
    </row>
    <row r="57" spans="1:15" s="698" customFormat="1" ht="12.75" x14ac:dyDescent="0.25">
      <c r="M57" s="847"/>
    </row>
    <row r="58" spans="1:15" s="698" customFormat="1" ht="12.75" x14ac:dyDescent="0.25">
      <c r="A58" s="698" t="s">
        <v>744</v>
      </c>
      <c r="M58" s="847"/>
    </row>
    <row r="59" spans="1:15" s="698" customFormat="1" ht="12.75" x14ac:dyDescent="0.25">
      <c r="M59" s="847"/>
    </row>
    <row r="60" spans="1:15" x14ac:dyDescent="0.25">
      <c r="A60" s="848"/>
    </row>
  </sheetData>
  <mergeCells count="19">
    <mergeCell ref="A49:O49"/>
    <mergeCell ref="A4:A6"/>
    <mergeCell ref="B4:B6"/>
    <mergeCell ref="C4:D4"/>
    <mergeCell ref="E4:F4"/>
    <mergeCell ref="G4:H4"/>
    <mergeCell ref="I4:I5"/>
    <mergeCell ref="J4:J5"/>
    <mergeCell ref="K4:K5"/>
    <mergeCell ref="L4:L5"/>
    <mergeCell ref="N4:N5"/>
    <mergeCell ref="O4:O5"/>
    <mergeCell ref="A56:O56"/>
    <mergeCell ref="A50:O50"/>
    <mergeCell ref="A51:O51"/>
    <mergeCell ref="A52:O52"/>
    <mergeCell ref="A53:O53"/>
    <mergeCell ref="A54:O54"/>
    <mergeCell ref="A55:O55"/>
  </mergeCells>
  <printOptions horizontalCentered="1"/>
  <pageMargins left="0.19685039370078741" right="0.19685039370078741" top="0.19685039370078741" bottom="0" header="0.31496062992125984" footer="0.31496062992125984"/>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4</vt:i4>
      </vt:variant>
    </vt:vector>
  </HeadingPairs>
  <TitlesOfParts>
    <vt:vector size="28" baseType="lpstr">
      <vt:lpstr>1</vt:lpstr>
      <vt:lpstr>2</vt:lpstr>
      <vt:lpstr>2a</vt:lpstr>
      <vt:lpstr>2b</vt:lpstr>
      <vt:lpstr>3</vt:lpstr>
      <vt:lpstr>4</vt:lpstr>
      <vt:lpstr>5  (2)</vt:lpstr>
      <vt:lpstr>5.a</vt:lpstr>
      <vt:lpstr>5.b</vt:lpstr>
      <vt:lpstr>5.c</vt:lpstr>
      <vt:lpstr>5.d</vt:lpstr>
      <vt:lpstr>6</vt:lpstr>
      <vt:lpstr>7</vt:lpstr>
      <vt:lpstr>8</vt:lpstr>
      <vt:lpstr>9</vt:lpstr>
      <vt:lpstr>10</vt:lpstr>
      <vt:lpstr>11</vt:lpstr>
      <vt:lpstr>11.a</vt:lpstr>
      <vt:lpstr>11.b</vt:lpstr>
      <vt:lpstr>11.c </vt:lpstr>
      <vt:lpstr>11.d </vt:lpstr>
      <vt:lpstr>11.e</vt:lpstr>
      <vt:lpstr>11.f</vt:lpstr>
      <vt:lpstr>11.g</vt:lpstr>
      <vt:lpstr>'5  (2)'!Názvy_tisku</vt:lpstr>
      <vt:lpstr>'3'!Oblast_tisku</vt:lpstr>
      <vt:lpstr>'6'!Oblast_tisku</vt:lpstr>
      <vt:lpstr>'8'!Oblast_tisku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2016-08-02T06:26:59Z</dcterms:modified>
</cp:coreProperties>
</file>