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sakovak\Desktop\"/>
    </mc:Choice>
  </mc:AlternateContent>
  <bookViews>
    <workbookView xWindow="0" yWindow="0" windowWidth="25200" windowHeight="11385" activeTab="3"/>
  </bookViews>
  <sheets>
    <sheet name="Moravskoslezský" sheetId="1" r:id="rId1"/>
    <sheet name="Ústecký" sheetId="2" r:id="rId2"/>
    <sheet name="Středočeský" sheetId="3" r:id="rId3"/>
    <sheet name="Olomoucký" sheetId="6" r:id="rId4"/>
    <sheet name="List2" sheetId="5" r:id="rId5"/>
  </sheets>
  <definedNames>
    <definedName name="_xlnm.Print_Area" localSheetId="4">List2!$A$1:$M$9</definedName>
    <definedName name="_xlnm.Print_Area" localSheetId="0">Moravskoslezský!$A$2:$K$9</definedName>
    <definedName name="_xlnm.Print_Area" localSheetId="3">Olomoucký!$A$1:$L$13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6" l="1"/>
  <c r="I9" i="2"/>
  <c r="D8" i="5"/>
  <c r="K10" i="6"/>
  <c r="K11" i="6"/>
  <c r="K12" i="6"/>
  <c r="K8" i="6"/>
  <c r="K9" i="6"/>
  <c r="J8" i="6"/>
  <c r="J9" i="6"/>
  <c r="J10" i="6"/>
  <c r="J11" i="6"/>
  <c r="J12" i="6"/>
  <c r="L7" i="6"/>
  <c r="J7" i="6"/>
  <c r="H8" i="6"/>
  <c r="H9" i="6"/>
  <c r="H10" i="6"/>
  <c r="H11" i="6"/>
  <c r="H12" i="6"/>
  <c r="I7" i="6"/>
  <c r="J7" i="3"/>
  <c r="I7" i="3"/>
  <c r="J8" i="2"/>
  <c r="K8" i="2" s="1"/>
  <c r="I8" i="2"/>
  <c r="J8" i="1"/>
  <c r="J9" i="1" s="1"/>
  <c r="I8" i="1"/>
  <c r="I9" i="1" s="1"/>
  <c r="H9" i="2"/>
  <c r="H8" i="1"/>
  <c r="H9" i="1" s="1"/>
  <c r="H8" i="2"/>
  <c r="H7" i="2"/>
  <c r="K7" i="3"/>
  <c r="H7" i="3"/>
  <c r="L9" i="6"/>
  <c r="L10" i="6" l="1"/>
  <c r="L12" i="6"/>
  <c r="L8" i="6"/>
  <c r="L11" i="6"/>
  <c r="J9" i="2"/>
  <c r="K8" i="1"/>
  <c r="K9" i="1" s="1"/>
  <c r="K7" i="2"/>
  <c r="K9" i="2" s="1"/>
  <c r="F13" i="6"/>
  <c r="H8" i="3"/>
  <c r="I8" i="3"/>
  <c r="J8" i="3"/>
  <c r="K8" i="3"/>
  <c r="B8" i="5" l="1"/>
  <c r="E7" i="5"/>
  <c r="F7" i="5"/>
  <c r="G7" i="5"/>
  <c r="C7" i="5"/>
  <c r="E5" i="5"/>
  <c r="F5" i="5"/>
  <c r="G5" i="5"/>
  <c r="C5" i="5"/>
  <c r="H13" i="6" l="1"/>
  <c r="C6" i="5" s="1"/>
  <c r="J13" i="6" l="1"/>
  <c r="E6" i="5" s="1"/>
  <c r="K13" i="6"/>
  <c r="F6" i="5" s="1"/>
  <c r="L13" i="6"/>
  <c r="G6" i="5" s="1"/>
  <c r="C4" i="5" l="1"/>
  <c r="C8" i="5" s="1"/>
  <c r="F4" i="5" l="1"/>
  <c r="F8" i="5" s="1"/>
  <c r="G4" i="5" l="1"/>
  <c r="G8" i="5" s="1"/>
  <c r="E4" i="5"/>
  <c r="E8" i="5" s="1"/>
  <c r="F9" i="1" l="1"/>
</calcChain>
</file>

<file path=xl/sharedStrings.xml><?xml version="1.0" encoding="utf-8"?>
<sst xmlns="http://schemas.openxmlformats.org/spreadsheetml/2006/main" count="135" uniqueCount="70">
  <si>
    <t>HPP</t>
  </si>
  <si>
    <t>1.</t>
  </si>
  <si>
    <t>Druh smluvního vztahu (HPP, DPP, DPČ)</t>
  </si>
  <si>
    <t>IČO</t>
  </si>
  <si>
    <t>P.č.</t>
  </si>
  <si>
    <t>zákonné odvody</t>
  </si>
  <si>
    <t>FKSP</t>
  </si>
  <si>
    <t>celkem</t>
  </si>
  <si>
    <t>Moravskoslezský kraj</t>
  </si>
  <si>
    <t>Základní škola a Mateřská škola Děčín IV, Máchovo nám., příspěvková organizace</t>
  </si>
  <si>
    <t>72743816</t>
  </si>
  <si>
    <t>Ústecký kraj</t>
  </si>
  <si>
    <t>3.</t>
  </si>
  <si>
    <t>Základní škola a mateřská škola Benešov, Na Karlově 372</t>
  </si>
  <si>
    <t>Na Karlově 372, 256 01  Benešov</t>
  </si>
  <si>
    <t>75033054</t>
  </si>
  <si>
    <t>Průměrná dotace na plat 1 AP 
a 1 měsíc (bez zákonných odvodů a FKSP</t>
  </si>
  <si>
    <t>závazné ukazatele</t>
  </si>
  <si>
    <t>orientační ukazatele</t>
  </si>
  <si>
    <t xml:space="preserve">plat </t>
  </si>
  <si>
    <t>Název školy
(školského zařízení)</t>
  </si>
  <si>
    <t>Sídlo školy / školského zařízení (ulice a čp., PSČ, město)</t>
  </si>
  <si>
    <t>Počet podpořených úvazků</t>
  </si>
  <si>
    <t>Středočeský kraj</t>
  </si>
  <si>
    <t>Základní škola Česká Ves, okres Jeseník</t>
  </si>
  <si>
    <t>Olomoucký kraj</t>
  </si>
  <si>
    <t>Ústecký</t>
  </si>
  <si>
    <t>Středočeský</t>
  </si>
  <si>
    <t>Olomoucký</t>
  </si>
  <si>
    <t>Moravskoslezský</t>
  </si>
  <si>
    <t>platy</t>
  </si>
  <si>
    <t>odvody</t>
  </si>
  <si>
    <t>počet úvazků</t>
  </si>
  <si>
    <t xml:space="preserve">Základní škola Slezská Ostrava, Chrustova 24, příspěvková organizace </t>
  </si>
  <si>
    <t>Chrustova 1418/24, Slezská Ostrava, 713 00  Ostrava</t>
  </si>
  <si>
    <t>70995427</t>
  </si>
  <si>
    <t xml:space="preserve">2. </t>
  </si>
  <si>
    <t xml:space="preserve">Základní škola T. G. Masaryka Štětí, 9. května 444, okres Litoměřice </t>
  </si>
  <si>
    <t xml:space="preserve">9. května 444, 411 08 Štětí </t>
  </si>
  <si>
    <t>46773291</t>
  </si>
  <si>
    <t>DPP</t>
  </si>
  <si>
    <t>Základní škola Klenovice na Hané, okres Prostějov, příspěvková organizace</t>
  </si>
  <si>
    <t>Klenovice na Hané 231, 798 23 Prostějov</t>
  </si>
  <si>
    <t xml:space="preserve">4. </t>
  </si>
  <si>
    <t>Základní škola J. A. Komenského a Mateřská škola, Přerov - Předmostí, Hranická 14</t>
  </si>
  <si>
    <t xml:space="preserve">Hranická 14, 751 24  Přerov, Přerov II - Předmostí </t>
  </si>
  <si>
    <t>45180083</t>
  </si>
  <si>
    <t>Základní škola a Mateřská škola Osek na Bečvou, okres Přerov</t>
  </si>
  <si>
    <t xml:space="preserve">Osek nad Bečvou 78, 751 22, Lipník nad Bečvou </t>
  </si>
  <si>
    <t>43541712</t>
  </si>
  <si>
    <t xml:space="preserve">5. </t>
  </si>
  <si>
    <t xml:space="preserve">6. </t>
  </si>
  <si>
    <t>Základní škola Vidnava, okres Jeseník - příspěvková organizace</t>
  </si>
  <si>
    <t>Základní škola Přerov, Želatovská 8</t>
  </si>
  <si>
    <t xml:space="preserve">Hrdinů 249, Vidnava, 790 55  Jeseník </t>
  </si>
  <si>
    <t xml:space="preserve">Želatovská 8, 750 00  Přerov, Přerov I - Město </t>
  </si>
  <si>
    <t>75029448</t>
  </si>
  <si>
    <t>49558862</t>
  </si>
  <si>
    <t xml:space="preserve">Raisova 688/11, 405 02  Děčín IV - Podmokly </t>
  </si>
  <si>
    <t>00852066</t>
  </si>
  <si>
    <t xml:space="preserve">Makarenkova 414, Česká Ves, 790 81  Jeseník </t>
  </si>
  <si>
    <t>75020378</t>
  </si>
  <si>
    <t>Dotace celkem (období 
09-12 2018)</t>
  </si>
  <si>
    <t>OON</t>
  </si>
  <si>
    <t>Financování asistentů pedagoga dle § 18 vyhlášky č. 27/2016 Sb., o vzdělávání žáků se speciálními vzdělávacími potřebami a žáků nadaných, ve znění pozdějších předpisů, na období září - prosinec 2018,</t>
  </si>
  <si>
    <t>č. j. MSMT-19207/2018-1</t>
  </si>
  <si>
    <t xml:space="preserve">Financování asistentů pedagoga dle § 18 vyhlášky č. 27/2016 Sb., o vzdělávání žáků se speciálními vzdělávacími potřebami a žáků nadaných, ve znění </t>
  </si>
  <si>
    <t>pozdějších předpisů, na období září - prosinec 2018, č. j. MSMT-19207/2018-1</t>
  </si>
  <si>
    <t>Seznam škol a školských zařízení zřízených krajem, obcí nebo svazkem obcí</t>
  </si>
  <si>
    <t xml:space="preserve"> Seznam škol a školských zařízení zřízených krajem, obcí nebo svazkem obcí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</si>
</sst>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119">
    <xf numFmtId="0" fontId="0" fillId="0" borderId="0" xfId="0"/>
    <xf numFmtId="4" fontId="0" fillId="0" borderId="0" xfId="0" applyNumberFormat="1"/>
    <xf numFmtId="0" fontId="1" fillId="2" borderId="0" xfId="0" applyFont="1" applyFill="1"/>
    <xf numFmtId="4" fontId="1" fillId="2" borderId="0" xfId="0" applyNumberFormat="1" applyFont="1" applyFill="1"/>
    <xf numFmtId="0" fontId="0" fillId="0" borderId="0" xfId="0" applyFont="1" applyAlignment="1">
      <alignment shrinkToFit="1"/>
    </xf>
    <xf numFmtId="0" fontId="1" fillId="2" borderId="0" xfId="0" applyFont="1" applyFill="1" applyAlignment="1">
      <alignment shrinkToFit="1"/>
    </xf>
    <xf numFmtId="0" fontId="0" fillId="0" borderId="0" xfId="0" applyFont="1"/>
    <xf numFmtId="164" fontId="0" fillId="0" borderId="0" xfId="0" applyNumberFormat="1"/>
    <xf numFmtId="4" fontId="0" fillId="0" borderId="0" xfId="0" applyNumberFormat="1" applyAlignment="1">
      <alignment vertical="center"/>
    </xf>
    <xf numFmtId="0" fontId="3" fillId="0" borderId="0" xfId="0" applyFont="1"/>
    <xf numFmtId="4" fontId="3" fillId="0" borderId="0" xfId="0" applyNumberFormat="1" applyFont="1"/>
    <xf numFmtId="4" fontId="5" fillId="2" borderId="0" xfId="0" applyNumberFormat="1" applyFont="1" applyFill="1" applyBorder="1" applyAlignment="1">
      <alignment shrinkToFit="1"/>
    </xf>
    <xf numFmtId="49" fontId="1" fillId="0" borderId="2" xfId="1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  <xf numFmtId="49" fontId="1" fillId="0" borderId="13" xfId="1" applyNumberFormat="1" applyFont="1" applyFill="1" applyBorder="1" applyAlignment="1">
      <alignment horizontal="right" wrapText="1"/>
    </xf>
    <xf numFmtId="0" fontId="5" fillId="0" borderId="16" xfId="0" applyFont="1" applyBorder="1" applyAlignment="1">
      <alignment horizontal="right" wrapText="1"/>
    </xf>
    <xf numFmtId="2" fontId="1" fillId="0" borderId="13" xfId="1" applyNumberFormat="1" applyFont="1" applyFill="1" applyBorder="1" applyAlignment="1">
      <alignment horizontal="right" wrapText="1"/>
    </xf>
    <xf numFmtId="4" fontId="4" fillId="4" borderId="2" xfId="0" applyNumberFormat="1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49" fontId="4" fillId="4" borderId="11" xfId="1" applyNumberFormat="1" applyFont="1" applyFill="1" applyBorder="1" applyAlignment="1">
      <alignment horizontal="right" vertical="center" wrapText="1"/>
    </xf>
    <xf numFmtId="164" fontId="5" fillId="2" borderId="21" xfId="0" applyNumberFormat="1" applyFont="1" applyFill="1" applyBorder="1" applyAlignment="1">
      <alignment horizontal="right" wrapText="1"/>
    </xf>
    <xf numFmtId="164" fontId="5" fillId="2" borderId="2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right"/>
    </xf>
    <xf numFmtId="164" fontId="5" fillId="2" borderId="18" xfId="0" applyNumberFormat="1" applyFont="1" applyFill="1" applyBorder="1" applyAlignment="1">
      <alignment horizontal="right" wrapText="1"/>
    </xf>
    <xf numFmtId="0" fontId="1" fillId="2" borderId="21" xfId="1" applyFont="1" applyFill="1" applyBorder="1" applyAlignment="1">
      <alignment wrapText="1"/>
    </xf>
    <xf numFmtId="0" fontId="1" fillId="2" borderId="17" xfId="1" applyFont="1" applyFill="1" applyBorder="1" applyAlignment="1">
      <alignment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49" fontId="1" fillId="0" borderId="5" xfId="1" applyNumberFormat="1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2" fontId="1" fillId="0" borderId="23" xfId="1" applyNumberFormat="1" applyFont="1" applyFill="1" applyBorder="1" applyAlignment="1">
      <alignment horizontal="right" vertical="center" wrapText="1"/>
    </xf>
    <xf numFmtId="0" fontId="1" fillId="2" borderId="5" xfId="1" applyFont="1" applyFill="1" applyBorder="1" applyAlignment="1">
      <alignment horizontal="left" vertical="center" wrapText="1"/>
    </xf>
    <xf numFmtId="164" fontId="5" fillId="2" borderId="23" xfId="0" applyNumberFormat="1" applyFont="1" applyFill="1" applyBorder="1" applyAlignment="1">
      <alignment horizontal="right"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4" fillId="2" borderId="24" xfId="0" applyNumberFormat="1" applyFont="1" applyFill="1" applyBorder="1" applyAlignment="1">
      <alignment vertical="center"/>
    </xf>
    <xf numFmtId="2" fontId="4" fillId="4" borderId="28" xfId="0" applyNumberFormat="1" applyFont="1" applyFill="1" applyBorder="1" applyAlignment="1">
      <alignment horizontal="right" vertical="center"/>
    </xf>
    <xf numFmtId="164" fontId="4" fillId="4" borderId="10" xfId="0" applyNumberFormat="1" applyFont="1" applyFill="1" applyBorder="1" applyAlignment="1">
      <alignment horizontal="right" vertical="center"/>
    </xf>
    <xf numFmtId="164" fontId="5" fillId="4" borderId="10" xfId="0" applyNumberFormat="1" applyFont="1" applyFill="1" applyBorder="1" applyAlignment="1">
      <alignment vertical="center"/>
    </xf>
    <xf numFmtId="164" fontId="4" fillId="4" borderId="27" xfId="0" applyNumberFormat="1" applyFont="1" applyFill="1" applyBorder="1" applyAlignment="1">
      <alignment vertical="center"/>
    </xf>
    <xf numFmtId="0" fontId="5" fillId="0" borderId="10" xfId="1" applyFont="1" applyFill="1" applyBorder="1" applyAlignment="1">
      <alignment horizontal="left" vertical="center" wrapText="1"/>
    </xf>
    <xf numFmtId="49" fontId="5" fillId="0" borderId="10" xfId="1" applyNumberFormat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2" fontId="5" fillId="0" borderId="8" xfId="1" applyNumberFormat="1" applyFont="1" applyFill="1" applyBorder="1" applyAlignment="1">
      <alignment horizontal="right" vertical="center" wrapText="1"/>
    </xf>
    <xf numFmtId="2" fontId="4" fillId="4" borderId="10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164" fontId="4" fillId="0" borderId="26" xfId="0" applyNumberFormat="1" applyFont="1" applyFill="1" applyBorder="1" applyAlignment="1">
      <alignment horizontal="right" vertical="center"/>
    </xf>
    <xf numFmtId="164" fontId="5" fillId="4" borderId="10" xfId="0" applyNumberFormat="1" applyFont="1" applyFill="1" applyBorder="1" applyAlignment="1">
      <alignment horizontal="right" vertical="center"/>
    </xf>
    <xf numFmtId="164" fontId="4" fillId="4" borderId="27" xfId="0" applyNumberFormat="1" applyFont="1" applyFill="1" applyBorder="1" applyAlignment="1">
      <alignment horizontal="right" vertical="center"/>
    </xf>
    <xf numFmtId="0" fontId="5" fillId="5" borderId="25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9" xfId="1" applyFont="1" applyFill="1" applyBorder="1" applyAlignment="1">
      <alignment horizontal="right" vertical="center" wrapText="1"/>
    </xf>
    <xf numFmtId="4" fontId="0" fillId="0" borderId="0" xfId="0" applyNumberFormat="1" applyFont="1"/>
    <xf numFmtId="0" fontId="0" fillId="0" borderId="3" xfId="0" applyBorder="1"/>
    <xf numFmtId="0" fontId="0" fillId="0" borderId="2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4" fontId="0" fillId="0" borderId="17" xfId="0" applyNumberFormat="1" applyBorder="1"/>
    <xf numFmtId="4" fontId="0" fillId="0" borderId="13" xfId="0" applyNumberFormat="1" applyBorder="1"/>
    <xf numFmtId="0" fontId="9" fillId="6" borderId="7" xfId="0" applyFont="1" applyFill="1" applyBorder="1"/>
    <xf numFmtId="4" fontId="9" fillId="6" borderId="29" xfId="0" applyNumberFormat="1" applyFont="1" applyFill="1" applyBorder="1"/>
    <xf numFmtId="4" fontId="9" fillId="6" borderId="6" xfId="0" applyNumberFormat="1" applyFont="1" applyFill="1" applyBorder="1"/>
    <xf numFmtId="4" fontId="9" fillId="6" borderId="4" xfId="0" applyNumberFormat="1" applyFont="1" applyFill="1" applyBorder="1"/>
    <xf numFmtId="49" fontId="4" fillId="4" borderId="11" xfId="1" applyNumberFormat="1" applyFont="1" applyFill="1" applyBorder="1" applyAlignment="1">
      <alignment horizontal="right" vertical="center" wrapText="1"/>
    </xf>
    <xf numFmtId="0" fontId="5" fillId="5" borderId="22" xfId="1" applyFont="1" applyFill="1" applyBorder="1" applyAlignment="1">
      <alignment horizontal="right" vertical="center" wrapText="1"/>
    </xf>
    <xf numFmtId="0" fontId="5" fillId="0" borderId="13" xfId="1" applyFont="1" applyFill="1" applyBorder="1" applyAlignment="1">
      <alignment horizontal="left" vertical="center" wrapText="1"/>
    </xf>
    <xf numFmtId="49" fontId="5" fillId="0" borderId="13" xfId="1" applyNumberFormat="1" applyFont="1" applyFill="1" applyBorder="1" applyAlignment="1">
      <alignment horizontal="left" vertical="center" wrapText="1"/>
    </xf>
    <xf numFmtId="2" fontId="5" fillId="0" borderId="13" xfId="1" applyNumberFormat="1" applyFont="1" applyFill="1" applyBorder="1" applyAlignment="1">
      <alignment horizontal="right" vertical="center" wrapText="1"/>
    </xf>
    <xf numFmtId="164" fontId="5" fillId="0" borderId="13" xfId="0" applyNumberFormat="1" applyFont="1" applyFill="1" applyBorder="1" applyAlignment="1">
      <alignment horizontal="right" vertical="center"/>
    </xf>
    <xf numFmtId="0" fontId="1" fillId="0" borderId="13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vertical="center" wrapText="1"/>
    </xf>
    <xf numFmtId="2" fontId="5" fillId="0" borderId="5" xfId="1" applyNumberFormat="1" applyFont="1" applyFill="1" applyBorder="1" applyAlignment="1">
      <alignment horizontal="right" vertical="center" wrapText="1"/>
    </xf>
    <xf numFmtId="0" fontId="5" fillId="5" borderId="25" xfId="1" applyFont="1" applyFill="1" applyBorder="1" applyAlignment="1">
      <alignment horizontal="right" vertical="center" wrapText="1"/>
    </xf>
    <xf numFmtId="0" fontId="5" fillId="0" borderId="5" xfId="1" applyFont="1" applyFill="1" applyBorder="1" applyAlignment="1">
      <alignment horizontal="left" vertical="center" wrapText="1"/>
    </xf>
    <xf numFmtId="49" fontId="5" fillId="0" borderId="5" xfId="1" applyNumberFormat="1" applyFont="1" applyFill="1" applyBorder="1" applyAlignment="1">
      <alignment horizontal="left" vertical="center" wrapText="1"/>
    </xf>
    <xf numFmtId="4" fontId="4" fillId="4" borderId="19" xfId="0" applyNumberFormat="1" applyFont="1" applyFill="1" applyBorder="1" applyAlignment="1">
      <alignment horizontal="center" vertical="center" wrapText="1"/>
    </xf>
    <xf numFmtId="0" fontId="5" fillId="5" borderId="31" xfId="1" applyFont="1" applyFill="1" applyBorder="1" applyAlignment="1">
      <alignment horizontal="right" vertical="center" wrapText="1"/>
    </xf>
    <xf numFmtId="0" fontId="5" fillId="0" borderId="16" xfId="1" applyFont="1" applyFill="1" applyBorder="1" applyAlignment="1">
      <alignment horizontal="left" vertical="center" wrapText="1"/>
    </xf>
    <xf numFmtId="49" fontId="5" fillId="0" borderId="16" xfId="1" applyNumberFormat="1" applyFont="1" applyFill="1" applyBorder="1" applyAlignment="1">
      <alignment horizontal="left" vertical="center" wrapText="1"/>
    </xf>
    <xf numFmtId="2" fontId="5" fillId="0" borderId="16" xfId="1" applyNumberFormat="1" applyFont="1" applyFill="1" applyBorder="1" applyAlignment="1">
      <alignment horizontal="right" vertical="center" wrapText="1"/>
    </xf>
    <xf numFmtId="0" fontId="5" fillId="5" borderId="13" xfId="1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vertical="center"/>
    </xf>
    <xf numFmtId="2" fontId="0" fillId="0" borderId="0" xfId="0" applyNumberFormat="1"/>
    <xf numFmtId="164" fontId="5" fillId="2" borderId="6" xfId="0" applyNumberFormat="1" applyFont="1" applyFill="1" applyBorder="1" applyAlignment="1">
      <alignment horizontal="right" wrapText="1"/>
    </xf>
    <xf numFmtId="164" fontId="4" fillId="2" borderId="4" xfId="0" applyNumberFormat="1" applyFont="1" applyFill="1" applyBorder="1" applyAlignment="1">
      <alignment horizontal="right"/>
    </xf>
    <xf numFmtId="49" fontId="4" fillId="4" borderId="11" xfId="1" applyNumberFormat="1" applyFont="1" applyFill="1" applyBorder="1" applyAlignment="1">
      <alignment horizontal="right" vertical="center" wrapText="1"/>
    </xf>
    <xf numFmtId="49" fontId="4" fillId="4" borderId="12" xfId="1" applyNumberFormat="1" applyFont="1" applyFill="1" applyBorder="1" applyAlignment="1">
      <alignment horizontal="right" vertical="center" wrapText="1"/>
    </xf>
    <xf numFmtId="49" fontId="4" fillId="4" borderId="28" xfId="1" applyNumberFormat="1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left" shrinkToFit="1"/>
    </xf>
    <xf numFmtId="0" fontId="4" fillId="4" borderId="0" xfId="0" applyFont="1" applyFill="1" applyBorder="1" applyAlignment="1">
      <alignment horizontal="left"/>
    </xf>
    <xf numFmtId="0" fontId="3" fillId="4" borderId="0" xfId="0" applyFont="1" applyFill="1" applyBorder="1" applyAlignment="1"/>
    <xf numFmtId="0" fontId="8" fillId="4" borderId="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2" fontId="8" fillId="4" borderId="2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2" fontId="7" fillId="4" borderId="6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49" fontId="4" fillId="4" borderId="14" xfId="1" applyNumberFormat="1" applyFont="1" applyFill="1" applyBorder="1" applyAlignment="1">
      <alignment horizontal="right" vertical="center" wrapText="1"/>
    </xf>
    <xf numFmtId="49" fontId="4" fillId="4" borderId="15" xfId="1" applyNumberFormat="1" applyFont="1" applyFill="1" applyBorder="1" applyAlignment="1">
      <alignment horizontal="right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4" fontId="4" fillId="4" borderId="30" xfId="0" applyNumberFormat="1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2" fontId="8" fillId="4" borderId="19" xfId="0" applyNumberFormat="1" applyFont="1" applyFill="1" applyBorder="1" applyAlignment="1">
      <alignment horizontal="center" vertical="center" wrapText="1"/>
    </xf>
    <xf numFmtId="2" fontId="7" fillId="4" borderId="19" xfId="0" applyNumberFormat="1" applyFont="1" applyFill="1" applyBorder="1" applyAlignment="1">
      <alignment horizontal="center" vertical="center" wrapText="1"/>
    </xf>
    <xf numFmtId="4" fontId="4" fillId="4" borderId="32" xfId="0" applyNumberFormat="1" applyFont="1" applyFill="1" applyBorder="1" applyAlignment="1">
      <alignment horizontal="center" vertical="center" wrapText="1"/>
    </xf>
    <xf numFmtId="4" fontId="4" fillId="4" borderId="21" xfId="0" applyNumberFormat="1" applyFont="1" applyFill="1" applyBorder="1" applyAlignment="1">
      <alignment horizontal="center" vertical="center" wrapText="1"/>
    </xf>
  </cellXfs>
  <cellStyles count="2">
    <cellStyle name="Neutrální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workbookViewId="0">
      <selection activeCell="A6" sqref="A6:A7"/>
    </sheetView>
  </sheetViews>
  <sheetFormatPr defaultRowHeight="15" x14ac:dyDescent="0.25"/>
  <cols>
    <col min="1" max="1" width="4.7109375" customWidth="1"/>
    <col min="2" max="3" width="30.7109375" customWidth="1"/>
    <col min="4" max="4" width="11.28515625" customWidth="1"/>
    <col min="5" max="5" width="18" customWidth="1"/>
    <col min="6" max="6" width="14.7109375" customWidth="1"/>
    <col min="7" max="7" width="14" style="1" customWidth="1"/>
    <col min="8" max="8" width="14.5703125" style="1" customWidth="1"/>
    <col min="9" max="9" width="15.7109375" style="1" customWidth="1"/>
    <col min="10" max="10" width="14.5703125" style="1" customWidth="1"/>
    <col min="11" max="11" width="17.5703125" style="1" customWidth="1"/>
    <col min="12" max="12" width="18.28515625" customWidth="1"/>
  </cols>
  <sheetData>
    <row r="1" spans="1:13" ht="15.75" x14ac:dyDescent="0.25">
      <c r="A1" s="9"/>
      <c r="B1" s="9"/>
      <c r="C1" s="9"/>
    </row>
    <row r="2" spans="1:13" x14ac:dyDescent="0.25">
      <c r="A2" s="6" t="s">
        <v>64</v>
      </c>
      <c r="B2" s="6"/>
      <c r="C2" s="6"/>
      <c r="D2" s="6"/>
      <c r="E2" s="6"/>
      <c r="F2" s="6"/>
      <c r="G2" s="53"/>
      <c r="H2" s="53"/>
      <c r="I2" s="53"/>
      <c r="J2" s="53"/>
      <c r="K2" s="53"/>
    </row>
    <row r="3" spans="1:13" ht="15.75" x14ac:dyDescent="0.25">
      <c r="A3" s="6" t="s">
        <v>65</v>
      </c>
      <c r="B3" s="6"/>
      <c r="C3" s="9"/>
      <c r="D3" s="9"/>
      <c r="E3" s="9"/>
      <c r="F3" s="9"/>
      <c r="G3" s="10"/>
      <c r="H3" s="10"/>
      <c r="I3" s="10"/>
      <c r="J3" s="10"/>
      <c r="K3" s="10"/>
    </row>
    <row r="4" spans="1:13" s="6" customFormat="1" ht="15.75" x14ac:dyDescent="0.25">
      <c r="A4" s="91" t="s">
        <v>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2"/>
    </row>
    <row r="5" spans="1:13" s="4" customFormat="1" ht="16.5" thickBot="1" x14ac:dyDescent="0.3">
      <c r="A5" s="90" t="s">
        <v>68</v>
      </c>
      <c r="B5" s="90"/>
      <c r="C5" s="90"/>
      <c r="D5" s="90"/>
      <c r="E5" s="90"/>
      <c r="F5" s="90"/>
      <c r="G5" s="90"/>
      <c r="H5" s="11"/>
      <c r="I5" s="11"/>
      <c r="J5" s="11"/>
      <c r="K5" s="11"/>
      <c r="L5" s="5"/>
    </row>
    <row r="6" spans="1:13" ht="34.5" customHeight="1" x14ac:dyDescent="0.25">
      <c r="A6" s="93" t="s">
        <v>4</v>
      </c>
      <c r="B6" s="95" t="s">
        <v>20</v>
      </c>
      <c r="C6" s="95" t="s">
        <v>21</v>
      </c>
      <c r="D6" s="95" t="s">
        <v>3</v>
      </c>
      <c r="E6" s="103" t="s">
        <v>2</v>
      </c>
      <c r="F6" s="97" t="s">
        <v>22</v>
      </c>
      <c r="G6" s="101" t="s">
        <v>16</v>
      </c>
      <c r="H6" s="18" t="s">
        <v>17</v>
      </c>
      <c r="I6" s="105" t="s">
        <v>18</v>
      </c>
      <c r="J6" s="105"/>
      <c r="K6" s="99" t="s">
        <v>62</v>
      </c>
      <c r="L6" s="2"/>
    </row>
    <row r="7" spans="1:13" ht="98.25" customHeight="1" thickBot="1" x14ac:dyDescent="0.3">
      <c r="A7" s="94"/>
      <c r="B7" s="96"/>
      <c r="C7" s="96"/>
      <c r="D7" s="96"/>
      <c r="E7" s="104"/>
      <c r="F7" s="98"/>
      <c r="G7" s="102"/>
      <c r="H7" s="19" t="s">
        <v>19</v>
      </c>
      <c r="I7" s="19" t="s">
        <v>5</v>
      </c>
      <c r="J7" s="19" t="s">
        <v>6</v>
      </c>
      <c r="K7" s="100"/>
      <c r="L7" s="2"/>
    </row>
    <row r="8" spans="1:13" ht="54" customHeight="1" thickBot="1" x14ac:dyDescent="0.3">
      <c r="A8" s="52" t="s">
        <v>1</v>
      </c>
      <c r="B8" s="40" t="s">
        <v>33</v>
      </c>
      <c r="C8" s="40" t="s">
        <v>34</v>
      </c>
      <c r="D8" s="41" t="s">
        <v>35</v>
      </c>
      <c r="E8" s="42" t="s">
        <v>0</v>
      </c>
      <c r="F8" s="43">
        <v>1</v>
      </c>
      <c r="G8" s="45">
        <v>22256</v>
      </c>
      <c r="H8" s="45">
        <f>(F8*G8)*4</f>
        <v>89024</v>
      </c>
      <c r="I8" s="45">
        <f>CEILING(G8*0.34,1)*4</f>
        <v>30272</v>
      </c>
      <c r="J8" s="45">
        <f>FLOOR(G8*0.02,1)*4</f>
        <v>1780</v>
      </c>
      <c r="K8" s="46">
        <f>H8+I8+J8</f>
        <v>121076</v>
      </c>
      <c r="L8" s="3"/>
    </row>
    <row r="9" spans="1:13" ht="30" customHeight="1" thickBot="1" x14ac:dyDescent="0.3">
      <c r="A9" s="87" t="s">
        <v>7</v>
      </c>
      <c r="B9" s="88"/>
      <c r="C9" s="88"/>
      <c r="D9" s="88"/>
      <c r="E9" s="89"/>
      <c r="F9" s="44">
        <f t="shared" ref="F9" si="0">SUM(F8)</f>
        <v>1</v>
      </c>
      <c r="G9" s="37"/>
      <c r="H9" s="47">
        <f>SUM(H8)</f>
        <v>89024</v>
      </c>
      <c r="I9" s="47">
        <f>SUM(I8)</f>
        <v>30272</v>
      </c>
      <c r="J9" s="47">
        <f>SUM(J8)</f>
        <v>1780</v>
      </c>
      <c r="K9" s="48">
        <f>SUM(K8)</f>
        <v>121076</v>
      </c>
      <c r="L9" s="8"/>
      <c r="M9" s="7"/>
    </row>
    <row r="10" spans="1:13" x14ac:dyDescent="0.25">
      <c r="A10" s="2"/>
      <c r="B10" s="2"/>
      <c r="C10" s="2"/>
      <c r="D10" s="2"/>
      <c r="E10" s="2"/>
      <c r="F10" s="2"/>
      <c r="G10" s="3"/>
      <c r="H10" s="3"/>
      <c r="I10" s="3"/>
      <c r="J10" s="3"/>
      <c r="K10" s="3"/>
      <c r="L10" s="2"/>
    </row>
    <row r="11" spans="1:13" x14ac:dyDescent="0.25">
      <c r="A11" s="2"/>
      <c r="B11" s="2"/>
      <c r="C11" s="2"/>
      <c r="D11" s="2"/>
      <c r="E11" s="2"/>
      <c r="F11" s="2"/>
      <c r="G11" s="3"/>
      <c r="H11" s="3"/>
      <c r="I11" s="3"/>
      <c r="J11" s="3"/>
      <c r="K11" s="3"/>
      <c r="L11" s="2"/>
    </row>
    <row r="18" ht="13.5" customHeight="1" x14ac:dyDescent="0.25"/>
  </sheetData>
  <mergeCells count="12">
    <mergeCell ref="A9:E9"/>
    <mergeCell ref="A5:G5"/>
    <mergeCell ref="A4:K4"/>
    <mergeCell ref="A6:A7"/>
    <mergeCell ref="B6:B7"/>
    <mergeCell ref="C6:C7"/>
    <mergeCell ref="D6:D7"/>
    <mergeCell ref="F6:F7"/>
    <mergeCell ref="K6:K7"/>
    <mergeCell ref="G6:G7"/>
    <mergeCell ref="E6:E7"/>
    <mergeCell ref="I6:J6"/>
  </mergeCells>
  <pageMargins left="0.7" right="0.7" top="0.78740157499999996" bottom="0.78740157499999996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workbookViewId="0">
      <selection activeCell="A5" sqref="A5:A6"/>
    </sheetView>
  </sheetViews>
  <sheetFormatPr defaultRowHeight="15" x14ac:dyDescent="0.25"/>
  <cols>
    <col min="1" max="1" width="4.7109375" customWidth="1"/>
    <col min="2" max="3" width="30.7109375" customWidth="1"/>
    <col min="4" max="4" width="11" customWidth="1"/>
    <col min="5" max="5" width="14.140625" customWidth="1"/>
    <col min="6" max="7" width="14.7109375" customWidth="1"/>
    <col min="8" max="8" width="17" customWidth="1"/>
    <col min="9" max="9" width="13" customWidth="1"/>
    <col min="11" max="11" width="12.5703125" bestFit="1" customWidth="1"/>
  </cols>
  <sheetData>
    <row r="1" spans="1:13" x14ac:dyDescent="0.25">
      <c r="A1" s="6" t="s">
        <v>64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25">
      <c r="A2" s="6" t="s">
        <v>65</v>
      </c>
    </row>
    <row r="3" spans="1:13" ht="15.75" x14ac:dyDescent="0.25">
      <c r="A3" s="91" t="s">
        <v>11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3" ht="16.5" thickBot="1" x14ac:dyDescent="0.3">
      <c r="A4" s="90" t="s">
        <v>68</v>
      </c>
      <c r="B4" s="90"/>
      <c r="C4" s="90"/>
      <c r="D4" s="90"/>
      <c r="E4" s="90"/>
      <c r="F4" s="90"/>
      <c r="G4" s="90"/>
      <c r="H4" s="11"/>
      <c r="I4" s="11"/>
      <c r="J4" s="11"/>
      <c r="K4" s="11"/>
    </row>
    <row r="5" spans="1:13" ht="34.5" customHeight="1" x14ac:dyDescent="0.25">
      <c r="A5" s="93" t="s">
        <v>4</v>
      </c>
      <c r="B5" s="95" t="s">
        <v>20</v>
      </c>
      <c r="C5" s="95" t="s">
        <v>21</v>
      </c>
      <c r="D5" s="95" t="s">
        <v>3</v>
      </c>
      <c r="E5" s="103" t="s">
        <v>2</v>
      </c>
      <c r="F5" s="97" t="s">
        <v>22</v>
      </c>
      <c r="G5" s="97" t="s">
        <v>16</v>
      </c>
      <c r="H5" s="27" t="s">
        <v>17</v>
      </c>
      <c r="I5" s="108" t="s">
        <v>18</v>
      </c>
      <c r="J5" s="108"/>
      <c r="K5" s="109" t="s">
        <v>62</v>
      </c>
    </row>
    <row r="6" spans="1:13" ht="90.75" customHeight="1" thickBot="1" x14ac:dyDescent="0.3">
      <c r="A6" s="94"/>
      <c r="B6" s="96"/>
      <c r="C6" s="96"/>
      <c r="D6" s="96"/>
      <c r="E6" s="104"/>
      <c r="F6" s="98"/>
      <c r="G6" s="98"/>
      <c r="H6" s="28" t="s">
        <v>19</v>
      </c>
      <c r="I6" s="28" t="s">
        <v>5</v>
      </c>
      <c r="J6" s="28" t="s">
        <v>6</v>
      </c>
      <c r="K6" s="110"/>
    </row>
    <row r="7" spans="1:13" ht="45" x14ac:dyDescent="0.25">
      <c r="A7" s="51" t="s">
        <v>1</v>
      </c>
      <c r="B7" s="25" t="s">
        <v>9</v>
      </c>
      <c r="C7" s="72" t="s">
        <v>58</v>
      </c>
      <c r="D7" s="12" t="s">
        <v>10</v>
      </c>
      <c r="E7" s="13" t="s">
        <v>0</v>
      </c>
      <c r="F7" s="14">
        <v>2</v>
      </c>
      <c r="G7" s="21">
        <v>22256</v>
      </c>
      <c r="H7" s="22">
        <f>(F7*G7)*4</f>
        <v>178048</v>
      </c>
      <c r="I7" s="22">
        <v>60544</v>
      </c>
      <c r="J7" s="22">
        <v>3560</v>
      </c>
      <c r="K7" s="23">
        <f>H7+I7+J7</f>
        <v>242152</v>
      </c>
    </row>
    <row r="8" spans="1:13" ht="45.75" thickBot="1" x14ac:dyDescent="0.3">
      <c r="A8" s="50" t="s">
        <v>36</v>
      </c>
      <c r="B8" s="26" t="s">
        <v>37</v>
      </c>
      <c r="C8" s="71" t="s">
        <v>38</v>
      </c>
      <c r="D8" s="15" t="s">
        <v>39</v>
      </c>
      <c r="E8" s="16" t="s">
        <v>0</v>
      </c>
      <c r="F8" s="17">
        <v>1</v>
      </c>
      <c r="G8" s="24">
        <v>22256</v>
      </c>
      <c r="H8" s="85">
        <f>(F8*G8)*4</f>
        <v>89024</v>
      </c>
      <c r="I8" s="85">
        <f>CEILING(G8*0.34,1)*4</f>
        <v>30272</v>
      </c>
      <c r="J8" s="85">
        <f>FLOOR(G8*0.02,1)*4</f>
        <v>1780</v>
      </c>
      <c r="K8" s="86">
        <f>H8+I8+J8</f>
        <v>121076</v>
      </c>
    </row>
    <row r="9" spans="1:13" ht="30" customHeight="1" thickBot="1" x14ac:dyDescent="0.3">
      <c r="A9" s="106" t="s">
        <v>7</v>
      </c>
      <c r="B9" s="107"/>
      <c r="C9" s="107"/>
      <c r="D9" s="107"/>
      <c r="E9" s="65"/>
      <c r="F9" s="36">
        <v>3</v>
      </c>
      <c r="G9" s="37"/>
      <c r="H9" s="38">
        <f>SUM(H7:H8)</f>
        <v>267072</v>
      </c>
      <c r="I9" s="38">
        <f>SUM(I7:I8)</f>
        <v>90816</v>
      </c>
      <c r="J9" s="38">
        <f>SUM(J7:J8)</f>
        <v>5340</v>
      </c>
      <c r="K9" s="39">
        <f>SUM(K7:K8)</f>
        <v>363228</v>
      </c>
    </row>
    <row r="10" spans="1:13" x14ac:dyDescent="0.25">
      <c r="F10" s="84"/>
    </row>
  </sheetData>
  <mergeCells count="12">
    <mergeCell ref="A9:D9"/>
    <mergeCell ref="A3:K3"/>
    <mergeCell ref="A5:A6"/>
    <mergeCell ref="B5:B6"/>
    <mergeCell ref="C5:C6"/>
    <mergeCell ref="D5:D6"/>
    <mergeCell ref="E5:E6"/>
    <mergeCell ref="F5:F6"/>
    <mergeCell ref="G5:G6"/>
    <mergeCell ref="I5:J5"/>
    <mergeCell ref="K5:K6"/>
    <mergeCell ref="A4:G4"/>
  </mergeCells>
  <pageMargins left="0.7" right="0.7" top="0.78740157499999996" bottom="0.78740157499999996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workbookViewId="0">
      <selection activeCell="A5" sqref="A5:A6"/>
    </sheetView>
  </sheetViews>
  <sheetFormatPr defaultRowHeight="15" x14ac:dyDescent="0.25"/>
  <cols>
    <col min="1" max="1" width="4.7109375" customWidth="1"/>
    <col min="2" max="3" width="30.7109375" customWidth="1"/>
    <col min="4" max="4" width="9.7109375" customWidth="1"/>
    <col min="5" max="5" width="13.5703125" customWidth="1"/>
    <col min="6" max="6" width="14.7109375" customWidth="1"/>
    <col min="7" max="7" width="14.85546875" customWidth="1"/>
    <col min="8" max="8" width="12.85546875" customWidth="1"/>
    <col min="9" max="9" width="10.140625" bestFit="1" customWidth="1"/>
    <col min="11" max="11" width="12.5703125" bestFit="1" customWidth="1"/>
  </cols>
  <sheetData>
    <row r="1" spans="1:11" x14ac:dyDescent="0.25">
      <c r="A1" s="6" t="s">
        <v>64</v>
      </c>
    </row>
    <row r="2" spans="1:11" ht="15.75" x14ac:dyDescent="0.25">
      <c r="A2" s="6" t="s">
        <v>65</v>
      </c>
      <c r="B2" s="9"/>
      <c r="C2" s="9"/>
      <c r="D2" s="9"/>
      <c r="E2" s="9"/>
      <c r="F2" s="9"/>
      <c r="G2" s="10"/>
      <c r="H2" s="10"/>
      <c r="I2" s="10"/>
      <c r="J2" s="10"/>
      <c r="K2" s="10"/>
    </row>
    <row r="3" spans="1:11" ht="15.75" x14ac:dyDescent="0.25">
      <c r="A3" s="91" t="s">
        <v>23</v>
      </c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1:11" ht="16.5" thickBot="1" x14ac:dyDescent="0.3">
      <c r="A4" s="90" t="s">
        <v>68</v>
      </c>
      <c r="B4" s="90"/>
      <c r="C4" s="90"/>
      <c r="D4" s="90"/>
      <c r="E4" s="90"/>
      <c r="F4" s="90"/>
      <c r="G4" s="90"/>
      <c r="H4" s="11"/>
      <c r="I4" s="11"/>
      <c r="J4" s="11"/>
      <c r="K4" s="11"/>
    </row>
    <row r="5" spans="1:11" ht="47.25" customHeight="1" x14ac:dyDescent="0.25">
      <c r="A5" s="93" t="s">
        <v>4</v>
      </c>
      <c r="B5" s="95" t="s">
        <v>20</v>
      </c>
      <c r="C5" s="95" t="s">
        <v>21</v>
      </c>
      <c r="D5" s="95" t="s">
        <v>3</v>
      </c>
      <c r="E5" s="103" t="s">
        <v>2</v>
      </c>
      <c r="F5" s="97" t="s">
        <v>22</v>
      </c>
      <c r="G5" s="97" t="s">
        <v>16</v>
      </c>
      <c r="H5" s="27" t="s">
        <v>17</v>
      </c>
      <c r="I5" s="108" t="s">
        <v>18</v>
      </c>
      <c r="J5" s="108"/>
      <c r="K5" s="109" t="s">
        <v>62</v>
      </c>
    </row>
    <row r="6" spans="1:11" ht="102" customHeight="1" thickBot="1" x14ac:dyDescent="0.3">
      <c r="A6" s="94"/>
      <c r="B6" s="96"/>
      <c r="C6" s="96"/>
      <c r="D6" s="96"/>
      <c r="E6" s="104"/>
      <c r="F6" s="98"/>
      <c r="G6" s="98"/>
      <c r="H6" s="28" t="s">
        <v>19</v>
      </c>
      <c r="I6" s="28" t="s">
        <v>5</v>
      </c>
      <c r="J6" s="28" t="s">
        <v>6</v>
      </c>
      <c r="K6" s="110"/>
    </row>
    <row r="7" spans="1:11" ht="65.25" customHeight="1" thickBot="1" x14ac:dyDescent="0.3">
      <c r="A7" s="49" t="s">
        <v>1</v>
      </c>
      <c r="B7" s="32" t="s">
        <v>13</v>
      </c>
      <c r="C7" s="29" t="s">
        <v>14</v>
      </c>
      <c r="D7" s="29" t="s">
        <v>15</v>
      </c>
      <c r="E7" s="30" t="s">
        <v>0</v>
      </c>
      <c r="F7" s="31">
        <v>1</v>
      </c>
      <c r="G7" s="33">
        <v>22256</v>
      </c>
      <c r="H7" s="34">
        <f>(F7*G7)*4</f>
        <v>89024</v>
      </c>
      <c r="I7" s="34">
        <f>CEILING(G7*0.34,1)*4</f>
        <v>30272</v>
      </c>
      <c r="J7" s="34">
        <f>FLOOR(G7*0.02,1)*4</f>
        <v>1780</v>
      </c>
      <c r="K7" s="35">
        <f>H7+I7+J7</f>
        <v>121076</v>
      </c>
    </row>
    <row r="8" spans="1:11" ht="30" customHeight="1" thickBot="1" x14ac:dyDescent="0.3">
      <c r="A8" s="106" t="s">
        <v>7</v>
      </c>
      <c r="B8" s="107"/>
      <c r="C8" s="107"/>
      <c r="D8" s="107"/>
      <c r="E8" s="20"/>
      <c r="F8" s="36">
        <v>1</v>
      </c>
      <c r="G8" s="37"/>
      <c r="H8" s="38">
        <f>SUM(H7)</f>
        <v>89024</v>
      </c>
      <c r="I8" s="38">
        <f>SUM(I7)</f>
        <v>30272</v>
      </c>
      <c r="J8" s="38">
        <f>SUM(J7)</f>
        <v>1780</v>
      </c>
      <c r="K8" s="39">
        <f t="shared" ref="K8" si="0">SUM(K7)</f>
        <v>121076</v>
      </c>
    </row>
  </sheetData>
  <mergeCells count="12">
    <mergeCell ref="A8:D8"/>
    <mergeCell ref="A3:K3"/>
    <mergeCell ref="A5:A6"/>
    <mergeCell ref="B5:B6"/>
    <mergeCell ref="C5:C6"/>
    <mergeCell ref="D5:D6"/>
    <mergeCell ref="E5:E6"/>
    <mergeCell ref="F5:F6"/>
    <mergeCell ref="G5:G6"/>
    <mergeCell ref="K5:K6"/>
    <mergeCell ref="I5:J5"/>
    <mergeCell ref="A4:G4"/>
  </mergeCells>
  <pageMargins left="0.7" right="0.7" top="0.78740157499999996" bottom="0.78740157499999996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workbookViewId="0">
      <selection activeCell="H10" sqref="H10"/>
    </sheetView>
  </sheetViews>
  <sheetFormatPr defaultRowHeight="15" x14ac:dyDescent="0.25"/>
  <cols>
    <col min="1" max="1" width="4.7109375" customWidth="1"/>
    <col min="2" max="3" width="30.7109375" customWidth="1"/>
    <col min="4" max="4" width="11.28515625" customWidth="1"/>
    <col min="5" max="5" width="18" customWidth="1"/>
    <col min="6" max="6" width="14.7109375" customWidth="1"/>
    <col min="7" max="7" width="14" style="1" customWidth="1"/>
    <col min="8" max="9" width="14.5703125" style="1" customWidth="1"/>
    <col min="10" max="10" width="15.7109375" style="1" customWidth="1"/>
    <col min="11" max="11" width="14.5703125" style="1" customWidth="1"/>
    <col min="12" max="12" width="17.5703125" style="1" customWidth="1"/>
    <col min="13" max="13" width="18.28515625" customWidth="1"/>
  </cols>
  <sheetData>
    <row r="1" spans="1:14" x14ac:dyDescent="0.25">
      <c r="A1" s="6" t="s">
        <v>64</v>
      </c>
      <c r="B1" s="6"/>
      <c r="C1" s="6"/>
      <c r="D1" s="6"/>
      <c r="E1" s="6"/>
      <c r="F1" s="6"/>
      <c r="G1" s="53"/>
      <c r="H1" s="53"/>
      <c r="I1" s="53"/>
      <c r="J1" s="53"/>
      <c r="K1" s="53"/>
      <c r="L1" s="53"/>
    </row>
    <row r="2" spans="1:14" ht="15.75" x14ac:dyDescent="0.25">
      <c r="A2" s="6" t="s">
        <v>65</v>
      </c>
      <c r="B2" s="9"/>
      <c r="C2" s="9"/>
      <c r="D2" s="9"/>
      <c r="E2" s="9"/>
      <c r="F2" s="9"/>
      <c r="G2" s="10"/>
      <c r="H2" s="10"/>
      <c r="I2" s="10"/>
      <c r="J2" s="10"/>
      <c r="K2" s="10"/>
      <c r="L2" s="10"/>
    </row>
    <row r="3" spans="1:14" s="6" customFormat="1" ht="15.75" x14ac:dyDescent="0.25">
      <c r="A3" s="91" t="s">
        <v>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2"/>
    </row>
    <row r="4" spans="1:14" s="4" customFormat="1" ht="16.5" thickBot="1" x14ac:dyDescent="0.3">
      <c r="A4" s="90" t="s">
        <v>69</v>
      </c>
      <c r="B4" s="90"/>
      <c r="C4" s="90"/>
      <c r="D4" s="90"/>
      <c r="E4" s="90"/>
      <c r="F4" s="90"/>
      <c r="G4" s="90"/>
      <c r="H4" s="11"/>
      <c r="I4" s="11"/>
      <c r="J4" s="11"/>
      <c r="K4" s="11"/>
      <c r="L4" s="11"/>
      <c r="M4" s="5"/>
    </row>
    <row r="5" spans="1:14" ht="34.5" customHeight="1" x14ac:dyDescent="0.25">
      <c r="A5" s="93" t="s">
        <v>4</v>
      </c>
      <c r="B5" s="95" t="s">
        <v>20</v>
      </c>
      <c r="C5" s="95" t="s">
        <v>21</v>
      </c>
      <c r="D5" s="95" t="s">
        <v>3</v>
      </c>
      <c r="E5" s="103" t="s">
        <v>2</v>
      </c>
      <c r="F5" s="97" t="s">
        <v>22</v>
      </c>
      <c r="G5" s="101" t="s">
        <v>16</v>
      </c>
      <c r="H5" s="117" t="s">
        <v>17</v>
      </c>
      <c r="I5" s="118"/>
      <c r="J5" s="105" t="s">
        <v>18</v>
      </c>
      <c r="K5" s="105"/>
      <c r="L5" s="99" t="s">
        <v>62</v>
      </c>
      <c r="M5" s="2"/>
    </row>
    <row r="6" spans="1:14" ht="98.25" customHeight="1" x14ac:dyDescent="0.25">
      <c r="A6" s="112"/>
      <c r="B6" s="113"/>
      <c r="C6" s="113"/>
      <c r="D6" s="113"/>
      <c r="E6" s="114"/>
      <c r="F6" s="115"/>
      <c r="G6" s="116"/>
      <c r="H6" s="77" t="s">
        <v>19</v>
      </c>
      <c r="I6" s="77" t="s">
        <v>63</v>
      </c>
      <c r="J6" s="77" t="s">
        <v>5</v>
      </c>
      <c r="K6" s="77" t="s">
        <v>6</v>
      </c>
      <c r="L6" s="111"/>
      <c r="M6" s="2"/>
    </row>
    <row r="7" spans="1:14" ht="39" customHeight="1" x14ac:dyDescent="0.25">
      <c r="A7" s="82" t="s">
        <v>1</v>
      </c>
      <c r="B7" s="67" t="s">
        <v>24</v>
      </c>
      <c r="C7" s="67" t="s">
        <v>60</v>
      </c>
      <c r="D7" s="68" t="s">
        <v>59</v>
      </c>
      <c r="E7" s="67" t="s">
        <v>40</v>
      </c>
      <c r="F7" s="69">
        <v>0.75</v>
      </c>
      <c r="G7" s="70">
        <v>22256</v>
      </c>
      <c r="H7" s="70">
        <v>0</v>
      </c>
      <c r="I7" s="70">
        <f>CEILING(F7*G7,1)*4</f>
        <v>66768</v>
      </c>
      <c r="J7" s="70">
        <f>CEILING(F7*G7*0.34,1)*4</f>
        <v>22704</v>
      </c>
      <c r="K7" s="70">
        <v>0</v>
      </c>
      <c r="L7" s="83">
        <f>H7+J7+K7+I7</f>
        <v>89472</v>
      </c>
      <c r="M7" s="3"/>
    </row>
    <row r="8" spans="1:14" ht="61.5" customHeight="1" x14ac:dyDescent="0.25">
      <c r="A8" s="78" t="s">
        <v>36</v>
      </c>
      <c r="B8" s="79" t="s">
        <v>41</v>
      </c>
      <c r="C8" s="79" t="s">
        <v>42</v>
      </c>
      <c r="D8" s="80" t="s">
        <v>61</v>
      </c>
      <c r="E8" s="79" t="s">
        <v>0</v>
      </c>
      <c r="F8" s="81">
        <v>0.75</v>
      </c>
      <c r="G8" s="70">
        <v>22256</v>
      </c>
      <c r="H8" s="70">
        <f t="shared" ref="H8:H12" si="0">CEILING(F8*G8,1)*4</f>
        <v>66768</v>
      </c>
      <c r="I8" s="70">
        <v>0</v>
      </c>
      <c r="J8" s="70">
        <f t="shared" ref="J8:J12" si="1">CEILING(F8*G8*0.34,1)*4</f>
        <v>22704</v>
      </c>
      <c r="K8" s="70">
        <f>FLOOR(H8*0.02,1)</f>
        <v>1335</v>
      </c>
      <c r="L8" s="83">
        <f t="shared" ref="L8:L12" si="2">H8+J8+K8</f>
        <v>90807</v>
      </c>
      <c r="M8" s="3"/>
    </row>
    <row r="9" spans="1:14" ht="53.25" customHeight="1" x14ac:dyDescent="0.25">
      <c r="A9" s="66" t="s">
        <v>12</v>
      </c>
      <c r="B9" s="67" t="s">
        <v>44</v>
      </c>
      <c r="C9" s="67" t="s">
        <v>45</v>
      </c>
      <c r="D9" s="68" t="s">
        <v>46</v>
      </c>
      <c r="E9" s="67" t="s">
        <v>0</v>
      </c>
      <c r="F9" s="69">
        <v>0.5</v>
      </c>
      <c r="G9" s="70">
        <v>22256</v>
      </c>
      <c r="H9" s="70">
        <f t="shared" si="0"/>
        <v>44512</v>
      </c>
      <c r="I9" s="70">
        <v>0</v>
      </c>
      <c r="J9" s="70">
        <f t="shared" si="1"/>
        <v>15136</v>
      </c>
      <c r="K9" s="70">
        <f>FLOOR(H9*0.02,1)</f>
        <v>890</v>
      </c>
      <c r="L9" s="83">
        <f t="shared" si="2"/>
        <v>60538</v>
      </c>
      <c r="M9" s="3"/>
    </row>
    <row r="10" spans="1:14" ht="39" customHeight="1" x14ac:dyDescent="0.25">
      <c r="A10" s="66" t="s">
        <v>43</v>
      </c>
      <c r="B10" s="67" t="s">
        <v>47</v>
      </c>
      <c r="C10" s="67" t="s">
        <v>48</v>
      </c>
      <c r="D10" s="68" t="s">
        <v>49</v>
      </c>
      <c r="E10" s="67" t="s">
        <v>0</v>
      </c>
      <c r="F10" s="69">
        <v>0.5</v>
      </c>
      <c r="G10" s="70">
        <v>22256</v>
      </c>
      <c r="H10" s="70">
        <f t="shared" si="0"/>
        <v>44512</v>
      </c>
      <c r="I10" s="70">
        <v>0</v>
      </c>
      <c r="J10" s="70">
        <f t="shared" si="1"/>
        <v>15136</v>
      </c>
      <c r="K10" s="70">
        <f t="shared" ref="K10:K12" si="3">FLOOR(H10*0.02,1)</f>
        <v>890</v>
      </c>
      <c r="L10" s="83">
        <f t="shared" si="2"/>
        <v>60538</v>
      </c>
      <c r="M10" s="3"/>
    </row>
    <row r="11" spans="1:14" ht="49.5" customHeight="1" x14ac:dyDescent="0.25">
      <c r="A11" s="66" t="s">
        <v>50</v>
      </c>
      <c r="B11" s="67" t="s">
        <v>52</v>
      </c>
      <c r="C11" s="67" t="s">
        <v>54</v>
      </c>
      <c r="D11" s="68" t="s">
        <v>56</v>
      </c>
      <c r="E11" s="67" t="s">
        <v>0</v>
      </c>
      <c r="F11" s="69">
        <v>0.75</v>
      </c>
      <c r="G11" s="70">
        <v>22256</v>
      </c>
      <c r="H11" s="70">
        <f t="shared" si="0"/>
        <v>66768</v>
      </c>
      <c r="I11" s="70">
        <v>0</v>
      </c>
      <c r="J11" s="70">
        <f t="shared" si="1"/>
        <v>22704</v>
      </c>
      <c r="K11" s="70">
        <f t="shared" si="3"/>
        <v>1335</v>
      </c>
      <c r="L11" s="83">
        <f t="shared" si="2"/>
        <v>90807</v>
      </c>
      <c r="M11" s="3"/>
    </row>
    <row r="12" spans="1:14" ht="47.25" customHeight="1" thickBot="1" x14ac:dyDescent="0.3">
      <c r="A12" s="74" t="s">
        <v>51</v>
      </c>
      <c r="B12" s="75" t="s">
        <v>53</v>
      </c>
      <c r="C12" s="75" t="s">
        <v>55</v>
      </c>
      <c r="D12" s="76" t="s">
        <v>57</v>
      </c>
      <c r="E12" s="75" t="s">
        <v>0</v>
      </c>
      <c r="F12" s="73">
        <v>0.65</v>
      </c>
      <c r="G12" s="70">
        <v>22256</v>
      </c>
      <c r="H12" s="70">
        <f t="shared" si="0"/>
        <v>57868</v>
      </c>
      <c r="I12" s="70">
        <v>0</v>
      </c>
      <c r="J12" s="70">
        <f t="shared" si="1"/>
        <v>19676</v>
      </c>
      <c r="K12" s="70">
        <f t="shared" si="3"/>
        <v>1157</v>
      </c>
      <c r="L12" s="83">
        <f t="shared" si="2"/>
        <v>78701</v>
      </c>
      <c r="M12" s="3"/>
    </row>
    <row r="13" spans="1:14" ht="30" customHeight="1" thickBot="1" x14ac:dyDescent="0.3">
      <c r="A13" s="87" t="s">
        <v>7</v>
      </c>
      <c r="B13" s="88"/>
      <c r="C13" s="88"/>
      <c r="D13" s="88"/>
      <c r="E13" s="89"/>
      <c r="F13" s="44">
        <f>SUM(F7:F12)</f>
        <v>3.9</v>
      </c>
      <c r="G13" s="37"/>
      <c r="H13" s="47">
        <f>SUM(H7:H12)</f>
        <v>280428</v>
      </c>
      <c r="I13" s="47">
        <f>SUM(I7:I12)</f>
        <v>66768</v>
      </c>
      <c r="J13" s="47">
        <f>SUM(J7:J12)</f>
        <v>118060</v>
      </c>
      <c r="K13" s="47">
        <f>SUM(K7:K12)</f>
        <v>5607</v>
      </c>
      <c r="L13" s="48">
        <f>SUM(L7:L12)</f>
        <v>470863</v>
      </c>
      <c r="M13" s="8"/>
      <c r="N13" s="7"/>
    </row>
    <row r="14" spans="1:14" x14ac:dyDescent="0.25">
      <c r="A14" s="2"/>
      <c r="B14" s="2"/>
      <c r="C14" s="2"/>
      <c r="D14" s="2"/>
      <c r="E14" s="2"/>
      <c r="F14" s="2"/>
      <c r="G14" s="3"/>
      <c r="H14" s="3"/>
      <c r="I14" s="3"/>
      <c r="J14" s="3"/>
      <c r="K14" s="3"/>
      <c r="L14" s="3"/>
      <c r="M14" s="2"/>
    </row>
    <row r="15" spans="1:14" x14ac:dyDescent="0.25">
      <c r="A15" s="2"/>
      <c r="B15" s="2"/>
      <c r="C15" s="2"/>
      <c r="D15" s="2"/>
      <c r="E15" s="2"/>
      <c r="F15" s="2"/>
      <c r="G15" s="3"/>
      <c r="H15" s="3"/>
      <c r="I15" s="3"/>
      <c r="J15" s="3"/>
      <c r="K15" s="3"/>
      <c r="L15" s="3"/>
      <c r="M15" s="2"/>
    </row>
    <row r="18" spans="7:7" x14ac:dyDescent="0.25">
      <c r="G18" s="53"/>
    </row>
    <row r="22" spans="7:7" ht="13.5" customHeight="1" x14ac:dyDescent="0.25"/>
  </sheetData>
  <mergeCells count="13">
    <mergeCell ref="L5:L6"/>
    <mergeCell ref="A13:E13"/>
    <mergeCell ref="A3:L3"/>
    <mergeCell ref="A4:G4"/>
    <mergeCell ref="A5:A6"/>
    <mergeCell ref="B5:B6"/>
    <mergeCell ref="C5:C6"/>
    <mergeCell ref="D5:D6"/>
    <mergeCell ref="E5:E6"/>
    <mergeCell ref="F5:F6"/>
    <mergeCell ref="G5:G6"/>
    <mergeCell ref="J5:K5"/>
    <mergeCell ref="H5:I5"/>
  </mergeCells>
  <pageMargins left="0.7" right="0.7" top="0.78740157499999996" bottom="0.78740157499999996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3" sqref="A3"/>
    </sheetView>
  </sheetViews>
  <sheetFormatPr defaultRowHeight="15" x14ac:dyDescent="0.25"/>
  <cols>
    <col min="1" max="2" width="17.7109375" customWidth="1"/>
    <col min="3" max="8" width="16.7109375" customWidth="1"/>
  </cols>
  <sheetData>
    <row r="1" spans="1:7" x14ac:dyDescent="0.25">
      <c r="A1" s="6" t="s">
        <v>66</v>
      </c>
    </row>
    <row r="2" spans="1:7" ht="15.75" thickBot="1" x14ac:dyDescent="0.3">
      <c r="A2" s="6" t="s">
        <v>67</v>
      </c>
    </row>
    <row r="3" spans="1:7" x14ac:dyDescent="0.25">
      <c r="A3" s="54"/>
      <c r="B3" s="58" t="s">
        <v>32</v>
      </c>
      <c r="C3" s="56" t="s">
        <v>30</v>
      </c>
      <c r="D3" s="56" t="s">
        <v>63</v>
      </c>
      <c r="E3" s="56" t="s">
        <v>31</v>
      </c>
      <c r="F3" s="56" t="s">
        <v>6</v>
      </c>
      <c r="G3" s="57" t="s">
        <v>7</v>
      </c>
    </row>
    <row r="4" spans="1:7" ht="24.95" customHeight="1" x14ac:dyDescent="0.25">
      <c r="A4" s="55" t="s">
        <v>27</v>
      </c>
      <c r="B4" s="59">
        <v>1</v>
      </c>
      <c r="C4" s="60">
        <f>Středočeský!H8</f>
        <v>89024</v>
      </c>
      <c r="D4" s="60">
        <v>0</v>
      </c>
      <c r="E4" s="60">
        <f>Středočeský!I8</f>
        <v>30272</v>
      </c>
      <c r="F4" s="60">
        <f>Středočeský!J8</f>
        <v>1780</v>
      </c>
      <c r="G4" s="60">
        <f>Středočeský!K8</f>
        <v>121076</v>
      </c>
    </row>
    <row r="5" spans="1:7" ht="24.95" customHeight="1" x14ac:dyDescent="0.25">
      <c r="A5" s="55" t="s">
        <v>26</v>
      </c>
      <c r="B5" s="59">
        <v>3</v>
      </c>
      <c r="C5" s="60">
        <f>Ústecký!H9</f>
        <v>267072</v>
      </c>
      <c r="D5" s="60">
        <v>0</v>
      </c>
      <c r="E5" s="60">
        <f>Ústecký!I9</f>
        <v>90816</v>
      </c>
      <c r="F5" s="60">
        <f>Ústecký!J9</f>
        <v>5340</v>
      </c>
      <c r="G5" s="60">
        <f>Ústecký!K9</f>
        <v>363228</v>
      </c>
    </row>
    <row r="6" spans="1:7" ht="24.95" customHeight="1" x14ac:dyDescent="0.25">
      <c r="A6" s="55" t="s">
        <v>28</v>
      </c>
      <c r="B6" s="59">
        <v>3.9</v>
      </c>
      <c r="C6" s="60">
        <f>Olomoucký!H13</f>
        <v>280428</v>
      </c>
      <c r="D6" s="60">
        <v>66768</v>
      </c>
      <c r="E6" s="60">
        <f>Olomoucký!J13</f>
        <v>118060</v>
      </c>
      <c r="F6" s="60">
        <f>Olomoucký!K13</f>
        <v>5607</v>
      </c>
      <c r="G6" s="60">
        <f>Olomoucký!L13</f>
        <v>470863</v>
      </c>
    </row>
    <row r="7" spans="1:7" ht="24.95" customHeight="1" x14ac:dyDescent="0.25">
      <c r="A7" s="55" t="s">
        <v>29</v>
      </c>
      <c r="B7" s="59">
        <v>1</v>
      </c>
      <c r="C7" s="60">
        <f>Moravskoslezský!H8</f>
        <v>89024</v>
      </c>
      <c r="D7" s="60">
        <v>0</v>
      </c>
      <c r="E7" s="60">
        <f>Moravskoslezský!I8</f>
        <v>30272</v>
      </c>
      <c r="F7" s="60">
        <f>Moravskoslezský!J8</f>
        <v>1780</v>
      </c>
      <c r="G7" s="60">
        <f>Moravskoslezský!K8</f>
        <v>121076</v>
      </c>
    </row>
    <row r="8" spans="1:7" ht="24.95" customHeight="1" thickBot="1" x14ac:dyDescent="0.3">
      <c r="A8" s="61"/>
      <c r="B8" s="62">
        <f t="shared" ref="B8:G8" si="0">SUM(B4:B7)</f>
        <v>8.9</v>
      </c>
      <c r="C8" s="63">
        <f t="shared" si="0"/>
        <v>725548</v>
      </c>
      <c r="D8" s="63">
        <f t="shared" si="0"/>
        <v>66768</v>
      </c>
      <c r="E8" s="63">
        <f t="shared" si="0"/>
        <v>269420</v>
      </c>
      <c r="F8" s="63">
        <f t="shared" si="0"/>
        <v>14507</v>
      </c>
      <c r="G8" s="64">
        <f t="shared" si="0"/>
        <v>1076243</v>
      </c>
    </row>
    <row r="10" spans="1:7" x14ac:dyDescent="0.25">
      <c r="F10" s="1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Moravskoslezský</vt:lpstr>
      <vt:lpstr>Ústecký</vt:lpstr>
      <vt:lpstr>Středočeský</vt:lpstr>
      <vt:lpstr>Olomoucký</vt:lpstr>
      <vt:lpstr>List2</vt:lpstr>
      <vt:lpstr>List2!Oblast_tisku</vt:lpstr>
      <vt:lpstr>Moravskoslezský!Oblast_tisku</vt:lpstr>
      <vt:lpstr>Olomoucký!Oblast_tisku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Muzikářová Miroslava</dc:creator>
  <cp:lastModifiedBy>Olšáková Kristýna</cp:lastModifiedBy>
  <cp:lastPrinted>2018-09-13T07:05:45Z</cp:lastPrinted>
  <dcterms:created xsi:type="dcterms:W3CDTF">2016-12-20T12:50:28Z</dcterms:created>
  <dcterms:modified xsi:type="dcterms:W3CDTF">2018-09-14T07:20:44Z</dcterms:modified>
</cp:coreProperties>
</file>