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"/>
    </mc:Choice>
  </mc:AlternateContent>
  <bookViews>
    <workbookView xWindow="0" yWindow="0" windowWidth="28800" windowHeight="12045" tabRatio="926" activeTab="3"/>
  </bookViews>
  <sheets>
    <sheet name="Součet" sheetId="5" r:id="rId1"/>
    <sheet name="UK" sheetId="29" r:id="rId2"/>
    <sheet name="JU" sheetId="30" r:id="rId3"/>
    <sheet name="UJEP" sheetId="31" r:id="rId4"/>
    <sheet name="MU" sheetId="32" r:id="rId5"/>
    <sheet name="UPOL" sheetId="33" r:id="rId6"/>
    <sheet name="VFU" sheetId="34" r:id="rId7"/>
    <sheet name="OU" sheetId="35" r:id="rId8"/>
    <sheet name="UHK" sheetId="36" r:id="rId9"/>
    <sheet name="SU" sheetId="37" r:id="rId10"/>
    <sheet name="ČVUT" sheetId="38" r:id="rId11"/>
    <sheet name="VŠCHT" sheetId="39" r:id="rId12"/>
    <sheet name="ZČU" sheetId="40" r:id="rId13"/>
    <sheet name="TUL" sheetId="41" r:id="rId14"/>
    <sheet name="UPa" sheetId="42" r:id="rId15"/>
    <sheet name="VUT" sheetId="43" r:id="rId16"/>
    <sheet name="VŠB-TUO" sheetId="44" r:id="rId17"/>
    <sheet name="UTB" sheetId="45" r:id="rId18"/>
    <sheet name="VŠE" sheetId="46" r:id="rId19"/>
    <sheet name="ČZU" sheetId="47" r:id="rId20"/>
    <sheet name="MENDELU" sheetId="48" r:id="rId21"/>
    <sheet name="AMU" sheetId="49" r:id="rId22"/>
    <sheet name="AVU" sheetId="50" r:id="rId23"/>
    <sheet name="VŠUP" sheetId="51" r:id="rId24"/>
    <sheet name="JAMU" sheetId="52" r:id="rId25"/>
    <sheet name="VŠPJ" sheetId="53" r:id="rId26"/>
    <sheet name="VŠTE" sheetId="54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0" hidden="1">Součet!$A$1:$I$35</definedName>
    <definedName name="_xlnm.Print_Titles" localSheetId="0">Součet!$3:$5</definedName>
    <definedName name="Z_2AF6EA2A_E5C5_45EB_B6C4_875AD1E4E056_.wvu.FilterData" localSheetId="0" hidden="1">Součet!$A$1:$I$35</definedName>
    <definedName name="Z_2AF6EA2A_E5C5_45EB_B6C4_875AD1E4E056_.wvu.PrintTitles" localSheetId="0" hidden="1">Součet!$3:$5</definedName>
  </definedNames>
  <calcPr calcId="152511" fullCalcOnLoad="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M34" i="54" l="1"/>
  <c r="L34" i="54"/>
  <c r="M33" i="54"/>
  <c r="M32" i="54" s="1"/>
  <c r="L33" i="54"/>
  <c r="K32" i="54"/>
  <c r="J32" i="54"/>
  <c r="I32" i="54"/>
  <c r="H32" i="54"/>
  <c r="M31" i="54"/>
  <c r="L31" i="54"/>
  <c r="L45" i="54" s="1"/>
  <c r="M30" i="54"/>
  <c r="M29" i="54" s="1"/>
  <c r="L30" i="54"/>
  <c r="K29" i="54"/>
  <c r="J29" i="54"/>
  <c r="I29" i="54"/>
  <c r="H29" i="54"/>
  <c r="H25" i="54" s="1"/>
  <c r="M28" i="54"/>
  <c r="L28" i="54"/>
  <c r="M27" i="54"/>
  <c r="M26" i="54" s="1"/>
  <c r="M25" i="54" s="1"/>
  <c r="L27" i="54"/>
  <c r="K26" i="54"/>
  <c r="J26" i="54"/>
  <c r="I26" i="54"/>
  <c r="I25" i="54"/>
  <c r="H26" i="54"/>
  <c r="K25" i="54"/>
  <c r="J25" i="54"/>
  <c r="M24" i="54"/>
  <c r="M22" i="54"/>
  <c r="L24" i="54"/>
  <c r="L22" i="54" s="1"/>
  <c r="M23" i="54"/>
  <c r="L23" i="54"/>
  <c r="K22" i="54"/>
  <c r="J22" i="54"/>
  <c r="I22" i="54"/>
  <c r="H22" i="54"/>
  <c r="M21" i="54"/>
  <c r="M19" i="54" s="1"/>
  <c r="M18" i="54" s="1"/>
  <c r="L21" i="54"/>
  <c r="M20" i="54"/>
  <c r="L20" i="54"/>
  <c r="K19" i="54"/>
  <c r="K18" i="54"/>
  <c r="J19" i="54"/>
  <c r="J18" i="54" s="1"/>
  <c r="I19" i="54"/>
  <c r="I18" i="54" s="1"/>
  <c r="H19" i="54"/>
  <c r="H18" i="54" s="1"/>
  <c r="H7" i="54" s="1"/>
  <c r="H6" i="54" s="1"/>
  <c r="M17" i="54"/>
  <c r="L17" i="54"/>
  <c r="M16" i="54"/>
  <c r="L16" i="54"/>
  <c r="M15" i="54"/>
  <c r="L15" i="54"/>
  <c r="M14" i="54"/>
  <c r="M13" i="54" s="1"/>
  <c r="M12" i="54" s="1"/>
  <c r="L14" i="54"/>
  <c r="L13" i="54" s="1"/>
  <c r="L50" i="54" s="1"/>
  <c r="K13" i="54"/>
  <c r="K12" i="54"/>
  <c r="J13" i="54"/>
  <c r="J12" i="54" s="1"/>
  <c r="I13" i="54"/>
  <c r="I12" i="54" s="1"/>
  <c r="I8" i="54" s="1"/>
  <c r="I7" i="54" s="1"/>
  <c r="I6" i="54" s="1"/>
  <c r="H13" i="54"/>
  <c r="H12" i="54" s="1"/>
  <c r="M11" i="54"/>
  <c r="L11" i="54"/>
  <c r="L43" i="54" s="1"/>
  <c r="M10" i="54"/>
  <c r="M9" i="54" s="1"/>
  <c r="M8" i="54" s="1"/>
  <c r="M7" i="54" s="1"/>
  <c r="M6" i="54" s="1"/>
  <c r="L10" i="54"/>
  <c r="K9" i="54"/>
  <c r="K8" i="54" s="1"/>
  <c r="J9" i="54"/>
  <c r="J8" i="54" s="1"/>
  <c r="J7" i="54" s="1"/>
  <c r="J6" i="54" s="1"/>
  <c r="I9" i="54"/>
  <c r="H9" i="54"/>
  <c r="M34" i="34"/>
  <c r="L34" i="34"/>
  <c r="M33" i="34"/>
  <c r="M32" i="34"/>
  <c r="L33" i="34"/>
  <c r="L32" i="34"/>
  <c r="K32" i="34"/>
  <c r="J32" i="34"/>
  <c r="I32" i="34"/>
  <c r="H32" i="34"/>
  <c r="M31" i="34"/>
  <c r="M54" i="34" s="1"/>
  <c r="L31" i="34"/>
  <c r="L54" i="34" s="1"/>
  <c r="M30" i="34"/>
  <c r="L30" i="34"/>
  <c r="M29" i="34"/>
  <c r="L29" i="34"/>
  <c r="L25" i="34" s="1"/>
  <c r="K29" i="34"/>
  <c r="J29" i="34"/>
  <c r="I29" i="34"/>
  <c r="H29" i="34"/>
  <c r="H25" i="34" s="1"/>
  <c r="M28" i="34"/>
  <c r="L28" i="34"/>
  <c r="M27" i="34"/>
  <c r="M40" i="34" s="1"/>
  <c r="M26" i="34"/>
  <c r="M25" i="34" s="1"/>
  <c r="L27" i="34"/>
  <c r="L26" i="34"/>
  <c r="K26" i="34"/>
  <c r="K25" i="34"/>
  <c r="J26" i="34"/>
  <c r="J25" i="34"/>
  <c r="I26" i="34"/>
  <c r="H26" i="34"/>
  <c r="I25" i="34"/>
  <c r="M24" i="34"/>
  <c r="L24" i="34"/>
  <c r="M23" i="34"/>
  <c r="M39" i="34" s="1"/>
  <c r="M22" i="34"/>
  <c r="L23" i="34"/>
  <c r="L22" i="34"/>
  <c r="K22" i="34"/>
  <c r="J22" i="34"/>
  <c r="I22" i="34"/>
  <c r="H22" i="34"/>
  <c r="M21" i="34"/>
  <c r="L21" i="34"/>
  <c r="M20" i="34"/>
  <c r="L20" i="34"/>
  <c r="L39" i="34" s="1"/>
  <c r="M19" i="34"/>
  <c r="L19" i="34"/>
  <c r="L18" i="34" s="1"/>
  <c r="K19" i="34"/>
  <c r="J19" i="34"/>
  <c r="I19" i="34"/>
  <c r="I18" i="34"/>
  <c r="H19" i="34"/>
  <c r="H18" i="34"/>
  <c r="K18" i="34"/>
  <c r="J18" i="34"/>
  <c r="M17" i="34"/>
  <c r="L17" i="34"/>
  <c r="M16" i="34"/>
  <c r="L16" i="34"/>
  <c r="M15" i="34"/>
  <c r="L15" i="34"/>
  <c r="M14" i="34"/>
  <c r="M13" i="34" s="1"/>
  <c r="M12" i="34" s="1"/>
  <c r="L14" i="34"/>
  <c r="L13" i="34" s="1"/>
  <c r="L50" i="34" s="1"/>
  <c r="L12" i="34"/>
  <c r="K13" i="34"/>
  <c r="J13" i="34"/>
  <c r="I13" i="34"/>
  <c r="I50" i="34" s="1"/>
  <c r="I12" i="34"/>
  <c r="I8" i="34" s="1"/>
  <c r="I7" i="34" s="1"/>
  <c r="I6" i="34" s="1"/>
  <c r="H13" i="34"/>
  <c r="H12" i="34"/>
  <c r="K12" i="34"/>
  <c r="J12" i="34"/>
  <c r="J8" i="34" s="1"/>
  <c r="J7" i="34" s="1"/>
  <c r="J6" i="34" s="1"/>
  <c r="M11" i="34"/>
  <c r="L11" i="34"/>
  <c r="L53" i="34" s="1"/>
  <c r="M10" i="34"/>
  <c r="M9" i="34" s="1"/>
  <c r="L10" i="34"/>
  <c r="K9" i="34"/>
  <c r="J9" i="34"/>
  <c r="I9" i="34"/>
  <c r="H9" i="34"/>
  <c r="H8" i="34"/>
  <c r="K8" i="34"/>
  <c r="K7" i="34"/>
  <c r="K6" i="34" s="1"/>
  <c r="M18" i="34"/>
  <c r="M34" i="36"/>
  <c r="M32" i="36" s="1"/>
  <c r="L34" i="36"/>
  <c r="M33" i="36"/>
  <c r="L33" i="36"/>
  <c r="L51" i="36" s="1"/>
  <c r="K32" i="36"/>
  <c r="J32" i="36"/>
  <c r="I32" i="36"/>
  <c r="H32" i="36"/>
  <c r="M31" i="36"/>
  <c r="L31" i="36"/>
  <c r="L45" i="36" s="1"/>
  <c r="M30" i="36"/>
  <c r="M29" i="36" s="1"/>
  <c r="L30" i="36"/>
  <c r="K29" i="36"/>
  <c r="J29" i="36"/>
  <c r="I29" i="36"/>
  <c r="H29" i="36"/>
  <c r="M28" i="36"/>
  <c r="M26" i="36" s="1"/>
  <c r="M25" i="36" s="1"/>
  <c r="L28" i="36"/>
  <c r="M27" i="36"/>
  <c r="L27" i="36"/>
  <c r="L26" i="36"/>
  <c r="K26" i="36"/>
  <c r="K25" i="36" s="1"/>
  <c r="J26" i="36"/>
  <c r="J25" i="36"/>
  <c r="I26" i="36"/>
  <c r="I25" i="36" s="1"/>
  <c r="H26" i="36"/>
  <c r="H25" i="36"/>
  <c r="M24" i="36"/>
  <c r="M44" i="36" s="1"/>
  <c r="L24" i="36"/>
  <c r="M23" i="36"/>
  <c r="L23" i="36"/>
  <c r="L22" i="36" s="1"/>
  <c r="K22" i="36"/>
  <c r="J22" i="36"/>
  <c r="I22" i="36"/>
  <c r="H22" i="36"/>
  <c r="M21" i="36"/>
  <c r="L21" i="36"/>
  <c r="M20" i="36"/>
  <c r="M19" i="36" s="1"/>
  <c r="L20" i="36"/>
  <c r="L19" i="36"/>
  <c r="L18" i="36" s="1"/>
  <c r="K19" i="36"/>
  <c r="J19" i="36"/>
  <c r="J18" i="36" s="1"/>
  <c r="I19" i="36"/>
  <c r="I18" i="36" s="1"/>
  <c r="H19" i="36"/>
  <c r="H18" i="36"/>
  <c r="K18" i="36"/>
  <c r="M17" i="36"/>
  <c r="L17" i="36"/>
  <c r="L54" i="36" s="1"/>
  <c r="M16" i="36"/>
  <c r="L16" i="36"/>
  <c r="M15" i="36"/>
  <c r="L15" i="36"/>
  <c r="M14" i="36"/>
  <c r="M13" i="36" s="1"/>
  <c r="L14" i="36"/>
  <c r="L13" i="36"/>
  <c r="L50" i="36" s="1"/>
  <c r="K13" i="36"/>
  <c r="J13" i="36"/>
  <c r="J12" i="36" s="1"/>
  <c r="J8" i="36" s="1"/>
  <c r="J7" i="36" s="1"/>
  <c r="J6" i="36" s="1"/>
  <c r="I13" i="36"/>
  <c r="I50" i="36" s="1"/>
  <c r="H13" i="36"/>
  <c r="H12" i="36"/>
  <c r="K12" i="36"/>
  <c r="M11" i="36"/>
  <c r="L11" i="36"/>
  <c r="L9" i="36" s="1"/>
  <c r="M10" i="36"/>
  <c r="M9" i="36" s="1"/>
  <c r="L10" i="36"/>
  <c r="K9" i="36"/>
  <c r="J9" i="36"/>
  <c r="I9" i="36"/>
  <c r="H9" i="36"/>
  <c r="H8" i="36" s="1"/>
  <c r="H7" i="36" s="1"/>
  <c r="H6" i="36" s="1"/>
  <c r="K8" i="36"/>
  <c r="K7" i="36" s="1"/>
  <c r="K6" i="36" s="1"/>
  <c r="H9" i="41"/>
  <c r="I9" i="41"/>
  <c r="J9" i="41"/>
  <c r="K9" i="41"/>
  <c r="L10" i="41"/>
  <c r="M10" i="41"/>
  <c r="M9" i="41" s="1"/>
  <c r="L11" i="41"/>
  <c r="L9" i="41" s="1"/>
  <c r="M11" i="41"/>
  <c r="H13" i="41"/>
  <c r="H12" i="41" s="1"/>
  <c r="H8" i="41" s="1"/>
  <c r="I13" i="41"/>
  <c r="I12" i="41" s="1"/>
  <c r="I8" i="41" s="1"/>
  <c r="I7" i="41" s="1"/>
  <c r="I6" i="41" s="1"/>
  <c r="J13" i="41"/>
  <c r="J50" i="41" s="1"/>
  <c r="K13" i="41"/>
  <c r="K12" i="41" s="1"/>
  <c r="K8" i="41" s="1"/>
  <c r="L14" i="41"/>
  <c r="L13" i="41"/>
  <c r="L12" i="41" s="1"/>
  <c r="M14" i="41"/>
  <c r="M13" i="41" s="1"/>
  <c r="L15" i="41"/>
  <c r="M15" i="41"/>
  <c r="L16" i="41"/>
  <c r="M16" i="41"/>
  <c r="L17" i="41"/>
  <c r="M17" i="41"/>
  <c r="H19" i="41"/>
  <c r="I19" i="41"/>
  <c r="I18" i="41" s="1"/>
  <c r="J19" i="41"/>
  <c r="J18" i="41" s="1"/>
  <c r="K19" i="41"/>
  <c r="K18" i="41" s="1"/>
  <c r="L20" i="41"/>
  <c r="M20" i="41"/>
  <c r="M19" i="41" s="1"/>
  <c r="M18" i="41" s="1"/>
  <c r="L21" i="41"/>
  <c r="L19" i="41" s="1"/>
  <c r="L18" i="41" s="1"/>
  <c r="M21" i="41"/>
  <c r="H22" i="41"/>
  <c r="H18" i="41" s="1"/>
  <c r="I22" i="41"/>
  <c r="J22" i="41"/>
  <c r="K22" i="41"/>
  <c r="L23" i="41"/>
  <c r="M23" i="41"/>
  <c r="M22" i="41"/>
  <c r="L24" i="41"/>
  <c r="L22" i="41"/>
  <c r="M24" i="41"/>
  <c r="H26" i="41"/>
  <c r="H25" i="41" s="1"/>
  <c r="I26" i="41"/>
  <c r="J26" i="41"/>
  <c r="K26" i="41"/>
  <c r="K25" i="41" s="1"/>
  <c r="L27" i="41"/>
  <c r="M27" i="41"/>
  <c r="L28" i="41"/>
  <c r="L26" i="41" s="1"/>
  <c r="L25" i="41" s="1"/>
  <c r="M28" i="41"/>
  <c r="M53" i="41" s="1"/>
  <c r="M52" i="41" s="1"/>
  <c r="H29" i="41"/>
  <c r="I29" i="41"/>
  <c r="I25" i="41" s="1"/>
  <c r="J29" i="41"/>
  <c r="J25" i="41" s="1"/>
  <c r="K29" i="41"/>
  <c r="L30" i="41"/>
  <c r="L29" i="41"/>
  <c r="M30" i="41"/>
  <c r="L31" i="41"/>
  <c r="M31" i="41"/>
  <c r="M29" i="41"/>
  <c r="H32" i="41"/>
  <c r="I32" i="41"/>
  <c r="J32" i="41"/>
  <c r="K32" i="41"/>
  <c r="L33" i="41"/>
  <c r="M33" i="41"/>
  <c r="M32" i="41" s="1"/>
  <c r="L34" i="41"/>
  <c r="L55" i="41" s="1"/>
  <c r="L52" i="41" s="1"/>
  <c r="M34" i="41"/>
  <c r="K55" i="54"/>
  <c r="J55" i="54"/>
  <c r="I55" i="54"/>
  <c r="H55" i="54"/>
  <c r="K54" i="54"/>
  <c r="J54" i="54"/>
  <c r="I54" i="54"/>
  <c r="H54" i="54"/>
  <c r="K53" i="54"/>
  <c r="K52" i="54" s="1"/>
  <c r="J53" i="54"/>
  <c r="J52" i="54" s="1"/>
  <c r="I53" i="54"/>
  <c r="I52" i="54"/>
  <c r="H53" i="54"/>
  <c r="H52" i="54" s="1"/>
  <c r="K51" i="54"/>
  <c r="J51" i="54"/>
  <c r="I51" i="54"/>
  <c r="H51" i="54"/>
  <c r="K49" i="54"/>
  <c r="J49" i="54"/>
  <c r="I49" i="54"/>
  <c r="I48" i="54" s="1"/>
  <c r="I47" i="54" s="1"/>
  <c r="H49" i="54"/>
  <c r="K46" i="54"/>
  <c r="J46" i="54"/>
  <c r="I46" i="54"/>
  <c r="H46" i="54"/>
  <c r="K45" i="54"/>
  <c r="J45" i="54"/>
  <c r="I45" i="54"/>
  <c r="H45" i="54"/>
  <c r="L44" i="54"/>
  <c r="K44" i="54"/>
  <c r="J44" i="54"/>
  <c r="I44" i="54"/>
  <c r="H44" i="54"/>
  <c r="K43" i="54"/>
  <c r="K42" i="54"/>
  <c r="J43" i="54"/>
  <c r="J42" i="54" s="1"/>
  <c r="I43" i="54"/>
  <c r="I42" i="54" s="1"/>
  <c r="H43" i="54"/>
  <c r="H42" i="54"/>
  <c r="M41" i="54"/>
  <c r="K41" i="54"/>
  <c r="J41" i="54"/>
  <c r="I41" i="54"/>
  <c r="H41" i="54"/>
  <c r="K40" i="54"/>
  <c r="J40" i="54"/>
  <c r="I40" i="54"/>
  <c r="I37" i="54" s="1"/>
  <c r="I36" i="54" s="1"/>
  <c r="H40" i="54"/>
  <c r="K39" i="54"/>
  <c r="J39" i="54"/>
  <c r="I39" i="54"/>
  <c r="H39" i="54"/>
  <c r="M55" i="54"/>
  <c r="L46" i="54"/>
  <c r="M51" i="54"/>
  <c r="M45" i="54"/>
  <c r="M39" i="54"/>
  <c r="M54" i="54"/>
  <c r="K50" i="54"/>
  <c r="K48" i="54" s="1"/>
  <c r="K47" i="54" s="1"/>
  <c r="I50" i="54"/>
  <c r="H50" i="54"/>
  <c r="H48" i="54" s="1"/>
  <c r="H47" i="54" s="1"/>
  <c r="M43" i="54"/>
  <c r="G7" i="54"/>
  <c r="G8" i="54"/>
  <c r="G9" i="54"/>
  <c r="G10" i="54" s="1"/>
  <c r="G11" i="54" s="1"/>
  <c r="G12" i="54" s="1"/>
  <c r="G13" i="54"/>
  <c r="G14" i="54" s="1"/>
  <c r="G15" i="54" s="1"/>
  <c r="G16" i="54" s="1"/>
  <c r="G17" i="54"/>
  <c r="G18" i="54" s="1"/>
  <c r="G19" i="54" s="1"/>
  <c r="G20" i="54" s="1"/>
  <c r="G21" i="54"/>
  <c r="G22" i="54" s="1"/>
  <c r="G23" i="54" s="1"/>
  <c r="G24" i="54" s="1"/>
  <c r="G25" i="54" s="1"/>
  <c r="G26" i="54" s="1"/>
  <c r="G27" i="54" s="1"/>
  <c r="G28" i="54" s="1"/>
  <c r="G29" i="54" s="1"/>
  <c r="G30" i="54" s="1"/>
  <c r="G31" i="54" s="1"/>
  <c r="G32" i="54" s="1"/>
  <c r="G33" i="54" s="1"/>
  <c r="G34" i="54" s="1"/>
  <c r="G36" i="54" s="1"/>
  <c r="G37" i="54" s="1"/>
  <c r="G38" i="54" s="1"/>
  <c r="G39" i="54" s="1"/>
  <c r="G40" i="54" s="1"/>
  <c r="G41" i="54" s="1"/>
  <c r="G42" i="54" s="1"/>
  <c r="G43" i="54" s="1"/>
  <c r="G44" i="54" s="1"/>
  <c r="G45" i="54" s="1"/>
  <c r="G46" i="54" s="1"/>
  <c r="G47" i="54" s="1"/>
  <c r="G48" i="54" s="1"/>
  <c r="G49" i="54" s="1"/>
  <c r="G50" i="54" s="1"/>
  <c r="G51" i="54" s="1"/>
  <c r="G52" i="54" s="1"/>
  <c r="G53" i="54" s="1"/>
  <c r="G54" i="54" s="1"/>
  <c r="G55" i="54" s="1"/>
  <c r="K55" i="53"/>
  <c r="J55" i="53"/>
  <c r="I55" i="53"/>
  <c r="H55" i="53"/>
  <c r="K54" i="53"/>
  <c r="K52" i="53"/>
  <c r="J54" i="53"/>
  <c r="I54" i="53"/>
  <c r="H54" i="53"/>
  <c r="K53" i="53"/>
  <c r="J53" i="53"/>
  <c r="I53" i="53"/>
  <c r="I52" i="53"/>
  <c r="H53" i="53"/>
  <c r="H52" i="53"/>
  <c r="K51" i="53"/>
  <c r="J51" i="53"/>
  <c r="I51" i="53"/>
  <c r="H51" i="53"/>
  <c r="K49" i="53"/>
  <c r="J49" i="53"/>
  <c r="J48" i="53" s="1"/>
  <c r="I49" i="53"/>
  <c r="I48" i="53" s="1"/>
  <c r="I47" i="53" s="1"/>
  <c r="H49" i="53"/>
  <c r="K46" i="53"/>
  <c r="J46" i="53"/>
  <c r="I46" i="53"/>
  <c r="H46" i="53"/>
  <c r="K45" i="53"/>
  <c r="J45" i="53"/>
  <c r="I45" i="53"/>
  <c r="H45" i="53"/>
  <c r="K44" i="53"/>
  <c r="J44" i="53"/>
  <c r="J42" i="53" s="1"/>
  <c r="I44" i="53"/>
  <c r="H44" i="53"/>
  <c r="K43" i="53"/>
  <c r="K42" i="53" s="1"/>
  <c r="J43" i="53"/>
  <c r="I43" i="53"/>
  <c r="I42" i="53" s="1"/>
  <c r="H43" i="53"/>
  <c r="H42" i="53" s="1"/>
  <c r="K41" i="53"/>
  <c r="J41" i="53"/>
  <c r="I41" i="53"/>
  <c r="H41" i="53"/>
  <c r="K40" i="53"/>
  <c r="J40" i="53"/>
  <c r="I40" i="53"/>
  <c r="H40" i="53"/>
  <c r="K39" i="53"/>
  <c r="J39" i="53"/>
  <c r="I39" i="53"/>
  <c r="H39" i="53"/>
  <c r="M34" i="53"/>
  <c r="L34" i="53"/>
  <c r="L46" i="53"/>
  <c r="M33" i="53"/>
  <c r="M32" i="53" s="1"/>
  <c r="L33" i="53"/>
  <c r="L51" i="53" s="1"/>
  <c r="L41" i="53"/>
  <c r="K32" i="53"/>
  <c r="J32" i="53"/>
  <c r="I32" i="53"/>
  <c r="H32" i="53"/>
  <c r="M31" i="53"/>
  <c r="L31" i="53"/>
  <c r="L54" i="53" s="1"/>
  <c r="M30" i="53"/>
  <c r="L30" i="53"/>
  <c r="L29" i="53" s="1"/>
  <c r="K29" i="53"/>
  <c r="J29" i="53"/>
  <c r="J25" i="53" s="1"/>
  <c r="I29" i="53"/>
  <c r="H29" i="53"/>
  <c r="M28" i="53"/>
  <c r="M45" i="53"/>
  <c r="L28" i="53"/>
  <c r="L53" i="53" s="1"/>
  <c r="L52" i="53" s="1"/>
  <c r="M27" i="53"/>
  <c r="M26" i="53"/>
  <c r="L27" i="53"/>
  <c r="L26" i="53" s="1"/>
  <c r="L25" i="53" s="1"/>
  <c r="K26" i="53"/>
  <c r="K25" i="53" s="1"/>
  <c r="J26" i="53"/>
  <c r="I26" i="53"/>
  <c r="H26" i="53"/>
  <c r="H25" i="53" s="1"/>
  <c r="I25" i="53"/>
  <c r="M24" i="53"/>
  <c r="M44" i="53" s="1"/>
  <c r="L24" i="53"/>
  <c r="L44" i="53" s="1"/>
  <c r="M23" i="53"/>
  <c r="M22" i="53" s="1"/>
  <c r="M39" i="53"/>
  <c r="L23" i="53"/>
  <c r="L39" i="53" s="1"/>
  <c r="K22" i="53"/>
  <c r="J22" i="53"/>
  <c r="J18" i="53" s="1"/>
  <c r="I22" i="53"/>
  <c r="H22" i="53"/>
  <c r="M19" i="53"/>
  <c r="L19" i="53"/>
  <c r="L18" i="53" s="1"/>
  <c r="K19" i="53"/>
  <c r="J19" i="53"/>
  <c r="I19" i="53"/>
  <c r="I18" i="53"/>
  <c r="H19" i="53"/>
  <c r="H18" i="53" s="1"/>
  <c r="K18" i="53"/>
  <c r="M17" i="53"/>
  <c r="M54" i="53" s="1"/>
  <c r="M43" i="53"/>
  <c r="L17" i="53"/>
  <c r="M16" i="53"/>
  <c r="L16" i="53"/>
  <c r="M15" i="53"/>
  <c r="L15" i="53"/>
  <c r="M14" i="53"/>
  <c r="M13" i="53" s="1"/>
  <c r="L14" i="53"/>
  <c r="L13" i="53" s="1"/>
  <c r="L50" i="53" s="1"/>
  <c r="K13" i="53"/>
  <c r="K38" i="53" s="1"/>
  <c r="K12" i="53"/>
  <c r="J13" i="53"/>
  <c r="J38" i="53"/>
  <c r="J37" i="53"/>
  <c r="I13" i="53"/>
  <c r="I50" i="53"/>
  <c r="H13" i="53"/>
  <c r="I12" i="53"/>
  <c r="M10" i="53"/>
  <c r="M49" i="53"/>
  <c r="L10" i="53"/>
  <c r="K9" i="53"/>
  <c r="K8" i="53" s="1"/>
  <c r="J9" i="53"/>
  <c r="J8" i="53" s="1"/>
  <c r="I9" i="53"/>
  <c r="I8" i="53" s="1"/>
  <c r="I7" i="53" s="1"/>
  <c r="I6" i="53" s="1"/>
  <c r="H9" i="53"/>
  <c r="G7" i="53"/>
  <c r="G8" i="53" s="1"/>
  <c r="G9" i="53" s="1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6" i="53" s="1"/>
  <c r="G37" i="53" s="1"/>
  <c r="G38" i="53" s="1"/>
  <c r="G39" i="53" s="1"/>
  <c r="G40" i="53" s="1"/>
  <c r="G41" i="53" s="1"/>
  <c r="G42" i="53" s="1"/>
  <c r="G43" i="53" s="1"/>
  <c r="G44" i="53" s="1"/>
  <c r="G45" i="53" s="1"/>
  <c r="G46" i="53" s="1"/>
  <c r="G47" i="53" s="1"/>
  <c r="G48" i="53" s="1"/>
  <c r="G49" i="53" s="1"/>
  <c r="G50" i="53" s="1"/>
  <c r="G51" i="53" s="1"/>
  <c r="G52" i="53" s="1"/>
  <c r="G53" i="53" s="1"/>
  <c r="G54" i="53" s="1"/>
  <c r="G55" i="53" s="1"/>
  <c r="M38" i="54"/>
  <c r="M37" i="54" s="1"/>
  <c r="J38" i="54"/>
  <c r="J37" i="54" s="1"/>
  <c r="J36" i="54" s="1"/>
  <c r="J50" i="54"/>
  <c r="J48" i="54"/>
  <c r="J47" i="54"/>
  <c r="I38" i="54"/>
  <c r="M46" i="54"/>
  <c r="L49" i="54"/>
  <c r="L53" i="54"/>
  <c r="M49" i="54"/>
  <c r="K38" i="54"/>
  <c r="K37" i="54" s="1"/>
  <c r="K36" i="54" s="1"/>
  <c r="M40" i="54"/>
  <c r="L55" i="54"/>
  <c r="L40" i="53"/>
  <c r="J50" i="53"/>
  <c r="M53" i="53"/>
  <c r="M9" i="53"/>
  <c r="J12" i="53"/>
  <c r="L22" i="53"/>
  <c r="K50" i="53"/>
  <c r="K48" i="53" s="1"/>
  <c r="L32" i="53"/>
  <c r="I38" i="53"/>
  <c r="I37" i="53"/>
  <c r="I36" i="53" s="1"/>
  <c r="L45" i="53"/>
  <c r="L55" i="53"/>
  <c r="K55" i="52"/>
  <c r="J55" i="52"/>
  <c r="I55" i="52"/>
  <c r="H55" i="52"/>
  <c r="K54" i="52"/>
  <c r="J54" i="52"/>
  <c r="I54" i="52"/>
  <c r="H54" i="52"/>
  <c r="K53" i="52"/>
  <c r="K52" i="52" s="1"/>
  <c r="J53" i="52"/>
  <c r="I53" i="52"/>
  <c r="H53" i="52"/>
  <c r="H52" i="52"/>
  <c r="J52" i="52"/>
  <c r="K51" i="52"/>
  <c r="J51" i="52"/>
  <c r="I51" i="52"/>
  <c r="H51" i="52"/>
  <c r="K49" i="52"/>
  <c r="J49" i="52"/>
  <c r="I49" i="52"/>
  <c r="H49" i="52"/>
  <c r="K46" i="52"/>
  <c r="J46" i="52"/>
  <c r="I46" i="52"/>
  <c r="H46" i="52"/>
  <c r="K45" i="52"/>
  <c r="J45" i="52"/>
  <c r="I45" i="52"/>
  <c r="H45" i="52"/>
  <c r="K44" i="52"/>
  <c r="J44" i="52"/>
  <c r="I44" i="52"/>
  <c r="H44" i="52"/>
  <c r="H42" i="52" s="1"/>
  <c r="K43" i="52"/>
  <c r="J43" i="52"/>
  <c r="J42" i="52" s="1"/>
  <c r="I43" i="52"/>
  <c r="H43" i="52"/>
  <c r="I42" i="52"/>
  <c r="K41" i="52"/>
  <c r="J41" i="52"/>
  <c r="I41" i="52"/>
  <c r="H41" i="52"/>
  <c r="K40" i="52"/>
  <c r="J40" i="52"/>
  <c r="I40" i="52"/>
  <c r="H40" i="52"/>
  <c r="M39" i="52"/>
  <c r="K39" i="52"/>
  <c r="J39" i="52"/>
  <c r="I39" i="52"/>
  <c r="H39" i="52"/>
  <c r="M34" i="52"/>
  <c r="M55" i="52" s="1"/>
  <c r="L34" i="52"/>
  <c r="L55" i="52" s="1"/>
  <c r="M33" i="52"/>
  <c r="M41" i="52" s="1"/>
  <c r="L33" i="52"/>
  <c r="L51" i="52"/>
  <c r="K32" i="52"/>
  <c r="J32" i="52"/>
  <c r="I32" i="52"/>
  <c r="H32" i="52"/>
  <c r="M31" i="52"/>
  <c r="L31" i="52"/>
  <c r="M30" i="52"/>
  <c r="M29" i="52" s="1"/>
  <c r="L30" i="52"/>
  <c r="L29" i="52" s="1"/>
  <c r="K29" i="52"/>
  <c r="J29" i="52"/>
  <c r="J25" i="52" s="1"/>
  <c r="I29" i="52"/>
  <c r="H29" i="52"/>
  <c r="M28" i="52"/>
  <c r="M45" i="52"/>
  <c r="L28" i="52"/>
  <c r="L45" i="52"/>
  <c r="M27" i="52"/>
  <c r="M26" i="52" s="1"/>
  <c r="M25" i="52" s="1"/>
  <c r="L27" i="52"/>
  <c r="L26" i="52" s="1"/>
  <c r="K26" i="52"/>
  <c r="K25" i="52"/>
  <c r="J26" i="52"/>
  <c r="I26" i="52"/>
  <c r="I25" i="52"/>
  <c r="H26" i="52"/>
  <c r="H25" i="52"/>
  <c r="M24" i="52"/>
  <c r="L24" i="52"/>
  <c r="L54" i="52" s="1"/>
  <c r="M23" i="52"/>
  <c r="L23" i="52"/>
  <c r="L22" i="52" s="1"/>
  <c r="M22" i="52"/>
  <c r="K22" i="52"/>
  <c r="J22" i="52"/>
  <c r="J18" i="52" s="1"/>
  <c r="I22" i="52"/>
  <c r="H22" i="52"/>
  <c r="H18" i="52" s="1"/>
  <c r="M21" i="52"/>
  <c r="L21" i="52"/>
  <c r="M20" i="52"/>
  <c r="L20" i="52"/>
  <c r="L19" i="52" s="1"/>
  <c r="L18" i="52" s="1"/>
  <c r="K19" i="52"/>
  <c r="K18" i="52"/>
  <c r="J19" i="52"/>
  <c r="I19" i="52"/>
  <c r="I18" i="52" s="1"/>
  <c r="H19" i="52"/>
  <c r="M17" i="52"/>
  <c r="M54" i="52"/>
  <c r="L17" i="52"/>
  <c r="M16" i="52"/>
  <c r="L16" i="52"/>
  <c r="M15" i="52"/>
  <c r="L15" i="52"/>
  <c r="M14" i="52"/>
  <c r="M13" i="52" s="1"/>
  <c r="L14" i="52"/>
  <c r="L13" i="52" s="1"/>
  <c r="K13" i="52"/>
  <c r="K50" i="52" s="1"/>
  <c r="K48" i="52" s="1"/>
  <c r="J13" i="52"/>
  <c r="I13" i="52"/>
  <c r="I38" i="52" s="1"/>
  <c r="I37" i="52" s="1"/>
  <c r="I36" i="52" s="1"/>
  <c r="H13" i="52"/>
  <c r="K12" i="52"/>
  <c r="M11" i="52"/>
  <c r="L11" i="52"/>
  <c r="L43" i="52" s="1"/>
  <c r="M10" i="52"/>
  <c r="L10" i="52"/>
  <c r="L9" i="52" s="1"/>
  <c r="K9" i="52"/>
  <c r="K8" i="52" s="1"/>
  <c r="K7" i="52" s="1"/>
  <c r="K6" i="52" s="1"/>
  <c r="J9" i="52"/>
  <c r="I9" i="52"/>
  <c r="H9" i="52"/>
  <c r="G8" i="52"/>
  <c r="G9" i="52" s="1"/>
  <c r="G10" i="52" s="1"/>
  <c r="G11" i="52" s="1"/>
  <c r="G12" i="52" s="1"/>
  <c r="G13" i="52" s="1"/>
  <c r="G14" i="52" s="1"/>
  <c r="G15" i="52" s="1"/>
  <c r="G16" i="52" s="1"/>
  <c r="G17" i="52" s="1"/>
  <c r="G18" i="52" s="1"/>
  <c r="G19" i="52" s="1"/>
  <c r="G20" i="52" s="1"/>
  <c r="G21" i="52" s="1"/>
  <c r="G22" i="52" s="1"/>
  <c r="G23" i="52" s="1"/>
  <c r="G24" i="52" s="1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6" i="52" s="1"/>
  <c r="G37" i="52" s="1"/>
  <c r="G38" i="52" s="1"/>
  <c r="G39" i="52" s="1"/>
  <c r="G40" i="52" s="1"/>
  <c r="G41" i="52" s="1"/>
  <c r="G42" i="52" s="1"/>
  <c r="G43" i="52" s="1"/>
  <c r="G44" i="52" s="1"/>
  <c r="G45" i="52" s="1"/>
  <c r="G46" i="52" s="1"/>
  <c r="G47" i="52" s="1"/>
  <c r="G48" i="52" s="1"/>
  <c r="G49" i="52" s="1"/>
  <c r="G50" i="52" s="1"/>
  <c r="G51" i="52" s="1"/>
  <c r="G52" i="52" s="1"/>
  <c r="G53" i="52" s="1"/>
  <c r="G54" i="52" s="1"/>
  <c r="G55" i="52" s="1"/>
  <c r="G7" i="52"/>
  <c r="K55" i="51"/>
  <c r="J55" i="51"/>
  <c r="I55" i="51"/>
  <c r="H55" i="51"/>
  <c r="K54" i="51"/>
  <c r="K52" i="51" s="1"/>
  <c r="J54" i="51"/>
  <c r="K53" i="51"/>
  <c r="J53" i="51"/>
  <c r="I53" i="51"/>
  <c r="I52" i="51" s="1"/>
  <c r="H53" i="51"/>
  <c r="K51" i="51"/>
  <c r="J51" i="51"/>
  <c r="K49" i="51"/>
  <c r="J49" i="51"/>
  <c r="K46" i="51"/>
  <c r="J46" i="51"/>
  <c r="I46" i="51"/>
  <c r="H46" i="51"/>
  <c r="K45" i="51"/>
  <c r="J45" i="51"/>
  <c r="I45" i="51"/>
  <c r="H45" i="51"/>
  <c r="K44" i="51"/>
  <c r="J44" i="51"/>
  <c r="K43" i="51"/>
  <c r="K42" i="51" s="1"/>
  <c r="J43" i="51"/>
  <c r="J42" i="51" s="1"/>
  <c r="K41" i="51"/>
  <c r="J41" i="51"/>
  <c r="K40" i="51"/>
  <c r="J40" i="51"/>
  <c r="K39" i="51"/>
  <c r="J39" i="51"/>
  <c r="M34" i="51"/>
  <c r="M46" i="51" s="1"/>
  <c r="L34" i="51"/>
  <c r="L46" i="51" s="1"/>
  <c r="I33" i="51"/>
  <c r="M33" i="51" s="1"/>
  <c r="H33" i="51"/>
  <c r="H32" i="51"/>
  <c r="K32" i="51"/>
  <c r="J32" i="51"/>
  <c r="M31" i="51"/>
  <c r="L31" i="51"/>
  <c r="L45" i="51" s="1"/>
  <c r="I30" i="51"/>
  <c r="H30" i="51"/>
  <c r="H29" i="51" s="1"/>
  <c r="H25" i="51" s="1"/>
  <c r="K29" i="51"/>
  <c r="J29" i="51"/>
  <c r="M28" i="51"/>
  <c r="M45" i="51"/>
  <c r="L28" i="51"/>
  <c r="M27" i="51"/>
  <c r="M26" i="51"/>
  <c r="L27" i="51"/>
  <c r="L26" i="51" s="1"/>
  <c r="L25" i="51" s="1"/>
  <c r="K26" i="51"/>
  <c r="K25" i="51" s="1"/>
  <c r="J26" i="51"/>
  <c r="J25" i="51" s="1"/>
  <c r="I26" i="51"/>
  <c r="H26" i="51"/>
  <c r="I24" i="51"/>
  <c r="M24" i="51" s="1"/>
  <c r="M44" i="51" s="1"/>
  <c r="H24" i="51"/>
  <c r="I23" i="51"/>
  <c r="I22" i="51" s="1"/>
  <c r="I18" i="51" s="1"/>
  <c r="H23" i="51"/>
  <c r="H39" i="51" s="1"/>
  <c r="H37" i="51" s="1"/>
  <c r="H36" i="51" s="1"/>
  <c r="K22" i="51"/>
  <c r="J22" i="51"/>
  <c r="J18" i="51"/>
  <c r="M21" i="51"/>
  <c r="L21" i="51"/>
  <c r="L53" i="51" s="1"/>
  <c r="L52" i="51" s="1"/>
  <c r="M20" i="51"/>
  <c r="L20" i="51"/>
  <c r="L19" i="51" s="1"/>
  <c r="L18" i="51" s="1"/>
  <c r="K19" i="51"/>
  <c r="K18" i="51"/>
  <c r="J19" i="51"/>
  <c r="I19" i="51"/>
  <c r="H19" i="51"/>
  <c r="I17" i="51"/>
  <c r="M17" i="51" s="1"/>
  <c r="H17" i="51"/>
  <c r="K16" i="51"/>
  <c r="J16" i="51"/>
  <c r="J13" i="51" s="1"/>
  <c r="I16" i="51"/>
  <c r="H16" i="51"/>
  <c r="M15" i="51"/>
  <c r="L15" i="51"/>
  <c r="K14" i="51"/>
  <c r="K13" i="51" s="1"/>
  <c r="J14" i="51"/>
  <c r="I14" i="51"/>
  <c r="I13" i="51" s="1"/>
  <c r="H14" i="51"/>
  <c r="M11" i="51"/>
  <c r="L11" i="51"/>
  <c r="I10" i="51"/>
  <c r="I49" i="51" s="1"/>
  <c r="H10" i="51"/>
  <c r="L10" i="51"/>
  <c r="K9" i="51"/>
  <c r="J9" i="51"/>
  <c r="H9" i="51"/>
  <c r="G7" i="51"/>
  <c r="G8" i="51"/>
  <c r="G9" i="51" s="1"/>
  <c r="G10" i="51" s="1"/>
  <c r="G11" i="51" s="1"/>
  <c r="G12" i="51" s="1"/>
  <c r="G13" i="51" s="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24" i="51" s="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36" i="51" s="1"/>
  <c r="G37" i="51" s="1"/>
  <c r="G38" i="51" s="1"/>
  <c r="G39" i="51" s="1"/>
  <c r="G40" i="51" s="1"/>
  <c r="G41" i="51" s="1"/>
  <c r="G42" i="51" s="1"/>
  <c r="G43" i="51" s="1"/>
  <c r="G44" i="51" s="1"/>
  <c r="G45" i="51" s="1"/>
  <c r="G46" i="51" s="1"/>
  <c r="G47" i="51" s="1"/>
  <c r="G48" i="51" s="1"/>
  <c r="G49" i="51" s="1"/>
  <c r="G50" i="51" s="1"/>
  <c r="G51" i="51" s="1"/>
  <c r="G52" i="51" s="1"/>
  <c r="G53" i="51" s="1"/>
  <c r="G54" i="51" s="1"/>
  <c r="G55" i="51" s="1"/>
  <c r="K55" i="50"/>
  <c r="J55" i="50"/>
  <c r="I55" i="50"/>
  <c r="H55" i="50"/>
  <c r="K54" i="50"/>
  <c r="J54" i="50"/>
  <c r="K53" i="50"/>
  <c r="J53" i="50"/>
  <c r="J52" i="50"/>
  <c r="I53" i="50"/>
  <c r="H53" i="50"/>
  <c r="K52" i="50"/>
  <c r="K51" i="50"/>
  <c r="J51" i="50"/>
  <c r="K49" i="50"/>
  <c r="J49" i="50"/>
  <c r="I49" i="50"/>
  <c r="H49" i="50"/>
  <c r="K46" i="50"/>
  <c r="J46" i="50"/>
  <c r="I46" i="50"/>
  <c r="H46" i="50"/>
  <c r="K45" i="50"/>
  <c r="J45" i="50"/>
  <c r="I45" i="50"/>
  <c r="H45" i="50"/>
  <c r="K44" i="50"/>
  <c r="K42" i="50" s="1"/>
  <c r="J44" i="50"/>
  <c r="K43" i="50"/>
  <c r="J43" i="50"/>
  <c r="J42" i="50" s="1"/>
  <c r="K41" i="50"/>
  <c r="J41" i="50"/>
  <c r="J37" i="50" s="1"/>
  <c r="K40" i="50"/>
  <c r="J40" i="50"/>
  <c r="I40" i="50"/>
  <c r="H40" i="50"/>
  <c r="K39" i="50"/>
  <c r="J39" i="50"/>
  <c r="M34" i="50"/>
  <c r="M46" i="50" s="1"/>
  <c r="M55" i="50"/>
  <c r="L34" i="50"/>
  <c r="L46" i="50" s="1"/>
  <c r="I33" i="50"/>
  <c r="I32" i="50" s="1"/>
  <c r="I51" i="50"/>
  <c r="H33" i="50"/>
  <c r="K32" i="50"/>
  <c r="J32" i="50"/>
  <c r="M31" i="50"/>
  <c r="M45" i="50"/>
  <c r="L31" i="50"/>
  <c r="M30" i="50"/>
  <c r="M29" i="50"/>
  <c r="L30" i="50"/>
  <c r="K29" i="50"/>
  <c r="J29" i="50"/>
  <c r="J25" i="50" s="1"/>
  <c r="I29" i="50"/>
  <c r="I25" i="50" s="1"/>
  <c r="H29" i="50"/>
  <c r="M28" i="50"/>
  <c r="L28" i="50"/>
  <c r="L45" i="50" s="1"/>
  <c r="M27" i="50"/>
  <c r="L27" i="50"/>
  <c r="L40" i="50" s="1"/>
  <c r="L26" i="50"/>
  <c r="K26" i="50"/>
  <c r="K25" i="50" s="1"/>
  <c r="J26" i="50"/>
  <c r="I26" i="50"/>
  <c r="H26" i="50"/>
  <c r="H25" i="50"/>
  <c r="I24" i="50"/>
  <c r="I54" i="50" s="1"/>
  <c r="H24" i="50"/>
  <c r="L24" i="50"/>
  <c r="L44" i="50" s="1"/>
  <c r="I23" i="50"/>
  <c r="I22" i="50" s="1"/>
  <c r="I18" i="50" s="1"/>
  <c r="H23" i="50"/>
  <c r="K22" i="50"/>
  <c r="J22" i="50"/>
  <c r="M21" i="50"/>
  <c r="L21" i="50"/>
  <c r="M20" i="50"/>
  <c r="L20" i="50"/>
  <c r="L19" i="50"/>
  <c r="K19" i="50"/>
  <c r="K18" i="50"/>
  <c r="J19" i="50"/>
  <c r="J18" i="50" s="1"/>
  <c r="I19" i="50"/>
  <c r="H19" i="50"/>
  <c r="L17" i="50"/>
  <c r="I17" i="50"/>
  <c r="H17" i="50"/>
  <c r="H54" i="50" s="1"/>
  <c r="H52" i="50" s="1"/>
  <c r="L16" i="50"/>
  <c r="I16" i="50"/>
  <c r="M16" i="50" s="1"/>
  <c r="H16" i="50"/>
  <c r="M15" i="50"/>
  <c r="L15" i="50"/>
  <c r="I14" i="50"/>
  <c r="H14" i="50"/>
  <c r="K13" i="50"/>
  <c r="K50" i="50"/>
  <c r="K48" i="50"/>
  <c r="K47" i="50"/>
  <c r="J13" i="50"/>
  <c r="J50" i="50"/>
  <c r="K12" i="50"/>
  <c r="K8" i="50" s="1"/>
  <c r="K7" i="50" s="1"/>
  <c r="K6" i="50" s="1"/>
  <c r="M11" i="50"/>
  <c r="M53" i="50" s="1"/>
  <c r="L11" i="50"/>
  <c r="L53" i="50" s="1"/>
  <c r="M10" i="50"/>
  <c r="L10" i="50"/>
  <c r="L49" i="50" s="1"/>
  <c r="M9" i="50"/>
  <c r="K9" i="50"/>
  <c r="J9" i="50"/>
  <c r="I9" i="50"/>
  <c r="H9" i="50"/>
  <c r="G7" i="50"/>
  <c r="G8" i="50" s="1"/>
  <c r="G9" i="50" s="1"/>
  <c r="G10" i="50" s="1"/>
  <c r="G11" i="50"/>
  <c r="G12" i="50" s="1"/>
  <c r="G13" i="50" s="1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36" i="50" s="1"/>
  <c r="G37" i="50" s="1"/>
  <c r="G38" i="50" s="1"/>
  <c r="G39" i="50" s="1"/>
  <c r="G40" i="50" s="1"/>
  <c r="G41" i="50" s="1"/>
  <c r="G42" i="50" s="1"/>
  <c r="G43" i="50" s="1"/>
  <c r="G44" i="50" s="1"/>
  <c r="G45" i="50" s="1"/>
  <c r="G46" i="50" s="1"/>
  <c r="G47" i="50" s="1"/>
  <c r="G48" i="50" s="1"/>
  <c r="G49" i="50" s="1"/>
  <c r="G50" i="50" s="1"/>
  <c r="G51" i="50" s="1"/>
  <c r="G52" i="50" s="1"/>
  <c r="G53" i="50" s="1"/>
  <c r="G54" i="50" s="1"/>
  <c r="G55" i="50" s="1"/>
  <c r="M55" i="49"/>
  <c r="K55" i="49"/>
  <c r="J55" i="49"/>
  <c r="I55" i="49"/>
  <c r="H55" i="49"/>
  <c r="K54" i="49"/>
  <c r="J54" i="49"/>
  <c r="I54" i="49"/>
  <c r="H54" i="49"/>
  <c r="L53" i="49"/>
  <c r="K53" i="49"/>
  <c r="K52" i="49"/>
  <c r="J53" i="49"/>
  <c r="J52" i="49" s="1"/>
  <c r="I53" i="49"/>
  <c r="I52" i="49" s="1"/>
  <c r="I47" i="49" s="1"/>
  <c r="H53" i="49"/>
  <c r="H52" i="49"/>
  <c r="H47" i="49" s="1"/>
  <c r="M51" i="49"/>
  <c r="K51" i="49"/>
  <c r="J51" i="49"/>
  <c r="I51" i="49"/>
  <c r="H51" i="49"/>
  <c r="I50" i="49"/>
  <c r="H50" i="49"/>
  <c r="K49" i="49"/>
  <c r="J49" i="49"/>
  <c r="J48" i="49" s="1"/>
  <c r="J47" i="49" s="1"/>
  <c r="I49" i="49"/>
  <c r="H49" i="49"/>
  <c r="K46" i="49"/>
  <c r="J46" i="49"/>
  <c r="I46" i="49"/>
  <c r="H46" i="49"/>
  <c r="K45" i="49"/>
  <c r="J45" i="49"/>
  <c r="I45" i="49"/>
  <c r="H45" i="49"/>
  <c r="H42" i="49" s="1"/>
  <c r="L44" i="49"/>
  <c r="K44" i="49"/>
  <c r="J44" i="49"/>
  <c r="I44" i="49"/>
  <c r="H44" i="49"/>
  <c r="K43" i="49"/>
  <c r="J43" i="49"/>
  <c r="J42" i="49" s="1"/>
  <c r="I43" i="49"/>
  <c r="I42" i="49" s="1"/>
  <c r="I36" i="49" s="1"/>
  <c r="H43" i="49"/>
  <c r="M41" i="49"/>
  <c r="M37" i="49" s="1"/>
  <c r="M36" i="49" s="1"/>
  <c r="K41" i="49"/>
  <c r="J41" i="49"/>
  <c r="I41" i="49"/>
  <c r="H41" i="49"/>
  <c r="K40" i="49"/>
  <c r="J40" i="49"/>
  <c r="I40" i="49"/>
  <c r="H40" i="49"/>
  <c r="K39" i="49"/>
  <c r="J39" i="49"/>
  <c r="J37" i="49" s="1"/>
  <c r="J36" i="49" s="1"/>
  <c r="I39" i="49"/>
  <c r="H39" i="49"/>
  <c r="J38" i="49"/>
  <c r="M46" i="49"/>
  <c r="L55" i="49"/>
  <c r="L52" i="49"/>
  <c r="L51" i="49"/>
  <c r="L54" i="49"/>
  <c r="M45" i="49"/>
  <c r="L45" i="49"/>
  <c r="M54" i="49"/>
  <c r="L39" i="49"/>
  <c r="L43" i="49"/>
  <c r="L42" i="49" s="1"/>
  <c r="K50" i="49"/>
  <c r="J50" i="49"/>
  <c r="I38" i="49"/>
  <c r="H38" i="49"/>
  <c r="H37" i="49"/>
  <c r="H36" i="49" s="1"/>
  <c r="M53" i="49"/>
  <c r="M52" i="49" s="1"/>
  <c r="M38" i="49"/>
  <c r="L49" i="49"/>
  <c r="L48" i="49" s="1"/>
  <c r="L47" i="49" s="1"/>
  <c r="G7" i="49"/>
  <c r="G8" i="49" s="1"/>
  <c r="G9" i="49" s="1"/>
  <c r="G10" i="49" s="1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G25" i="49" s="1"/>
  <c r="G26" i="49" s="1"/>
  <c r="G27" i="49" s="1"/>
  <c r="G28" i="49" s="1"/>
  <c r="G29" i="49" s="1"/>
  <c r="G30" i="49" s="1"/>
  <c r="G31" i="49" s="1"/>
  <c r="G32" i="49" s="1"/>
  <c r="G33" i="49" s="1"/>
  <c r="G34" i="49" s="1"/>
  <c r="G36" i="49" s="1"/>
  <c r="G37" i="49" s="1"/>
  <c r="G38" i="49" s="1"/>
  <c r="G39" i="49" s="1"/>
  <c r="G40" i="49" s="1"/>
  <c r="G41" i="49" s="1"/>
  <c r="G42" i="49" s="1"/>
  <c r="G43" i="49" s="1"/>
  <c r="G44" i="49" s="1"/>
  <c r="G45" i="49" s="1"/>
  <c r="G46" i="49" s="1"/>
  <c r="G47" i="49" s="1"/>
  <c r="G48" i="49" s="1"/>
  <c r="G49" i="49" s="1"/>
  <c r="G50" i="49" s="1"/>
  <c r="G51" i="49" s="1"/>
  <c r="G52" i="49" s="1"/>
  <c r="G53" i="49" s="1"/>
  <c r="G54" i="49" s="1"/>
  <c r="G55" i="49" s="1"/>
  <c r="M44" i="52"/>
  <c r="M53" i="52"/>
  <c r="L39" i="52"/>
  <c r="M32" i="52"/>
  <c r="M19" i="52"/>
  <c r="M18" i="52"/>
  <c r="L41" i="52"/>
  <c r="K42" i="52"/>
  <c r="I50" i="52"/>
  <c r="I48" i="52" s="1"/>
  <c r="I47" i="52" s="1"/>
  <c r="L44" i="52"/>
  <c r="L53" i="52"/>
  <c r="L52" i="52" s="1"/>
  <c r="M40" i="52"/>
  <c r="M43" i="52"/>
  <c r="I52" i="52"/>
  <c r="L40" i="52"/>
  <c r="K38" i="52"/>
  <c r="K37" i="52" s="1"/>
  <c r="K36" i="52"/>
  <c r="M53" i="51"/>
  <c r="H54" i="51"/>
  <c r="H52" i="51"/>
  <c r="J52" i="51"/>
  <c r="M19" i="51"/>
  <c r="L55" i="51"/>
  <c r="J48" i="50"/>
  <c r="J47" i="50" s="1"/>
  <c r="J12" i="50"/>
  <c r="J8" i="50"/>
  <c r="J7" i="50" s="1"/>
  <c r="J6" i="50" s="1"/>
  <c r="K38" i="50"/>
  <c r="K37" i="50" s="1"/>
  <c r="K36" i="50" s="1"/>
  <c r="H51" i="50"/>
  <c r="L29" i="50"/>
  <c r="L25" i="50" s="1"/>
  <c r="J38" i="50"/>
  <c r="J36" i="50"/>
  <c r="L50" i="49"/>
  <c r="M50" i="49"/>
  <c r="L40" i="49"/>
  <c r="K38" i="49"/>
  <c r="K37" i="49" s="1"/>
  <c r="K36" i="49" s="1"/>
  <c r="M40" i="49"/>
  <c r="L38" i="49"/>
  <c r="M39" i="49"/>
  <c r="M43" i="49"/>
  <c r="M42" i="49" s="1"/>
  <c r="L46" i="49"/>
  <c r="M49" i="49"/>
  <c r="M48" i="49" s="1"/>
  <c r="M47" i="49" s="1"/>
  <c r="M44" i="49"/>
  <c r="L41" i="49"/>
  <c r="L54" i="50"/>
  <c r="H49" i="48"/>
  <c r="I45" i="48"/>
  <c r="J44" i="48"/>
  <c r="I41" i="48"/>
  <c r="K40" i="48"/>
  <c r="H40" i="48"/>
  <c r="K34" i="48"/>
  <c r="J34" i="48"/>
  <c r="J46" i="48" s="1"/>
  <c r="I34" i="48"/>
  <c r="I55" i="48" s="1"/>
  <c r="H34" i="48"/>
  <c r="K33" i="48"/>
  <c r="K41" i="48" s="1"/>
  <c r="J33" i="48"/>
  <c r="J51" i="48" s="1"/>
  <c r="I33" i="48"/>
  <c r="H33" i="48"/>
  <c r="H51" i="48" s="1"/>
  <c r="K32" i="48"/>
  <c r="K31" i="48"/>
  <c r="K45" i="48"/>
  <c r="J31" i="48"/>
  <c r="J45" i="48"/>
  <c r="I31" i="48"/>
  <c r="H31" i="48"/>
  <c r="M30" i="48"/>
  <c r="K30" i="48"/>
  <c r="J30" i="48"/>
  <c r="I30" i="48"/>
  <c r="I40" i="48"/>
  <c r="H30" i="48"/>
  <c r="L30" i="48"/>
  <c r="M28" i="48"/>
  <c r="L28" i="48"/>
  <c r="M27" i="48"/>
  <c r="L27" i="48"/>
  <c r="K26" i="48"/>
  <c r="J26" i="48"/>
  <c r="I26" i="48"/>
  <c r="H26" i="48"/>
  <c r="K24" i="48"/>
  <c r="J24" i="48"/>
  <c r="I24" i="48"/>
  <c r="M24" i="48" s="1"/>
  <c r="H24" i="48"/>
  <c r="K23" i="48"/>
  <c r="K22" i="48" s="1"/>
  <c r="J23" i="48"/>
  <c r="I23" i="48"/>
  <c r="H23" i="48"/>
  <c r="K21" i="48"/>
  <c r="J21" i="48"/>
  <c r="I21" i="48"/>
  <c r="H21" i="48"/>
  <c r="H19" i="48"/>
  <c r="K20" i="48"/>
  <c r="J20" i="48"/>
  <c r="I20" i="48"/>
  <c r="H20" i="48"/>
  <c r="K17" i="48"/>
  <c r="J17" i="48"/>
  <c r="J54" i="48" s="1"/>
  <c r="I17" i="48"/>
  <c r="M17" i="48" s="1"/>
  <c r="M54" i="48" s="1"/>
  <c r="H17" i="48"/>
  <c r="K16" i="48"/>
  <c r="J16" i="48"/>
  <c r="I16" i="48"/>
  <c r="H16" i="48"/>
  <c r="K15" i="48"/>
  <c r="J15" i="48"/>
  <c r="I15" i="48"/>
  <c r="H15" i="48"/>
  <c r="L15" i="48"/>
  <c r="K14" i="48"/>
  <c r="J14" i="48"/>
  <c r="I14" i="48"/>
  <c r="H14" i="48"/>
  <c r="J13" i="48"/>
  <c r="J12" i="48" s="1"/>
  <c r="K11" i="48"/>
  <c r="K53" i="48" s="1"/>
  <c r="J11" i="48"/>
  <c r="J53" i="48" s="1"/>
  <c r="I11" i="48"/>
  <c r="H11" i="48"/>
  <c r="K10" i="48"/>
  <c r="J10" i="48"/>
  <c r="I10" i="48"/>
  <c r="H10" i="48"/>
  <c r="L10" i="48"/>
  <c r="G7" i="48"/>
  <c r="G8" i="48" s="1"/>
  <c r="G9" i="48"/>
  <c r="G10" i="48" s="1"/>
  <c r="G11" i="48"/>
  <c r="G12" i="48" s="1"/>
  <c r="G13" i="48" s="1"/>
  <c r="G14" i="48" s="1"/>
  <c r="G15" i="48" s="1"/>
  <c r="G16" i="48" s="1"/>
  <c r="G17" i="48" s="1"/>
  <c r="G18" i="48" s="1"/>
  <c r="G19" i="48" s="1"/>
  <c r="G20" i="48" s="1"/>
  <c r="G21" i="48" s="1"/>
  <c r="G22" i="48" s="1"/>
  <c r="G23" i="48" s="1"/>
  <c r="G24" i="48" s="1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6" i="48" s="1"/>
  <c r="G37" i="48" s="1"/>
  <c r="G38" i="48" s="1"/>
  <c r="G39" i="48" s="1"/>
  <c r="G40" i="48" s="1"/>
  <c r="G41" i="48" s="1"/>
  <c r="G42" i="48" s="1"/>
  <c r="G43" i="48" s="1"/>
  <c r="G44" i="48" s="1"/>
  <c r="G45" i="48" s="1"/>
  <c r="G46" i="48" s="1"/>
  <c r="G47" i="48" s="1"/>
  <c r="G48" i="48" s="1"/>
  <c r="G49" i="48" s="1"/>
  <c r="G50" i="48" s="1"/>
  <c r="G51" i="48" s="1"/>
  <c r="G52" i="48" s="1"/>
  <c r="G53" i="48" s="1"/>
  <c r="G54" i="48" s="1"/>
  <c r="G55" i="48" s="1"/>
  <c r="G8" i="47"/>
  <c r="G9" i="47" s="1"/>
  <c r="G10" i="47" s="1"/>
  <c r="G11" i="47" s="1"/>
  <c r="G12" i="47" s="1"/>
  <c r="G13" i="47" s="1"/>
  <c r="G14" i="47" s="1"/>
  <c r="G15" i="47" s="1"/>
  <c r="G16" i="47" s="1"/>
  <c r="G17" i="47" s="1"/>
  <c r="G18" i="47" s="1"/>
  <c r="G19" i="47" s="1"/>
  <c r="G20" i="47" s="1"/>
  <c r="G21" i="47" s="1"/>
  <c r="G22" i="47" s="1"/>
  <c r="G23" i="47" s="1"/>
  <c r="G24" i="47" s="1"/>
  <c r="G25" i="47" s="1"/>
  <c r="G26" i="47" s="1"/>
  <c r="G27" i="47" s="1"/>
  <c r="G28" i="47" s="1"/>
  <c r="G29" i="47" s="1"/>
  <c r="G30" i="47" s="1"/>
  <c r="G31" i="47" s="1"/>
  <c r="G32" i="47" s="1"/>
  <c r="G33" i="47" s="1"/>
  <c r="G34" i="47" s="1"/>
  <c r="G36" i="47" s="1"/>
  <c r="G37" i="47" s="1"/>
  <c r="G38" i="47" s="1"/>
  <c r="G39" i="47" s="1"/>
  <c r="G40" i="47" s="1"/>
  <c r="G41" i="47" s="1"/>
  <c r="G42" i="47" s="1"/>
  <c r="G43" i="47" s="1"/>
  <c r="G44" i="47" s="1"/>
  <c r="G45" i="47" s="1"/>
  <c r="G46" i="47" s="1"/>
  <c r="G47" i="47" s="1"/>
  <c r="G48" i="47" s="1"/>
  <c r="G49" i="47" s="1"/>
  <c r="G50" i="47" s="1"/>
  <c r="G51" i="47" s="1"/>
  <c r="G52" i="47" s="1"/>
  <c r="G53" i="47" s="1"/>
  <c r="G54" i="47" s="1"/>
  <c r="G55" i="47" s="1"/>
  <c r="G7" i="47"/>
  <c r="K45" i="46"/>
  <c r="J45" i="46"/>
  <c r="I45" i="46"/>
  <c r="H45" i="46"/>
  <c r="K34" i="46"/>
  <c r="J34" i="46"/>
  <c r="J32" i="46" s="1"/>
  <c r="I34" i="46"/>
  <c r="H34" i="46"/>
  <c r="H46" i="46" s="1"/>
  <c r="K33" i="46"/>
  <c r="K32" i="46"/>
  <c r="J33" i="46"/>
  <c r="I33" i="46"/>
  <c r="I41" i="46" s="1"/>
  <c r="H33" i="46"/>
  <c r="M31" i="46"/>
  <c r="L31" i="46"/>
  <c r="M30" i="46"/>
  <c r="L30" i="46"/>
  <c r="M29" i="46"/>
  <c r="K29" i="46"/>
  <c r="J29" i="46"/>
  <c r="I29" i="46"/>
  <c r="H29" i="46"/>
  <c r="M28" i="46"/>
  <c r="M45" i="46" s="1"/>
  <c r="L28" i="46"/>
  <c r="L45" i="46" s="1"/>
  <c r="K27" i="46"/>
  <c r="K40" i="46" s="1"/>
  <c r="J27" i="46"/>
  <c r="J26" i="46" s="1"/>
  <c r="J25" i="46" s="1"/>
  <c r="I27" i="46"/>
  <c r="I40" i="46"/>
  <c r="H27" i="46"/>
  <c r="K24" i="46"/>
  <c r="J24" i="46"/>
  <c r="I24" i="46"/>
  <c r="H24" i="46"/>
  <c r="K23" i="46"/>
  <c r="K39" i="46" s="1"/>
  <c r="J23" i="46"/>
  <c r="I23" i="46"/>
  <c r="I39" i="46" s="1"/>
  <c r="H23" i="46"/>
  <c r="K21" i="46"/>
  <c r="K19" i="46" s="1"/>
  <c r="J21" i="46"/>
  <c r="I21" i="46"/>
  <c r="I21" i="5" s="1"/>
  <c r="H21" i="46"/>
  <c r="M20" i="46"/>
  <c r="L20" i="46"/>
  <c r="I19" i="46"/>
  <c r="K17" i="46"/>
  <c r="J17" i="46"/>
  <c r="J43" i="46" s="1"/>
  <c r="I17" i="46"/>
  <c r="H17" i="46"/>
  <c r="K16" i="46"/>
  <c r="J16" i="46"/>
  <c r="I16" i="46"/>
  <c r="M16" i="46"/>
  <c r="H16" i="46"/>
  <c r="K15" i="46"/>
  <c r="K13" i="46" s="1"/>
  <c r="J15" i="46"/>
  <c r="I15" i="46"/>
  <c r="M15" i="46" s="1"/>
  <c r="H15" i="46"/>
  <c r="L15" i="46" s="1"/>
  <c r="K14" i="46"/>
  <c r="J14" i="46"/>
  <c r="L14" i="46" s="1"/>
  <c r="I14" i="46"/>
  <c r="I13" i="46"/>
  <c r="I12" i="46" s="1"/>
  <c r="H14" i="46"/>
  <c r="M11" i="46"/>
  <c r="L11" i="46"/>
  <c r="I10" i="46"/>
  <c r="I38" i="46" s="1"/>
  <c r="I37" i="46" s="1"/>
  <c r="H10" i="46"/>
  <c r="K9" i="46"/>
  <c r="J9" i="46"/>
  <c r="H9" i="46"/>
  <c r="G7" i="46"/>
  <c r="G8" i="46"/>
  <c r="G9" i="46" s="1"/>
  <c r="G10" i="46" s="1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25" i="46" s="1"/>
  <c r="G26" i="46" s="1"/>
  <c r="G27" i="46" s="1"/>
  <c r="G28" i="46" s="1"/>
  <c r="G29" i="46" s="1"/>
  <c r="G30" i="46" s="1"/>
  <c r="G31" i="46" s="1"/>
  <c r="G32" i="46" s="1"/>
  <c r="G33" i="46" s="1"/>
  <c r="G34" i="46" s="1"/>
  <c r="G36" i="46" s="1"/>
  <c r="G37" i="46" s="1"/>
  <c r="G38" i="46" s="1"/>
  <c r="G39" i="46" s="1"/>
  <c r="G40" i="46" s="1"/>
  <c r="G41" i="46" s="1"/>
  <c r="G42" i="46" s="1"/>
  <c r="G43" i="46" s="1"/>
  <c r="G44" i="46" s="1"/>
  <c r="G45" i="46" s="1"/>
  <c r="G46" i="46" s="1"/>
  <c r="G47" i="46" s="1"/>
  <c r="G48" i="46" s="1"/>
  <c r="G49" i="46" s="1"/>
  <c r="G50" i="46" s="1"/>
  <c r="G51" i="46" s="1"/>
  <c r="G52" i="46" s="1"/>
  <c r="G53" i="46" s="1"/>
  <c r="G54" i="46" s="1"/>
  <c r="G55" i="46" s="1"/>
  <c r="K9" i="48"/>
  <c r="L16" i="48"/>
  <c r="M20" i="48"/>
  <c r="L21" i="48"/>
  <c r="L23" i="48"/>
  <c r="L26" i="48"/>
  <c r="K49" i="48"/>
  <c r="I44" i="48"/>
  <c r="M33" i="48"/>
  <c r="M41" i="48" s="1"/>
  <c r="I39" i="48"/>
  <c r="I46" i="48"/>
  <c r="H43" i="48"/>
  <c r="L11" i="48"/>
  <c r="H39" i="48"/>
  <c r="L20" i="48"/>
  <c r="M26" i="48"/>
  <c r="I29" i="48"/>
  <c r="K29" i="48"/>
  <c r="K25" i="48" s="1"/>
  <c r="M31" i="48"/>
  <c r="M45" i="48" s="1"/>
  <c r="J41" i="48"/>
  <c r="K46" i="48"/>
  <c r="K55" i="48"/>
  <c r="H53" i="48"/>
  <c r="J55" i="48"/>
  <c r="J51" i="46"/>
  <c r="L29" i="46"/>
  <c r="K55" i="45"/>
  <c r="J55" i="45"/>
  <c r="I55" i="45"/>
  <c r="H55" i="45"/>
  <c r="K54" i="45"/>
  <c r="J54" i="45"/>
  <c r="I54" i="45"/>
  <c r="I52" i="45" s="1"/>
  <c r="H54" i="45"/>
  <c r="K53" i="45"/>
  <c r="K52" i="45" s="1"/>
  <c r="J53" i="45"/>
  <c r="J52" i="45"/>
  <c r="I53" i="45"/>
  <c r="H53" i="45"/>
  <c r="H52" i="45"/>
  <c r="K51" i="45"/>
  <c r="J51" i="45"/>
  <c r="I51" i="45"/>
  <c r="H51" i="45"/>
  <c r="K49" i="45"/>
  <c r="J49" i="45"/>
  <c r="I49" i="45"/>
  <c r="H49" i="45"/>
  <c r="K46" i="45"/>
  <c r="J46" i="45"/>
  <c r="I46" i="45"/>
  <c r="H46" i="45"/>
  <c r="K45" i="45"/>
  <c r="J45" i="45"/>
  <c r="I45" i="45"/>
  <c r="I42" i="45" s="1"/>
  <c r="H45" i="45"/>
  <c r="L44" i="45"/>
  <c r="K44" i="45"/>
  <c r="J44" i="45"/>
  <c r="J42" i="45" s="1"/>
  <c r="I44" i="45"/>
  <c r="H44" i="45"/>
  <c r="K43" i="45"/>
  <c r="K42" i="45" s="1"/>
  <c r="J43" i="45"/>
  <c r="I43" i="45"/>
  <c r="H43" i="45"/>
  <c r="H42" i="45" s="1"/>
  <c r="K41" i="45"/>
  <c r="J41" i="45"/>
  <c r="I41" i="45"/>
  <c r="H41" i="45"/>
  <c r="K40" i="45"/>
  <c r="J40" i="45"/>
  <c r="I40" i="45"/>
  <c r="H40" i="45"/>
  <c r="K39" i="45"/>
  <c r="J39" i="45"/>
  <c r="I39" i="45"/>
  <c r="H39" i="45"/>
  <c r="M34" i="45"/>
  <c r="M46" i="45" s="1"/>
  <c r="L34" i="45"/>
  <c r="L46" i="45" s="1"/>
  <c r="M33" i="45"/>
  <c r="M41" i="45" s="1"/>
  <c r="L33" i="45"/>
  <c r="L41" i="45" s="1"/>
  <c r="M32" i="45"/>
  <c r="K32" i="45"/>
  <c r="J32" i="45"/>
  <c r="I32" i="45"/>
  <c r="H32" i="45"/>
  <c r="M31" i="45"/>
  <c r="L31" i="45"/>
  <c r="M30" i="45"/>
  <c r="M29" i="45" s="1"/>
  <c r="L30" i="45"/>
  <c r="L29" i="45"/>
  <c r="K29" i="45"/>
  <c r="J29" i="45"/>
  <c r="J25" i="45" s="1"/>
  <c r="I29" i="45"/>
  <c r="H29" i="45"/>
  <c r="M28" i="45"/>
  <c r="L28" i="45"/>
  <c r="L45" i="45" s="1"/>
  <c r="M27" i="45"/>
  <c r="M40" i="45" s="1"/>
  <c r="L27" i="45"/>
  <c r="L26" i="45" s="1"/>
  <c r="L25" i="45" s="1"/>
  <c r="K26" i="45"/>
  <c r="K25" i="45"/>
  <c r="J26" i="45"/>
  <c r="I26" i="45"/>
  <c r="H26" i="45"/>
  <c r="H25" i="45"/>
  <c r="I25" i="45"/>
  <c r="M24" i="45"/>
  <c r="L24" i="45"/>
  <c r="M23" i="45"/>
  <c r="M22" i="45" s="1"/>
  <c r="L23" i="45"/>
  <c r="K22" i="45"/>
  <c r="J22" i="45"/>
  <c r="I22" i="45"/>
  <c r="H22" i="45"/>
  <c r="M21" i="45"/>
  <c r="M53" i="45" s="1"/>
  <c r="L21" i="45"/>
  <c r="M20" i="45"/>
  <c r="M39" i="45" s="1"/>
  <c r="L20" i="45"/>
  <c r="L39" i="45" s="1"/>
  <c r="K19" i="45"/>
  <c r="J19" i="45"/>
  <c r="J18" i="45" s="1"/>
  <c r="I19" i="45"/>
  <c r="I18" i="45" s="1"/>
  <c r="H19" i="45"/>
  <c r="H18" i="45" s="1"/>
  <c r="K18" i="45"/>
  <c r="M17" i="45"/>
  <c r="M54" i="45" s="1"/>
  <c r="L17" i="45"/>
  <c r="L54" i="45" s="1"/>
  <c r="M16" i="45"/>
  <c r="L16" i="45"/>
  <c r="M15" i="45"/>
  <c r="L15" i="45"/>
  <c r="M14" i="45"/>
  <c r="M13" i="45" s="1"/>
  <c r="L14" i="45"/>
  <c r="L13" i="45" s="1"/>
  <c r="K13" i="45"/>
  <c r="K12" i="45" s="1"/>
  <c r="J13" i="45"/>
  <c r="J12" i="45" s="1"/>
  <c r="I13" i="45"/>
  <c r="I50" i="45" s="1"/>
  <c r="H13" i="45"/>
  <c r="H50" i="45" s="1"/>
  <c r="H48" i="45" s="1"/>
  <c r="H47" i="45" s="1"/>
  <c r="I12" i="45"/>
  <c r="M11" i="45"/>
  <c r="M43" i="45" s="1"/>
  <c r="L11" i="45"/>
  <c r="L53" i="45" s="1"/>
  <c r="L52" i="45" s="1"/>
  <c r="M10" i="45"/>
  <c r="L10" i="45"/>
  <c r="K9" i="45"/>
  <c r="J9" i="45"/>
  <c r="J8" i="45" s="1"/>
  <c r="J7" i="45" s="1"/>
  <c r="J6" i="45" s="1"/>
  <c r="I9" i="45"/>
  <c r="H9" i="45"/>
  <c r="I8" i="45"/>
  <c r="I7" i="45" s="1"/>
  <c r="I6" i="45" s="1"/>
  <c r="G7" i="45"/>
  <c r="G8" i="45" s="1"/>
  <c r="G9" i="45" s="1"/>
  <c r="G10" i="45" s="1"/>
  <c r="G11" i="45" s="1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G25" i="45" s="1"/>
  <c r="G26" i="45" s="1"/>
  <c r="G27" i="45" s="1"/>
  <c r="G28" i="45" s="1"/>
  <c r="G29" i="45" s="1"/>
  <c r="G30" i="45" s="1"/>
  <c r="G31" i="45" s="1"/>
  <c r="G32" i="45" s="1"/>
  <c r="G33" i="45" s="1"/>
  <c r="G34" i="45" s="1"/>
  <c r="G36" i="45" s="1"/>
  <c r="G37" i="45" s="1"/>
  <c r="G38" i="45" s="1"/>
  <c r="G39" i="45" s="1"/>
  <c r="G40" i="45" s="1"/>
  <c r="G41" i="45" s="1"/>
  <c r="G42" i="45" s="1"/>
  <c r="G43" i="45" s="1"/>
  <c r="G44" i="45" s="1"/>
  <c r="G45" i="45" s="1"/>
  <c r="G46" i="45" s="1"/>
  <c r="G47" i="45" s="1"/>
  <c r="G48" i="45" s="1"/>
  <c r="G49" i="45" s="1"/>
  <c r="G50" i="45" s="1"/>
  <c r="G51" i="45" s="1"/>
  <c r="G52" i="45" s="1"/>
  <c r="G53" i="45" s="1"/>
  <c r="G54" i="45" s="1"/>
  <c r="G55" i="45" s="1"/>
  <c r="K55" i="44"/>
  <c r="J55" i="44"/>
  <c r="I55" i="44"/>
  <c r="H55" i="44"/>
  <c r="K54" i="44"/>
  <c r="J54" i="44"/>
  <c r="I54" i="44"/>
  <c r="H54" i="44"/>
  <c r="K53" i="44"/>
  <c r="J53" i="44"/>
  <c r="I53" i="44"/>
  <c r="I52" i="44" s="1"/>
  <c r="H53" i="44"/>
  <c r="H52" i="44"/>
  <c r="K52" i="44"/>
  <c r="K51" i="44"/>
  <c r="J51" i="44"/>
  <c r="I51" i="44"/>
  <c r="H51" i="44"/>
  <c r="K49" i="44"/>
  <c r="J49" i="44"/>
  <c r="I49" i="44"/>
  <c r="H49" i="44"/>
  <c r="M46" i="44"/>
  <c r="K46" i="44"/>
  <c r="J46" i="44"/>
  <c r="I46" i="44"/>
  <c r="H46" i="44"/>
  <c r="K45" i="44"/>
  <c r="J45" i="44"/>
  <c r="I45" i="44"/>
  <c r="H45" i="44"/>
  <c r="K44" i="44"/>
  <c r="J44" i="44"/>
  <c r="J42" i="44" s="1"/>
  <c r="I44" i="44"/>
  <c r="H44" i="44"/>
  <c r="K43" i="44"/>
  <c r="K42" i="44"/>
  <c r="J43" i="44"/>
  <c r="I43" i="44"/>
  <c r="I42" i="44" s="1"/>
  <c r="H43" i="44"/>
  <c r="H42" i="44"/>
  <c r="M41" i="44"/>
  <c r="K41" i="44"/>
  <c r="J41" i="44"/>
  <c r="I41" i="44"/>
  <c r="H41" i="44"/>
  <c r="K40" i="44"/>
  <c r="J40" i="44"/>
  <c r="I40" i="44"/>
  <c r="H40" i="44"/>
  <c r="K39" i="44"/>
  <c r="J39" i="44"/>
  <c r="I39" i="44"/>
  <c r="H39" i="44"/>
  <c r="M34" i="44"/>
  <c r="M55" i="44"/>
  <c r="L34" i="44"/>
  <c r="L55" i="44" s="1"/>
  <c r="L46" i="44"/>
  <c r="M33" i="44"/>
  <c r="M51" i="44"/>
  <c r="L33" i="44"/>
  <c r="L41" i="44" s="1"/>
  <c r="L32" i="44"/>
  <c r="K32" i="44"/>
  <c r="J32" i="44"/>
  <c r="I32" i="44"/>
  <c r="H32" i="44"/>
  <c r="M31" i="44"/>
  <c r="L31" i="44"/>
  <c r="M30" i="44"/>
  <c r="M40" i="44" s="1"/>
  <c r="L30" i="44"/>
  <c r="L29" i="44" s="1"/>
  <c r="K29" i="44"/>
  <c r="J29" i="44"/>
  <c r="I29" i="44"/>
  <c r="H29" i="44"/>
  <c r="M28" i="44"/>
  <c r="M45" i="44" s="1"/>
  <c r="L28" i="44"/>
  <c r="L45" i="44" s="1"/>
  <c r="M27" i="44"/>
  <c r="M26" i="44"/>
  <c r="L27" i="44"/>
  <c r="L40" i="44" s="1"/>
  <c r="K26" i="44"/>
  <c r="K25" i="44"/>
  <c r="J26" i="44"/>
  <c r="J25" i="44"/>
  <c r="I26" i="44"/>
  <c r="I25" i="44" s="1"/>
  <c r="H26" i="44"/>
  <c r="H25" i="44"/>
  <c r="M24" i="44"/>
  <c r="L24" i="44"/>
  <c r="M23" i="44"/>
  <c r="M39" i="44" s="1"/>
  <c r="L23" i="44"/>
  <c r="K22" i="44"/>
  <c r="J22" i="44"/>
  <c r="J18" i="44" s="1"/>
  <c r="I22" i="44"/>
  <c r="H22" i="44"/>
  <c r="M21" i="44"/>
  <c r="M44" i="44" s="1"/>
  <c r="L21" i="44"/>
  <c r="L44" i="44" s="1"/>
  <c r="L42" i="44" s="1"/>
  <c r="M20" i="44"/>
  <c r="L20" i="44"/>
  <c r="L39" i="44"/>
  <c r="K19" i="44"/>
  <c r="K18" i="44" s="1"/>
  <c r="K7" i="44" s="1"/>
  <c r="K6" i="44" s="1"/>
  <c r="J19" i="44"/>
  <c r="I19" i="44"/>
  <c r="I18" i="44"/>
  <c r="H19" i="44"/>
  <c r="H18" i="44" s="1"/>
  <c r="M17" i="44"/>
  <c r="M54" i="44"/>
  <c r="L17" i="44"/>
  <c r="M16" i="44"/>
  <c r="L16" i="44"/>
  <c r="M15" i="44"/>
  <c r="L15" i="44"/>
  <c r="M14" i="44"/>
  <c r="L14" i="44"/>
  <c r="M13" i="44"/>
  <c r="M12" i="44" s="1"/>
  <c r="K13" i="44"/>
  <c r="K12" i="44"/>
  <c r="J13" i="44"/>
  <c r="J50" i="44" s="1"/>
  <c r="I13" i="44"/>
  <c r="I50" i="44"/>
  <c r="H13" i="44"/>
  <c r="H50" i="44" s="1"/>
  <c r="H48" i="44" s="1"/>
  <c r="H47" i="44" s="1"/>
  <c r="I12" i="44"/>
  <c r="M11" i="44"/>
  <c r="M43" i="44" s="1"/>
  <c r="M42" i="44" s="1"/>
  <c r="L11" i="44"/>
  <c r="L53" i="44" s="1"/>
  <c r="L43" i="44"/>
  <c r="M10" i="44"/>
  <c r="M49" i="44" s="1"/>
  <c r="M48" i="44" s="1"/>
  <c r="L10" i="44"/>
  <c r="L49" i="44" s="1"/>
  <c r="K9" i="44"/>
  <c r="K8" i="44"/>
  <c r="J9" i="44"/>
  <c r="I9" i="44"/>
  <c r="I8" i="44" s="1"/>
  <c r="H9" i="44"/>
  <c r="G7" i="44"/>
  <c r="G8" i="44"/>
  <c r="G9" i="44"/>
  <c r="G10" i="44"/>
  <c r="G11" i="44" s="1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25" i="44" s="1"/>
  <c r="G26" i="44" s="1"/>
  <c r="G27" i="44" s="1"/>
  <c r="G28" i="44" s="1"/>
  <c r="G29" i="44" s="1"/>
  <c r="G30" i="44" s="1"/>
  <c r="G31" i="44" s="1"/>
  <c r="G32" i="44" s="1"/>
  <c r="G33" i="44" s="1"/>
  <c r="G34" i="44" s="1"/>
  <c r="G36" i="44" s="1"/>
  <c r="G37" i="44" s="1"/>
  <c r="G38" i="44" s="1"/>
  <c r="G39" i="44" s="1"/>
  <c r="G40" i="44" s="1"/>
  <c r="G41" i="44" s="1"/>
  <c r="G42" i="44" s="1"/>
  <c r="G43" i="44" s="1"/>
  <c r="G44" i="44" s="1"/>
  <c r="G45" i="44" s="1"/>
  <c r="G46" i="44" s="1"/>
  <c r="G47" i="44" s="1"/>
  <c r="G48" i="44" s="1"/>
  <c r="G49" i="44" s="1"/>
  <c r="G50" i="44" s="1"/>
  <c r="G51" i="44" s="1"/>
  <c r="G52" i="44" s="1"/>
  <c r="G53" i="44" s="1"/>
  <c r="G54" i="44" s="1"/>
  <c r="G55" i="44" s="1"/>
  <c r="K34" i="43"/>
  <c r="J34" i="43"/>
  <c r="J46" i="43" s="1"/>
  <c r="I34" i="43"/>
  <c r="I46" i="43"/>
  <c r="H34" i="43"/>
  <c r="H46" i="43"/>
  <c r="K33" i="43"/>
  <c r="K51" i="43" s="1"/>
  <c r="J33" i="43"/>
  <c r="I33" i="43"/>
  <c r="I41" i="43"/>
  <c r="H33" i="43"/>
  <c r="K31" i="43"/>
  <c r="J31" i="43"/>
  <c r="I31" i="43"/>
  <c r="I45" i="43" s="1"/>
  <c r="H31" i="43"/>
  <c r="H29" i="43" s="1"/>
  <c r="K30" i="43"/>
  <c r="K40" i="43"/>
  <c r="J30" i="43"/>
  <c r="J40" i="43" s="1"/>
  <c r="I30" i="43"/>
  <c r="H30" i="43"/>
  <c r="M28" i="43"/>
  <c r="L28" i="43"/>
  <c r="M27" i="43"/>
  <c r="M26" i="43" s="1"/>
  <c r="L27" i="43"/>
  <c r="K26" i="43"/>
  <c r="J26" i="43"/>
  <c r="I26" i="43"/>
  <c r="H26" i="43"/>
  <c r="K24" i="43"/>
  <c r="K44" i="43"/>
  <c r="J24" i="43"/>
  <c r="I24" i="43"/>
  <c r="H24" i="43"/>
  <c r="K23" i="43"/>
  <c r="K39" i="43" s="1"/>
  <c r="J23" i="43"/>
  <c r="J22" i="43"/>
  <c r="J18" i="43"/>
  <c r="I23" i="43"/>
  <c r="I39" i="43" s="1"/>
  <c r="H23" i="43"/>
  <c r="M21" i="43"/>
  <c r="L21" i="43"/>
  <c r="M20" i="43"/>
  <c r="M19" i="43" s="1"/>
  <c r="L20" i="43"/>
  <c r="L19" i="43"/>
  <c r="K19" i="43"/>
  <c r="J19" i="43"/>
  <c r="I19" i="43"/>
  <c r="H19" i="43"/>
  <c r="K17" i="43"/>
  <c r="K54" i="43" s="1"/>
  <c r="J17" i="43"/>
  <c r="J54" i="43" s="1"/>
  <c r="I17" i="43"/>
  <c r="M17" i="43" s="1"/>
  <c r="H17" i="43"/>
  <c r="K16" i="43"/>
  <c r="J16" i="43"/>
  <c r="I16" i="43"/>
  <c r="M16" i="43" s="1"/>
  <c r="H16" i="43"/>
  <c r="K15" i="43"/>
  <c r="J15" i="43"/>
  <c r="I15" i="43"/>
  <c r="H15" i="43"/>
  <c r="H13" i="43" s="1"/>
  <c r="K14" i="43"/>
  <c r="J14" i="43"/>
  <c r="L14" i="43"/>
  <c r="I14" i="43"/>
  <c r="M14" i="43" s="1"/>
  <c r="H14" i="43"/>
  <c r="K11" i="43"/>
  <c r="K43" i="43" s="1"/>
  <c r="J11" i="43"/>
  <c r="J43" i="43" s="1"/>
  <c r="J42" i="43" s="1"/>
  <c r="J53" i="43"/>
  <c r="I11" i="43"/>
  <c r="H11" i="43"/>
  <c r="K10" i="43"/>
  <c r="K49" i="43"/>
  <c r="J10" i="43"/>
  <c r="I10" i="43"/>
  <c r="M10" i="43"/>
  <c r="M49" i="43" s="1"/>
  <c r="H10" i="43"/>
  <c r="G8" i="43"/>
  <c r="G9" i="43" s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G28" i="43" s="1"/>
  <c r="G29" i="43" s="1"/>
  <c r="G30" i="43" s="1"/>
  <c r="G31" i="43" s="1"/>
  <c r="G32" i="43" s="1"/>
  <c r="G33" i="43" s="1"/>
  <c r="G34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48" i="43" s="1"/>
  <c r="G49" i="43" s="1"/>
  <c r="G50" i="43" s="1"/>
  <c r="G51" i="43" s="1"/>
  <c r="G52" i="43" s="1"/>
  <c r="G53" i="43" s="1"/>
  <c r="G54" i="43" s="1"/>
  <c r="G55" i="43" s="1"/>
  <c r="G7" i="43"/>
  <c r="K34" i="42"/>
  <c r="J34" i="42"/>
  <c r="I34" i="42"/>
  <c r="H34" i="42"/>
  <c r="H55" i="42" s="1"/>
  <c r="K33" i="42"/>
  <c r="K51" i="42" s="1"/>
  <c r="J33" i="42"/>
  <c r="I33" i="42"/>
  <c r="H33" i="42"/>
  <c r="H51" i="42" s="1"/>
  <c r="K31" i="42"/>
  <c r="J31" i="42"/>
  <c r="J45" i="42" s="1"/>
  <c r="I31" i="42"/>
  <c r="I45" i="42" s="1"/>
  <c r="H31" i="42"/>
  <c r="K30" i="42"/>
  <c r="J30" i="42"/>
  <c r="L30" i="42" s="1"/>
  <c r="L29" i="42" s="1"/>
  <c r="I30" i="42"/>
  <c r="H30" i="42"/>
  <c r="M28" i="42"/>
  <c r="L28" i="42"/>
  <c r="K27" i="42"/>
  <c r="J27" i="42"/>
  <c r="I27" i="42"/>
  <c r="I26" i="42"/>
  <c r="H27" i="42"/>
  <c r="H26" i="42" s="1"/>
  <c r="H25" i="42" s="1"/>
  <c r="K24" i="42"/>
  <c r="K44" i="42"/>
  <c r="J24" i="42"/>
  <c r="J44" i="42"/>
  <c r="I24" i="42"/>
  <c r="H24" i="42"/>
  <c r="K23" i="42"/>
  <c r="K39" i="42" s="1"/>
  <c r="J23" i="42"/>
  <c r="I23" i="42"/>
  <c r="H23" i="42"/>
  <c r="M21" i="42"/>
  <c r="L21" i="42"/>
  <c r="M20" i="42"/>
  <c r="L20" i="42"/>
  <c r="M19" i="42"/>
  <c r="L19" i="42"/>
  <c r="K19" i="42"/>
  <c r="J19" i="42"/>
  <c r="I19" i="42"/>
  <c r="H19" i="42"/>
  <c r="K17" i="42"/>
  <c r="J17" i="42"/>
  <c r="I17" i="42"/>
  <c r="M17" i="42"/>
  <c r="H17" i="42"/>
  <c r="K16" i="42"/>
  <c r="M16" i="42"/>
  <c r="J16" i="42"/>
  <c r="I16" i="42"/>
  <c r="H16" i="42"/>
  <c r="K15" i="42"/>
  <c r="M15" i="42" s="1"/>
  <c r="J15" i="42"/>
  <c r="I15" i="42"/>
  <c r="H15" i="42"/>
  <c r="K14" i="42"/>
  <c r="K13" i="42" s="1"/>
  <c r="J14" i="42"/>
  <c r="J13" i="42" s="1"/>
  <c r="J38" i="42" s="1"/>
  <c r="I14" i="42"/>
  <c r="H14" i="42"/>
  <c r="H13" i="42" s="1"/>
  <c r="K11" i="42"/>
  <c r="J11" i="42"/>
  <c r="I11" i="42"/>
  <c r="M11" i="42" s="1"/>
  <c r="H11" i="42"/>
  <c r="K10" i="42"/>
  <c r="J10" i="42"/>
  <c r="I10" i="42"/>
  <c r="H10" i="42"/>
  <c r="G7" i="42"/>
  <c r="G8" i="42"/>
  <c r="G9" i="42" s="1"/>
  <c r="G10" i="42" s="1"/>
  <c r="G11" i="42" s="1"/>
  <c r="G12" i="42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G25" i="42" s="1"/>
  <c r="G26" i="42" s="1"/>
  <c r="G27" i="42" s="1"/>
  <c r="G28" i="42" s="1"/>
  <c r="G29" i="42" s="1"/>
  <c r="G30" i="42" s="1"/>
  <c r="G31" i="42" s="1"/>
  <c r="G32" i="42" s="1"/>
  <c r="G33" i="42" s="1"/>
  <c r="G34" i="42" s="1"/>
  <c r="G36" i="42" s="1"/>
  <c r="G37" i="42" s="1"/>
  <c r="G38" i="42" s="1"/>
  <c r="G39" i="42" s="1"/>
  <c r="G40" i="42" s="1"/>
  <c r="G41" i="42" s="1"/>
  <c r="G42" i="42" s="1"/>
  <c r="G43" i="42" s="1"/>
  <c r="G44" i="42" s="1"/>
  <c r="G45" i="42" s="1"/>
  <c r="G46" i="42" s="1"/>
  <c r="G47" i="42" s="1"/>
  <c r="G48" i="42" s="1"/>
  <c r="G49" i="42" s="1"/>
  <c r="G50" i="42" s="1"/>
  <c r="G51" i="42" s="1"/>
  <c r="G52" i="42" s="1"/>
  <c r="G53" i="42" s="1"/>
  <c r="G54" i="42" s="1"/>
  <c r="G55" i="42" s="1"/>
  <c r="K55" i="41"/>
  <c r="J55" i="41"/>
  <c r="I55" i="41"/>
  <c r="H55" i="41"/>
  <c r="K54" i="41"/>
  <c r="J54" i="41"/>
  <c r="I54" i="41"/>
  <c r="H54" i="41"/>
  <c r="K53" i="41"/>
  <c r="K52" i="41" s="1"/>
  <c r="J53" i="41"/>
  <c r="J52" i="41" s="1"/>
  <c r="I53" i="41"/>
  <c r="I52" i="41" s="1"/>
  <c r="H53" i="41"/>
  <c r="H52" i="41"/>
  <c r="L51" i="41"/>
  <c r="K51" i="41"/>
  <c r="J51" i="41"/>
  <c r="I51" i="41"/>
  <c r="H51" i="41"/>
  <c r="K49" i="41"/>
  <c r="K48" i="41" s="1"/>
  <c r="K47" i="41" s="1"/>
  <c r="J49" i="41"/>
  <c r="J48" i="41" s="1"/>
  <c r="I49" i="41"/>
  <c r="I48" i="41" s="1"/>
  <c r="I47" i="41" s="1"/>
  <c r="H49" i="41"/>
  <c r="K46" i="41"/>
  <c r="J46" i="41"/>
  <c r="I46" i="41"/>
  <c r="H46" i="41"/>
  <c r="K45" i="41"/>
  <c r="J45" i="41"/>
  <c r="I45" i="41"/>
  <c r="I42" i="41" s="1"/>
  <c r="H45" i="41"/>
  <c r="L44" i="41"/>
  <c r="K44" i="41"/>
  <c r="J44" i="41"/>
  <c r="J42" i="41" s="1"/>
  <c r="I44" i="41"/>
  <c r="H44" i="41"/>
  <c r="K43" i="41"/>
  <c r="K42" i="41"/>
  <c r="J43" i="41"/>
  <c r="I43" i="41"/>
  <c r="H43" i="41"/>
  <c r="M41" i="41"/>
  <c r="K41" i="41"/>
  <c r="J41" i="41"/>
  <c r="I41" i="41"/>
  <c r="H41" i="41"/>
  <c r="K40" i="41"/>
  <c r="J40" i="41"/>
  <c r="I40" i="41"/>
  <c r="H40" i="41"/>
  <c r="K39" i="41"/>
  <c r="J39" i="41"/>
  <c r="I39" i="41"/>
  <c r="H39" i="41"/>
  <c r="H37" i="41" s="1"/>
  <c r="H36" i="41" s="1"/>
  <c r="M55" i="41"/>
  <c r="M51" i="41"/>
  <c r="L41" i="41"/>
  <c r="L45" i="41"/>
  <c r="M44" i="41"/>
  <c r="L39" i="41"/>
  <c r="M54" i="41"/>
  <c r="L54" i="41"/>
  <c r="I50" i="41"/>
  <c r="H50" i="41"/>
  <c r="M43" i="41"/>
  <c r="G8" i="41"/>
  <c r="G9" i="41" s="1"/>
  <c r="G10" i="41" s="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6" i="41" s="1"/>
  <c r="G37" i="41" s="1"/>
  <c r="G38" i="41" s="1"/>
  <c r="G39" i="41" s="1"/>
  <c r="G40" i="41" s="1"/>
  <c r="G41" i="41" s="1"/>
  <c r="G42" i="41" s="1"/>
  <c r="G43" i="41" s="1"/>
  <c r="G44" i="41" s="1"/>
  <c r="G45" i="41" s="1"/>
  <c r="G46" i="41" s="1"/>
  <c r="G47" i="41" s="1"/>
  <c r="G48" i="41" s="1"/>
  <c r="G49" i="41" s="1"/>
  <c r="G50" i="41" s="1"/>
  <c r="G51" i="41" s="1"/>
  <c r="G52" i="41" s="1"/>
  <c r="G53" i="41" s="1"/>
  <c r="G54" i="41" s="1"/>
  <c r="G55" i="41" s="1"/>
  <c r="G7" i="41"/>
  <c r="M45" i="45"/>
  <c r="M9" i="45"/>
  <c r="I38" i="45"/>
  <c r="I37" i="45" s="1"/>
  <c r="I36" i="45" s="1"/>
  <c r="L49" i="45"/>
  <c r="L40" i="45"/>
  <c r="M19" i="45"/>
  <c r="M18" i="45" s="1"/>
  <c r="L22" i="45"/>
  <c r="K38" i="45"/>
  <c r="K37" i="45" s="1"/>
  <c r="L55" i="45"/>
  <c r="H38" i="45"/>
  <c r="H37" i="45" s="1"/>
  <c r="H36" i="45" s="1"/>
  <c r="L54" i="44"/>
  <c r="I38" i="44"/>
  <c r="I37" i="44" s="1"/>
  <c r="I36" i="44" s="1"/>
  <c r="M50" i="44"/>
  <c r="L13" i="44"/>
  <c r="L12" i="44" s="1"/>
  <c r="L22" i="44"/>
  <c r="I48" i="44"/>
  <c r="I47" i="44" s="1"/>
  <c r="J52" i="44"/>
  <c r="L19" i="44"/>
  <c r="L18" i="44" s="1"/>
  <c r="L26" i="44"/>
  <c r="L25" i="44" s="1"/>
  <c r="M32" i="44"/>
  <c r="K38" i="44"/>
  <c r="K37" i="44"/>
  <c r="K36" i="44" s="1"/>
  <c r="K50" i="44"/>
  <c r="K48" i="44"/>
  <c r="K47" i="44" s="1"/>
  <c r="H38" i="44"/>
  <c r="H37" i="44" s="1"/>
  <c r="H36" i="44" s="1"/>
  <c r="H55" i="43"/>
  <c r="I43" i="42"/>
  <c r="I42" i="42" s="1"/>
  <c r="I9" i="42"/>
  <c r="I46" i="42"/>
  <c r="J38" i="41"/>
  <c r="J37" i="41" s="1"/>
  <c r="J36" i="41" s="1"/>
  <c r="L43" i="41"/>
  <c r="L53" i="41"/>
  <c r="L40" i="41"/>
  <c r="M45" i="41"/>
  <c r="M42" i="41" s="1"/>
  <c r="M40" i="41"/>
  <c r="K50" i="41"/>
  <c r="I38" i="41"/>
  <c r="I37" i="41" s="1"/>
  <c r="I36" i="41" s="1"/>
  <c r="M46" i="41"/>
  <c r="L49" i="41"/>
  <c r="M49" i="41"/>
  <c r="K38" i="41"/>
  <c r="H38" i="41"/>
  <c r="L38" i="44"/>
  <c r="K55" i="40"/>
  <c r="J55" i="40"/>
  <c r="I55" i="40"/>
  <c r="H55" i="40"/>
  <c r="K54" i="40"/>
  <c r="J54" i="40"/>
  <c r="I54" i="40"/>
  <c r="H54" i="40"/>
  <c r="H52" i="40" s="1"/>
  <c r="K53" i="40"/>
  <c r="K52" i="40" s="1"/>
  <c r="J53" i="40"/>
  <c r="J52" i="40"/>
  <c r="I53" i="40"/>
  <c r="I52" i="40"/>
  <c r="H53" i="40"/>
  <c r="L51" i="40"/>
  <c r="K51" i="40"/>
  <c r="J51" i="40"/>
  <c r="I51" i="40"/>
  <c r="H51" i="40"/>
  <c r="K49" i="40"/>
  <c r="J49" i="40"/>
  <c r="I49" i="40"/>
  <c r="H49" i="40"/>
  <c r="K46" i="40"/>
  <c r="J46" i="40"/>
  <c r="I46" i="40"/>
  <c r="H46" i="40"/>
  <c r="K45" i="40"/>
  <c r="K42" i="40" s="1"/>
  <c r="J45" i="40"/>
  <c r="I45" i="40"/>
  <c r="H45" i="40"/>
  <c r="K44" i="40"/>
  <c r="J44" i="40"/>
  <c r="I44" i="40"/>
  <c r="H44" i="40"/>
  <c r="H42" i="40" s="1"/>
  <c r="K43" i="40"/>
  <c r="J43" i="40"/>
  <c r="I43" i="40"/>
  <c r="I42" i="40" s="1"/>
  <c r="H43" i="40"/>
  <c r="J42" i="40"/>
  <c r="K41" i="40"/>
  <c r="J41" i="40"/>
  <c r="I41" i="40"/>
  <c r="H41" i="40"/>
  <c r="K40" i="40"/>
  <c r="J40" i="40"/>
  <c r="I40" i="40"/>
  <c r="H40" i="40"/>
  <c r="K39" i="40"/>
  <c r="J39" i="40"/>
  <c r="I39" i="40"/>
  <c r="H39" i="40"/>
  <c r="M34" i="40"/>
  <c r="L34" i="40"/>
  <c r="L46" i="40"/>
  <c r="M33" i="40"/>
  <c r="L33" i="40"/>
  <c r="L32" i="40" s="1"/>
  <c r="L41" i="40"/>
  <c r="K32" i="40"/>
  <c r="J32" i="40"/>
  <c r="I32" i="40"/>
  <c r="H32" i="40"/>
  <c r="M31" i="40"/>
  <c r="M45" i="40" s="1"/>
  <c r="L31" i="40"/>
  <c r="M30" i="40"/>
  <c r="L30" i="40"/>
  <c r="L29" i="40" s="1"/>
  <c r="K29" i="40"/>
  <c r="J29" i="40"/>
  <c r="I29" i="40"/>
  <c r="H29" i="40"/>
  <c r="M28" i="40"/>
  <c r="L28" i="40"/>
  <c r="L45" i="40"/>
  <c r="M27" i="40"/>
  <c r="L27" i="40"/>
  <c r="K26" i="40"/>
  <c r="K25" i="40"/>
  <c r="J26" i="40"/>
  <c r="J25" i="40"/>
  <c r="I26" i="40"/>
  <c r="I25" i="40" s="1"/>
  <c r="H26" i="40"/>
  <c r="M24" i="40"/>
  <c r="M22" i="40" s="1"/>
  <c r="L24" i="40"/>
  <c r="L22" i="40" s="1"/>
  <c r="M23" i="40"/>
  <c r="L23" i="40"/>
  <c r="K22" i="40"/>
  <c r="K18" i="40" s="1"/>
  <c r="J22" i="40"/>
  <c r="I22" i="40"/>
  <c r="H22" i="40"/>
  <c r="H18" i="40" s="1"/>
  <c r="M21" i="40"/>
  <c r="L21" i="40"/>
  <c r="M20" i="40"/>
  <c r="M39" i="40"/>
  <c r="L20" i="40"/>
  <c r="K19" i="40"/>
  <c r="J19" i="40"/>
  <c r="I19" i="40"/>
  <c r="I18" i="40" s="1"/>
  <c r="H19" i="40"/>
  <c r="J18" i="40"/>
  <c r="M17" i="40"/>
  <c r="L17" i="40"/>
  <c r="M16" i="40"/>
  <c r="M13" i="40" s="1"/>
  <c r="M12" i="40" s="1"/>
  <c r="L16" i="40"/>
  <c r="M15" i="40"/>
  <c r="L15" i="40"/>
  <c r="L13" i="40" s="1"/>
  <c r="M14" i="40"/>
  <c r="L14" i="40"/>
  <c r="K13" i="40"/>
  <c r="K50" i="40" s="1"/>
  <c r="K48" i="40" s="1"/>
  <c r="J13" i="40"/>
  <c r="J38" i="40" s="1"/>
  <c r="J37" i="40" s="1"/>
  <c r="J12" i="40"/>
  <c r="I13" i="40"/>
  <c r="H13" i="40"/>
  <c r="H50" i="40"/>
  <c r="H48" i="40"/>
  <c r="M11" i="40"/>
  <c r="M53" i="40" s="1"/>
  <c r="L11" i="40"/>
  <c r="L43" i="40" s="1"/>
  <c r="M10" i="40"/>
  <c r="L10" i="40"/>
  <c r="K9" i="40"/>
  <c r="J9" i="40"/>
  <c r="J8" i="40" s="1"/>
  <c r="J7" i="40" s="1"/>
  <c r="J6" i="40" s="1"/>
  <c r="I9" i="40"/>
  <c r="H9" i="40"/>
  <c r="G7" i="40"/>
  <c r="G8" i="40"/>
  <c r="G9" i="40"/>
  <c r="G10" i="40"/>
  <c r="G11" i="40" s="1"/>
  <c r="G12" i="40" s="1"/>
  <c r="G13" i="40"/>
  <c r="G14" i="40"/>
  <c r="G15" i="40" s="1"/>
  <c r="G16" i="40" s="1"/>
  <c r="G17" i="40" s="1"/>
  <c r="G18" i="40" s="1"/>
  <c r="G19" i="40" s="1"/>
  <c r="G20" i="40" s="1"/>
  <c r="G21" i="40" s="1"/>
  <c r="G22" i="40" s="1"/>
  <c r="G23" i="40" s="1"/>
  <c r="G24" i="40" s="1"/>
  <c r="G25" i="40" s="1"/>
  <c r="G26" i="40" s="1"/>
  <c r="G27" i="40" s="1"/>
  <c r="G28" i="40" s="1"/>
  <c r="G29" i="40" s="1"/>
  <c r="G30" i="40" s="1"/>
  <c r="G31" i="40" s="1"/>
  <c r="G32" i="40" s="1"/>
  <c r="G33" i="40" s="1"/>
  <c r="G34" i="40" s="1"/>
  <c r="G36" i="40" s="1"/>
  <c r="G37" i="40" s="1"/>
  <c r="G38" i="40" s="1"/>
  <c r="G39" i="40" s="1"/>
  <c r="G40" i="40" s="1"/>
  <c r="G41" i="40" s="1"/>
  <c r="G42" i="40" s="1"/>
  <c r="G43" i="40" s="1"/>
  <c r="G44" i="40" s="1"/>
  <c r="G45" i="40" s="1"/>
  <c r="G46" i="40" s="1"/>
  <c r="G47" i="40" s="1"/>
  <c r="G48" i="40" s="1"/>
  <c r="G49" i="40" s="1"/>
  <c r="G50" i="40" s="1"/>
  <c r="G51" i="40" s="1"/>
  <c r="G52" i="40" s="1"/>
  <c r="G53" i="40" s="1"/>
  <c r="G54" i="40" s="1"/>
  <c r="G55" i="40" s="1"/>
  <c r="K51" i="39"/>
  <c r="J51" i="39"/>
  <c r="K49" i="39"/>
  <c r="J49" i="39"/>
  <c r="I49" i="39"/>
  <c r="H49" i="39"/>
  <c r="K45" i="39"/>
  <c r="J45" i="39"/>
  <c r="I45" i="39"/>
  <c r="H45" i="39"/>
  <c r="K41" i="39"/>
  <c r="J41" i="39"/>
  <c r="K39" i="39"/>
  <c r="J39" i="39"/>
  <c r="I39" i="39"/>
  <c r="H39" i="39"/>
  <c r="K34" i="39"/>
  <c r="K55" i="39" s="1"/>
  <c r="J34" i="39"/>
  <c r="J32" i="39" s="1"/>
  <c r="I34" i="39"/>
  <c r="I46" i="39" s="1"/>
  <c r="H34" i="39"/>
  <c r="I33" i="39"/>
  <c r="H33" i="39"/>
  <c r="M31" i="39"/>
  <c r="L31" i="39"/>
  <c r="J40" i="39"/>
  <c r="H29" i="39"/>
  <c r="H25" i="39"/>
  <c r="M28" i="39"/>
  <c r="L28" i="39"/>
  <c r="L45" i="39" s="1"/>
  <c r="M27" i="39"/>
  <c r="M26" i="39" s="1"/>
  <c r="L27" i="39"/>
  <c r="K26" i="39"/>
  <c r="J26" i="39"/>
  <c r="J25" i="39" s="1"/>
  <c r="I26" i="39"/>
  <c r="H26" i="39"/>
  <c r="K24" i="39"/>
  <c r="K22" i="39" s="1"/>
  <c r="J24" i="39"/>
  <c r="I24" i="39"/>
  <c r="H24" i="39"/>
  <c r="M23" i="39"/>
  <c r="L23" i="39"/>
  <c r="L39" i="39" s="1"/>
  <c r="M21" i="39"/>
  <c r="L21" i="39"/>
  <c r="M20" i="39"/>
  <c r="M19" i="39" s="1"/>
  <c r="M39" i="39"/>
  <c r="L20" i="39"/>
  <c r="K19" i="39"/>
  <c r="J19" i="39"/>
  <c r="I19" i="39"/>
  <c r="I18" i="39" s="1"/>
  <c r="H19" i="39"/>
  <c r="I17" i="39"/>
  <c r="H17" i="39"/>
  <c r="H54" i="39" s="1"/>
  <c r="I16" i="39"/>
  <c r="M16" i="39" s="1"/>
  <c r="H16" i="39"/>
  <c r="K15" i="39"/>
  <c r="M15" i="39" s="1"/>
  <c r="K13" i="39"/>
  <c r="J15" i="39"/>
  <c r="L15" i="39" s="1"/>
  <c r="I14" i="39"/>
  <c r="I13" i="39" s="1"/>
  <c r="M14" i="39"/>
  <c r="H14" i="39"/>
  <c r="K11" i="39"/>
  <c r="J11" i="39"/>
  <c r="J9" i="39" s="1"/>
  <c r="J8" i="39" s="1"/>
  <c r="J43" i="39"/>
  <c r="I11" i="39"/>
  <c r="I9" i="39"/>
  <c r="H11" i="39"/>
  <c r="H43" i="39" s="1"/>
  <c r="M10" i="39"/>
  <c r="M49" i="39" s="1"/>
  <c r="L10" i="39"/>
  <c r="G11" i="39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7" i="39"/>
  <c r="G8" i="39" s="1"/>
  <c r="G9" i="39" s="1"/>
  <c r="G10" i="39" s="1"/>
  <c r="L53" i="40"/>
  <c r="M43" i="40"/>
  <c r="L26" i="40"/>
  <c r="H12" i="40"/>
  <c r="H8" i="40"/>
  <c r="M44" i="40"/>
  <c r="M26" i="40"/>
  <c r="M50" i="40"/>
  <c r="L50" i="40"/>
  <c r="J36" i="40"/>
  <c r="L40" i="40"/>
  <c r="J50" i="40"/>
  <c r="J48" i="40" s="1"/>
  <c r="J47" i="40" s="1"/>
  <c r="M40" i="40"/>
  <c r="L55" i="40"/>
  <c r="M9" i="40"/>
  <c r="M8" i="40"/>
  <c r="M19" i="40"/>
  <c r="M18" i="40" s="1"/>
  <c r="H38" i="40"/>
  <c r="H37" i="40"/>
  <c r="H36" i="40" s="1"/>
  <c r="L19" i="39"/>
  <c r="G7" i="38"/>
  <c r="G8" i="38" s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25" i="38" s="1"/>
  <c r="G26" i="38" s="1"/>
  <c r="G27" i="38" s="1"/>
  <c r="G28" i="38" s="1"/>
  <c r="G29" i="38" s="1"/>
  <c r="G30" i="38" s="1"/>
  <c r="G31" i="38" s="1"/>
  <c r="G32" i="38" s="1"/>
  <c r="G33" i="38" s="1"/>
  <c r="G34" i="38" s="1"/>
  <c r="G36" i="38" s="1"/>
  <c r="G37" i="38" s="1"/>
  <c r="G38" i="38" s="1"/>
  <c r="G39" i="38" s="1"/>
  <c r="G40" i="38" s="1"/>
  <c r="G41" i="38" s="1"/>
  <c r="G42" i="38" s="1"/>
  <c r="G43" i="38" s="1"/>
  <c r="G44" i="38" s="1"/>
  <c r="G45" i="38" s="1"/>
  <c r="G46" i="38" s="1"/>
  <c r="G47" i="38" s="1"/>
  <c r="G48" i="38" s="1"/>
  <c r="G49" i="38" s="1"/>
  <c r="G50" i="38" s="1"/>
  <c r="G51" i="38" s="1"/>
  <c r="G52" i="38" s="1"/>
  <c r="G53" i="38" s="1"/>
  <c r="G54" i="38" s="1"/>
  <c r="G55" i="38" s="1"/>
  <c r="J46" i="37"/>
  <c r="H41" i="37"/>
  <c r="H45" i="37"/>
  <c r="J40" i="37"/>
  <c r="I40" i="37"/>
  <c r="K44" i="37"/>
  <c r="H21" i="5"/>
  <c r="K49" i="37"/>
  <c r="K48" i="37"/>
  <c r="K47" i="37" s="1"/>
  <c r="G8" i="37"/>
  <c r="G9" i="37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3" i="37" s="1"/>
  <c r="G34" i="37" s="1"/>
  <c r="G36" i="37" s="1"/>
  <c r="G37" i="37" s="1"/>
  <c r="G38" i="37" s="1"/>
  <c r="G39" i="37" s="1"/>
  <c r="G40" i="37" s="1"/>
  <c r="G41" i="37" s="1"/>
  <c r="G42" i="37" s="1"/>
  <c r="G43" i="37" s="1"/>
  <c r="G44" i="37" s="1"/>
  <c r="G45" i="37" s="1"/>
  <c r="G46" i="37" s="1"/>
  <c r="G47" i="37" s="1"/>
  <c r="G48" i="37" s="1"/>
  <c r="G49" i="37" s="1"/>
  <c r="G50" i="37" s="1"/>
  <c r="G51" i="37" s="1"/>
  <c r="G52" i="37" s="1"/>
  <c r="G53" i="37" s="1"/>
  <c r="G54" i="37" s="1"/>
  <c r="G55" i="37" s="1"/>
  <c r="G7" i="37"/>
  <c r="K55" i="36"/>
  <c r="J55" i="36"/>
  <c r="I55" i="36"/>
  <c r="H55" i="36"/>
  <c r="K54" i="36"/>
  <c r="J54" i="36"/>
  <c r="I54" i="36"/>
  <c r="H54" i="36"/>
  <c r="K53" i="36"/>
  <c r="K52" i="36" s="1"/>
  <c r="J53" i="36"/>
  <c r="J52" i="36"/>
  <c r="I53" i="36"/>
  <c r="I52" i="36" s="1"/>
  <c r="H53" i="36"/>
  <c r="H52" i="36"/>
  <c r="M51" i="36"/>
  <c r="K51" i="36"/>
  <c r="J51" i="36"/>
  <c r="I51" i="36"/>
  <c r="H51" i="36"/>
  <c r="K49" i="36"/>
  <c r="J49" i="36"/>
  <c r="I49" i="36"/>
  <c r="I48" i="36" s="1"/>
  <c r="H49" i="36"/>
  <c r="H48" i="36" s="1"/>
  <c r="H47" i="36" s="1"/>
  <c r="L46" i="36"/>
  <c r="K46" i="36"/>
  <c r="J46" i="36"/>
  <c r="I46" i="36"/>
  <c r="H46" i="36"/>
  <c r="K45" i="36"/>
  <c r="J45" i="36"/>
  <c r="I45" i="36"/>
  <c r="H45" i="36"/>
  <c r="K44" i="36"/>
  <c r="J44" i="36"/>
  <c r="I44" i="36"/>
  <c r="H44" i="36"/>
  <c r="M43" i="36"/>
  <c r="K43" i="36"/>
  <c r="K42" i="36" s="1"/>
  <c r="J43" i="36"/>
  <c r="I43" i="36"/>
  <c r="I42" i="36" s="1"/>
  <c r="H43" i="36"/>
  <c r="H42" i="36" s="1"/>
  <c r="K41" i="36"/>
  <c r="J41" i="36"/>
  <c r="I41" i="36"/>
  <c r="H41" i="36"/>
  <c r="K40" i="36"/>
  <c r="J40" i="36"/>
  <c r="I40" i="36"/>
  <c r="H40" i="36"/>
  <c r="K39" i="36"/>
  <c r="J39" i="36"/>
  <c r="I39" i="36"/>
  <c r="H39" i="36"/>
  <c r="L55" i="36"/>
  <c r="M41" i="36"/>
  <c r="M40" i="36"/>
  <c r="L40" i="36"/>
  <c r="L44" i="36"/>
  <c r="L39" i="36"/>
  <c r="K50" i="36"/>
  <c r="K48" i="36"/>
  <c r="K47" i="36" s="1"/>
  <c r="M53" i="36"/>
  <c r="G8" i="36"/>
  <c r="G9" i="36"/>
  <c r="G10" i="36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G23" i="36" s="1"/>
  <c r="G24" i="36" s="1"/>
  <c r="G25" i="36" s="1"/>
  <c r="G26" i="36" s="1"/>
  <c r="G27" i="36" s="1"/>
  <c r="G28" i="36" s="1"/>
  <c r="G29" i="36" s="1"/>
  <c r="G30" i="36" s="1"/>
  <c r="G31" i="36" s="1"/>
  <c r="G32" i="36" s="1"/>
  <c r="G33" i="36" s="1"/>
  <c r="G34" i="36" s="1"/>
  <c r="G36" i="36" s="1"/>
  <c r="G37" i="36" s="1"/>
  <c r="G38" i="36" s="1"/>
  <c r="G39" i="36" s="1"/>
  <c r="G40" i="36" s="1"/>
  <c r="G41" i="36" s="1"/>
  <c r="G42" i="36" s="1"/>
  <c r="G43" i="36" s="1"/>
  <c r="G44" i="36" s="1"/>
  <c r="G45" i="36" s="1"/>
  <c r="G46" i="36" s="1"/>
  <c r="G47" i="36" s="1"/>
  <c r="G48" i="36" s="1"/>
  <c r="G49" i="36" s="1"/>
  <c r="G50" i="36" s="1"/>
  <c r="G51" i="36" s="1"/>
  <c r="G52" i="36" s="1"/>
  <c r="G53" i="36" s="1"/>
  <c r="G54" i="36" s="1"/>
  <c r="G55" i="36" s="1"/>
  <c r="G7" i="36"/>
  <c r="K34" i="35"/>
  <c r="J34" i="35"/>
  <c r="I34" i="35"/>
  <c r="H34" i="35"/>
  <c r="K33" i="35"/>
  <c r="J33" i="35"/>
  <c r="I33" i="35"/>
  <c r="H33" i="35"/>
  <c r="H41" i="35" s="1"/>
  <c r="K31" i="35"/>
  <c r="M31" i="35" s="1"/>
  <c r="J31" i="35"/>
  <c r="I31" i="35"/>
  <c r="H31" i="35"/>
  <c r="L31" i="35" s="1"/>
  <c r="L45" i="35" s="1"/>
  <c r="K30" i="35"/>
  <c r="J30" i="35"/>
  <c r="I30" i="35"/>
  <c r="H30" i="35"/>
  <c r="L30" i="35" s="1"/>
  <c r="M28" i="35"/>
  <c r="M26" i="35" s="1"/>
  <c r="L28" i="35"/>
  <c r="K27" i="35"/>
  <c r="J27" i="35"/>
  <c r="I27" i="35"/>
  <c r="I26" i="35"/>
  <c r="H27" i="35"/>
  <c r="K24" i="35"/>
  <c r="J24" i="35"/>
  <c r="I24" i="35"/>
  <c r="I44" i="35" s="1"/>
  <c r="H24" i="35"/>
  <c r="K23" i="35"/>
  <c r="J23" i="35"/>
  <c r="J22" i="35"/>
  <c r="J18" i="35"/>
  <c r="I23" i="35"/>
  <c r="H23" i="35"/>
  <c r="M21" i="35"/>
  <c r="L21" i="35"/>
  <c r="L44" i="35" s="1"/>
  <c r="K20" i="35"/>
  <c r="K19" i="35"/>
  <c r="J20" i="35"/>
  <c r="I20" i="35"/>
  <c r="H20" i="35"/>
  <c r="H19" i="35"/>
  <c r="J19" i="35"/>
  <c r="K17" i="35"/>
  <c r="J17" i="35"/>
  <c r="I17" i="35"/>
  <c r="M17" i="35" s="1"/>
  <c r="H17" i="35"/>
  <c r="K16" i="35"/>
  <c r="J16" i="35"/>
  <c r="I16" i="35"/>
  <c r="M16" i="35"/>
  <c r="H16" i="35"/>
  <c r="K15" i="35"/>
  <c r="J15" i="35"/>
  <c r="I15" i="35"/>
  <c r="M15" i="35" s="1"/>
  <c r="H15" i="35"/>
  <c r="K14" i="35"/>
  <c r="K13" i="35"/>
  <c r="J14" i="35"/>
  <c r="I14" i="35"/>
  <c r="M14" i="35"/>
  <c r="M13" i="35" s="1"/>
  <c r="H14" i="35"/>
  <c r="K11" i="35"/>
  <c r="J11" i="35"/>
  <c r="J43" i="35" s="1"/>
  <c r="I11" i="35"/>
  <c r="H11" i="35"/>
  <c r="K10" i="35"/>
  <c r="K49" i="35" s="1"/>
  <c r="J10" i="35"/>
  <c r="I10" i="35"/>
  <c r="M10" i="35" s="1"/>
  <c r="H10" i="35"/>
  <c r="G7" i="35"/>
  <c r="G8" i="35"/>
  <c r="G9" i="35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25" i="35" s="1"/>
  <c r="G26" i="35" s="1"/>
  <c r="G27" i="35" s="1"/>
  <c r="G28" i="35" s="1"/>
  <c r="G29" i="35" s="1"/>
  <c r="G30" i="35" s="1"/>
  <c r="G31" i="35" s="1"/>
  <c r="G32" i="35" s="1"/>
  <c r="G33" i="35" s="1"/>
  <c r="G34" i="35" s="1"/>
  <c r="G36" i="35" s="1"/>
  <c r="G37" i="35" s="1"/>
  <c r="G38" i="35" s="1"/>
  <c r="G39" i="35" s="1"/>
  <c r="G40" i="35" s="1"/>
  <c r="G41" i="35" s="1"/>
  <c r="G42" i="35" s="1"/>
  <c r="G43" i="35" s="1"/>
  <c r="G44" i="35" s="1"/>
  <c r="G45" i="35" s="1"/>
  <c r="G46" i="35" s="1"/>
  <c r="G47" i="35" s="1"/>
  <c r="G48" i="35" s="1"/>
  <c r="G49" i="35" s="1"/>
  <c r="G50" i="35" s="1"/>
  <c r="G51" i="35" s="1"/>
  <c r="G52" i="35" s="1"/>
  <c r="G53" i="35" s="1"/>
  <c r="G54" i="35" s="1"/>
  <c r="G55" i="35" s="1"/>
  <c r="K46" i="37"/>
  <c r="L41" i="36"/>
  <c r="L49" i="36"/>
  <c r="J38" i="36"/>
  <c r="J37" i="36"/>
  <c r="H38" i="36"/>
  <c r="H50" i="36"/>
  <c r="K38" i="36"/>
  <c r="K37" i="36" s="1"/>
  <c r="K36" i="36" s="1"/>
  <c r="H51" i="35"/>
  <c r="K55" i="34"/>
  <c r="J55" i="34"/>
  <c r="I55" i="34"/>
  <c r="H55" i="34"/>
  <c r="K54" i="34"/>
  <c r="J54" i="34"/>
  <c r="J52" i="34"/>
  <c r="I54" i="34"/>
  <c r="H54" i="34"/>
  <c r="H52" i="34" s="1"/>
  <c r="K53" i="34"/>
  <c r="K52" i="34"/>
  <c r="J53" i="34"/>
  <c r="I53" i="34"/>
  <c r="I52" i="34" s="1"/>
  <c r="H53" i="34"/>
  <c r="M51" i="34"/>
  <c r="K51" i="34"/>
  <c r="J51" i="34"/>
  <c r="I51" i="34"/>
  <c r="H51" i="34"/>
  <c r="K49" i="34"/>
  <c r="K48" i="34" s="1"/>
  <c r="K47" i="34" s="1"/>
  <c r="J49" i="34"/>
  <c r="I49" i="34"/>
  <c r="I48" i="34" s="1"/>
  <c r="I47" i="34" s="1"/>
  <c r="H49" i="34"/>
  <c r="L46" i="34"/>
  <c r="K46" i="34"/>
  <c r="J46" i="34"/>
  <c r="I46" i="34"/>
  <c r="H46" i="34"/>
  <c r="K45" i="34"/>
  <c r="J45" i="34"/>
  <c r="I45" i="34"/>
  <c r="H45" i="34"/>
  <c r="K44" i="34"/>
  <c r="J44" i="34"/>
  <c r="J42" i="34" s="1"/>
  <c r="I44" i="34"/>
  <c r="H44" i="34"/>
  <c r="M43" i="34"/>
  <c r="K43" i="34"/>
  <c r="K42" i="34" s="1"/>
  <c r="K36" i="34" s="1"/>
  <c r="J43" i="34"/>
  <c r="I43" i="34"/>
  <c r="I42" i="34"/>
  <c r="H43" i="34"/>
  <c r="H42" i="34"/>
  <c r="M41" i="34"/>
  <c r="K41" i="34"/>
  <c r="J41" i="34"/>
  <c r="I41" i="34"/>
  <c r="H41" i="34"/>
  <c r="K40" i="34"/>
  <c r="J40" i="34"/>
  <c r="I40" i="34"/>
  <c r="H40" i="34"/>
  <c r="K39" i="34"/>
  <c r="J39" i="34"/>
  <c r="I39" i="34"/>
  <c r="H39" i="34"/>
  <c r="M46" i="34"/>
  <c r="L55" i="34"/>
  <c r="L51" i="34"/>
  <c r="M53" i="34"/>
  <c r="M52" i="34" s="1"/>
  <c r="M44" i="34"/>
  <c r="L44" i="34"/>
  <c r="K50" i="34"/>
  <c r="L43" i="34"/>
  <c r="G8" i="34"/>
  <c r="G9" i="34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6" i="34" s="1"/>
  <c r="G37" i="34" s="1"/>
  <c r="G38" i="34" s="1"/>
  <c r="G39" i="34" s="1"/>
  <c r="G40" i="34" s="1"/>
  <c r="G41" i="34" s="1"/>
  <c r="G42" i="34" s="1"/>
  <c r="G43" i="34" s="1"/>
  <c r="G44" i="34" s="1"/>
  <c r="G45" i="34" s="1"/>
  <c r="G46" i="34" s="1"/>
  <c r="G47" i="34" s="1"/>
  <c r="G48" i="34" s="1"/>
  <c r="G49" i="34" s="1"/>
  <c r="G50" i="34" s="1"/>
  <c r="G51" i="34" s="1"/>
  <c r="G52" i="34" s="1"/>
  <c r="G53" i="34" s="1"/>
  <c r="G54" i="34" s="1"/>
  <c r="G55" i="34" s="1"/>
  <c r="G7" i="34"/>
  <c r="M50" i="34"/>
  <c r="H38" i="34"/>
  <c r="H37" i="34"/>
  <c r="H36" i="34" s="1"/>
  <c r="H50" i="34"/>
  <c r="H48" i="34"/>
  <c r="H47" i="34" s="1"/>
  <c r="M55" i="34"/>
  <c r="L41" i="34"/>
  <c r="J38" i="34"/>
  <c r="J37" i="34"/>
  <c r="J36" i="34" s="1"/>
  <c r="L40" i="34"/>
  <c r="M45" i="34"/>
  <c r="M42" i="34" s="1"/>
  <c r="J50" i="34"/>
  <c r="K38" i="34"/>
  <c r="K37" i="34"/>
  <c r="K55" i="33"/>
  <c r="J55" i="33"/>
  <c r="I55" i="33"/>
  <c r="H55" i="33"/>
  <c r="K54" i="33"/>
  <c r="J54" i="33"/>
  <c r="I54" i="33"/>
  <c r="H54" i="33"/>
  <c r="H52" i="33" s="1"/>
  <c r="K53" i="33"/>
  <c r="K52" i="33" s="1"/>
  <c r="J53" i="33"/>
  <c r="J52" i="33"/>
  <c r="I53" i="33"/>
  <c r="I52" i="33"/>
  <c r="H53" i="33"/>
  <c r="L51" i="33"/>
  <c r="K51" i="33"/>
  <c r="J51" i="33"/>
  <c r="I51" i="33"/>
  <c r="H51" i="33"/>
  <c r="K49" i="33"/>
  <c r="J49" i="33"/>
  <c r="I49" i="33"/>
  <c r="H49" i="33"/>
  <c r="K46" i="33"/>
  <c r="J46" i="33"/>
  <c r="I46" i="33"/>
  <c r="H46" i="33"/>
  <c r="K45" i="33"/>
  <c r="J45" i="33"/>
  <c r="I45" i="33"/>
  <c r="H45" i="33"/>
  <c r="K44" i="33"/>
  <c r="J44" i="33"/>
  <c r="I44" i="33"/>
  <c r="H44" i="33"/>
  <c r="K43" i="33"/>
  <c r="K42" i="33"/>
  <c r="J43" i="33"/>
  <c r="J42" i="33" s="1"/>
  <c r="I43" i="33"/>
  <c r="I42" i="33" s="1"/>
  <c r="H43" i="33"/>
  <c r="H42" i="33"/>
  <c r="L41" i="33"/>
  <c r="K41" i="33"/>
  <c r="J41" i="33"/>
  <c r="I41" i="33"/>
  <c r="H41" i="33"/>
  <c r="K40" i="33"/>
  <c r="J40" i="33"/>
  <c r="I40" i="33"/>
  <c r="H40" i="33"/>
  <c r="K39" i="33"/>
  <c r="J39" i="33"/>
  <c r="J37" i="33" s="1"/>
  <c r="J36" i="33" s="1"/>
  <c r="I39" i="33"/>
  <c r="H39" i="33"/>
  <c r="M34" i="33"/>
  <c r="M46" i="33" s="1"/>
  <c r="M55" i="33"/>
  <c r="L34" i="33"/>
  <c r="L46" i="33"/>
  <c r="M33" i="33"/>
  <c r="M51" i="33"/>
  <c r="L33" i="33"/>
  <c r="L32" i="33"/>
  <c r="K32" i="33"/>
  <c r="J32" i="33"/>
  <c r="I32" i="33"/>
  <c r="H32" i="33"/>
  <c r="M31" i="33"/>
  <c r="M45" i="33" s="1"/>
  <c r="L31" i="33"/>
  <c r="L29" i="33" s="1"/>
  <c r="M30" i="33"/>
  <c r="L30" i="33"/>
  <c r="M29" i="33"/>
  <c r="M25" i="33" s="1"/>
  <c r="K29" i="33"/>
  <c r="J29" i="33"/>
  <c r="I29" i="33"/>
  <c r="H29" i="33"/>
  <c r="M28" i="33"/>
  <c r="L28" i="33"/>
  <c r="L45" i="33" s="1"/>
  <c r="L53" i="33"/>
  <c r="M27" i="33"/>
  <c r="M26" i="33"/>
  <c r="L27" i="33"/>
  <c r="L26" i="33" s="1"/>
  <c r="L25" i="33" s="1"/>
  <c r="K26" i="33"/>
  <c r="K25" i="33"/>
  <c r="J26" i="33"/>
  <c r="J25" i="33"/>
  <c r="I26" i="33"/>
  <c r="I25" i="33" s="1"/>
  <c r="H26" i="33"/>
  <c r="H25" i="33" s="1"/>
  <c r="M24" i="33"/>
  <c r="L24" i="33"/>
  <c r="M23" i="33"/>
  <c r="M22" i="33"/>
  <c r="L23" i="33"/>
  <c r="L22" i="33" s="1"/>
  <c r="K22" i="33"/>
  <c r="J22" i="33"/>
  <c r="I22" i="33"/>
  <c r="I18" i="33" s="1"/>
  <c r="H22" i="33"/>
  <c r="M21" i="33"/>
  <c r="M44" i="33" s="1"/>
  <c r="L21" i="33"/>
  <c r="L44" i="33" s="1"/>
  <c r="M20" i="33"/>
  <c r="M39" i="33"/>
  <c r="L20" i="33"/>
  <c r="L19" i="33" s="1"/>
  <c r="L18" i="33" s="1"/>
  <c r="K19" i="33"/>
  <c r="K18" i="33"/>
  <c r="J19" i="33"/>
  <c r="J18" i="33" s="1"/>
  <c r="I19" i="33"/>
  <c r="H19" i="33"/>
  <c r="H18" i="33"/>
  <c r="M17" i="33"/>
  <c r="M54" i="33"/>
  <c r="L17" i="33"/>
  <c r="L43" i="33" s="1"/>
  <c r="M16" i="33"/>
  <c r="L16" i="33"/>
  <c r="M15" i="33"/>
  <c r="L15" i="33"/>
  <c r="M14" i="33"/>
  <c r="M13" i="33" s="1"/>
  <c r="L14" i="33"/>
  <c r="L13" i="33"/>
  <c r="L38" i="33" s="1"/>
  <c r="K13" i="33"/>
  <c r="K38" i="33" s="1"/>
  <c r="K37" i="33" s="1"/>
  <c r="K36" i="33" s="1"/>
  <c r="K12" i="33"/>
  <c r="K8" i="33" s="1"/>
  <c r="K7" i="33" s="1"/>
  <c r="K6" i="33" s="1"/>
  <c r="J13" i="33"/>
  <c r="J50" i="33"/>
  <c r="I13" i="33"/>
  <c r="I50" i="33"/>
  <c r="I48" i="33" s="1"/>
  <c r="I47" i="33" s="1"/>
  <c r="H13" i="33"/>
  <c r="H50" i="33"/>
  <c r="H12" i="33"/>
  <c r="M11" i="33"/>
  <c r="M53" i="33" s="1"/>
  <c r="M52" i="33" s="1"/>
  <c r="L11" i="33"/>
  <c r="M10" i="33"/>
  <c r="M9" i="33" s="1"/>
  <c r="L10" i="33"/>
  <c r="L49" i="33" s="1"/>
  <c r="K9" i="33"/>
  <c r="J9" i="33"/>
  <c r="J8" i="33" s="1"/>
  <c r="J7" i="33" s="1"/>
  <c r="J6" i="33" s="1"/>
  <c r="I9" i="33"/>
  <c r="I8" i="33" s="1"/>
  <c r="I7" i="33" s="1"/>
  <c r="I6" i="33" s="1"/>
  <c r="H9" i="33"/>
  <c r="H8" i="33" s="1"/>
  <c r="H7" i="33" s="1"/>
  <c r="H6" i="33" s="1"/>
  <c r="G7" i="33"/>
  <c r="G8" i="33"/>
  <c r="G9" i="33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K34" i="32"/>
  <c r="K55" i="32"/>
  <c r="K46" i="32"/>
  <c r="J34" i="32"/>
  <c r="I34" i="32"/>
  <c r="I46" i="32"/>
  <c r="H34" i="32"/>
  <c r="H32" i="32" s="1"/>
  <c r="K33" i="32"/>
  <c r="J33" i="32"/>
  <c r="J32" i="32"/>
  <c r="I33" i="32"/>
  <c r="I32" i="32" s="1"/>
  <c r="H33" i="32"/>
  <c r="H41" i="32"/>
  <c r="K31" i="32"/>
  <c r="J31" i="32"/>
  <c r="I31" i="32"/>
  <c r="H31" i="32"/>
  <c r="H45" i="32"/>
  <c r="K30" i="32"/>
  <c r="K29" i="32" s="1"/>
  <c r="K25" i="32" s="1"/>
  <c r="J30" i="32"/>
  <c r="I30" i="32"/>
  <c r="H30" i="32"/>
  <c r="L30" i="32" s="1"/>
  <c r="M28" i="32"/>
  <c r="L28" i="32"/>
  <c r="I27" i="32"/>
  <c r="H27" i="32"/>
  <c r="L27" i="32" s="1"/>
  <c r="K26" i="32"/>
  <c r="J26" i="32"/>
  <c r="K24" i="32"/>
  <c r="K44" i="32"/>
  <c r="J24" i="32"/>
  <c r="J44" i="32"/>
  <c r="I24" i="32"/>
  <c r="H24" i="32"/>
  <c r="H44" i="32" s="1"/>
  <c r="K23" i="32"/>
  <c r="J23" i="32"/>
  <c r="I23" i="32"/>
  <c r="I22" i="32" s="1"/>
  <c r="I18" i="32" s="1"/>
  <c r="H23" i="32"/>
  <c r="M21" i="32"/>
  <c r="L21" i="32"/>
  <c r="K20" i="32"/>
  <c r="J20" i="32"/>
  <c r="I20" i="32"/>
  <c r="H20" i="32"/>
  <c r="H49" i="32" s="1"/>
  <c r="K17" i="32"/>
  <c r="K54" i="32"/>
  <c r="J17" i="32"/>
  <c r="L17" i="32"/>
  <c r="I17" i="32"/>
  <c r="H17" i="32"/>
  <c r="K16" i="32"/>
  <c r="J16" i="32"/>
  <c r="L16" i="32" s="1"/>
  <c r="I16" i="32"/>
  <c r="H16" i="32"/>
  <c r="K15" i="32"/>
  <c r="J15" i="32"/>
  <c r="J13" i="32" s="1"/>
  <c r="I15" i="32"/>
  <c r="H15" i="32"/>
  <c r="L15" i="32" s="1"/>
  <c r="L13" i="32" s="1"/>
  <c r="K14" i="32"/>
  <c r="K13" i="32" s="1"/>
  <c r="J14" i="32"/>
  <c r="I14" i="32"/>
  <c r="H14" i="32"/>
  <c r="K11" i="32"/>
  <c r="K9" i="32" s="1"/>
  <c r="J11" i="32"/>
  <c r="J53" i="32"/>
  <c r="I11" i="32"/>
  <c r="H11" i="32"/>
  <c r="H43" i="32" s="1"/>
  <c r="K10" i="32"/>
  <c r="K49" i="32"/>
  <c r="J10" i="32"/>
  <c r="I10" i="32"/>
  <c r="M10" i="32" s="1"/>
  <c r="H10" i="32"/>
  <c r="G7" i="32"/>
  <c r="G8" i="32" s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6" i="32" s="1"/>
  <c r="G37" i="32" s="1"/>
  <c r="G38" i="32" s="1"/>
  <c r="G39" i="32" s="1"/>
  <c r="G40" i="32" s="1"/>
  <c r="G41" i="32" s="1"/>
  <c r="G42" i="32" s="1"/>
  <c r="G43" i="32" s="1"/>
  <c r="G44" i="32" s="1"/>
  <c r="G45" i="32" s="1"/>
  <c r="G46" i="32" s="1"/>
  <c r="G47" i="32" s="1"/>
  <c r="G48" i="32" s="1"/>
  <c r="G49" i="32" s="1"/>
  <c r="G50" i="32" s="1"/>
  <c r="G51" i="32" s="1"/>
  <c r="G52" i="32" s="1"/>
  <c r="G53" i="32" s="1"/>
  <c r="G54" i="32" s="1"/>
  <c r="G55" i="32" s="1"/>
  <c r="I55" i="31"/>
  <c r="H55" i="31"/>
  <c r="J51" i="31"/>
  <c r="I46" i="31"/>
  <c r="H46" i="31"/>
  <c r="I45" i="31"/>
  <c r="H45" i="31"/>
  <c r="I44" i="31"/>
  <c r="H44" i="31"/>
  <c r="K34" i="31"/>
  <c r="J34" i="31"/>
  <c r="J55" i="31" s="1"/>
  <c r="K33" i="31"/>
  <c r="K51" i="31" s="1"/>
  <c r="J33" i="31"/>
  <c r="I33" i="31"/>
  <c r="M33" i="31" s="1"/>
  <c r="M41" i="31" s="1"/>
  <c r="H33" i="31"/>
  <c r="H51" i="31" s="1"/>
  <c r="K31" i="31"/>
  <c r="J31" i="31"/>
  <c r="J45" i="31"/>
  <c r="K30" i="31"/>
  <c r="J30" i="31"/>
  <c r="J29" i="31"/>
  <c r="L29" i="31"/>
  <c r="I30" i="31"/>
  <c r="H30" i="31"/>
  <c r="M28" i="31"/>
  <c r="M53" i="31" s="1"/>
  <c r="L28" i="31"/>
  <c r="L45" i="31" s="1"/>
  <c r="K27" i="31"/>
  <c r="J27" i="31"/>
  <c r="J40" i="31"/>
  <c r="I27" i="31"/>
  <c r="I40" i="31" s="1"/>
  <c r="H27" i="31"/>
  <c r="H40" i="31"/>
  <c r="I26" i="31"/>
  <c r="K24" i="31"/>
  <c r="K44" i="31"/>
  <c r="J24" i="31"/>
  <c r="L24" i="31" s="1"/>
  <c r="L44" i="31" s="1"/>
  <c r="K23" i="31"/>
  <c r="M23" i="31" s="1"/>
  <c r="J23" i="31"/>
  <c r="I23" i="31"/>
  <c r="H23" i="31"/>
  <c r="L23" i="31" s="1"/>
  <c r="M21" i="31"/>
  <c r="L21" i="31"/>
  <c r="K20" i="31"/>
  <c r="K19" i="31" s="1"/>
  <c r="J20" i="31"/>
  <c r="J39" i="31" s="1"/>
  <c r="I20" i="31"/>
  <c r="H20" i="31"/>
  <c r="K17" i="31"/>
  <c r="J17" i="31"/>
  <c r="I17" i="31"/>
  <c r="H17" i="31"/>
  <c r="H54" i="31"/>
  <c r="K16" i="31"/>
  <c r="M16" i="31" s="1"/>
  <c r="J16" i="31"/>
  <c r="I16" i="31"/>
  <c r="H16" i="31"/>
  <c r="M15" i="31"/>
  <c r="L15" i="31"/>
  <c r="K15" i="31"/>
  <c r="J15" i="31"/>
  <c r="J13" i="31" s="1"/>
  <c r="J38" i="31" s="1"/>
  <c r="I15" i="31"/>
  <c r="H15" i="31"/>
  <c r="K14" i="31"/>
  <c r="M14" i="31" s="1"/>
  <c r="J14" i="31"/>
  <c r="I14" i="31"/>
  <c r="I13" i="31" s="1"/>
  <c r="H14" i="31"/>
  <c r="H13" i="31" s="1"/>
  <c r="M11" i="31"/>
  <c r="L11" i="31"/>
  <c r="L53" i="31" s="1"/>
  <c r="K11" i="31"/>
  <c r="K43" i="31" s="1"/>
  <c r="K42" i="31" s="1"/>
  <c r="J11" i="31"/>
  <c r="I11" i="31"/>
  <c r="H11" i="31"/>
  <c r="H9" i="31" s="1"/>
  <c r="M10" i="31"/>
  <c r="L10" i="31"/>
  <c r="G7" i="31"/>
  <c r="G8" i="31"/>
  <c r="G9" i="31"/>
  <c r="G10" i="31" s="1"/>
  <c r="G11" i="31" s="1"/>
  <c r="G12" i="31" s="1"/>
  <c r="G13" i="31" s="1"/>
  <c r="G14" i="31" s="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6" i="31" s="1"/>
  <c r="G37" i="31" s="1"/>
  <c r="G38" i="31" s="1"/>
  <c r="G39" i="31" s="1"/>
  <c r="G40" i="31" s="1"/>
  <c r="G41" i="31" s="1"/>
  <c r="G42" i="31" s="1"/>
  <c r="G43" i="31" s="1"/>
  <c r="G44" i="31" s="1"/>
  <c r="G45" i="31" s="1"/>
  <c r="G46" i="31" s="1"/>
  <c r="G47" i="31" s="1"/>
  <c r="G48" i="31" s="1"/>
  <c r="G49" i="31" s="1"/>
  <c r="G50" i="31" s="1"/>
  <c r="G51" i="31" s="1"/>
  <c r="G52" i="31" s="1"/>
  <c r="G53" i="31" s="1"/>
  <c r="G54" i="31" s="1"/>
  <c r="G55" i="31" s="1"/>
  <c r="J48" i="33"/>
  <c r="J47" i="33"/>
  <c r="H48" i="33"/>
  <c r="H47" i="33" s="1"/>
  <c r="I12" i="33"/>
  <c r="M41" i="33"/>
  <c r="J12" i="33"/>
  <c r="M19" i="33"/>
  <c r="M18" i="33"/>
  <c r="M40" i="33"/>
  <c r="K50" i="33"/>
  <c r="K48" i="33"/>
  <c r="K47" i="33" s="1"/>
  <c r="L55" i="33"/>
  <c r="I38" i="33"/>
  <c r="I37" i="33"/>
  <c r="I36" i="33" s="1"/>
  <c r="M32" i="33"/>
  <c r="J38" i="33"/>
  <c r="M49" i="33"/>
  <c r="L9" i="33"/>
  <c r="H38" i="33"/>
  <c r="H37" i="33"/>
  <c r="H36" i="33" s="1"/>
  <c r="K55" i="31"/>
  <c r="K34" i="30"/>
  <c r="J34" i="30"/>
  <c r="I34" i="30"/>
  <c r="I46" i="30" s="1"/>
  <c r="I42" i="30" s="1"/>
  <c r="H34" i="30"/>
  <c r="H55" i="30" s="1"/>
  <c r="H46" i="30"/>
  <c r="K33" i="30"/>
  <c r="J33" i="30"/>
  <c r="J51" i="30" s="1"/>
  <c r="J41" i="30"/>
  <c r="I33" i="30"/>
  <c r="H33" i="30"/>
  <c r="H32" i="30" s="1"/>
  <c r="L33" i="30"/>
  <c r="L51" i="30" s="1"/>
  <c r="K31" i="30"/>
  <c r="J31" i="30"/>
  <c r="I31" i="30"/>
  <c r="M31" i="30" s="1"/>
  <c r="H31" i="30"/>
  <c r="K30" i="30"/>
  <c r="J30" i="30"/>
  <c r="J29" i="30"/>
  <c r="I30" i="30"/>
  <c r="H30" i="30"/>
  <c r="K28" i="30"/>
  <c r="J28" i="30"/>
  <c r="I28" i="30"/>
  <c r="H28" i="30"/>
  <c r="H28" i="5" s="1"/>
  <c r="K27" i="30"/>
  <c r="K26" i="30" s="1"/>
  <c r="J27" i="30"/>
  <c r="J40" i="30" s="1"/>
  <c r="I27" i="30"/>
  <c r="H27" i="30"/>
  <c r="H40" i="30" s="1"/>
  <c r="K24" i="30"/>
  <c r="K24" i="5" s="1"/>
  <c r="J24" i="30"/>
  <c r="I24" i="30"/>
  <c r="M24" i="30" s="1"/>
  <c r="M44" i="30" s="1"/>
  <c r="H24" i="30"/>
  <c r="K23" i="30"/>
  <c r="J23" i="30"/>
  <c r="I23" i="30"/>
  <c r="H23" i="30"/>
  <c r="H22" i="30" s="1"/>
  <c r="L23" i="30"/>
  <c r="M21" i="30"/>
  <c r="L21" i="30"/>
  <c r="K20" i="30"/>
  <c r="J20" i="30"/>
  <c r="I20" i="30"/>
  <c r="H20" i="30"/>
  <c r="H39" i="30" s="1"/>
  <c r="K17" i="30"/>
  <c r="J17" i="30"/>
  <c r="I17" i="30"/>
  <c r="I54" i="30"/>
  <c r="H17" i="30"/>
  <c r="K16" i="30"/>
  <c r="J16" i="30"/>
  <c r="I16" i="30"/>
  <c r="H16" i="30"/>
  <c r="K15" i="30"/>
  <c r="J15" i="30"/>
  <c r="I15" i="30"/>
  <c r="H15" i="30"/>
  <c r="L15" i="30"/>
  <c r="K14" i="30"/>
  <c r="J14" i="30"/>
  <c r="I14" i="30"/>
  <c r="H14" i="30"/>
  <c r="K11" i="30"/>
  <c r="J11" i="30"/>
  <c r="I11" i="30"/>
  <c r="M11" i="30" s="1"/>
  <c r="M43" i="30" s="1"/>
  <c r="H11" i="30"/>
  <c r="L11" i="30" s="1"/>
  <c r="L53" i="30" s="1"/>
  <c r="K10" i="30"/>
  <c r="M10" i="30" s="1"/>
  <c r="J10" i="30"/>
  <c r="I10" i="30"/>
  <c r="I9" i="30" s="1"/>
  <c r="H10" i="30"/>
  <c r="H9" i="30"/>
  <c r="G9" i="30"/>
  <c r="G10" i="30" s="1"/>
  <c r="G11" i="30" s="1"/>
  <c r="G12" i="30" s="1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7" i="30"/>
  <c r="G8" i="30"/>
  <c r="K41" i="30"/>
  <c r="K51" i="30"/>
  <c r="M30" i="30"/>
  <c r="M53" i="29"/>
  <c r="L53" i="29"/>
  <c r="K53" i="29"/>
  <c r="J53" i="29"/>
  <c r="I53" i="29"/>
  <c r="I52" i="29" s="1"/>
  <c r="H53" i="29"/>
  <c r="M49" i="29"/>
  <c r="L49" i="29"/>
  <c r="K49" i="29"/>
  <c r="J49" i="29"/>
  <c r="I49" i="29"/>
  <c r="H49" i="29"/>
  <c r="K34" i="29"/>
  <c r="K46" i="29" s="1"/>
  <c r="J34" i="29"/>
  <c r="I34" i="29"/>
  <c r="I32" i="29"/>
  <c r="H34" i="29"/>
  <c r="K33" i="29"/>
  <c r="K41" i="29" s="1"/>
  <c r="J33" i="29"/>
  <c r="J41" i="29" s="1"/>
  <c r="I33" i="29"/>
  <c r="H33" i="29"/>
  <c r="H51" i="29" s="1"/>
  <c r="K31" i="29"/>
  <c r="K45" i="29" s="1"/>
  <c r="J31" i="29"/>
  <c r="J45" i="29" s="1"/>
  <c r="I31" i="29"/>
  <c r="H31" i="29"/>
  <c r="H45" i="29" s="1"/>
  <c r="K30" i="29"/>
  <c r="K40" i="29" s="1"/>
  <c r="J30" i="29"/>
  <c r="I30" i="29"/>
  <c r="H30" i="29"/>
  <c r="M26" i="29"/>
  <c r="L26" i="29"/>
  <c r="K26" i="29"/>
  <c r="J26" i="29"/>
  <c r="I26" i="29"/>
  <c r="H26" i="29"/>
  <c r="K24" i="29"/>
  <c r="J24" i="29"/>
  <c r="J44" i="29"/>
  <c r="I24" i="29"/>
  <c r="H24" i="29"/>
  <c r="K23" i="29"/>
  <c r="J23" i="29"/>
  <c r="J39" i="29" s="1"/>
  <c r="I23" i="29"/>
  <c r="H23" i="29"/>
  <c r="H22" i="29" s="1"/>
  <c r="H18" i="29" s="1"/>
  <c r="K17" i="29"/>
  <c r="J17" i="29"/>
  <c r="L17" i="29" s="1"/>
  <c r="I17" i="29"/>
  <c r="H17" i="29"/>
  <c r="H43" i="29" s="1"/>
  <c r="K16" i="29"/>
  <c r="J16" i="29"/>
  <c r="L16" i="29" s="1"/>
  <c r="I16" i="29"/>
  <c r="H16" i="29"/>
  <c r="M15" i="29"/>
  <c r="L15" i="29"/>
  <c r="K14" i="29"/>
  <c r="K13" i="29"/>
  <c r="K38" i="29" s="1"/>
  <c r="K37" i="29" s="1"/>
  <c r="J14" i="29"/>
  <c r="L14" i="29" s="1"/>
  <c r="L13" i="29" s="1"/>
  <c r="I14" i="29"/>
  <c r="H14" i="29"/>
  <c r="H13" i="29" s="1"/>
  <c r="G7" i="29"/>
  <c r="G8" i="29"/>
  <c r="G9" i="29" s="1"/>
  <c r="G10" i="29" s="1"/>
  <c r="G11" i="29" s="1"/>
  <c r="G12" i="29" s="1"/>
  <c r="G13" i="29" s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6" i="29" s="1"/>
  <c r="G37" i="29" s="1"/>
  <c r="G38" i="29" s="1"/>
  <c r="G39" i="29" s="1"/>
  <c r="G40" i="29" s="1"/>
  <c r="G41" i="29" s="1"/>
  <c r="G42" i="29" s="1"/>
  <c r="G43" i="29" s="1"/>
  <c r="G44" i="29" s="1"/>
  <c r="G45" i="29" s="1"/>
  <c r="G46" i="29" s="1"/>
  <c r="G47" i="29" s="1"/>
  <c r="G48" i="29" s="1"/>
  <c r="G49" i="29" s="1"/>
  <c r="G50" i="29" s="1"/>
  <c r="G51" i="29" s="1"/>
  <c r="G52" i="29" s="1"/>
  <c r="G53" i="29" s="1"/>
  <c r="G54" i="29" s="1"/>
  <c r="G55" i="29" s="1"/>
  <c r="G7" i="5"/>
  <c r="G8" i="5"/>
  <c r="G9" i="5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K43" i="37"/>
  <c r="K42" i="37" s="1"/>
  <c r="H40" i="37"/>
  <c r="J54" i="37"/>
  <c r="J52" i="37"/>
  <c r="H46" i="37"/>
  <c r="K51" i="32"/>
  <c r="I44" i="32"/>
  <c r="J9" i="42"/>
  <c r="J49" i="42"/>
  <c r="J55" i="42"/>
  <c r="I13" i="42"/>
  <c r="J46" i="42"/>
  <c r="J32" i="42"/>
  <c r="J41" i="42"/>
  <c r="J26" i="42"/>
  <c r="J54" i="42"/>
  <c r="H22" i="42"/>
  <c r="H44" i="42"/>
  <c r="L24" i="42"/>
  <c r="L44" i="42"/>
  <c r="I51" i="42"/>
  <c r="H32" i="39"/>
  <c r="H40" i="39"/>
  <c r="K40" i="39"/>
  <c r="L33" i="39"/>
  <c r="I53" i="39"/>
  <c r="K29" i="39"/>
  <c r="K25" i="39"/>
  <c r="H51" i="39"/>
  <c r="H44" i="37"/>
  <c r="K39" i="37"/>
  <c r="H51" i="37"/>
  <c r="H55" i="37"/>
  <c r="K53" i="37"/>
  <c r="I49" i="37"/>
  <c r="J51" i="37"/>
  <c r="K40" i="37"/>
  <c r="H54" i="37"/>
  <c r="K19" i="30"/>
  <c r="J39" i="37"/>
  <c r="H41" i="43"/>
  <c r="J55" i="39"/>
  <c r="I22" i="30"/>
  <c r="J53" i="31"/>
  <c r="K53" i="35"/>
  <c r="K9" i="35"/>
  <c r="J54" i="35"/>
  <c r="K43" i="29"/>
  <c r="L11" i="43"/>
  <c r="H53" i="43"/>
  <c r="H45" i="35"/>
  <c r="K46" i="35"/>
  <c r="H22" i="46"/>
  <c r="M34" i="32"/>
  <c r="M55" i="32" s="1"/>
  <c r="J39" i="35"/>
  <c r="J29" i="35"/>
  <c r="I51" i="35"/>
  <c r="K44" i="35"/>
  <c r="J55" i="35"/>
  <c r="K39" i="35"/>
  <c r="I45" i="35"/>
  <c r="J49" i="43"/>
  <c r="J9" i="43"/>
  <c r="J45" i="43"/>
  <c r="M17" i="50"/>
  <c r="H49" i="51"/>
  <c r="I40" i="51"/>
  <c r="L30" i="31"/>
  <c r="J46" i="35"/>
  <c r="L15" i="43"/>
  <c r="H40" i="43"/>
  <c r="M14" i="46"/>
  <c r="M13" i="46" s="1"/>
  <c r="M50" i="46" s="1"/>
  <c r="I43" i="51"/>
  <c r="H32" i="35"/>
  <c r="L14" i="42"/>
  <c r="L23" i="51"/>
  <c r="I32" i="43"/>
  <c r="I49" i="43"/>
  <c r="J46" i="46"/>
  <c r="I41" i="42"/>
  <c r="J39" i="43"/>
  <c r="J44" i="46"/>
  <c r="J19" i="46"/>
  <c r="J53" i="46"/>
  <c r="I51" i="46"/>
  <c r="H55" i="46"/>
  <c r="H29" i="42"/>
  <c r="I55" i="42"/>
  <c r="K41" i="43"/>
  <c r="K46" i="42"/>
  <c r="I51" i="43"/>
  <c r="L16" i="46"/>
  <c r="I43" i="46"/>
  <c r="H39" i="46"/>
  <c r="L24" i="51"/>
  <c r="L44" i="51"/>
  <c r="M40" i="37"/>
  <c r="L22" i="51"/>
  <c r="I19" i="32"/>
  <c r="J40" i="32"/>
  <c r="I45" i="32"/>
  <c r="I29" i="32"/>
  <c r="I25" i="32" s="1"/>
  <c r="H19" i="32"/>
  <c r="M31" i="32"/>
  <c r="J50" i="31"/>
  <c r="I9" i="31"/>
  <c r="L33" i="31"/>
  <c r="I54" i="31"/>
  <c r="K22" i="31"/>
  <c r="M22" i="31" s="1"/>
  <c r="J41" i="31"/>
  <c r="J9" i="31"/>
  <c r="L9" i="31"/>
  <c r="H26" i="31"/>
  <c r="J13" i="30"/>
  <c r="J50" i="30" s="1"/>
  <c r="H51" i="30"/>
  <c r="I13" i="30"/>
  <c r="I12" i="30" s="1"/>
  <c r="I50" i="30"/>
  <c r="I28" i="5"/>
  <c r="I55" i="30"/>
  <c r="I32" i="30"/>
  <c r="H43" i="30"/>
  <c r="J22" i="30"/>
  <c r="J46" i="30"/>
  <c r="I44" i="30"/>
  <c r="I51" i="30"/>
  <c r="H40" i="29"/>
  <c r="L30" i="29"/>
  <c r="I43" i="29"/>
  <c r="I42" i="29" s="1"/>
  <c r="I46" i="29"/>
  <c r="J51" i="29"/>
  <c r="I45" i="29"/>
  <c r="M23" i="29"/>
  <c r="M39" i="29" s="1"/>
  <c r="J46" i="29"/>
  <c r="I40" i="29"/>
  <c r="I29" i="29"/>
  <c r="I25" i="29"/>
  <c r="H46" i="29"/>
  <c r="H55" i="29"/>
  <c r="J40" i="29"/>
  <c r="H39" i="29"/>
  <c r="H54" i="29"/>
  <c r="H52" i="29"/>
  <c r="I41" i="29"/>
  <c r="I51" i="29"/>
  <c r="L40" i="29"/>
  <c r="M27" i="32"/>
  <c r="M26" i="32" s="1"/>
  <c r="M25" i="32" s="1"/>
  <c r="I26" i="32"/>
  <c r="I40" i="32"/>
  <c r="I41" i="32"/>
  <c r="I55" i="32"/>
  <c r="L20" i="32"/>
  <c r="L19" i="32" s="1"/>
  <c r="J41" i="32"/>
  <c r="J55" i="32"/>
  <c r="J51" i="32"/>
  <c r="J46" i="32"/>
  <c r="M30" i="32"/>
  <c r="I54" i="32"/>
  <c r="M24" i="32"/>
  <c r="M44" i="32"/>
  <c r="K41" i="32"/>
  <c r="K53" i="32"/>
  <c r="K52" i="32" s="1"/>
  <c r="L49" i="51"/>
  <c r="L10" i="30"/>
  <c r="J38" i="30"/>
  <c r="M17" i="32"/>
  <c r="M54" i="32" s="1"/>
  <c r="K19" i="32"/>
  <c r="M20" i="32"/>
  <c r="M19" i="32"/>
  <c r="J13" i="35"/>
  <c r="J50" i="35" s="1"/>
  <c r="I22" i="35"/>
  <c r="M24" i="35"/>
  <c r="M54" i="35" s="1"/>
  <c r="I53" i="37"/>
  <c r="I52" i="37"/>
  <c r="J43" i="37"/>
  <c r="L39" i="37"/>
  <c r="K55" i="37"/>
  <c r="L16" i="39"/>
  <c r="M17" i="39"/>
  <c r="M43" i="39" s="1"/>
  <c r="I43" i="39"/>
  <c r="L11" i="42"/>
  <c r="I9" i="43"/>
  <c r="K41" i="46"/>
  <c r="K51" i="46"/>
  <c r="H13" i="51"/>
  <c r="H50" i="51" s="1"/>
  <c r="H48" i="51" s="1"/>
  <c r="H47" i="51" s="1"/>
  <c r="I55" i="29"/>
  <c r="J50" i="37"/>
  <c r="I44" i="29"/>
  <c r="J55" i="29"/>
  <c r="L34" i="29"/>
  <c r="L55" i="29" s="1"/>
  <c r="K9" i="30"/>
  <c r="H26" i="30"/>
  <c r="H53" i="30"/>
  <c r="J49" i="37"/>
  <c r="J48" i="37"/>
  <c r="J47" i="37"/>
  <c r="I51" i="37"/>
  <c r="I41" i="37"/>
  <c r="H13" i="39"/>
  <c r="L14" i="39"/>
  <c r="I55" i="39"/>
  <c r="H51" i="46"/>
  <c r="L33" i="46"/>
  <c r="H41" i="46"/>
  <c r="M23" i="50"/>
  <c r="I39" i="50"/>
  <c r="H51" i="51"/>
  <c r="L33" i="51"/>
  <c r="L51" i="51" s="1"/>
  <c r="H41" i="51"/>
  <c r="K54" i="29"/>
  <c r="K52" i="29" s="1"/>
  <c r="M28" i="30"/>
  <c r="I45" i="30"/>
  <c r="K26" i="31"/>
  <c r="K25" i="31" s="1"/>
  <c r="M25" i="31" s="1"/>
  <c r="M17" i="31"/>
  <c r="M43" i="31" s="1"/>
  <c r="I39" i="31"/>
  <c r="I19" i="31"/>
  <c r="M30" i="31"/>
  <c r="J46" i="31"/>
  <c r="J32" i="31"/>
  <c r="L32" i="31"/>
  <c r="J22" i="32"/>
  <c r="J44" i="37"/>
  <c r="J21" i="5"/>
  <c r="L44" i="37"/>
  <c r="I44" i="37"/>
  <c r="J45" i="37"/>
  <c r="J42" i="37" s="1"/>
  <c r="J41" i="37"/>
  <c r="I46" i="37"/>
  <c r="I55" i="37"/>
  <c r="M33" i="39"/>
  <c r="I32" i="39"/>
  <c r="I53" i="43"/>
  <c r="M10" i="46"/>
  <c r="M17" i="46"/>
  <c r="M54" i="46" s="1"/>
  <c r="M23" i="46"/>
  <c r="M22" i="46" s="1"/>
  <c r="I32" i="46"/>
  <c r="I43" i="50"/>
  <c r="I42" i="50" s="1"/>
  <c r="H22" i="50"/>
  <c r="H18" i="50"/>
  <c r="H44" i="50"/>
  <c r="M33" i="50"/>
  <c r="I41" i="50"/>
  <c r="I22" i="29"/>
  <c r="I18" i="29"/>
  <c r="H41" i="30"/>
  <c r="J9" i="30"/>
  <c r="J38" i="37"/>
  <c r="J37" i="37" s="1"/>
  <c r="J36" i="37" s="1"/>
  <c r="L9" i="51"/>
  <c r="I43" i="37"/>
  <c r="I42" i="37" s="1"/>
  <c r="L24" i="46"/>
  <c r="L44" i="46" s="1"/>
  <c r="J29" i="39"/>
  <c r="I45" i="37"/>
  <c r="M17" i="29"/>
  <c r="M43" i="29" s="1"/>
  <c r="I54" i="29"/>
  <c r="K39" i="29"/>
  <c r="I43" i="31"/>
  <c r="I42" i="31" s="1"/>
  <c r="I53" i="31"/>
  <c r="I52" i="31"/>
  <c r="J43" i="31"/>
  <c r="J42" i="31" s="1"/>
  <c r="M15" i="32"/>
  <c r="L23" i="32"/>
  <c r="K45" i="32"/>
  <c r="M33" i="32"/>
  <c r="M51" i="32" s="1"/>
  <c r="K32" i="32"/>
  <c r="L34" i="35"/>
  <c r="L55" i="35" s="1"/>
  <c r="L46" i="35"/>
  <c r="J53" i="37"/>
  <c r="L14" i="35"/>
  <c r="H39" i="35"/>
  <c r="K26" i="35"/>
  <c r="J45" i="35"/>
  <c r="I39" i="37"/>
  <c r="I40" i="39"/>
  <c r="M30" i="39"/>
  <c r="M29" i="39" s="1"/>
  <c r="I29" i="39"/>
  <c r="I25" i="39"/>
  <c r="J13" i="46"/>
  <c r="M24" i="46"/>
  <c r="M16" i="29"/>
  <c r="K44" i="30"/>
  <c r="L10" i="32"/>
  <c r="L49" i="32" s="1"/>
  <c r="I13" i="32"/>
  <c r="J53" i="35"/>
  <c r="J52" i="35"/>
  <c r="K51" i="37"/>
  <c r="I22" i="42"/>
  <c r="I18" i="42"/>
  <c r="L30" i="43"/>
  <c r="L40" i="43" s="1"/>
  <c r="J29" i="43"/>
  <c r="J55" i="43"/>
  <c r="L34" i="43"/>
  <c r="L55" i="43"/>
  <c r="J22" i="31"/>
  <c r="L22" i="31"/>
  <c r="L33" i="32"/>
  <c r="L51" i="32" s="1"/>
  <c r="K45" i="35"/>
  <c r="K54" i="35"/>
  <c r="L24" i="35"/>
  <c r="L34" i="42"/>
  <c r="L55" i="42" s="1"/>
  <c r="K54" i="37"/>
  <c r="K52" i="37" s="1"/>
  <c r="H9" i="43"/>
  <c r="J55" i="37"/>
  <c r="H51" i="32"/>
  <c r="K45" i="37"/>
  <c r="K41" i="37"/>
  <c r="I39" i="29"/>
  <c r="K55" i="29"/>
  <c r="H19" i="31"/>
  <c r="H49" i="31"/>
  <c r="L31" i="31"/>
  <c r="I43" i="32"/>
  <c r="M27" i="35"/>
  <c r="H55" i="35"/>
  <c r="H46" i="35"/>
  <c r="H43" i="37"/>
  <c r="H42" i="37" s="1"/>
  <c r="H36" i="37" s="1"/>
  <c r="H53" i="37"/>
  <c r="H52" i="37" s="1"/>
  <c r="I54" i="37"/>
  <c r="H39" i="37"/>
  <c r="H49" i="37"/>
  <c r="H48" i="37" s="1"/>
  <c r="L30" i="39"/>
  <c r="L29" i="39" s="1"/>
  <c r="H39" i="42"/>
  <c r="J51" i="42"/>
  <c r="I32" i="42"/>
  <c r="L16" i="51"/>
  <c r="M14" i="30"/>
  <c r="L20" i="35"/>
  <c r="J43" i="42"/>
  <c r="J42" i="42" s="1"/>
  <c r="J53" i="42"/>
  <c r="K12" i="46"/>
  <c r="I53" i="46"/>
  <c r="I26" i="46"/>
  <c r="I25" i="46" s="1"/>
  <c r="M27" i="46"/>
  <c r="M26" i="46" s="1"/>
  <c r="M25" i="46" s="1"/>
  <c r="J41" i="46"/>
  <c r="L10" i="46"/>
  <c r="L9" i="46" s="1"/>
  <c r="L41" i="32"/>
  <c r="L46" i="43"/>
  <c r="M45" i="35"/>
  <c r="H38" i="37"/>
  <c r="H37" i="37"/>
  <c r="H50" i="37"/>
  <c r="M32" i="32"/>
  <c r="L51" i="37"/>
  <c r="L41" i="37"/>
  <c r="L32" i="51"/>
  <c r="L41" i="51"/>
  <c r="L51" i="46"/>
  <c r="M41" i="37"/>
  <c r="M51" i="37"/>
  <c r="L49" i="37"/>
  <c r="L48" i="37" s="1"/>
  <c r="L47" i="37" s="1"/>
  <c r="L46" i="29"/>
  <c r="H12" i="51"/>
  <c r="H8" i="51" s="1"/>
  <c r="H7" i="51" s="1"/>
  <c r="H6" i="51" s="1"/>
  <c r="H38" i="51"/>
  <c r="I50" i="37"/>
  <c r="I48" i="37"/>
  <c r="I47" i="37"/>
  <c r="I38" i="37"/>
  <c r="I37" i="37" s="1"/>
  <c r="I36" i="37" s="1"/>
  <c r="M44" i="37"/>
  <c r="L53" i="37"/>
  <c r="L52" i="37" s="1"/>
  <c r="L43" i="37"/>
  <c r="L42" i="37"/>
  <c r="I12" i="32"/>
  <c r="J38" i="46"/>
  <c r="J37" i="46" s="1"/>
  <c r="J36" i="46" s="1"/>
  <c r="M43" i="46"/>
  <c r="M55" i="37"/>
  <c r="M46" i="37"/>
  <c r="M53" i="37"/>
  <c r="M52" i="37" s="1"/>
  <c r="M43" i="37"/>
  <c r="M42" i="37" s="1"/>
  <c r="L45" i="37"/>
  <c r="M54" i="37"/>
  <c r="L55" i="37"/>
  <c r="L46" i="37"/>
  <c r="K38" i="37"/>
  <c r="K37" i="37" s="1"/>
  <c r="K50" i="37"/>
  <c r="M45" i="37"/>
  <c r="L54" i="37"/>
  <c r="M38" i="37"/>
  <c r="M49" i="37"/>
  <c r="M48" i="37"/>
  <c r="M47" i="37" s="1"/>
  <c r="M39" i="37"/>
  <c r="M37" i="37" s="1"/>
  <c r="M36" i="37" s="1"/>
  <c r="L40" i="37"/>
  <c r="M50" i="37"/>
  <c r="L50" i="37"/>
  <c r="L38" i="37"/>
  <c r="L37" i="37" s="1"/>
  <c r="L36" i="37" s="1"/>
  <c r="M40" i="39"/>
  <c r="H37" i="36"/>
  <c r="J42" i="36"/>
  <c r="J36" i="36"/>
  <c r="H48" i="41"/>
  <c r="H47" i="41"/>
  <c r="K37" i="41"/>
  <c r="K36" i="41"/>
  <c r="H42" i="41"/>
  <c r="I37" i="49"/>
  <c r="K42" i="49"/>
  <c r="K48" i="49"/>
  <c r="K47" i="49" s="1"/>
  <c r="L37" i="49"/>
  <c r="L36" i="49" s="1"/>
  <c r="L13" i="31"/>
  <c r="L38" i="31" s="1"/>
  <c r="I38" i="30"/>
  <c r="I49" i="30"/>
  <c r="I48" i="30"/>
  <c r="I47" i="30" s="1"/>
  <c r="I53" i="30"/>
  <c r="I52" i="30"/>
  <c r="I43" i="30"/>
  <c r="H19" i="30"/>
  <c r="H18" i="30" s="1"/>
  <c r="M27" i="30"/>
  <c r="K40" i="30"/>
  <c r="K45" i="30"/>
  <c r="K28" i="5"/>
  <c r="M51" i="31"/>
  <c r="H13" i="32"/>
  <c r="M14" i="32"/>
  <c r="M13" i="32" s="1"/>
  <c r="J51" i="35"/>
  <c r="J41" i="35"/>
  <c r="L33" i="35"/>
  <c r="L41" i="35" s="1"/>
  <c r="J32" i="35"/>
  <c r="I55" i="35"/>
  <c r="I46" i="35"/>
  <c r="K53" i="39"/>
  <c r="K43" i="39"/>
  <c r="K9" i="39"/>
  <c r="M11" i="39"/>
  <c r="I44" i="39"/>
  <c r="M24" i="39"/>
  <c r="I22" i="39"/>
  <c r="K53" i="43"/>
  <c r="K9" i="43"/>
  <c r="I22" i="43"/>
  <c r="I18" i="43"/>
  <c r="M30" i="43"/>
  <c r="H25" i="43"/>
  <c r="L31" i="43"/>
  <c r="M41" i="39"/>
  <c r="H50" i="39"/>
  <c r="J52" i="42"/>
  <c r="I42" i="32"/>
  <c r="I40" i="43"/>
  <c r="I54" i="39"/>
  <c r="I52" i="39" s="1"/>
  <c r="M45" i="32"/>
  <c r="J13" i="43"/>
  <c r="J53" i="30"/>
  <c r="M17" i="30"/>
  <c r="M20" i="30"/>
  <c r="I19" i="30"/>
  <c r="I39" i="30"/>
  <c r="L24" i="30"/>
  <c r="H44" i="30"/>
  <c r="I41" i="31"/>
  <c r="K41" i="31"/>
  <c r="I49" i="35"/>
  <c r="H53" i="35"/>
  <c r="H13" i="35"/>
  <c r="L16" i="35"/>
  <c r="I29" i="35"/>
  <c r="I25" i="35"/>
  <c r="K26" i="42"/>
  <c r="H45" i="42"/>
  <c r="L31" i="42"/>
  <c r="L33" i="42"/>
  <c r="L51" i="42" s="1"/>
  <c r="H32" i="42"/>
  <c r="I43" i="43"/>
  <c r="I42" i="43" s="1"/>
  <c r="M11" i="43"/>
  <c r="M43" i="43" s="1"/>
  <c r="K13" i="43"/>
  <c r="K12" i="43" s="1"/>
  <c r="K53" i="46"/>
  <c r="K52" i="46" s="1"/>
  <c r="J39" i="46"/>
  <c r="J22" i="46"/>
  <c r="J18" i="46"/>
  <c r="I54" i="46"/>
  <c r="J49" i="46"/>
  <c r="J40" i="46"/>
  <c r="I46" i="46"/>
  <c r="M34" i="46"/>
  <c r="M55" i="46" s="1"/>
  <c r="I55" i="46"/>
  <c r="M51" i="39"/>
  <c r="I40" i="35"/>
  <c r="J13" i="39"/>
  <c r="J38" i="39" s="1"/>
  <c r="J37" i="39" s="1"/>
  <c r="H49" i="30"/>
  <c r="I50" i="42"/>
  <c r="I48" i="42" s="1"/>
  <c r="J13" i="29"/>
  <c r="J38" i="29" s="1"/>
  <c r="J22" i="29"/>
  <c r="J18" i="29" s="1"/>
  <c r="H32" i="29"/>
  <c r="M33" i="29"/>
  <c r="K51" i="29"/>
  <c r="I29" i="30"/>
  <c r="H39" i="31"/>
  <c r="K45" i="31"/>
  <c r="M31" i="31"/>
  <c r="H55" i="39"/>
  <c r="L34" i="39"/>
  <c r="L46" i="39" s="1"/>
  <c r="M10" i="42"/>
  <c r="K9" i="42"/>
  <c r="M14" i="42"/>
  <c r="L23" i="46"/>
  <c r="L39" i="46" s="1"/>
  <c r="H13" i="46"/>
  <c r="K43" i="46"/>
  <c r="K54" i="46"/>
  <c r="H53" i="46"/>
  <c r="H19" i="46"/>
  <c r="L21" i="46"/>
  <c r="H40" i="51"/>
  <c r="L30" i="51"/>
  <c r="L29" i="51" s="1"/>
  <c r="K38" i="42"/>
  <c r="L41" i="46"/>
  <c r="M40" i="35"/>
  <c r="M30" i="35"/>
  <c r="M29" i="35" s="1"/>
  <c r="K32" i="31"/>
  <c r="M32" i="31" s="1"/>
  <c r="H44" i="46"/>
  <c r="L24" i="29"/>
  <c r="K49" i="30"/>
  <c r="M24" i="31"/>
  <c r="M44" i="31" s="1"/>
  <c r="M29" i="32"/>
  <c r="H41" i="29"/>
  <c r="H54" i="42"/>
  <c r="K44" i="29"/>
  <c r="K42" i="29" s="1"/>
  <c r="M24" i="29"/>
  <c r="M22" i="29" s="1"/>
  <c r="M18" i="29" s="1"/>
  <c r="K22" i="29"/>
  <c r="K18" i="29" s="1"/>
  <c r="J44" i="30"/>
  <c r="J26" i="30"/>
  <c r="J25" i="30" s="1"/>
  <c r="L28" i="30"/>
  <c r="L41" i="30"/>
  <c r="K54" i="31"/>
  <c r="K49" i="31"/>
  <c r="K39" i="31"/>
  <c r="J26" i="31"/>
  <c r="L26" i="31" s="1"/>
  <c r="L27" i="31"/>
  <c r="K29" i="31"/>
  <c r="M29" i="31"/>
  <c r="K40" i="31"/>
  <c r="K46" i="31"/>
  <c r="M34" i="31"/>
  <c r="M55" i="31" s="1"/>
  <c r="J9" i="32"/>
  <c r="J49" i="32"/>
  <c r="I53" i="32"/>
  <c r="I52" i="32"/>
  <c r="L14" i="32"/>
  <c r="H22" i="39"/>
  <c r="H18" i="39" s="1"/>
  <c r="H44" i="39"/>
  <c r="I39" i="42"/>
  <c r="H39" i="43"/>
  <c r="L23" i="43"/>
  <c r="H44" i="43"/>
  <c r="K29" i="43"/>
  <c r="K25" i="43"/>
  <c r="K45" i="43"/>
  <c r="I49" i="46"/>
  <c r="I48" i="46" s="1"/>
  <c r="I50" i="46"/>
  <c r="H43" i="46"/>
  <c r="H54" i="46"/>
  <c r="L43" i="50"/>
  <c r="L42" i="50" s="1"/>
  <c r="L14" i="51"/>
  <c r="H22" i="51"/>
  <c r="H18" i="51" s="1"/>
  <c r="H44" i="29"/>
  <c r="L16" i="30"/>
  <c r="L22" i="30"/>
  <c r="L30" i="30"/>
  <c r="L16" i="31"/>
  <c r="J39" i="32"/>
  <c r="M13" i="39"/>
  <c r="L17" i="39"/>
  <c r="J22" i="42"/>
  <c r="J18" i="42" s="1"/>
  <c r="I44" i="42"/>
  <c r="M24" i="42"/>
  <c r="M27" i="42"/>
  <c r="I49" i="42"/>
  <c r="M24" i="43"/>
  <c r="I44" i="43"/>
  <c r="M31" i="43"/>
  <c r="M45" i="43" s="1"/>
  <c r="K32" i="43"/>
  <c r="H40" i="46"/>
  <c r="H26" i="46"/>
  <c r="H25" i="46" s="1"/>
  <c r="H49" i="46"/>
  <c r="M30" i="51"/>
  <c r="M40" i="51" s="1"/>
  <c r="I29" i="51"/>
  <c r="I25" i="51" s="1"/>
  <c r="I32" i="35"/>
  <c r="I41" i="35"/>
  <c r="I54" i="42"/>
  <c r="L23" i="35"/>
  <c r="I13" i="35"/>
  <c r="M16" i="32"/>
  <c r="M16" i="30"/>
  <c r="K12" i="29"/>
  <c r="K8" i="29"/>
  <c r="M33" i="46"/>
  <c r="M41" i="46" s="1"/>
  <c r="I54" i="35"/>
  <c r="J19" i="32"/>
  <c r="J18" i="32" s="1"/>
  <c r="L23" i="29"/>
  <c r="L39" i="29" s="1"/>
  <c r="J44" i="35"/>
  <c r="J42" i="35"/>
  <c r="M14" i="29"/>
  <c r="I13" i="29"/>
  <c r="I50" i="29" s="1"/>
  <c r="I48" i="29" s="1"/>
  <c r="I47" i="29" s="1"/>
  <c r="M31" i="29"/>
  <c r="M45" i="29" s="1"/>
  <c r="I26" i="30"/>
  <c r="I25" i="30" s="1"/>
  <c r="I7" i="30" s="1"/>
  <c r="I6" i="30" s="1"/>
  <c r="I40" i="30"/>
  <c r="K29" i="30"/>
  <c r="J32" i="30"/>
  <c r="J55" i="30"/>
  <c r="M20" i="31"/>
  <c r="M39" i="31" s="1"/>
  <c r="J44" i="31"/>
  <c r="K43" i="32"/>
  <c r="K42" i="32" s="1"/>
  <c r="K39" i="32"/>
  <c r="K22" i="32"/>
  <c r="K18" i="32" s="1"/>
  <c r="H26" i="32"/>
  <c r="K22" i="35"/>
  <c r="K18" i="35" s="1"/>
  <c r="H29" i="35"/>
  <c r="K18" i="39"/>
  <c r="I51" i="39"/>
  <c r="I41" i="39"/>
  <c r="L15" i="42"/>
  <c r="J50" i="42"/>
  <c r="J48" i="42" s="1"/>
  <c r="J47" i="42" s="1"/>
  <c r="I13" i="43"/>
  <c r="M15" i="43"/>
  <c r="M13" i="43" s="1"/>
  <c r="K22" i="43"/>
  <c r="K18" i="43" s="1"/>
  <c r="J44" i="43"/>
  <c r="J52" i="43"/>
  <c r="J54" i="46"/>
  <c r="J42" i="46"/>
  <c r="K46" i="46"/>
  <c r="K55" i="46"/>
  <c r="M24" i="50"/>
  <c r="M54" i="50" s="1"/>
  <c r="I44" i="50"/>
  <c r="I52" i="50"/>
  <c r="L17" i="51"/>
  <c r="L43" i="51" s="1"/>
  <c r="H43" i="51"/>
  <c r="H42" i="51" s="1"/>
  <c r="I41" i="30"/>
  <c r="I37" i="30" s="1"/>
  <c r="I36" i="30" s="1"/>
  <c r="M33" i="30"/>
  <c r="M51" i="30" s="1"/>
  <c r="J43" i="32"/>
  <c r="K43" i="35"/>
  <c r="K42" i="35"/>
  <c r="H41" i="39"/>
  <c r="L17" i="42"/>
  <c r="L54" i="42" s="1"/>
  <c r="I54" i="51"/>
  <c r="H44" i="51"/>
  <c r="M23" i="35"/>
  <c r="M22" i="35"/>
  <c r="L54" i="51"/>
  <c r="I12" i="29"/>
  <c r="I8" i="29" s="1"/>
  <c r="I7" i="29" s="1"/>
  <c r="I6" i="29" s="1"/>
  <c r="I38" i="29"/>
  <c r="I37" i="29" s="1"/>
  <c r="M44" i="43"/>
  <c r="M54" i="43"/>
  <c r="M38" i="39"/>
  <c r="M37" i="39" s="1"/>
  <c r="M46" i="31"/>
  <c r="J25" i="31"/>
  <c r="L25" i="31"/>
  <c r="L44" i="29"/>
  <c r="H52" i="46"/>
  <c r="H50" i="46"/>
  <c r="L55" i="39"/>
  <c r="K50" i="43"/>
  <c r="M19" i="30"/>
  <c r="M40" i="43"/>
  <c r="M49" i="30"/>
  <c r="M9" i="30"/>
  <c r="M13" i="29"/>
  <c r="M29" i="30"/>
  <c r="L40" i="31"/>
  <c r="L29" i="35"/>
  <c r="M45" i="31"/>
  <c r="M51" i="29"/>
  <c r="M41" i="29"/>
  <c r="L41" i="42"/>
  <c r="L32" i="42"/>
  <c r="J38" i="43"/>
  <c r="I8" i="30"/>
  <c r="L50" i="31"/>
  <c r="M44" i="50"/>
  <c r="L22" i="29"/>
  <c r="L18" i="29" s="1"/>
  <c r="L22" i="35"/>
  <c r="M44" i="42"/>
  <c r="L13" i="51"/>
  <c r="L38" i="51" s="1"/>
  <c r="L19" i="46"/>
  <c r="L53" i="46"/>
  <c r="M13" i="42"/>
  <c r="M12" i="42" s="1"/>
  <c r="J12" i="39"/>
  <c r="M46" i="46"/>
  <c r="I52" i="46"/>
  <c r="H38" i="35"/>
  <c r="M9" i="39"/>
  <c r="M40" i="30"/>
  <c r="M26" i="30"/>
  <c r="M25" i="30" s="1"/>
  <c r="M53" i="30"/>
  <c r="M45" i="30"/>
  <c r="I38" i="43"/>
  <c r="I37" i="43" s="1"/>
  <c r="I36" i="43" s="1"/>
  <c r="M32" i="46"/>
  <c r="H48" i="46"/>
  <c r="H47" i="46" s="1"/>
  <c r="L39" i="43"/>
  <c r="M44" i="29"/>
  <c r="M54" i="29"/>
  <c r="L40" i="51"/>
  <c r="H18" i="46"/>
  <c r="L45" i="42"/>
  <c r="L44" i="30"/>
  <c r="I18" i="30"/>
  <c r="M54" i="31"/>
  <c r="K8" i="43"/>
  <c r="K7" i="43" s="1"/>
  <c r="K6" i="43" s="1"/>
  <c r="M44" i="39"/>
  <c r="H12" i="32"/>
  <c r="H38" i="32"/>
  <c r="K25" i="30"/>
  <c r="L12" i="51"/>
  <c r="L8" i="51" s="1"/>
  <c r="M38" i="42"/>
  <c r="M12" i="29"/>
  <c r="M8" i="29" s="1"/>
  <c r="M38" i="29"/>
  <c r="L43" i="53"/>
  <c r="L42" i="53" s="1"/>
  <c r="H38" i="29" l="1"/>
  <c r="H37" i="29" s="1"/>
  <c r="H50" i="29"/>
  <c r="H48" i="29" s="1"/>
  <c r="H47" i="29" s="1"/>
  <c r="H12" i="29"/>
  <c r="H8" i="29" s="1"/>
  <c r="J37" i="29"/>
  <c r="L43" i="29"/>
  <c r="L54" i="29"/>
  <c r="L52" i="29" s="1"/>
  <c r="L12" i="29"/>
  <c r="L8" i="29" s="1"/>
  <c r="L38" i="29"/>
  <c r="L50" i="29"/>
  <c r="K48" i="29"/>
  <c r="K47" i="29" s="1"/>
  <c r="I36" i="29"/>
  <c r="K36" i="29"/>
  <c r="H42" i="29"/>
  <c r="J50" i="29"/>
  <c r="J48" i="29" s="1"/>
  <c r="J47" i="29" s="1"/>
  <c r="J12" i="29"/>
  <c r="J8" i="29" s="1"/>
  <c r="J7" i="29" s="1"/>
  <c r="J6" i="29" s="1"/>
  <c r="L33" i="29"/>
  <c r="J54" i="29"/>
  <c r="J52" i="29" s="1"/>
  <c r="J32" i="29"/>
  <c r="J29" i="29"/>
  <c r="J25" i="29" s="1"/>
  <c r="K50" i="29"/>
  <c r="K32" i="29"/>
  <c r="M30" i="29"/>
  <c r="J43" i="29"/>
  <c r="J42" i="29" s="1"/>
  <c r="L31" i="29"/>
  <c r="K29" i="29"/>
  <c r="K25" i="29" s="1"/>
  <c r="K7" i="29" s="1"/>
  <c r="K6" i="29" s="1"/>
  <c r="M34" i="29"/>
  <c r="H29" i="29"/>
  <c r="H25" i="29" s="1"/>
  <c r="L14" i="30"/>
  <c r="L13" i="30" s="1"/>
  <c r="H13" i="30"/>
  <c r="M15" i="30"/>
  <c r="M13" i="30" s="1"/>
  <c r="K13" i="30"/>
  <c r="J54" i="30"/>
  <c r="J52" i="30" s="1"/>
  <c r="J43" i="30"/>
  <c r="L17" i="30"/>
  <c r="J39" i="30"/>
  <c r="J37" i="30" s="1"/>
  <c r="J49" i="30"/>
  <c r="J48" i="30" s="1"/>
  <c r="J47" i="30" s="1"/>
  <c r="J19" i="30"/>
  <c r="J18" i="30" s="1"/>
  <c r="K22" i="30"/>
  <c r="K18" i="30" s="1"/>
  <c r="M23" i="30"/>
  <c r="K46" i="30"/>
  <c r="M34" i="30"/>
  <c r="M41" i="30"/>
  <c r="K39" i="30"/>
  <c r="K43" i="30"/>
  <c r="K53" i="30"/>
  <c r="K52" i="30" s="1"/>
  <c r="H29" i="30"/>
  <c r="H25" i="30" s="1"/>
  <c r="L31" i="30"/>
  <c r="H45" i="30"/>
  <c r="H42" i="30" s="1"/>
  <c r="M54" i="30"/>
  <c r="K32" i="30"/>
  <c r="K54" i="30"/>
  <c r="H54" i="30"/>
  <c r="H52" i="30" s="1"/>
  <c r="L20" i="30"/>
  <c r="K55" i="30"/>
  <c r="L9" i="30"/>
  <c r="J12" i="30"/>
  <c r="J8" i="30" s="1"/>
  <c r="J7" i="30" s="1"/>
  <c r="J6" i="30" s="1"/>
  <c r="J45" i="30"/>
  <c r="J28" i="5"/>
  <c r="L28" i="5" s="1"/>
  <c r="L27" i="30"/>
  <c r="L34" i="30"/>
  <c r="J8" i="31"/>
  <c r="J7" i="31" s="1"/>
  <c r="L51" i="31"/>
  <c r="L41" i="31"/>
  <c r="L19" i="31"/>
  <c r="I38" i="31"/>
  <c r="I37" i="31" s="1"/>
  <c r="I36" i="31" s="1"/>
  <c r="I12" i="31"/>
  <c r="J54" i="31"/>
  <c r="J52" i="31" s="1"/>
  <c r="L17" i="31"/>
  <c r="L54" i="31" s="1"/>
  <c r="J12" i="31"/>
  <c r="I50" i="31"/>
  <c r="H8" i="31"/>
  <c r="L8" i="31" s="1"/>
  <c r="J37" i="31"/>
  <c r="J36" i="31" s="1"/>
  <c r="K18" i="31"/>
  <c r="M18" i="31" s="1"/>
  <c r="M19" i="31"/>
  <c r="M42" i="31"/>
  <c r="H50" i="31"/>
  <c r="H48" i="31" s="1"/>
  <c r="H47" i="31" s="1"/>
  <c r="H38" i="31"/>
  <c r="H37" i="31" s="1"/>
  <c r="H36" i="31" s="1"/>
  <c r="H12" i="31"/>
  <c r="M26" i="31"/>
  <c r="M52" i="31"/>
  <c r="J49" i="31"/>
  <c r="J48" i="31" s="1"/>
  <c r="L20" i="31"/>
  <c r="J19" i="31"/>
  <c r="J18" i="31" s="1"/>
  <c r="L18" i="31" s="1"/>
  <c r="K9" i="31"/>
  <c r="K53" i="31"/>
  <c r="K52" i="31" s="1"/>
  <c r="H41" i="31"/>
  <c r="K13" i="31"/>
  <c r="I27" i="5"/>
  <c r="I26" i="5" s="1"/>
  <c r="J20" i="5"/>
  <c r="I51" i="31"/>
  <c r="L43" i="31"/>
  <c r="M27" i="31"/>
  <c r="M40" i="31" s="1"/>
  <c r="L34" i="31"/>
  <c r="H43" i="31"/>
  <c r="H42" i="31" s="1"/>
  <c r="J31" i="5"/>
  <c r="L14" i="31"/>
  <c r="I49" i="31"/>
  <c r="I48" i="31" s="1"/>
  <c r="I47" i="31" s="1"/>
  <c r="H53" i="31"/>
  <c r="H52" i="31" s="1"/>
  <c r="K27" i="5"/>
  <c r="K26" i="5" s="1"/>
  <c r="K38" i="32"/>
  <c r="K37" i="32" s="1"/>
  <c r="K36" i="32" s="1"/>
  <c r="K50" i="32"/>
  <c r="K48" i="32" s="1"/>
  <c r="K47" i="32" s="1"/>
  <c r="K12" i="32"/>
  <c r="M12" i="32"/>
  <c r="M49" i="32"/>
  <c r="M38" i="32"/>
  <c r="K8" i="32"/>
  <c r="K7" i="32" s="1"/>
  <c r="K6" i="32" s="1"/>
  <c r="L48" i="32"/>
  <c r="J38" i="32"/>
  <c r="J37" i="32" s="1"/>
  <c r="J36" i="32" s="1"/>
  <c r="J12" i="32"/>
  <c r="J8" i="32" s="1"/>
  <c r="J50" i="32"/>
  <c r="J48" i="32" s="1"/>
  <c r="J47" i="32" s="1"/>
  <c r="L12" i="32"/>
  <c r="L50" i="32"/>
  <c r="L40" i="32"/>
  <c r="L26" i="32"/>
  <c r="H40" i="32"/>
  <c r="H37" i="32" s="1"/>
  <c r="H9" i="32"/>
  <c r="H8" i="32" s="1"/>
  <c r="I9" i="32"/>
  <c r="I8" i="32" s="1"/>
  <c r="I7" i="32" s="1"/>
  <c r="I6" i="32" s="1"/>
  <c r="J54" i="32"/>
  <c r="J52" i="32" s="1"/>
  <c r="L39" i="32"/>
  <c r="I50" i="32"/>
  <c r="H46" i="32"/>
  <c r="H42" i="32" s="1"/>
  <c r="I38" i="32"/>
  <c r="H54" i="32"/>
  <c r="I49" i="32"/>
  <c r="I39" i="32"/>
  <c r="H55" i="32"/>
  <c r="H22" i="32"/>
  <c r="H18" i="32" s="1"/>
  <c r="M23" i="32"/>
  <c r="L24" i="32"/>
  <c r="L11" i="32"/>
  <c r="M11" i="32"/>
  <c r="M9" i="32" s="1"/>
  <c r="M8" i="32" s="1"/>
  <c r="H20" i="5"/>
  <c r="H19" i="5" s="1"/>
  <c r="M41" i="32"/>
  <c r="H39" i="32"/>
  <c r="L34" i="32"/>
  <c r="J45" i="32"/>
  <c r="J42" i="32" s="1"/>
  <c r="I51" i="32"/>
  <c r="M40" i="32"/>
  <c r="H29" i="32"/>
  <c r="H25" i="32" s="1"/>
  <c r="J29" i="32"/>
  <c r="J25" i="32" s="1"/>
  <c r="K40" i="32"/>
  <c r="L38" i="32"/>
  <c r="H50" i="32"/>
  <c r="H48" i="32" s="1"/>
  <c r="H53" i="32"/>
  <c r="L31" i="32"/>
  <c r="L45" i="32" s="1"/>
  <c r="M46" i="32"/>
  <c r="L32" i="32"/>
  <c r="H30" i="5"/>
  <c r="J15" i="5"/>
  <c r="J16" i="5"/>
  <c r="L42" i="33"/>
  <c r="L52" i="33"/>
  <c r="M8" i="33"/>
  <c r="M7" i="33" s="1"/>
  <c r="M6" i="33" s="1"/>
  <c r="M12" i="33"/>
  <c r="M50" i="33"/>
  <c r="M48" i="33" s="1"/>
  <c r="M47" i="33" s="1"/>
  <c r="L40" i="33"/>
  <c r="L39" i="33"/>
  <c r="L37" i="33" s="1"/>
  <c r="L36" i="33" s="1"/>
  <c r="M38" i="33"/>
  <c r="M37" i="33" s="1"/>
  <c r="M36" i="33" s="1"/>
  <c r="L12" i="33"/>
  <c r="L8" i="33" s="1"/>
  <c r="L7" i="33" s="1"/>
  <c r="L6" i="33" s="1"/>
  <c r="M43" i="33"/>
  <c r="M42" i="33" s="1"/>
  <c r="L54" i="33"/>
  <c r="L50" i="33"/>
  <c r="L48" i="33" s="1"/>
  <c r="L47" i="33" s="1"/>
  <c r="L49" i="34"/>
  <c r="L48" i="34" s="1"/>
  <c r="L38" i="34"/>
  <c r="L37" i="34" s="1"/>
  <c r="L9" i="34"/>
  <c r="L8" i="34" s="1"/>
  <c r="L7" i="34" s="1"/>
  <c r="L6" i="34" s="1"/>
  <c r="J48" i="34"/>
  <c r="J47" i="34" s="1"/>
  <c r="H7" i="34"/>
  <c r="H6" i="34" s="1"/>
  <c r="M8" i="34"/>
  <c r="M7" i="34" s="1"/>
  <c r="M6" i="34" s="1"/>
  <c r="L52" i="34"/>
  <c r="L45" i="34"/>
  <c r="L42" i="34" s="1"/>
  <c r="I38" i="34"/>
  <c r="I37" i="34" s="1"/>
  <c r="I36" i="34" s="1"/>
  <c r="M38" i="34"/>
  <c r="M37" i="34" s="1"/>
  <c r="M36" i="34" s="1"/>
  <c r="M49" i="34"/>
  <c r="M48" i="34" s="1"/>
  <c r="M47" i="34" s="1"/>
  <c r="I12" i="35"/>
  <c r="I50" i="35"/>
  <c r="I48" i="35" s="1"/>
  <c r="I47" i="35" s="1"/>
  <c r="I38" i="35"/>
  <c r="M9" i="35"/>
  <c r="M8" i="35" s="1"/>
  <c r="M11" i="35"/>
  <c r="I43" i="35"/>
  <c r="I42" i="35" s="1"/>
  <c r="M50" i="35"/>
  <c r="M12" i="35"/>
  <c r="J26" i="35"/>
  <c r="J25" i="35" s="1"/>
  <c r="J40" i="35"/>
  <c r="J27" i="5"/>
  <c r="H37" i="35"/>
  <c r="I53" i="35"/>
  <c r="I52" i="35" s="1"/>
  <c r="J49" i="35"/>
  <c r="J48" i="35" s="1"/>
  <c r="J47" i="35" s="1"/>
  <c r="J10" i="5"/>
  <c r="J49" i="5" s="1"/>
  <c r="J9" i="35"/>
  <c r="M20" i="35"/>
  <c r="I19" i="35"/>
  <c r="I18" i="35" s="1"/>
  <c r="I39" i="35"/>
  <c r="H22" i="35"/>
  <c r="H44" i="35"/>
  <c r="H26" i="35"/>
  <c r="H25" i="35" s="1"/>
  <c r="H40" i="35"/>
  <c r="L51" i="35"/>
  <c r="M49" i="35"/>
  <c r="H54" i="35"/>
  <c r="H52" i="35" s="1"/>
  <c r="H12" i="35"/>
  <c r="H43" i="35"/>
  <c r="M44" i="35"/>
  <c r="L32" i="35"/>
  <c r="M38" i="35"/>
  <c r="L27" i="35"/>
  <c r="L17" i="35"/>
  <c r="L54" i="35" s="1"/>
  <c r="I9" i="35"/>
  <c r="I8" i="35" s="1"/>
  <c r="I7" i="35" s="1"/>
  <c r="I6" i="35" s="1"/>
  <c r="L19" i="35"/>
  <c r="L18" i="35" s="1"/>
  <c r="L39" i="35"/>
  <c r="J38" i="35"/>
  <c r="J37" i="35" s="1"/>
  <c r="J36" i="35" s="1"/>
  <c r="L10" i="35"/>
  <c r="H49" i="35"/>
  <c r="H9" i="35"/>
  <c r="H8" i="35" s="1"/>
  <c r="K12" i="35"/>
  <c r="K8" i="35" s="1"/>
  <c r="K50" i="35"/>
  <c r="K48" i="35" s="1"/>
  <c r="H18" i="35"/>
  <c r="M25" i="35"/>
  <c r="K29" i="35"/>
  <c r="K25" i="35" s="1"/>
  <c r="K40" i="35"/>
  <c r="K30" i="5"/>
  <c r="K51" i="35"/>
  <c r="K41" i="35"/>
  <c r="K32" i="35"/>
  <c r="M33" i="35"/>
  <c r="K55" i="35"/>
  <c r="K52" i="35" s="1"/>
  <c r="M34" i="35"/>
  <c r="H50" i="35"/>
  <c r="J12" i="35"/>
  <c r="L15" i="35"/>
  <c r="L13" i="35" s="1"/>
  <c r="L11" i="35"/>
  <c r="K38" i="35"/>
  <c r="K10" i="5"/>
  <c r="I30" i="5"/>
  <c r="I47" i="36"/>
  <c r="M18" i="36"/>
  <c r="M12" i="36"/>
  <c r="M8" i="36" s="1"/>
  <c r="M7" i="36" s="1"/>
  <c r="M6" i="36" s="1"/>
  <c r="M50" i="36"/>
  <c r="H36" i="36"/>
  <c r="L48" i="36"/>
  <c r="M38" i="36"/>
  <c r="M45" i="36"/>
  <c r="M42" i="36" s="1"/>
  <c r="L29" i="36"/>
  <c r="L25" i="36" s="1"/>
  <c r="M55" i="36"/>
  <c r="M52" i="36" s="1"/>
  <c r="M49" i="36"/>
  <c r="L38" i="36"/>
  <c r="L37" i="36" s="1"/>
  <c r="L36" i="36" s="1"/>
  <c r="L43" i="36"/>
  <c r="L42" i="36" s="1"/>
  <c r="J50" i="36"/>
  <c r="J48" i="36" s="1"/>
  <c r="J47" i="36" s="1"/>
  <c r="M54" i="36"/>
  <c r="I12" i="36"/>
  <c r="I8" i="36" s="1"/>
  <c r="I7" i="36" s="1"/>
  <c r="I6" i="36" s="1"/>
  <c r="L12" i="36"/>
  <c r="L8" i="36" s="1"/>
  <c r="L7" i="36" s="1"/>
  <c r="L6" i="36" s="1"/>
  <c r="L32" i="36"/>
  <c r="I38" i="36"/>
  <c r="I37" i="36" s="1"/>
  <c r="I36" i="36" s="1"/>
  <c r="M46" i="36"/>
  <c r="M22" i="36"/>
  <c r="L53" i="36"/>
  <c r="L52" i="36" s="1"/>
  <c r="M39" i="36"/>
  <c r="K36" i="37"/>
  <c r="H47" i="37"/>
  <c r="H42" i="39"/>
  <c r="L13" i="39"/>
  <c r="I42" i="39"/>
  <c r="L26" i="39"/>
  <c r="L25" i="39" s="1"/>
  <c r="L40" i="39"/>
  <c r="M50" i="39"/>
  <c r="M48" i="39" s="1"/>
  <c r="M12" i="39"/>
  <c r="M8" i="39" s="1"/>
  <c r="M7" i="39" s="1"/>
  <c r="H12" i="39"/>
  <c r="H38" i="39"/>
  <c r="H37" i="39" s="1"/>
  <c r="H53" i="39"/>
  <c r="H52" i="39" s="1"/>
  <c r="L11" i="39"/>
  <c r="I12" i="39"/>
  <c r="I8" i="39" s="1"/>
  <c r="I7" i="39" s="1"/>
  <c r="I6" i="39" s="1"/>
  <c r="I38" i="39"/>
  <c r="I37" i="39" s="1"/>
  <c r="I50" i="39"/>
  <c r="I48" i="39" s="1"/>
  <c r="I47" i="39" s="1"/>
  <c r="M25" i="39"/>
  <c r="H48" i="39"/>
  <c r="H47" i="39" s="1"/>
  <c r="L32" i="39"/>
  <c r="L41" i="39"/>
  <c r="L51" i="39"/>
  <c r="H9" i="39"/>
  <c r="J54" i="39"/>
  <c r="J22" i="39"/>
  <c r="J18" i="39" s="1"/>
  <c r="J7" i="39" s="1"/>
  <c r="J6" i="39" s="1"/>
  <c r="J44" i="39"/>
  <c r="J42" i="39" s="1"/>
  <c r="J36" i="39" s="1"/>
  <c r="L24" i="39"/>
  <c r="K32" i="39"/>
  <c r="M34" i="39"/>
  <c r="K46" i="39"/>
  <c r="J24" i="5"/>
  <c r="L49" i="39"/>
  <c r="K38" i="39"/>
  <c r="K37" i="39" s="1"/>
  <c r="K50" i="39"/>
  <c r="K48" i="39" s="1"/>
  <c r="K12" i="39"/>
  <c r="K8" i="39" s="1"/>
  <c r="K7" i="39" s="1"/>
  <c r="K6" i="39" s="1"/>
  <c r="M22" i="39"/>
  <c r="M18" i="39" s="1"/>
  <c r="M53" i="39"/>
  <c r="M45" i="39"/>
  <c r="H34" i="5"/>
  <c r="H55" i="5" s="1"/>
  <c r="H46" i="39"/>
  <c r="M54" i="39"/>
  <c r="J50" i="39"/>
  <c r="J48" i="39" s="1"/>
  <c r="K54" i="39"/>
  <c r="K52" i="39" s="1"/>
  <c r="L9" i="39"/>
  <c r="K44" i="39"/>
  <c r="K42" i="39" s="1"/>
  <c r="J53" i="39"/>
  <c r="J11" i="5"/>
  <c r="J46" i="39"/>
  <c r="M7" i="40"/>
  <c r="M6" i="40" s="1"/>
  <c r="K47" i="40"/>
  <c r="H47" i="40"/>
  <c r="L19" i="40"/>
  <c r="L18" i="40" s="1"/>
  <c r="L39" i="40"/>
  <c r="L49" i="40"/>
  <c r="L48" i="40" s="1"/>
  <c r="L25" i="40"/>
  <c r="L42" i="40"/>
  <c r="K12" i="40"/>
  <c r="K8" i="40" s="1"/>
  <c r="K7" i="40" s="1"/>
  <c r="K6" i="40" s="1"/>
  <c r="K38" i="40"/>
  <c r="K37" i="40" s="1"/>
  <c r="K36" i="40" s="1"/>
  <c r="M51" i="40"/>
  <c r="M32" i="40"/>
  <c r="M41" i="40"/>
  <c r="I50" i="40"/>
  <c r="I48" i="40" s="1"/>
  <c r="I47" i="40" s="1"/>
  <c r="I12" i="40"/>
  <c r="I8" i="40" s="1"/>
  <c r="I7" i="40" s="1"/>
  <c r="I6" i="40" s="1"/>
  <c r="I38" i="40"/>
  <c r="I37" i="40" s="1"/>
  <c r="I36" i="40" s="1"/>
  <c r="L44" i="40"/>
  <c r="M25" i="40"/>
  <c r="M38" i="40"/>
  <c r="M37" i="40" s="1"/>
  <c r="M49" i="40"/>
  <c r="M48" i="40" s="1"/>
  <c r="L12" i="40"/>
  <c r="L38" i="40"/>
  <c r="L54" i="40"/>
  <c r="L52" i="40" s="1"/>
  <c r="H25" i="40"/>
  <c r="H7" i="40" s="1"/>
  <c r="H6" i="40" s="1"/>
  <c r="M29" i="40"/>
  <c r="M55" i="40"/>
  <c r="M46" i="40"/>
  <c r="M42" i="40" s="1"/>
  <c r="L9" i="40"/>
  <c r="L8" i="40" s="1"/>
  <c r="M54" i="40"/>
  <c r="M52" i="40" s="1"/>
  <c r="J47" i="41"/>
  <c r="K7" i="41"/>
  <c r="K6" i="41" s="1"/>
  <c r="M12" i="41"/>
  <c r="M8" i="41" s="1"/>
  <c r="M7" i="41" s="1"/>
  <c r="M6" i="41" s="1"/>
  <c r="M50" i="41"/>
  <c r="L8" i="41"/>
  <c r="L7" i="41" s="1"/>
  <c r="J8" i="41"/>
  <c r="J7" i="41" s="1"/>
  <c r="J6" i="41" s="1"/>
  <c r="M48" i="41"/>
  <c r="M47" i="41" s="1"/>
  <c r="H7" i="41"/>
  <c r="H6" i="41" s="1"/>
  <c r="L50" i="41"/>
  <c r="L48" i="41" s="1"/>
  <c r="L47" i="41" s="1"/>
  <c r="M38" i="41"/>
  <c r="L46" i="41"/>
  <c r="L42" i="41" s="1"/>
  <c r="M26" i="41"/>
  <c r="M25" i="41" s="1"/>
  <c r="L38" i="41"/>
  <c r="L37" i="41" s="1"/>
  <c r="M39" i="41"/>
  <c r="L32" i="41"/>
  <c r="J12" i="41"/>
  <c r="M26" i="42"/>
  <c r="M25" i="42" s="1"/>
  <c r="M54" i="42"/>
  <c r="L43" i="42"/>
  <c r="L42" i="42" s="1"/>
  <c r="L46" i="42"/>
  <c r="I12" i="42"/>
  <c r="I38" i="42"/>
  <c r="K11" i="5"/>
  <c r="K53" i="42"/>
  <c r="K43" i="42"/>
  <c r="K50" i="42"/>
  <c r="K12" i="42"/>
  <c r="K8" i="42" s="1"/>
  <c r="M9" i="42"/>
  <c r="M8" i="42" s="1"/>
  <c r="M49" i="42"/>
  <c r="I8" i="42"/>
  <c r="I7" i="42" s="1"/>
  <c r="I6" i="42" s="1"/>
  <c r="M43" i="42"/>
  <c r="M53" i="42"/>
  <c r="K31" i="5"/>
  <c r="K45" i="5" s="1"/>
  <c r="K45" i="42"/>
  <c r="K54" i="42"/>
  <c r="K29" i="42"/>
  <c r="K25" i="42" s="1"/>
  <c r="K32" i="42"/>
  <c r="M33" i="42"/>
  <c r="K41" i="42"/>
  <c r="K55" i="42"/>
  <c r="M34" i="42"/>
  <c r="J8" i="42"/>
  <c r="H18" i="42"/>
  <c r="L23" i="42"/>
  <c r="J39" i="42"/>
  <c r="J37" i="42" s="1"/>
  <c r="J36" i="42" s="1"/>
  <c r="L27" i="42"/>
  <c r="H40" i="42"/>
  <c r="H27" i="5"/>
  <c r="L27" i="5" s="1"/>
  <c r="K40" i="42"/>
  <c r="K37" i="42" s="1"/>
  <c r="K49" i="42"/>
  <c r="I29" i="42"/>
  <c r="I25" i="42" s="1"/>
  <c r="M30" i="42"/>
  <c r="M29" i="42" s="1"/>
  <c r="I40" i="42"/>
  <c r="M31" i="42"/>
  <c r="M45" i="42" s="1"/>
  <c r="J12" i="42"/>
  <c r="L53" i="42"/>
  <c r="L52" i="42" s="1"/>
  <c r="L10" i="42"/>
  <c r="H49" i="42"/>
  <c r="H48" i="42" s="1"/>
  <c r="H38" i="42"/>
  <c r="H37" i="42" s="1"/>
  <c r="H9" i="42"/>
  <c r="H43" i="42"/>
  <c r="H53" i="42"/>
  <c r="H52" i="42" s="1"/>
  <c r="H12" i="42"/>
  <c r="H50" i="42"/>
  <c r="L16" i="42"/>
  <c r="L13" i="42" s="1"/>
  <c r="J40" i="42"/>
  <c r="J29" i="42"/>
  <c r="J25" i="42" s="1"/>
  <c r="M23" i="42"/>
  <c r="H41" i="42"/>
  <c r="I11" i="5"/>
  <c r="I53" i="42"/>
  <c r="I52" i="42" s="1"/>
  <c r="I47" i="42" s="1"/>
  <c r="K22" i="42"/>
  <c r="K18" i="42" s="1"/>
  <c r="H46" i="42"/>
  <c r="M12" i="43"/>
  <c r="M50" i="43"/>
  <c r="M38" i="43"/>
  <c r="L53" i="43"/>
  <c r="L43" i="43"/>
  <c r="J37" i="43"/>
  <c r="J36" i="43" s="1"/>
  <c r="I12" i="43"/>
  <c r="I8" i="43" s="1"/>
  <c r="I7" i="43" s="1"/>
  <c r="I6" i="43" s="1"/>
  <c r="I50" i="43"/>
  <c r="I48" i="43" s="1"/>
  <c r="I47" i="43" s="1"/>
  <c r="J50" i="43"/>
  <c r="J12" i="43"/>
  <c r="J8" i="43" s="1"/>
  <c r="J7" i="43" s="1"/>
  <c r="J6" i="43" s="1"/>
  <c r="M53" i="43"/>
  <c r="M29" i="43"/>
  <c r="M25" i="43" s="1"/>
  <c r="H49" i="43"/>
  <c r="L10" i="43"/>
  <c r="H10" i="5"/>
  <c r="L10" i="5" s="1"/>
  <c r="H38" i="43"/>
  <c r="H37" i="43" s="1"/>
  <c r="K48" i="43"/>
  <c r="H12" i="43"/>
  <c r="H8" i="43" s="1"/>
  <c r="H7" i="43" s="1"/>
  <c r="H6" i="43" s="1"/>
  <c r="H50" i="43"/>
  <c r="L16" i="43"/>
  <c r="L13" i="43" s="1"/>
  <c r="H16" i="5"/>
  <c r="H43" i="43"/>
  <c r="L17" i="43"/>
  <c r="H54" i="43"/>
  <c r="H52" i="43" s="1"/>
  <c r="H18" i="43"/>
  <c r="L18" i="43"/>
  <c r="J41" i="43"/>
  <c r="J51" i="43"/>
  <c r="J32" i="43"/>
  <c r="J33" i="5"/>
  <c r="L33" i="43"/>
  <c r="H17" i="5"/>
  <c r="H32" i="43"/>
  <c r="H51" i="43"/>
  <c r="I34" i="5"/>
  <c r="I55" i="5" s="1"/>
  <c r="I55" i="43"/>
  <c r="M9" i="43"/>
  <c r="M8" i="43" s="1"/>
  <c r="K38" i="43"/>
  <c r="K37" i="43" s="1"/>
  <c r="K36" i="43" s="1"/>
  <c r="I54" i="43"/>
  <c r="L29" i="43"/>
  <c r="K42" i="43"/>
  <c r="J25" i="43"/>
  <c r="L45" i="43"/>
  <c r="L26" i="43"/>
  <c r="L25" i="43" s="1"/>
  <c r="I31" i="5"/>
  <c r="H45" i="43"/>
  <c r="I29" i="43"/>
  <c r="I25" i="43" s="1"/>
  <c r="M23" i="43"/>
  <c r="I52" i="43"/>
  <c r="M34" i="43"/>
  <c r="H22" i="43"/>
  <c r="L24" i="43"/>
  <c r="L22" i="43" s="1"/>
  <c r="M33" i="43"/>
  <c r="K46" i="43"/>
  <c r="K34" i="5"/>
  <c r="K55" i="43"/>
  <c r="K52" i="43" s="1"/>
  <c r="L37" i="44"/>
  <c r="L36" i="44" s="1"/>
  <c r="I7" i="44"/>
  <c r="I6" i="44" s="1"/>
  <c r="J48" i="44"/>
  <c r="J47" i="44" s="1"/>
  <c r="H8" i="44"/>
  <c r="H7" i="44" s="1"/>
  <c r="H6" i="44" s="1"/>
  <c r="L52" i="44"/>
  <c r="H12" i="44"/>
  <c r="M53" i="44"/>
  <c r="M52" i="44" s="1"/>
  <c r="M47" i="44" s="1"/>
  <c r="L50" i="44"/>
  <c r="L9" i="44"/>
  <c r="L8" i="44" s="1"/>
  <c r="L7" i="44" s="1"/>
  <c r="L6" i="44" s="1"/>
  <c r="M22" i="44"/>
  <c r="J38" i="44"/>
  <c r="J37" i="44" s="1"/>
  <c r="J36" i="44" s="1"/>
  <c r="M19" i="44"/>
  <c r="M18" i="44" s="1"/>
  <c r="M9" i="44"/>
  <c r="M8" i="44" s="1"/>
  <c r="M7" i="44" s="1"/>
  <c r="M6" i="44" s="1"/>
  <c r="J12" i="44"/>
  <c r="J8" i="44" s="1"/>
  <c r="J7" i="44" s="1"/>
  <c r="J6" i="44" s="1"/>
  <c r="M38" i="44"/>
  <c r="M37" i="44" s="1"/>
  <c r="M36" i="44" s="1"/>
  <c r="M29" i="44"/>
  <c r="M25" i="44" s="1"/>
  <c r="L51" i="44"/>
  <c r="L48" i="44" s="1"/>
  <c r="L47" i="44" s="1"/>
  <c r="M38" i="45"/>
  <c r="M37" i="45" s="1"/>
  <c r="L50" i="45"/>
  <c r="L12" i="45"/>
  <c r="L38" i="45"/>
  <c r="L37" i="45" s="1"/>
  <c r="I48" i="45"/>
  <c r="I47" i="45" s="1"/>
  <c r="M12" i="45"/>
  <c r="M8" i="45" s="1"/>
  <c r="M50" i="45"/>
  <c r="K36" i="45"/>
  <c r="L48" i="45"/>
  <c r="L47" i="45" s="1"/>
  <c r="K8" i="45"/>
  <c r="K7" i="45" s="1"/>
  <c r="K6" i="45" s="1"/>
  <c r="M42" i="45"/>
  <c r="L9" i="45"/>
  <c r="L8" i="45" s="1"/>
  <c r="M49" i="45"/>
  <c r="M44" i="45"/>
  <c r="J50" i="45"/>
  <c r="J48" i="45" s="1"/>
  <c r="J47" i="45" s="1"/>
  <c r="J38" i="45"/>
  <c r="J37" i="45" s="1"/>
  <c r="J36" i="45" s="1"/>
  <c r="L43" i="45"/>
  <c r="L42" i="45" s="1"/>
  <c r="H12" i="45"/>
  <c r="H8" i="45" s="1"/>
  <c r="H7" i="45" s="1"/>
  <c r="H6" i="45" s="1"/>
  <c r="L19" i="45"/>
  <c r="L18" i="45" s="1"/>
  <c r="M26" i="45"/>
  <c r="M25" i="45" s="1"/>
  <c r="M51" i="45"/>
  <c r="M55" i="45"/>
  <c r="M52" i="45" s="1"/>
  <c r="L51" i="45"/>
  <c r="L32" i="45"/>
  <c r="K50" i="45"/>
  <c r="K48" i="45" s="1"/>
  <c r="K47" i="45" s="1"/>
  <c r="L18" i="46"/>
  <c r="I47" i="46"/>
  <c r="K8" i="46"/>
  <c r="L13" i="46"/>
  <c r="J48" i="46"/>
  <c r="L22" i="46"/>
  <c r="H42" i="46"/>
  <c r="M12" i="46"/>
  <c r="M40" i="46"/>
  <c r="J50" i="46"/>
  <c r="J12" i="46"/>
  <c r="J8" i="46" s="1"/>
  <c r="J7" i="46" s="1"/>
  <c r="J6" i="46" s="1"/>
  <c r="M9" i="46"/>
  <c r="M49" i="46"/>
  <c r="M38" i="46"/>
  <c r="J52" i="46"/>
  <c r="K50" i="46"/>
  <c r="K38" i="46"/>
  <c r="K37" i="46" s="1"/>
  <c r="M39" i="46"/>
  <c r="K18" i="46"/>
  <c r="H38" i="46"/>
  <c r="H37" i="46" s="1"/>
  <c r="H36" i="46" s="1"/>
  <c r="H12" i="46"/>
  <c r="H8" i="46" s="1"/>
  <c r="H7" i="46" s="1"/>
  <c r="I18" i="46"/>
  <c r="K26" i="46"/>
  <c r="K25" i="46" s="1"/>
  <c r="H32" i="46"/>
  <c r="I15" i="5"/>
  <c r="M51" i="46"/>
  <c r="L34" i="46"/>
  <c r="H15" i="5"/>
  <c r="L27" i="46"/>
  <c r="I9" i="46"/>
  <c r="I8" i="46" s="1"/>
  <c r="I22" i="46"/>
  <c r="M21" i="46"/>
  <c r="J14" i="5"/>
  <c r="K23" i="5"/>
  <c r="K22" i="46"/>
  <c r="K15" i="5"/>
  <c r="K49" i="46"/>
  <c r="K48" i="46" s="1"/>
  <c r="K47" i="46" s="1"/>
  <c r="L38" i="46"/>
  <c r="L17" i="46"/>
  <c r="K44" i="46"/>
  <c r="K42" i="46" s="1"/>
  <c r="I44" i="46"/>
  <c r="I42" i="46" s="1"/>
  <c r="I36" i="46" s="1"/>
  <c r="J55" i="46"/>
  <c r="K21" i="5"/>
  <c r="K44" i="5" s="1"/>
  <c r="I43" i="48"/>
  <c r="I42" i="48" s="1"/>
  <c r="J32" i="48"/>
  <c r="L17" i="48"/>
  <c r="L54" i="48" s="1"/>
  <c r="J50" i="48"/>
  <c r="I38" i="48"/>
  <c r="I37" i="48" s="1"/>
  <c r="I36" i="48" s="1"/>
  <c r="I49" i="48"/>
  <c r="I10" i="5"/>
  <c r="M10" i="48"/>
  <c r="M11" i="48"/>
  <c r="I53" i="48"/>
  <c r="I52" i="48" s="1"/>
  <c r="H13" i="48"/>
  <c r="L14" i="48"/>
  <c r="L13" i="48" s="1"/>
  <c r="K54" i="48"/>
  <c r="K52" i="48" s="1"/>
  <c r="K17" i="5"/>
  <c r="K43" i="48"/>
  <c r="I19" i="48"/>
  <c r="I20" i="5"/>
  <c r="H44" i="48"/>
  <c r="H42" i="48" s="1"/>
  <c r="J23" i="5"/>
  <c r="J22" i="48"/>
  <c r="L40" i="48"/>
  <c r="M29" i="48"/>
  <c r="M25" i="48" s="1"/>
  <c r="M40" i="48"/>
  <c r="H46" i="48"/>
  <c r="H55" i="48"/>
  <c r="H32" i="48"/>
  <c r="M19" i="48"/>
  <c r="M18" i="48" s="1"/>
  <c r="L49" i="48"/>
  <c r="L9" i="48"/>
  <c r="M16" i="48"/>
  <c r="I16" i="5"/>
  <c r="I54" i="48"/>
  <c r="I17" i="5"/>
  <c r="K39" i="48"/>
  <c r="K20" i="5"/>
  <c r="H24" i="5"/>
  <c r="L24" i="5" s="1"/>
  <c r="L24" i="48"/>
  <c r="L44" i="48" s="1"/>
  <c r="J25" i="48"/>
  <c r="J40" i="48"/>
  <c r="J30" i="5"/>
  <c r="L19" i="48"/>
  <c r="M51" i="48"/>
  <c r="H9" i="48"/>
  <c r="H11" i="5"/>
  <c r="L11" i="5" s="1"/>
  <c r="K13" i="48"/>
  <c r="K14" i="5"/>
  <c r="I22" i="48"/>
  <c r="I23" i="5"/>
  <c r="M23" i="48"/>
  <c r="M22" i="48" s="1"/>
  <c r="J17" i="5"/>
  <c r="J34" i="5"/>
  <c r="L53" i="48"/>
  <c r="L34" i="48"/>
  <c r="M15" i="48"/>
  <c r="L39" i="48"/>
  <c r="J43" i="48"/>
  <c r="J42" i="48" s="1"/>
  <c r="I9" i="48"/>
  <c r="J49" i="48"/>
  <c r="J48" i="48" s="1"/>
  <c r="J9" i="48"/>
  <c r="J8" i="48" s="1"/>
  <c r="J38" i="48"/>
  <c r="J37" i="48" s="1"/>
  <c r="J52" i="48"/>
  <c r="M14" i="48"/>
  <c r="I13" i="48"/>
  <c r="H54" i="48"/>
  <c r="H52" i="48" s="1"/>
  <c r="K19" i="48"/>
  <c r="K18" i="48" s="1"/>
  <c r="J39" i="48"/>
  <c r="M21" i="48"/>
  <c r="M44" i="48" s="1"/>
  <c r="H22" i="48"/>
  <c r="H18" i="48" s="1"/>
  <c r="K44" i="48"/>
  <c r="I25" i="48"/>
  <c r="J29" i="48"/>
  <c r="H45" i="48"/>
  <c r="H29" i="48"/>
  <c r="H25" i="48" s="1"/>
  <c r="H31" i="5"/>
  <c r="L31" i="48"/>
  <c r="L45" i="48" s="1"/>
  <c r="I51" i="48"/>
  <c r="I32" i="48"/>
  <c r="K51" i="48"/>
  <c r="K33" i="5"/>
  <c r="L33" i="48"/>
  <c r="J19" i="48"/>
  <c r="J18" i="48" s="1"/>
  <c r="M34" i="48"/>
  <c r="M32" i="48" s="1"/>
  <c r="H41" i="48"/>
  <c r="K16" i="5"/>
  <c r="M32" i="50"/>
  <c r="M51" i="50"/>
  <c r="M22" i="50"/>
  <c r="M49" i="50"/>
  <c r="M14" i="50"/>
  <c r="M13" i="50" s="1"/>
  <c r="I13" i="50"/>
  <c r="M19" i="50"/>
  <c r="M18" i="50" s="1"/>
  <c r="M41" i="50"/>
  <c r="H39" i="50"/>
  <c r="L23" i="50"/>
  <c r="L22" i="50" s="1"/>
  <c r="L18" i="50" s="1"/>
  <c r="H23" i="5"/>
  <c r="H41" i="50"/>
  <c r="H33" i="5"/>
  <c r="L33" i="50"/>
  <c r="H32" i="50"/>
  <c r="M52" i="50"/>
  <c r="M26" i="50"/>
  <c r="M25" i="50" s="1"/>
  <c r="M40" i="50"/>
  <c r="L55" i="50"/>
  <c r="L52" i="50" s="1"/>
  <c r="H13" i="50"/>
  <c r="L14" i="50"/>
  <c r="L13" i="50" s="1"/>
  <c r="H14" i="5"/>
  <c r="M43" i="50"/>
  <c r="M42" i="50" s="1"/>
  <c r="L38" i="50"/>
  <c r="H43" i="50"/>
  <c r="H42" i="50" s="1"/>
  <c r="M39" i="50"/>
  <c r="L9" i="50"/>
  <c r="L37" i="51"/>
  <c r="L36" i="51" s="1"/>
  <c r="J12" i="51"/>
  <c r="J8" i="51" s="1"/>
  <c r="J7" i="51" s="1"/>
  <c r="J6" i="51" s="1"/>
  <c r="J38" i="51"/>
  <c r="J37" i="51" s="1"/>
  <c r="J36" i="51" s="1"/>
  <c r="J50" i="51"/>
  <c r="J48" i="51" s="1"/>
  <c r="J47" i="51" s="1"/>
  <c r="M51" i="51"/>
  <c r="M41" i="51"/>
  <c r="M32" i="51"/>
  <c r="I48" i="51"/>
  <c r="I47" i="51" s="1"/>
  <c r="I50" i="51"/>
  <c r="I12" i="51"/>
  <c r="M25" i="51"/>
  <c r="L7" i="51"/>
  <c r="L6" i="51" s="1"/>
  <c r="L42" i="51"/>
  <c r="L48" i="51"/>
  <c r="L47" i="51" s="1"/>
  <c r="K12" i="51"/>
  <c r="K8" i="51" s="1"/>
  <c r="K7" i="51" s="1"/>
  <c r="K6" i="51" s="1"/>
  <c r="K50" i="51"/>
  <c r="K48" i="51" s="1"/>
  <c r="K47" i="51" s="1"/>
  <c r="K38" i="51"/>
  <c r="K37" i="51" s="1"/>
  <c r="K36" i="51" s="1"/>
  <c r="M54" i="51"/>
  <c r="M52" i="51" s="1"/>
  <c r="M43" i="51"/>
  <c r="M42" i="51" s="1"/>
  <c r="L50" i="51"/>
  <c r="I24" i="5"/>
  <c r="M16" i="51"/>
  <c r="I51" i="51"/>
  <c r="I44" i="51"/>
  <c r="I42" i="51" s="1"/>
  <c r="I41" i="51"/>
  <c r="M29" i="51"/>
  <c r="M14" i="51"/>
  <c r="I39" i="51"/>
  <c r="I14" i="5"/>
  <c r="I33" i="5"/>
  <c r="I41" i="5" s="1"/>
  <c r="I38" i="51"/>
  <c r="L39" i="51"/>
  <c r="I32" i="51"/>
  <c r="I9" i="51"/>
  <c r="I8" i="51" s="1"/>
  <c r="I7" i="51" s="1"/>
  <c r="I6" i="51" s="1"/>
  <c r="M55" i="51"/>
  <c r="M23" i="51"/>
  <c r="J19" i="5"/>
  <c r="M10" i="51"/>
  <c r="J12" i="52"/>
  <c r="J8" i="52" s="1"/>
  <c r="J7" i="52" s="1"/>
  <c r="J6" i="52" s="1"/>
  <c r="J38" i="52"/>
  <c r="J37" i="52" s="1"/>
  <c r="J36" i="52" s="1"/>
  <c r="J50" i="52"/>
  <c r="J48" i="52" s="1"/>
  <c r="J47" i="52" s="1"/>
  <c r="L25" i="52"/>
  <c r="L8" i="52"/>
  <c r="L7" i="52" s="1"/>
  <c r="L6" i="52" s="1"/>
  <c r="K47" i="52"/>
  <c r="H48" i="52"/>
  <c r="H47" i="52" s="1"/>
  <c r="M9" i="52"/>
  <c r="M8" i="52" s="1"/>
  <c r="M7" i="52" s="1"/>
  <c r="M6" i="52" s="1"/>
  <c r="M38" i="52"/>
  <c r="M37" i="52" s="1"/>
  <c r="M49" i="52"/>
  <c r="H12" i="52"/>
  <c r="H8" i="52" s="1"/>
  <c r="H7" i="52" s="1"/>
  <c r="H6" i="52" s="1"/>
  <c r="H50" i="52"/>
  <c r="H38" i="52"/>
  <c r="H37" i="52" s="1"/>
  <c r="H36" i="52" s="1"/>
  <c r="L50" i="52"/>
  <c r="L12" i="52"/>
  <c r="L38" i="52"/>
  <c r="L37" i="52" s="1"/>
  <c r="M52" i="52"/>
  <c r="M50" i="52"/>
  <c r="M12" i="52"/>
  <c r="L46" i="52"/>
  <c r="L42" i="52" s="1"/>
  <c r="L32" i="52"/>
  <c r="M51" i="52"/>
  <c r="M46" i="52"/>
  <c r="M42" i="52" s="1"/>
  <c r="L49" i="52"/>
  <c r="L48" i="52" s="1"/>
  <c r="L47" i="52" s="1"/>
  <c r="I12" i="52"/>
  <c r="I8" i="52" s="1"/>
  <c r="I7" i="52" s="1"/>
  <c r="I6" i="52" s="1"/>
  <c r="K7" i="53"/>
  <c r="K6" i="53" s="1"/>
  <c r="J36" i="53"/>
  <c r="K37" i="53"/>
  <c r="K36" i="53" s="1"/>
  <c r="L21" i="5"/>
  <c r="L9" i="53"/>
  <c r="L8" i="53" s="1"/>
  <c r="L7" i="53" s="1"/>
  <c r="L6" i="53" s="1"/>
  <c r="L38" i="53"/>
  <c r="L37" i="53" s="1"/>
  <c r="L36" i="53" s="1"/>
  <c r="H38" i="53"/>
  <c r="H37" i="53" s="1"/>
  <c r="H36" i="53" s="1"/>
  <c r="H50" i="53"/>
  <c r="H12" i="53"/>
  <c r="H8" i="53" s="1"/>
  <c r="H7" i="53" s="1"/>
  <c r="H6" i="53" s="1"/>
  <c r="M29" i="53"/>
  <c r="M40" i="53"/>
  <c r="L49" i="53"/>
  <c r="L48" i="53" s="1"/>
  <c r="L47" i="53" s="1"/>
  <c r="M38" i="53"/>
  <c r="M37" i="53" s="1"/>
  <c r="M50" i="53"/>
  <c r="M12" i="53"/>
  <c r="M55" i="53"/>
  <c r="M52" i="53" s="1"/>
  <c r="M46" i="53"/>
  <c r="M42" i="53" s="1"/>
  <c r="L12" i="53"/>
  <c r="K47" i="53"/>
  <c r="M8" i="53"/>
  <c r="J7" i="53"/>
  <c r="J6" i="53" s="1"/>
  <c r="M18" i="53"/>
  <c r="M25" i="53"/>
  <c r="M41" i="53"/>
  <c r="M51" i="53"/>
  <c r="H48" i="53"/>
  <c r="H47" i="53" s="1"/>
  <c r="J52" i="53"/>
  <c r="J47" i="53" s="1"/>
  <c r="L48" i="54"/>
  <c r="L47" i="54" s="1"/>
  <c r="L32" i="54"/>
  <c r="L41" i="54"/>
  <c r="M44" i="54"/>
  <c r="M42" i="54" s="1"/>
  <c r="M36" i="54" s="1"/>
  <c r="K7" i="54"/>
  <c r="K6" i="54" s="1"/>
  <c r="L42" i="54"/>
  <c r="L19" i="54"/>
  <c r="L18" i="54" s="1"/>
  <c r="L39" i="54"/>
  <c r="L51" i="54"/>
  <c r="L12" i="54"/>
  <c r="L38" i="54"/>
  <c r="L37" i="54" s="1"/>
  <c r="H38" i="54"/>
  <c r="H37" i="54" s="1"/>
  <c r="H36" i="54" s="1"/>
  <c r="M50" i="54"/>
  <c r="M48" i="54" s="1"/>
  <c r="M47" i="54" s="1"/>
  <c r="L54" i="54"/>
  <c r="L52" i="54" s="1"/>
  <c r="L9" i="54"/>
  <c r="L8" i="54" s="1"/>
  <c r="M53" i="54"/>
  <c r="M52" i="54" s="1"/>
  <c r="L26" i="54"/>
  <c r="L40" i="54"/>
  <c r="L29" i="54"/>
  <c r="M28" i="5"/>
  <c r="M34" i="5"/>
  <c r="L16" i="5" l="1"/>
  <c r="J26" i="5"/>
  <c r="L37" i="29"/>
  <c r="J36" i="29"/>
  <c r="J45" i="5"/>
  <c r="L29" i="29"/>
  <c r="L25" i="29" s="1"/>
  <c r="L45" i="29"/>
  <c r="L42" i="29" s="1"/>
  <c r="L51" i="29"/>
  <c r="L41" i="29"/>
  <c r="L32" i="29"/>
  <c r="L7" i="29"/>
  <c r="L6" i="29" s="1"/>
  <c r="H7" i="29"/>
  <c r="H6" i="29" s="1"/>
  <c r="M55" i="29"/>
  <c r="M52" i="29" s="1"/>
  <c r="M32" i="29"/>
  <c r="M46" i="29"/>
  <c r="M42" i="29" s="1"/>
  <c r="M40" i="29"/>
  <c r="M37" i="29" s="1"/>
  <c r="M29" i="29"/>
  <c r="M25" i="29" s="1"/>
  <c r="M7" i="29" s="1"/>
  <c r="M6" i="29" s="1"/>
  <c r="M50" i="29"/>
  <c r="M48" i="29" s="1"/>
  <c r="L48" i="29"/>
  <c r="L47" i="29" s="1"/>
  <c r="H36" i="29"/>
  <c r="K40" i="5"/>
  <c r="L50" i="30"/>
  <c r="L12" i="30"/>
  <c r="L38" i="30"/>
  <c r="L46" i="30"/>
  <c r="L55" i="30"/>
  <c r="L32" i="30"/>
  <c r="M27" i="5"/>
  <c r="M40" i="5" s="1"/>
  <c r="K49" i="5"/>
  <c r="M10" i="5"/>
  <c r="M9" i="5" s="1"/>
  <c r="L20" i="5"/>
  <c r="L19" i="30"/>
  <c r="L18" i="30" s="1"/>
  <c r="L39" i="30"/>
  <c r="L49" i="30"/>
  <c r="M22" i="30"/>
  <c r="M18" i="30" s="1"/>
  <c r="M39" i="30"/>
  <c r="K38" i="30"/>
  <c r="K37" i="30" s="1"/>
  <c r="K50" i="30"/>
  <c r="K48" i="30" s="1"/>
  <c r="K47" i="30" s="1"/>
  <c r="K12" i="30"/>
  <c r="K8" i="30" s="1"/>
  <c r="K7" i="30" s="1"/>
  <c r="K6" i="30" s="1"/>
  <c r="L54" i="30"/>
  <c r="L43" i="30"/>
  <c r="L42" i="30" s="1"/>
  <c r="M12" i="30"/>
  <c r="M8" i="30" s="1"/>
  <c r="M7" i="30" s="1"/>
  <c r="M38" i="30"/>
  <c r="M37" i="30" s="1"/>
  <c r="M36" i="30" s="1"/>
  <c r="M50" i="30"/>
  <c r="M48" i="30" s="1"/>
  <c r="I40" i="5"/>
  <c r="L40" i="30"/>
  <c r="L26" i="30"/>
  <c r="L25" i="30" s="1"/>
  <c r="L8" i="30"/>
  <c r="L29" i="30"/>
  <c r="L45" i="30"/>
  <c r="K42" i="30"/>
  <c r="M46" i="30"/>
  <c r="M42" i="30" s="1"/>
  <c r="M55" i="30"/>
  <c r="M52" i="30" s="1"/>
  <c r="M32" i="30"/>
  <c r="J42" i="30"/>
  <c r="J36" i="30" s="1"/>
  <c r="H12" i="30"/>
  <c r="H8" i="30" s="1"/>
  <c r="H7" i="30" s="1"/>
  <c r="H6" i="30" s="1"/>
  <c r="H38" i="30"/>
  <c r="H37" i="30" s="1"/>
  <c r="H36" i="30" s="1"/>
  <c r="H50" i="30"/>
  <c r="H48" i="30" s="1"/>
  <c r="H47" i="30" s="1"/>
  <c r="L46" i="31"/>
  <c r="L42" i="31" s="1"/>
  <c r="L55" i="31"/>
  <c r="L52" i="31" s="1"/>
  <c r="J47" i="31"/>
  <c r="M30" i="5"/>
  <c r="L15" i="5"/>
  <c r="K38" i="31"/>
  <c r="K37" i="31" s="1"/>
  <c r="K36" i="31" s="1"/>
  <c r="K50" i="31"/>
  <c r="K48" i="31" s="1"/>
  <c r="K47" i="31" s="1"/>
  <c r="K12" i="31"/>
  <c r="K8" i="31" s="1"/>
  <c r="K7" i="31" s="1"/>
  <c r="M13" i="31"/>
  <c r="L49" i="31"/>
  <c r="L48" i="31" s="1"/>
  <c r="L39" i="31"/>
  <c r="L37" i="31" s="1"/>
  <c r="L12" i="31"/>
  <c r="M49" i="31"/>
  <c r="L7" i="31"/>
  <c r="J6" i="31"/>
  <c r="L6" i="31" s="1"/>
  <c r="M9" i="31"/>
  <c r="I8" i="31"/>
  <c r="M12" i="31"/>
  <c r="M7" i="32"/>
  <c r="M6" i="32" s="1"/>
  <c r="H36" i="32"/>
  <c r="L44" i="32"/>
  <c r="L22" i="32"/>
  <c r="L18" i="32" s="1"/>
  <c r="L54" i="32"/>
  <c r="L29" i="32"/>
  <c r="L55" i="32"/>
  <c r="L46" i="32"/>
  <c r="H52" i="32"/>
  <c r="H47" i="32" s="1"/>
  <c r="M22" i="32"/>
  <c r="M18" i="32" s="1"/>
  <c r="M39" i="32"/>
  <c r="I48" i="32"/>
  <c r="I47" i="32" s="1"/>
  <c r="H7" i="32"/>
  <c r="H6" i="32" s="1"/>
  <c r="L25" i="32"/>
  <c r="J7" i="32"/>
  <c r="J6" i="32" s="1"/>
  <c r="M43" i="32"/>
  <c r="M42" i="32" s="1"/>
  <c r="M53" i="32"/>
  <c r="M52" i="32" s="1"/>
  <c r="M37" i="32"/>
  <c r="L37" i="32"/>
  <c r="L43" i="32"/>
  <c r="L42" i="32" s="1"/>
  <c r="L53" i="32"/>
  <c r="I37" i="32"/>
  <c r="I36" i="32" s="1"/>
  <c r="L9" i="32"/>
  <c r="L8" i="32" s="1"/>
  <c r="M48" i="32"/>
  <c r="M47" i="32" s="1"/>
  <c r="M50" i="32"/>
  <c r="H46" i="5"/>
  <c r="L36" i="34"/>
  <c r="L47" i="34"/>
  <c r="L12" i="35"/>
  <c r="L50" i="35"/>
  <c r="K7" i="35"/>
  <c r="K6" i="35" s="1"/>
  <c r="M41" i="35"/>
  <c r="M32" i="35"/>
  <c r="M51" i="35"/>
  <c r="M48" i="35" s="1"/>
  <c r="M47" i="35" s="1"/>
  <c r="H48" i="35"/>
  <c r="H47" i="35" s="1"/>
  <c r="L26" i="35"/>
  <c r="L25" i="35" s="1"/>
  <c r="L40" i="35"/>
  <c r="H42" i="35"/>
  <c r="H36" i="35" s="1"/>
  <c r="J8" i="35"/>
  <c r="J7" i="35" s="1"/>
  <c r="J6" i="35" s="1"/>
  <c r="I37" i="35"/>
  <c r="I36" i="35" s="1"/>
  <c r="M55" i="35"/>
  <c r="M46" i="35"/>
  <c r="J9" i="5"/>
  <c r="K37" i="35"/>
  <c r="K36" i="35" s="1"/>
  <c r="K47" i="35"/>
  <c r="L49" i="35"/>
  <c r="L9" i="35"/>
  <c r="L8" i="35" s="1"/>
  <c r="L7" i="35" s="1"/>
  <c r="L6" i="35" s="1"/>
  <c r="L38" i="35"/>
  <c r="L37" i="35" s="1"/>
  <c r="M37" i="35"/>
  <c r="M53" i="35"/>
  <c r="M52" i="35" s="1"/>
  <c r="M43" i="35"/>
  <c r="L53" i="35"/>
  <c r="L52" i="35" s="1"/>
  <c r="L43" i="35"/>
  <c r="L42" i="35" s="1"/>
  <c r="H7" i="35"/>
  <c r="H6" i="35" s="1"/>
  <c r="M19" i="35"/>
  <c r="M18" i="35" s="1"/>
  <c r="M7" i="35" s="1"/>
  <c r="M6" i="35" s="1"/>
  <c r="M39" i="35"/>
  <c r="M48" i="36"/>
  <c r="M47" i="36" s="1"/>
  <c r="M37" i="36"/>
  <c r="M36" i="36" s="1"/>
  <c r="L47" i="36"/>
  <c r="K9" i="5"/>
  <c r="J22" i="5"/>
  <c r="J18" i="5" s="1"/>
  <c r="J44" i="5"/>
  <c r="J53" i="5"/>
  <c r="M31" i="5"/>
  <c r="H40" i="5"/>
  <c r="K55" i="5"/>
  <c r="J52" i="39"/>
  <c r="J47" i="39"/>
  <c r="K47" i="39"/>
  <c r="L44" i="39"/>
  <c r="L22" i="39"/>
  <c r="L18" i="39" s="1"/>
  <c r="L54" i="39"/>
  <c r="H8" i="39"/>
  <c r="H7" i="39" s="1"/>
  <c r="H6" i="39" s="1"/>
  <c r="I36" i="39"/>
  <c r="K36" i="39"/>
  <c r="M6" i="39"/>
  <c r="I46" i="5"/>
  <c r="L48" i="39"/>
  <c r="M32" i="39"/>
  <c r="M46" i="39"/>
  <c r="M42" i="39" s="1"/>
  <c r="M36" i="39" s="1"/>
  <c r="M55" i="39"/>
  <c r="M52" i="39" s="1"/>
  <c r="M47" i="39" s="1"/>
  <c r="H36" i="39"/>
  <c r="H26" i="5"/>
  <c r="M11" i="5"/>
  <c r="L43" i="39"/>
  <c r="L42" i="39" s="1"/>
  <c r="L53" i="39"/>
  <c r="L52" i="39" s="1"/>
  <c r="L50" i="39"/>
  <c r="L38" i="39"/>
  <c r="L37" i="39" s="1"/>
  <c r="L12" i="39"/>
  <c r="L8" i="39" s="1"/>
  <c r="L7" i="39" s="1"/>
  <c r="L6" i="39" s="1"/>
  <c r="M33" i="5"/>
  <c r="M41" i="5" s="1"/>
  <c r="I53" i="5"/>
  <c r="L7" i="40"/>
  <c r="L6" i="40" s="1"/>
  <c r="M47" i="40"/>
  <c r="L47" i="40"/>
  <c r="M36" i="40"/>
  <c r="L37" i="40"/>
  <c r="L36" i="40" s="1"/>
  <c r="M37" i="41"/>
  <c r="M36" i="41" s="1"/>
  <c r="L36" i="41"/>
  <c r="L6" i="41"/>
  <c r="K29" i="5"/>
  <c r="K25" i="5" s="1"/>
  <c r="K7" i="42"/>
  <c r="K6" i="42" s="1"/>
  <c r="L12" i="42"/>
  <c r="L50" i="42"/>
  <c r="H36" i="42"/>
  <c r="J7" i="42"/>
  <c r="J6" i="42" s="1"/>
  <c r="K53" i="5"/>
  <c r="H47" i="42"/>
  <c r="L22" i="42"/>
  <c r="L18" i="42" s="1"/>
  <c r="L39" i="42"/>
  <c r="M50" i="42"/>
  <c r="M32" i="42"/>
  <c r="M41" i="42"/>
  <c r="M51" i="42"/>
  <c r="I37" i="42"/>
  <c r="I36" i="42" s="1"/>
  <c r="M40" i="42"/>
  <c r="H49" i="5"/>
  <c r="H42" i="42"/>
  <c r="L9" i="42"/>
  <c r="L8" i="42" s="1"/>
  <c r="L38" i="42"/>
  <c r="L49" i="42"/>
  <c r="L48" i="42" s="1"/>
  <c r="L47" i="42" s="1"/>
  <c r="M46" i="42"/>
  <c r="M55" i="42"/>
  <c r="M48" i="42"/>
  <c r="M47" i="42" s="1"/>
  <c r="K42" i="42"/>
  <c r="K36" i="42" s="1"/>
  <c r="M42" i="42"/>
  <c r="M17" i="5"/>
  <c r="I29" i="5"/>
  <c r="I25" i="5" s="1"/>
  <c r="I45" i="5"/>
  <c r="I19" i="5"/>
  <c r="M39" i="42"/>
  <c r="M22" i="42"/>
  <c r="M18" i="42" s="1"/>
  <c r="M7" i="42" s="1"/>
  <c r="M6" i="42" s="1"/>
  <c r="H8" i="42"/>
  <c r="H7" i="42" s="1"/>
  <c r="H6" i="42" s="1"/>
  <c r="K48" i="42"/>
  <c r="L26" i="42"/>
  <c r="L25" i="42" s="1"/>
  <c r="L40" i="42"/>
  <c r="M52" i="42"/>
  <c r="K52" i="42"/>
  <c r="L12" i="43"/>
  <c r="L50" i="43"/>
  <c r="M51" i="43"/>
  <c r="M48" i="43" s="1"/>
  <c r="M32" i="43"/>
  <c r="M41" i="43"/>
  <c r="M46" i="43"/>
  <c r="M42" i="43" s="1"/>
  <c r="M55" i="43"/>
  <c r="H42" i="43"/>
  <c r="L9" i="43"/>
  <c r="L8" i="43" s="1"/>
  <c r="L7" i="43" s="1"/>
  <c r="L49" i="43"/>
  <c r="L38" i="43"/>
  <c r="L37" i="43" s="1"/>
  <c r="M52" i="43"/>
  <c r="J51" i="5"/>
  <c r="L33" i="5"/>
  <c r="L51" i="5" s="1"/>
  <c r="K47" i="43"/>
  <c r="H48" i="43"/>
  <c r="H47" i="43" s="1"/>
  <c r="L42" i="43"/>
  <c r="H43" i="5"/>
  <c r="K32" i="5"/>
  <c r="H32" i="5"/>
  <c r="K39" i="5"/>
  <c r="M22" i="43"/>
  <c r="M18" i="43" s="1"/>
  <c r="M7" i="43" s="1"/>
  <c r="M6" i="43" s="1"/>
  <c r="M39" i="43"/>
  <c r="M37" i="43" s="1"/>
  <c r="M36" i="43" s="1"/>
  <c r="H36" i="43"/>
  <c r="J48" i="43"/>
  <c r="J47" i="43" s="1"/>
  <c r="L52" i="43"/>
  <c r="J41" i="5"/>
  <c r="K46" i="5"/>
  <c r="L44" i="43"/>
  <c r="L41" i="43"/>
  <c r="L51" i="43"/>
  <c r="L32" i="43"/>
  <c r="L54" i="43"/>
  <c r="L30" i="5"/>
  <c r="H9" i="5"/>
  <c r="H53" i="5"/>
  <c r="J39" i="5"/>
  <c r="I9" i="5"/>
  <c r="H44" i="5"/>
  <c r="M21" i="5"/>
  <c r="L9" i="5"/>
  <c r="K19" i="5"/>
  <c r="K22" i="5"/>
  <c r="K41" i="5"/>
  <c r="M23" i="5"/>
  <c r="L36" i="45"/>
  <c r="I43" i="5"/>
  <c r="K51" i="5"/>
  <c r="M15" i="5"/>
  <c r="M7" i="45"/>
  <c r="M6" i="45" s="1"/>
  <c r="M48" i="45"/>
  <c r="M47" i="45" s="1"/>
  <c r="I13" i="5"/>
  <c r="I50" i="5" s="1"/>
  <c r="M16" i="5"/>
  <c r="L7" i="45"/>
  <c r="L6" i="45" s="1"/>
  <c r="M36" i="45"/>
  <c r="L26" i="46"/>
  <c r="L25" i="46" s="1"/>
  <c r="L40" i="46"/>
  <c r="L37" i="46" s="1"/>
  <c r="J47" i="46"/>
  <c r="L43" i="46"/>
  <c r="L54" i="46"/>
  <c r="L52" i="46" s="1"/>
  <c r="L46" i="46"/>
  <c r="L55" i="46"/>
  <c r="L32" i="46"/>
  <c r="K36" i="46"/>
  <c r="M48" i="46"/>
  <c r="K7" i="46"/>
  <c r="K6" i="46" s="1"/>
  <c r="J13" i="5"/>
  <c r="J12" i="5" s="1"/>
  <c r="H29" i="5"/>
  <c r="I7" i="46"/>
  <c r="I6" i="46" s="1"/>
  <c r="L49" i="46"/>
  <c r="M8" i="46"/>
  <c r="J43" i="5"/>
  <c r="M44" i="46"/>
  <c r="M42" i="46" s="1"/>
  <c r="M53" i="46"/>
  <c r="M52" i="46" s="1"/>
  <c r="M19" i="46"/>
  <c r="M18" i="46" s="1"/>
  <c r="H6" i="46"/>
  <c r="M37" i="46"/>
  <c r="M36" i="46" s="1"/>
  <c r="L50" i="46"/>
  <c r="L12" i="46"/>
  <c r="L8" i="46" s="1"/>
  <c r="L7" i="46" s="1"/>
  <c r="L6" i="46" s="1"/>
  <c r="H54" i="5"/>
  <c r="H39" i="5"/>
  <c r="H45" i="5"/>
  <c r="H22" i="5"/>
  <c r="H18" i="5" s="1"/>
  <c r="J54" i="5"/>
  <c r="L31" i="5"/>
  <c r="L45" i="5" s="1"/>
  <c r="L41" i="48"/>
  <c r="L51" i="48"/>
  <c r="L32" i="48"/>
  <c r="K54" i="5"/>
  <c r="J29" i="5"/>
  <c r="I49" i="5"/>
  <c r="J32" i="5"/>
  <c r="J55" i="5"/>
  <c r="M14" i="5"/>
  <c r="I39" i="5"/>
  <c r="J40" i="5"/>
  <c r="I50" i="48"/>
  <c r="I48" i="48" s="1"/>
  <c r="I47" i="48" s="1"/>
  <c r="I12" i="48"/>
  <c r="I8" i="48" s="1"/>
  <c r="I7" i="48" s="1"/>
  <c r="I6" i="48" s="1"/>
  <c r="J7" i="48"/>
  <c r="J6" i="48" s="1"/>
  <c r="L22" i="48"/>
  <c r="L55" i="48"/>
  <c r="L46" i="48"/>
  <c r="K12" i="48"/>
  <c r="K8" i="48" s="1"/>
  <c r="K7" i="48" s="1"/>
  <c r="K6" i="48" s="1"/>
  <c r="K38" i="48"/>
  <c r="K37" i="48" s="1"/>
  <c r="K50" i="48"/>
  <c r="K48" i="48" s="1"/>
  <c r="K47" i="48" s="1"/>
  <c r="L48" i="48"/>
  <c r="I18" i="48"/>
  <c r="L50" i="48"/>
  <c r="L12" i="48"/>
  <c r="L8" i="48" s="1"/>
  <c r="L7" i="48" s="1"/>
  <c r="L6" i="48" s="1"/>
  <c r="L38" i="48"/>
  <c r="L37" i="48" s="1"/>
  <c r="M9" i="48"/>
  <c r="M49" i="48"/>
  <c r="H8" i="48"/>
  <c r="H7" i="48" s="1"/>
  <c r="H6" i="48" s="1"/>
  <c r="L18" i="48"/>
  <c r="K43" i="5"/>
  <c r="J46" i="5"/>
  <c r="J36" i="48"/>
  <c r="M43" i="48"/>
  <c r="M42" i="48" s="1"/>
  <c r="M53" i="48"/>
  <c r="H41" i="5"/>
  <c r="H51" i="5"/>
  <c r="L17" i="5"/>
  <c r="M20" i="5"/>
  <c r="M19" i="5" s="1"/>
  <c r="L34" i="5"/>
  <c r="L55" i="5" s="1"/>
  <c r="K13" i="5"/>
  <c r="M55" i="48"/>
  <c r="M46" i="48"/>
  <c r="M13" i="48"/>
  <c r="J47" i="48"/>
  <c r="L52" i="48"/>
  <c r="L29" i="48"/>
  <c r="L25" i="48" s="1"/>
  <c r="M39" i="48"/>
  <c r="L43" i="48"/>
  <c r="K42" i="48"/>
  <c r="H50" i="48"/>
  <c r="H48" i="48" s="1"/>
  <c r="H47" i="48" s="1"/>
  <c r="H12" i="48"/>
  <c r="H38" i="48"/>
  <c r="H37" i="48" s="1"/>
  <c r="H36" i="48" s="1"/>
  <c r="L49" i="5"/>
  <c r="L32" i="50"/>
  <c r="L51" i="50"/>
  <c r="L41" i="50"/>
  <c r="M48" i="50"/>
  <c r="M47" i="50" s="1"/>
  <c r="I32" i="5"/>
  <c r="L53" i="5"/>
  <c r="I51" i="5"/>
  <c r="L14" i="5"/>
  <c r="L39" i="50"/>
  <c r="I38" i="50"/>
  <c r="I37" i="50" s="1"/>
  <c r="I36" i="50" s="1"/>
  <c r="I50" i="50"/>
  <c r="I48" i="50" s="1"/>
  <c r="I47" i="50" s="1"/>
  <c r="I12" i="50"/>
  <c r="I8" i="50" s="1"/>
  <c r="I7" i="50" s="1"/>
  <c r="I6" i="50" s="1"/>
  <c r="L37" i="50"/>
  <c r="L36" i="50" s="1"/>
  <c r="M38" i="50"/>
  <c r="M37" i="50" s="1"/>
  <c r="M36" i="50" s="1"/>
  <c r="M50" i="50"/>
  <c r="M12" i="50"/>
  <c r="M8" i="50" s="1"/>
  <c r="M7" i="50" s="1"/>
  <c r="M6" i="50" s="1"/>
  <c r="L23" i="5"/>
  <c r="L39" i="5" s="1"/>
  <c r="H13" i="5"/>
  <c r="H50" i="5" s="1"/>
  <c r="L12" i="50"/>
  <c r="L50" i="50"/>
  <c r="L48" i="50" s="1"/>
  <c r="L47" i="50" s="1"/>
  <c r="L8" i="50"/>
  <c r="L7" i="50" s="1"/>
  <c r="L6" i="50" s="1"/>
  <c r="H12" i="50"/>
  <c r="H8" i="50" s="1"/>
  <c r="H7" i="50" s="1"/>
  <c r="H6" i="50" s="1"/>
  <c r="H50" i="50"/>
  <c r="H48" i="50" s="1"/>
  <c r="H47" i="50" s="1"/>
  <c r="H38" i="50"/>
  <c r="H37" i="50" s="1"/>
  <c r="H36" i="50" s="1"/>
  <c r="I22" i="5"/>
  <c r="L44" i="5"/>
  <c r="I54" i="5"/>
  <c r="M38" i="51"/>
  <c r="M37" i="51" s="1"/>
  <c r="M36" i="51" s="1"/>
  <c r="M49" i="51"/>
  <c r="M9" i="51"/>
  <c r="M39" i="51"/>
  <c r="M22" i="51"/>
  <c r="M18" i="51" s="1"/>
  <c r="I37" i="51"/>
  <c r="I36" i="51" s="1"/>
  <c r="M13" i="51"/>
  <c r="M24" i="5"/>
  <c r="I44" i="5"/>
  <c r="L19" i="5"/>
  <c r="M48" i="52"/>
  <c r="M47" i="52" s="1"/>
  <c r="M36" i="52"/>
  <c r="L36" i="52"/>
  <c r="M7" i="53"/>
  <c r="M6" i="53" s="1"/>
  <c r="M48" i="53"/>
  <c r="M47" i="53" s="1"/>
  <c r="M36" i="53"/>
  <c r="L36" i="54"/>
  <c r="L25" i="54"/>
  <c r="L7" i="54" s="1"/>
  <c r="L6" i="54" s="1"/>
  <c r="L26" i="5"/>
  <c r="M55" i="5"/>
  <c r="M46" i="5"/>
  <c r="J25" i="5" l="1"/>
  <c r="M26" i="5"/>
  <c r="M53" i="5"/>
  <c r="M36" i="29"/>
  <c r="L36" i="29"/>
  <c r="M47" i="29"/>
  <c r="K36" i="30"/>
  <c r="L37" i="30"/>
  <c r="L36" i="30" s="1"/>
  <c r="L7" i="30"/>
  <c r="L6" i="30" s="1"/>
  <c r="M47" i="30"/>
  <c r="L52" i="30"/>
  <c r="L48" i="30"/>
  <c r="L47" i="30" s="1"/>
  <c r="M6" i="30"/>
  <c r="K6" i="31"/>
  <c r="M6" i="31" s="1"/>
  <c r="M7" i="31"/>
  <c r="L36" i="31"/>
  <c r="M48" i="31"/>
  <c r="M47" i="31" s="1"/>
  <c r="M50" i="31"/>
  <c r="M38" i="31"/>
  <c r="M37" i="31" s="1"/>
  <c r="M36" i="31" s="1"/>
  <c r="M8" i="31"/>
  <c r="L47" i="31"/>
  <c r="M36" i="32"/>
  <c r="L52" i="32"/>
  <c r="L47" i="32" s="1"/>
  <c r="L7" i="32"/>
  <c r="L6" i="32" s="1"/>
  <c r="L36" i="32"/>
  <c r="J8" i="5"/>
  <c r="H52" i="5"/>
  <c r="M42" i="35"/>
  <c r="M36" i="35"/>
  <c r="L48" i="35"/>
  <c r="L47" i="35" s="1"/>
  <c r="L36" i="35"/>
  <c r="M51" i="5"/>
  <c r="M29" i="5"/>
  <c r="M44" i="5"/>
  <c r="H25" i="5"/>
  <c r="M45" i="5"/>
  <c r="M43" i="5"/>
  <c r="I52" i="5"/>
  <c r="M32" i="5"/>
  <c r="J42" i="5"/>
  <c r="L47" i="39"/>
  <c r="M49" i="5"/>
  <c r="I18" i="5"/>
  <c r="J52" i="5"/>
  <c r="L36" i="39"/>
  <c r="L43" i="5"/>
  <c r="K52" i="5"/>
  <c r="M37" i="42"/>
  <c r="M36" i="42" s="1"/>
  <c r="L37" i="42"/>
  <c r="L36" i="42" s="1"/>
  <c r="K47" i="42"/>
  <c r="L7" i="42"/>
  <c r="L6" i="42" s="1"/>
  <c r="I48" i="5"/>
  <c r="H42" i="5"/>
  <c r="I12" i="5"/>
  <c r="I8" i="5" s="1"/>
  <c r="K18" i="5"/>
  <c r="L36" i="43"/>
  <c r="M47" i="43"/>
  <c r="I42" i="5"/>
  <c r="L41" i="5"/>
  <c r="L48" i="43"/>
  <c r="L47" i="43" s="1"/>
  <c r="M13" i="5"/>
  <c r="M12" i="5" s="1"/>
  <c r="M8" i="5" s="1"/>
  <c r="L32" i="5"/>
  <c r="K42" i="5"/>
  <c r="L6" i="43"/>
  <c r="H12" i="5"/>
  <c r="H8" i="5" s="1"/>
  <c r="H38" i="5"/>
  <c r="L29" i="5"/>
  <c r="L25" i="5" s="1"/>
  <c r="I38" i="5"/>
  <c r="I37" i="5" s="1"/>
  <c r="L40" i="5"/>
  <c r="L54" i="5"/>
  <c r="L52" i="5" s="1"/>
  <c r="J50" i="5"/>
  <c r="J48" i="5" s="1"/>
  <c r="J38" i="5"/>
  <c r="J37" i="5" s="1"/>
  <c r="J36" i="5" s="1"/>
  <c r="L46" i="5"/>
  <c r="H37" i="5"/>
  <c r="L13" i="5"/>
  <c r="L50" i="5" s="1"/>
  <c r="L48" i="5" s="1"/>
  <c r="M7" i="46"/>
  <c r="M6" i="46" s="1"/>
  <c r="M47" i="46"/>
  <c r="H48" i="5"/>
  <c r="L48" i="46"/>
  <c r="L47" i="46" s="1"/>
  <c r="L42" i="46"/>
  <c r="L36" i="46" s="1"/>
  <c r="M39" i="5"/>
  <c r="L36" i="48"/>
  <c r="M52" i="48"/>
  <c r="L47" i="48"/>
  <c r="L42" i="48"/>
  <c r="K50" i="5"/>
  <c r="K48" i="5" s="1"/>
  <c r="K38" i="5"/>
  <c r="K37" i="5" s="1"/>
  <c r="K12" i="5"/>
  <c r="K8" i="5" s="1"/>
  <c r="K7" i="5" s="1"/>
  <c r="K6" i="5" s="1"/>
  <c r="M50" i="48"/>
  <c r="M48" i="48" s="1"/>
  <c r="M47" i="48" s="1"/>
  <c r="M12" i="48"/>
  <c r="M8" i="48" s="1"/>
  <c r="M7" i="48" s="1"/>
  <c r="M6" i="48" s="1"/>
  <c r="M38" i="48"/>
  <c r="M37" i="48" s="1"/>
  <c r="M36" i="48" s="1"/>
  <c r="K36" i="48"/>
  <c r="L22" i="5"/>
  <c r="L18" i="5" s="1"/>
  <c r="J7" i="5"/>
  <c r="J6" i="5" s="1"/>
  <c r="M50" i="51"/>
  <c r="M48" i="51" s="1"/>
  <c r="M47" i="51" s="1"/>
  <c r="M12" i="51"/>
  <c r="M8" i="51" s="1"/>
  <c r="M7" i="51" s="1"/>
  <c r="M6" i="51" s="1"/>
  <c r="M22" i="5"/>
  <c r="M18" i="5" s="1"/>
  <c r="M54" i="5"/>
  <c r="M52" i="5" s="1"/>
  <c r="J47" i="5" l="1"/>
  <c r="M25" i="5"/>
  <c r="M42" i="5"/>
  <c r="H7" i="5"/>
  <c r="H6" i="5" s="1"/>
  <c r="H47" i="5"/>
  <c r="K47" i="5"/>
  <c r="I36" i="5"/>
  <c r="H36" i="5"/>
  <c r="I47" i="5"/>
  <c r="K36" i="5"/>
  <c r="I7" i="5"/>
  <c r="I6" i="5" s="1"/>
  <c r="L42" i="5"/>
  <c r="M38" i="5"/>
  <c r="M37" i="5" s="1"/>
  <c r="M36" i="5" s="1"/>
  <c r="M50" i="5"/>
  <c r="M48" i="5" s="1"/>
  <c r="M47" i="5" s="1"/>
  <c r="L38" i="5"/>
  <c r="L37" i="5" s="1"/>
  <c r="L12" i="5"/>
  <c r="L8" i="5" s="1"/>
  <c r="L7" i="5" s="1"/>
  <c r="L6" i="5" s="1"/>
  <c r="L47" i="5"/>
  <c r="M7" i="5"/>
  <c r="M6" i="5" s="1"/>
  <c r="L36" i="5" l="1"/>
</calcChain>
</file>

<file path=xl/comments1.xml><?xml version="1.0" encoding="utf-8"?>
<comments xmlns="http://schemas.openxmlformats.org/spreadsheetml/2006/main">
  <authors>
    <author>Eva Šejnohová</author>
    <author>Šejnohová Eva</author>
  </authors>
  <commentList>
    <comment ref="I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ve VZZ na řá. 41 Provozní dotace a příspěvek je 1 035 407 tis. Kč (univerzita)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238"/>
          </rPr>
          <t>Šejnohová Eva:</t>
        </r>
        <r>
          <rPr>
            <sz val="9"/>
            <color indexed="81"/>
            <rFont val="Tahoma"/>
            <family val="2"/>
            <charset val="238"/>
          </rPr>
          <t xml:space="preserve">
Rozhodnutí MŠMT 2017 NEINV. 579 263 tis. Kč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  <charset val="238"/>
          </rPr>
          <t>Šejnohová Eva:</t>
        </r>
        <r>
          <rPr>
            <sz val="9"/>
            <color indexed="81"/>
            <rFont val="Tahoma"/>
            <family val="2"/>
            <charset val="238"/>
          </rPr>
          <t xml:space="preserve">
Finanční vypořádání 2017 MŠMT příspěvek: 579 263: 1. tab. 579 247+15,540 (2.tab SKM+ZF zahr.studenti)</t>
        </r>
      </text>
    </comment>
  </commentList>
</comments>
</file>

<file path=xl/sharedStrings.xml><?xml version="1.0" encoding="utf-8"?>
<sst xmlns="http://schemas.openxmlformats.org/spreadsheetml/2006/main" count="2161" uniqueCount="255">
  <si>
    <t>č.ř.</t>
  </si>
  <si>
    <t>použito</t>
  </si>
  <si>
    <t xml:space="preserve">v tom: </t>
  </si>
  <si>
    <t>(tis. Kč)</t>
  </si>
  <si>
    <t>Poznámky</t>
  </si>
  <si>
    <t>v tom</t>
  </si>
  <si>
    <t>poskytnuto</t>
  </si>
  <si>
    <t>Název údaje</t>
  </si>
  <si>
    <t>I. Běžné prostředky</t>
  </si>
  <si>
    <t>II. Kapitálové prostředky</t>
  </si>
  <si>
    <t>III. Celkem</t>
  </si>
  <si>
    <r>
      <t xml:space="preserve">poskytnuto </t>
    </r>
    <r>
      <rPr>
        <sz val="8"/>
        <rFont val="Calibri"/>
        <family val="2"/>
        <charset val="238"/>
      </rPr>
      <t>(2)</t>
    </r>
  </si>
  <si>
    <t>v tom:</t>
  </si>
  <si>
    <t>získané přes kapitolu MŠMT</t>
  </si>
  <si>
    <t>dotace spojené se vzdělávací činností</t>
  </si>
  <si>
    <t>dotace na VaV</t>
  </si>
  <si>
    <t xml:space="preserve">       dotace spojené s programy reprodukce majetku</t>
  </si>
  <si>
    <t xml:space="preserve">       příspěvek</t>
  </si>
  <si>
    <t xml:space="preserve">       ostatní dotace</t>
  </si>
  <si>
    <r>
      <t xml:space="preserve">Prostředky z veřejných zdrojů (dotace a příspěvky) národní i zahraniční  </t>
    </r>
    <r>
      <rPr>
        <b/>
        <sz val="8"/>
        <rFont val="Calibri"/>
        <family val="2"/>
        <charset val="238"/>
      </rPr>
      <t>(ř.2+ř.27)</t>
    </r>
  </si>
  <si>
    <r>
      <t xml:space="preserve"> v tom: </t>
    </r>
    <r>
      <rPr>
        <b/>
        <sz val="10"/>
        <rFont val="Calibri"/>
        <family val="2"/>
        <charset val="238"/>
      </rPr>
      <t xml:space="preserve">1. prostředky plynoucí přes (z) veřejné rozpočty ČR   </t>
    </r>
    <r>
      <rPr>
        <b/>
        <sz val="8"/>
        <rFont val="Calibri"/>
        <family val="2"/>
        <charset val="238"/>
      </rPr>
      <t>(ř.3+ř.13+ř.20)</t>
    </r>
  </si>
  <si>
    <r>
      <t xml:space="preserve">získané přes kapitolu MŠMT  </t>
    </r>
    <r>
      <rPr>
        <sz val="8"/>
        <rFont val="Calibri"/>
        <family val="2"/>
        <charset val="238"/>
      </rPr>
      <t>(ř.4+ř.7)</t>
    </r>
  </si>
  <si>
    <r>
      <t xml:space="preserve">dotace ostatní  </t>
    </r>
    <r>
      <rPr>
        <sz val="8"/>
        <rFont val="Calibri"/>
        <family val="2"/>
        <charset val="238"/>
      </rPr>
      <t>(ř.8+ř.12)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</si>
  <si>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(ř.9+ř.10+ř.11)</t>
    </r>
  </si>
  <si>
    <r>
      <t xml:space="preserve">získané přes ostatní kapitoly státního rozpočtu  </t>
    </r>
    <r>
      <rPr>
        <sz val="8"/>
        <rFont val="Calibri"/>
        <family val="2"/>
        <charset val="238"/>
      </rPr>
      <t>(ř.14+ř.17)</t>
    </r>
  </si>
  <si>
    <r>
      <t xml:space="preserve">dotace na operační programy EU  </t>
    </r>
    <r>
      <rPr>
        <sz val="8"/>
        <rFont val="Calibri"/>
        <family val="2"/>
        <charset val="238"/>
      </rPr>
      <t>(ř.15+ř.16)</t>
    </r>
  </si>
  <si>
    <r>
      <t xml:space="preserve">dotace ostatní  </t>
    </r>
    <r>
      <rPr>
        <sz val="8"/>
        <rFont val="Calibri"/>
        <family val="2"/>
        <charset val="238"/>
      </rPr>
      <t>(ř.18+ř.19)</t>
    </r>
  </si>
  <si>
    <r>
      <t xml:space="preserve">získané přes územní rozpočty  </t>
    </r>
    <r>
      <rPr>
        <sz val="8"/>
        <rFont val="Calibri"/>
        <family val="2"/>
        <charset val="238"/>
      </rPr>
      <t>(ř.21+ř.24)</t>
    </r>
  </si>
  <si>
    <r>
      <t xml:space="preserve">dotace na operační programy EU  </t>
    </r>
    <r>
      <rPr>
        <sz val="8"/>
        <rFont val="Calibri"/>
        <family val="2"/>
        <charset val="238"/>
      </rPr>
      <t>(ř.22+ř.23)</t>
    </r>
  </si>
  <si>
    <r>
      <t xml:space="preserve">v tom: </t>
    </r>
    <r>
      <rPr>
        <b/>
        <sz val="10"/>
        <rFont val="Calibri"/>
        <family val="2"/>
        <charset val="238"/>
      </rPr>
      <t xml:space="preserve">2. veřejné prostředky ze zahraničí </t>
    </r>
    <r>
      <rPr>
        <sz val="10"/>
        <rFont val="Calibri"/>
        <family val="2"/>
        <charset val="238"/>
      </rPr>
      <t xml:space="preserve">(získané přímo VVŠ)  </t>
    </r>
    <r>
      <rPr>
        <sz val="8"/>
        <rFont val="Calibri"/>
        <family val="2"/>
        <charset val="238"/>
      </rPr>
      <t>(ř.28+ř.29)</t>
    </r>
  </si>
  <si>
    <r>
      <t xml:space="preserve">SOUHRN 1 </t>
    </r>
    <r>
      <rPr>
        <sz val="8"/>
        <rFont val="Calibri"/>
        <family val="2"/>
        <charset val="238"/>
      </rPr>
      <t>(4)  (ř.31+ř.36)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</si>
  <si>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(ř.32+ř.33+ř.34+ř.35)</t>
    </r>
  </si>
  <si>
    <r>
      <t xml:space="preserve">získané přes kapitolu MŠMT  </t>
    </r>
    <r>
      <rPr>
        <sz val="8"/>
        <rFont val="Calibri"/>
        <family val="2"/>
        <charset val="238"/>
      </rPr>
      <t>(ř.5+ř.8)</t>
    </r>
  </si>
  <si>
    <r>
      <t xml:space="preserve">získané přes ostatní kapitoly státního rozpočtu </t>
    </r>
    <r>
      <rPr>
        <sz val="8"/>
        <rFont val="Calibri"/>
        <family val="2"/>
        <charset val="238"/>
      </rPr>
      <t xml:space="preserve"> (ř.15+ř.18)</t>
    </r>
  </si>
  <si>
    <r>
      <t xml:space="preserve">získané přes územní rozpočty  </t>
    </r>
    <r>
      <rPr>
        <sz val="8"/>
        <rFont val="Calibri"/>
        <family val="2"/>
        <charset val="238"/>
      </rPr>
      <t xml:space="preserve"> (ř.22+ř.25)</t>
    </r>
  </si>
  <si>
    <r>
      <t xml:space="preserve">veřejné prostředky ze zahraničí (získané přímo VVŠ) </t>
    </r>
    <r>
      <rPr>
        <sz val="8"/>
        <rFont val="Calibri"/>
        <family val="2"/>
        <charset val="238"/>
      </rPr>
      <t xml:space="preserve"> (ř.28)</t>
    </r>
  </si>
  <si>
    <r>
      <t xml:space="preserve">dotace na VaV  </t>
    </r>
    <r>
      <rPr>
        <sz val="8"/>
        <rFont val="Calibri"/>
        <family val="2"/>
        <charset val="238"/>
      </rPr>
      <t>(ř.37+ř.38+ř.39+ř.40)</t>
    </r>
  </si>
  <si>
    <r>
      <t xml:space="preserve">získané přes kapitolu MŠMT  </t>
    </r>
    <r>
      <rPr>
        <sz val="8"/>
        <rFont val="Calibri"/>
        <family val="2"/>
        <charset val="238"/>
      </rPr>
      <t>(ř.6+ř.12)</t>
    </r>
  </si>
  <si>
    <r>
      <t xml:space="preserve">získané přes ostatní kapitoly státního rozpočtu  </t>
    </r>
    <r>
      <rPr>
        <sz val="8"/>
        <rFont val="Calibri"/>
        <family val="2"/>
        <charset val="238"/>
      </rPr>
      <t>(ř.16+ř.19)</t>
    </r>
  </si>
  <si>
    <r>
      <t xml:space="preserve">získané přes územní rozpočty </t>
    </r>
    <r>
      <rPr>
        <sz val="8"/>
        <rFont val="Calibri"/>
        <family val="2"/>
        <charset val="238"/>
      </rPr>
      <t>(ř.23+ř.26)</t>
    </r>
  </si>
  <si>
    <r>
      <t xml:space="preserve">veřejné prostředky ze zahraničí (získané přímo VVŠ) </t>
    </r>
    <r>
      <rPr>
        <sz val="8"/>
        <rFont val="Calibri"/>
        <family val="2"/>
        <charset val="238"/>
      </rPr>
      <t>(ř.29)</t>
    </r>
  </si>
  <si>
    <r>
      <t xml:space="preserve">SOUHRN 2  </t>
    </r>
    <r>
      <rPr>
        <b/>
        <sz val="8"/>
        <rFont val="Calibri"/>
        <family val="2"/>
        <charset val="238"/>
      </rPr>
      <t>(ř.42+ř.46)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</si>
  <si>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(ř.43+ř.44+ř.45)</t>
    </r>
  </si>
  <si>
    <r>
      <t xml:space="preserve">dotace ostatní  </t>
    </r>
    <r>
      <rPr>
        <sz val="8"/>
        <rFont val="Calibri"/>
        <family val="2"/>
        <charset val="238"/>
      </rPr>
      <t>(ř.8+ř.18+ř.25)</t>
    </r>
  </si>
  <si>
    <r>
      <t xml:space="preserve">veřejné prostředky ze zahraničí (získané přímo VVŠ)  </t>
    </r>
    <r>
      <rPr>
        <sz val="8"/>
        <rFont val="Calibri"/>
        <family val="2"/>
        <charset val="238"/>
      </rPr>
      <t>(ř.28)</t>
    </r>
  </si>
  <si>
    <r>
      <t xml:space="preserve">dotace na VaV </t>
    </r>
    <r>
      <rPr>
        <sz val="8"/>
        <rFont val="Calibri"/>
        <family val="2"/>
        <charset val="238"/>
      </rPr>
      <t xml:space="preserve"> (ř.47+ř.48+ř.49)</t>
    </r>
  </si>
  <si>
    <r>
      <t xml:space="preserve">dotace ostatní </t>
    </r>
    <r>
      <rPr>
        <sz val="8"/>
        <rFont val="Calibri"/>
        <family val="2"/>
        <charset val="238"/>
      </rPr>
      <t xml:space="preserve"> (ř.12+ř.19+ř.26)</t>
    </r>
  </si>
  <si>
    <r>
      <t xml:space="preserve">veřejné prostředky ze zahraničí (získané přímo VVŠ)   </t>
    </r>
    <r>
      <rPr>
        <sz val="8"/>
        <rFont val="Calibri"/>
        <family val="2"/>
        <charset val="238"/>
      </rPr>
      <t>(ř.29)</t>
    </r>
  </si>
  <si>
    <r>
      <rPr>
        <sz val="8"/>
        <rFont val="Calibri"/>
        <family val="2"/>
        <charset val="238"/>
      </rPr>
      <t>(1)</t>
    </r>
    <r>
      <rPr>
        <sz val="10"/>
        <rFont val="Calibri"/>
        <family val="2"/>
        <charset val="238"/>
      </rPr>
      <t xml:space="preserve"> Tato tabulka zahrnuje všechny veřejné zdroje vysoké školy, tedy včetně finančních prostředků souvisejících s hospodařením Kolejí a menz (KaM) a Vysokoškolských zemědělských a lesních statků (VZaLS).</t>
    </r>
  </si>
  <si>
    <r>
      <rPr>
        <sz val="8"/>
        <rFont val="Calibri"/>
        <family val="2"/>
        <charset val="238"/>
      </rPr>
      <t>(2)</t>
    </r>
    <r>
      <rPr>
        <sz val="10"/>
        <rFont val="Calibri"/>
        <family val="2"/>
        <charset val="238"/>
      </rPr>
      <t xml:space="preserve"> Jedná se o finanční prostředky poskytnuté  vysoké škole rozhodnutím (sloupec 1, 3, 5) a použité na určitý účel v souladu s rozhodnutím (sloupec 2, 4, 6). 
</t>
    </r>
    <r>
      <rPr>
        <u/>
        <sz val="10"/>
        <rFont val="Calibri"/>
        <family val="2"/>
        <charset val="238"/>
      </rPr>
      <t>Poskytnuto</t>
    </r>
    <r>
      <rPr>
        <sz val="10"/>
        <rFont val="Calibri"/>
        <family val="2"/>
        <charset val="238"/>
      </rPr>
      <t xml:space="preserve">: jedná se o finanční prostředky, které vysoká škola v daném kalendářním roce získala na základě rozhodnutí. </t>
    </r>
    <r>
      <rPr>
        <u/>
        <sz val="10"/>
        <rFont val="Calibri"/>
        <family val="2"/>
        <charset val="238"/>
      </rPr>
      <t>Použito</t>
    </r>
    <r>
      <rPr>
        <sz val="10"/>
        <rFont val="Calibri"/>
        <family val="2"/>
        <charset val="238"/>
      </rPr>
      <t>: jedná se o finanční prostředky, které VŠ v daném kalendářním roce použila na účel v souladu s rozhodnutím.</t>
    </r>
  </si>
  <si>
    <r>
      <t xml:space="preserve">dotace na programy strukturálních fondů </t>
    </r>
    <r>
      <rPr>
        <sz val="8"/>
        <rFont val="Calibri"/>
        <family val="2"/>
        <charset val="238"/>
      </rPr>
      <t xml:space="preserve">(3) </t>
    </r>
    <r>
      <rPr>
        <sz val="8"/>
        <rFont val="Calibri"/>
        <family val="2"/>
        <charset val="238"/>
      </rPr>
      <t xml:space="preserve"> (ř.5+ř.6)</t>
    </r>
  </si>
  <si>
    <r>
      <t xml:space="preserve">dotace na programy strukturálních fondů </t>
    </r>
    <r>
      <rPr>
        <sz val="8"/>
        <rFont val="Calibri"/>
        <family val="2"/>
        <charset val="238"/>
      </rPr>
      <t>(ř.5+ř.15+ř.22)</t>
    </r>
  </si>
  <si>
    <r>
      <t>dotace na programy strukturálních fondů</t>
    </r>
    <r>
      <rPr>
        <sz val="8"/>
        <rFont val="Calibri"/>
        <family val="2"/>
        <charset val="238"/>
      </rPr>
      <t xml:space="preserve">  (ř.6+ř.16+ř.23)</t>
    </r>
  </si>
  <si>
    <r>
      <t xml:space="preserve">dotace ostatní  </t>
    </r>
    <r>
      <rPr>
        <sz val="8"/>
        <rFont val="Calibri"/>
        <family val="2"/>
        <charset val="238"/>
      </rPr>
      <t>(ř.25+ř.26)</t>
    </r>
  </si>
  <si>
    <r>
      <t xml:space="preserve">Tabulka 5   Veřejné zdroje financování VVŠ: prostředky poskytnuté a prostředky použité </t>
    </r>
    <r>
      <rPr>
        <sz val="8"/>
        <rFont val="Calibri"/>
        <family val="2"/>
        <charset val="238"/>
      </rPr>
      <t>(1)</t>
    </r>
  </si>
  <si>
    <r>
      <rPr>
        <sz val="8"/>
        <rFont val="Calibri"/>
        <family val="2"/>
        <charset val="238"/>
      </rPr>
      <t>(3)</t>
    </r>
    <r>
      <rPr>
        <sz val="10"/>
        <rFont val="Calibri"/>
        <family val="2"/>
        <charset val="238"/>
      </rPr>
      <t xml:space="preserve"> Jedná se o veřejné prostředky na financování projektů strukturálních fondů, zahrnuje všechny veřejné prostředky (jak evropskou, tak českou část spolufinancování).</t>
    </r>
  </si>
  <si>
    <r>
      <rPr>
        <sz val="8"/>
        <rFont val="Calibri"/>
        <family val="2"/>
        <charset val="238"/>
      </rPr>
      <t xml:space="preserve">(4) </t>
    </r>
    <r>
      <rPr>
        <sz val="10"/>
        <rFont val="Calibri"/>
        <family val="2"/>
        <charset val="238"/>
      </rPr>
      <t>Část tabulky Souhrn 1 a Souhrn 2 slouží k třídění údajů uvedených v předchozích řádcích tabulky 5.</t>
    </r>
  </si>
  <si>
    <t>tis. Kč</t>
  </si>
  <si>
    <t>poskytnuto (2)</t>
  </si>
  <si>
    <t>získané přes kapitolu MŠMT  (ř.4+ř.7)</t>
  </si>
  <si>
    <t>dotace na programy strukturálních fondů (3)  (ř.5+ř.6)</t>
  </si>
  <si>
    <t>dotace ostatní  (ř.8+ř.12)</t>
  </si>
  <si>
    <t>dotace spojené se vzdělávací činností  (ř.9+ř.10+ř.11)</t>
  </si>
  <si>
    <t>získané přes ostatní kapitoly státního rozpočtu  (ř.14+ř.17)</t>
  </si>
  <si>
    <t>dotace na operační programy EU  (ř.15+ř.16)</t>
  </si>
  <si>
    <t>dotace ostatní  (ř.18+ř.19)</t>
  </si>
  <si>
    <t>získané přes územní rozpočty  (ř.21+ř.24)</t>
  </si>
  <si>
    <t>dotace na operační programy EU  (ř.22+ř.23)</t>
  </si>
  <si>
    <t>dotace ostatní  (ř.25+ř.26)</t>
  </si>
  <si>
    <t>dotace spojené se vzdělávací činností  (ř.32+ř.33+ř.34+ř.35)</t>
  </si>
  <si>
    <t>získané přes kapitolu MŠMT  (ř.5+ř.8)</t>
  </si>
  <si>
    <t>získané přes ostatní kapitoly státního rozpočtu  (ř.15+ř.18)</t>
  </si>
  <si>
    <t>získané přes územní rozpočty   (ř.22+ř.25)</t>
  </si>
  <si>
    <t>veřejné prostředky ze zahraničí (získané přímo VVŠ)  (ř.28)</t>
  </si>
  <si>
    <t>dotace na VaV  (ř.37+ř.38+ř.39+ř.40)</t>
  </si>
  <si>
    <t>získané přes kapitolu MŠMT  (ř.6+ř.12)</t>
  </si>
  <si>
    <t>získané přes ostatní kapitoly státního rozpočtu  (ř.16+ř.19)</t>
  </si>
  <si>
    <t>získané přes územní rozpočty (ř.23+ř.26)</t>
  </si>
  <si>
    <t>veřejné prostředky ze zahraničí (získané přímo VVŠ) (ř.29)</t>
  </si>
  <si>
    <t>SOUHRN 2  (ř.42+ř.46)</t>
  </si>
  <si>
    <t>dotace spojené se vzdělávací činností  (ř.43+ř.44+ř.45)</t>
  </si>
  <si>
    <t>dotace na programy strukturálních fondů (ř.5+ř.15+ř.22)</t>
  </si>
  <si>
    <t>dotace ostatní  (ř.8+ř.18+ř.25)</t>
  </si>
  <si>
    <t>dotace na VaV  (ř.47+ř.48+ř.49)</t>
  </si>
  <si>
    <t>dotace na programy strukturálních fondů  (ř.6+ř.16+ř.23)</t>
  </si>
  <si>
    <t>dotace ostatní  (ř.12+ř.19+ř.26)</t>
  </si>
  <si>
    <t>veřejné prostředky ze zahraničí (získané přímo VVŠ)   (ř.29)</t>
  </si>
  <si>
    <r>
      <t xml:space="preserve">Tabulka 5   Veřejné zdroje financování VVŠ: prostředky poskytnuté a prostředky použité </t>
    </r>
    <r>
      <rPr>
        <sz val="20"/>
        <rFont val="Calibri"/>
        <family val="2"/>
        <charset val="238"/>
      </rPr>
      <t>(1)</t>
    </r>
  </si>
  <si>
    <r>
      <t xml:space="preserve">Prostředky z veřejných zdrojů (dotace a příspěvky) národní i zahr. </t>
    </r>
    <r>
      <rPr>
        <b/>
        <sz val="12"/>
        <rFont val="Calibri"/>
        <family val="2"/>
        <charset val="238"/>
      </rPr>
      <t>(ř.2+ř.27)</t>
    </r>
  </si>
  <si>
    <r>
      <t xml:space="preserve"> v tom: </t>
    </r>
    <r>
      <rPr>
        <b/>
        <sz val="12"/>
        <rFont val="Calibri"/>
        <family val="2"/>
        <charset val="238"/>
      </rPr>
      <t>1. prostředky plynoucí přes (z) veřejné rozpočty ČR   (ř.3+ř.13+ř.20)</t>
    </r>
  </si>
  <si>
    <r>
      <t xml:space="preserve">získané přes kapitolu MŠMT  </t>
    </r>
    <r>
      <rPr>
        <sz val="12"/>
        <rFont val="Calibri"/>
        <family val="2"/>
        <charset val="238"/>
      </rPr>
      <t>(ř.4+ř.7)</t>
    </r>
  </si>
  <si>
    <r>
      <t xml:space="preserve">dotace na programy strukturálních fondů </t>
    </r>
    <r>
      <rPr>
        <sz val="12"/>
        <rFont val="Calibri"/>
        <family val="2"/>
        <charset val="238"/>
      </rPr>
      <t>(3)  (ř.5+ř.6)</t>
    </r>
  </si>
  <si>
    <r>
      <t xml:space="preserve">dotace ostatní  </t>
    </r>
    <r>
      <rPr>
        <sz val="12"/>
        <rFont val="Calibri"/>
        <family val="2"/>
        <charset val="238"/>
      </rPr>
      <t>(ř.8+ř.12)</t>
    </r>
  </si>
  <si>
    <r>
      <t xml:space="preserve">dotace spojené se vzdělávací činností  </t>
    </r>
    <r>
      <rPr>
        <sz val="12"/>
        <rFont val="Calibri"/>
        <family val="2"/>
        <charset val="238"/>
      </rPr>
      <t>(ř.9+ř.10+ř.11)</t>
    </r>
  </si>
  <si>
    <r>
      <t xml:space="preserve">získané přes ostatní kapitoly státního rozpočtu  </t>
    </r>
    <r>
      <rPr>
        <sz val="12"/>
        <rFont val="Calibri"/>
        <family val="2"/>
        <charset val="238"/>
      </rPr>
      <t>(ř.14+ř.17)</t>
    </r>
  </si>
  <si>
    <r>
      <t xml:space="preserve">dotace na operační programy EU  </t>
    </r>
    <r>
      <rPr>
        <sz val="12"/>
        <rFont val="Calibri"/>
        <family val="2"/>
        <charset val="238"/>
      </rPr>
      <t>(ř.15+ř.16)</t>
    </r>
  </si>
  <si>
    <r>
      <t xml:space="preserve">dotace ostatní  </t>
    </r>
    <r>
      <rPr>
        <sz val="12"/>
        <rFont val="Calibri"/>
        <family val="2"/>
        <charset val="238"/>
      </rPr>
      <t>(ř.18+ř.19)</t>
    </r>
  </si>
  <si>
    <r>
      <t xml:space="preserve">získané přes územní rozpočty  </t>
    </r>
    <r>
      <rPr>
        <sz val="12"/>
        <rFont val="Calibri"/>
        <family val="2"/>
        <charset val="238"/>
      </rPr>
      <t>(ř.21+ř.24)</t>
    </r>
  </si>
  <si>
    <r>
      <t xml:space="preserve">dotace na operační programy EU  </t>
    </r>
    <r>
      <rPr>
        <sz val="12"/>
        <rFont val="Calibri"/>
        <family val="2"/>
        <charset val="238"/>
      </rPr>
      <t>(ř.22+ř.23)</t>
    </r>
  </si>
  <si>
    <r>
      <t xml:space="preserve">dotace ostatní  </t>
    </r>
    <r>
      <rPr>
        <sz val="12"/>
        <rFont val="Calibri"/>
        <family val="2"/>
        <charset val="238"/>
      </rPr>
      <t>(ř.25+ř.26)</t>
    </r>
  </si>
  <si>
    <r>
      <t xml:space="preserve">v tom: </t>
    </r>
    <r>
      <rPr>
        <b/>
        <sz val="12"/>
        <rFont val="Calibri"/>
        <family val="2"/>
        <charset val="238"/>
      </rPr>
      <t xml:space="preserve">2. veřejné prostředky ze zahraničí </t>
    </r>
    <r>
      <rPr>
        <sz val="12"/>
        <rFont val="Calibri"/>
        <family val="2"/>
        <charset val="238"/>
      </rPr>
      <t>(získané přímo VVŠ)  (ř.28+ř.29)</t>
    </r>
  </si>
  <si>
    <r>
      <t xml:space="preserve">SOUHRN 1 </t>
    </r>
    <r>
      <rPr>
        <sz val="12"/>
        <rFont val="Calibri"/>
        <family val="2"/>
        <charset val="238"/>
      </rPr>
      <t>(4)  (ř.31+ř.36)</t>
    </r>
  </si>
  <si>
    <r>
      <t xml:space="preserve">dotace spojené se vzdělávací činností  </t>
    </r>
    <r>
      <rPr>
        <sz val="12"/>
        <rFont val="Calibri"/>
        <family val="2"/>
        <charset val="238"/>
      </rPr>
      <t>(ř.32+ř.33+ř.34+ř.35)</t>
    </r>
  </si>
  <si>
    <r>
      <t xml:space="preserve">získané přes kapitolu MŠMT  </t>
    </r>
    <r>
      <rPr>
        <sz val="12"/>
        <rFont val="Calibri"/>
        <family val="2"/>
        <charset val="238"/>
      </rPr>
      <t>(ř.5+ř.8)</t>
    </r>
  </si>
  <si>
    <r>
      <t xml:space="preserve">získané přes ostatní kapitoly státního rozpočtu </t>
    </r>
    <r>
      <rPr>
        <sz val="12"/>
        <rFont val="Calibri"/>
        <family val="2"/>
        <charset val="238"/>
      </rPr>
      <t xml:space="preserve"> (ř.15+ř.18)</t>
    </r>
  </si>
  <si>
    <r>
      <t xml:space="preserve">získané přes územní rozpočty  </t>
    </r>
    <r>
      <rPr>
        <sz val="12"/>
        <rFont val="Calibri"/>
        <family val="2"/>
        <charset val="238"/>
      </rPr>
      <t xml:space="preserve"> (ř.22+ř.25)</t>
    </r>
  </si>
  <si>
    <r>
      <t xml:space="preserve">veřejné prostředky ze zahraničí (získané přímo VVŠ) </t>
    </r>
    <r>
      <rPr>
        <sz val="12"/>
        <rFont val="Calibri"/>
        <family val="2"/>
        <charset val="238"/>
      </rPr>
      <t xml:space="preserve"> (ř.28)</t>
    </r>
  </si>
  <si>
    <r>
      <t xml:space="preserve">dotace na VaV  </t>
    </r>
    <r>
      <rPr>
        <sz val="12"/>
        <rFont val="Calibri"/>
        <family val="2"/>
        <charset val="238"/>
      </rPr>
      <t>(ř.37+ř.38+ř.39+ř.40)</t>
    </r>
  </si>
  <si>
    <r>
      <t xml:space="preserve">získané přes kapitolu MŠMT  </t>
    </r>
    <r>
      <rPr>
        <sz val="12"/>
        <rFont val="Calibri"/>
        <family val="2"/>
        <charset val="238"/>
      </rPr>
      <t>(ř.6+ř.12)</t>
    </r>
  </si>
  <si>
    <r>
      <t xml:space="preserve">získané přes ostatní kapitoly státního rozpočtu  </t>
    </r>
    <r>
      <rPr>
        <sz val="12"/>
        <rFont val="Calibri"/>
        <family val="2"/>
        <charset val="238"/>
      </rPr>
      <t>(ř.16+ř.19)</t>
    </r>
  </si>
  <si>
    <r>
      <t xml:space="preserve">získané přes územní rozpočty </t>
    </r>
    <r>
      <rPr>
        <sz val="12"/>
        <rFont val="Calibri"/>
        <family val="2"/>
        <charset val="238"/>
      </rPr>
      <t>(ř.23+ř.26)</t>
    </r>
  </si>
  <si>
    <r>
      <t xml:space="preserve">veřejné prostředky ze zahraničí (získané přímo VVŠ) </t>
    </r>
    <r>
      <rPr>
        <sz val="12"/>
        <rFont val="Calibri"/>
        <family val="2"/>
        <charset val="238"/>
      </rPr>
      <t>(ř.29)</t>
    </r>
  </si>
  <si>
    <r>
      <t xml:space="preserve">SOUHRN 2  </t>
    </r>
    <r>
      <rPr>
        <b/>
        <sz val="12"/>
        <rFont val="Calibri"/>
        <family val="2"/>
        <charset val="238"/>
      </rPr>
      <t>(ř.42+ř.46)</t>
    </r>
  </si>
  <si>
    <r>
      <t xml:space="preserve">dotace spojené se vzdělávací činností  </t>
    </r>
    <r>
      <rPr>
        <sz val="12"/>
        <rFont val="Calibri"/>
        <family val="2"/>
        <charset val="238"/>
      </rPr>
      <t>(ř.43+ř.44+ř.45)</t>
    </r>
  </si>
  <si>
    <r>
      <t xml:space="preserve">dotace na programy strukturálních fondů </t>
    </r>
    <r>
      <rPr>
        <sz val="12"/>
        <rFont val="Calibri"/>
        <family val="2"/>
        <charset val="238"/>
      </rPr>
      <t>(ř.5+ř.15+ř.22)</t>
    </r>
  </si>
  <si>
    <r>
      <t xml:space="preserve">dotace ostatní  </t>
    </r>
    <r>
      <rPr>
        <sz val="12"/>
        <rFont val="Calibri"/>
        <family val="2"/>
        <charset val="238"/>
      </rPr>
      <t>(ř.8+ř.18+ř.25)</t>
    </r>
  </si>
  <si>
    <r>
      <t xml:space="preserve">veřejné prostředky ze zahraničí (získané přímo VVŠ)  </t>
    </r>
    <r>
      <rPr>
        <sz val="12"/>
        <rFont val="Calibri"/>
        <family val="2"/>
        <charset val="238"/>
      </rPr>
      <t>(ř.28)</t>
    </r>
  </si>
  <si>
    <r>
      <t xml:space="preserve">dotace na VaV </t>
    </r>
    <r>
      <rPr>
        <sz val="12"/>
        <rFont val="Calibri"/>
        <family val="2"/>
        <charset val="238"/>
      </rPr>
      <t xml:space="preserve"> (ř.47+ř.48+ř.49)</t>
    </r>
  </si>
  <si>
    <r>
      <t>dotace na programy strukturálních fondů</t>
    </r>
    <r>
      <rPr>
        <sz val="12"/>
        <rFont val="Calibri"/>
        <family val="2"/>
        <charset val="238"/>
      </rPr>
      <t xml:space="preserve">  (ř.6+ř.16+ř.23)</t>
    </r>
  </si>
  <si>
    <r>
      <t xml:space="preserve">dotace ostatní </t>
    </r>
    <r>
      <rPr>
        <sz val="12"/>
        <rFont val="Calibri"/>
        <family val="2"/>
        <charset val="238"/>
      </rPr>
      <t xml:space="preserve"> (ř.12+ř.19+ř.26)</t>
    </r>
  </si>
  <si>
    <r>
      <t xml:space="preserve">veřejné prostředky ze zahraničí (získané přímo VVŠ)   </t>
    </r>
    <r>
      <rPr>
        <sz val="12"/>
        <rFont val="Calibri"/>
        <family val="2"/>
        <charset val="238"/>
      </rPr>
      <t>(ř.29)</t>
    </r>
  </si>
  <si>
    <r>
      <t>Tabulka 5   Veřejné zdroje financování VVŠ: prostředky poskytnuté a prostředky použité v roce 2017</t>
    </r>
    <r>
      <rPr>
        <sz val="8"/>
        <rFont val="Calibri"/>
        <family val="2"/>
        <charset val="238"/>
      </rPr>
      <t>(1)</t>
    </r>
  </si>
  <si>
    <r>
      <t xml:space="preserve">Prostředky z veřejných zdrojů (dotace a příspěvky) národní i zahraniční  </t>
    </r>
    <r>
      <rPr>
        <b/>
        <sz val="8"/>
        <rFont val="Calibri"/>
        <family val="2"/>
        <charset val="238"/>
      </rPr>
      <t>(ř.2+ř.27)</t>
    </r>
  </si>
  <si>
    <r>
      <t xml:space="preserve">získané přes kapitolu MŠMT  </t>
    </r>
    <r>
      <rPr>
        <sz val="8"/>
        <rFont val="Calibri"/>
        <family val="2"/>
        <charset val="238"/>
      </rPr>
      <t>(ř.4+ř.7)</t>
    </r>
  </si>
  <si>
    <r>
      <t xml:space="preserve">dotace na programy strukturálních fondů </t>
    </r>
    <r>
      <rPr>
        <sz val="8"/>
        <rFont val="Calibri"/>
        <family val="2"/>
        <charset val="238"/>
      </rPr>
      <t xml:space="preserve">(3) </t>
    </r>
    <r>
      <rPr>
        <sz val="8"/>
        <rFont val="Calibri"/>
        <family val="2"/>
        <charset val="238"/>
      </rPr>
      <t xml:space="preserve"> (ř.5+ř.6)</t>
    </r>
  </si>
  <si>
    <r>
      <t xml:space="preserve">dotace ostatní  </t>
    </r>
    <r>
      <rPr>
        <sz val="8"/>
        <rFont val="Calibri"/>
        <family val="2"/>
        <charset val="238"/>
      </rPr>
      <t>(ř.8+ř.12)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</si>
  <si>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(ř.9+ř.10+ř.11)</t>
    </r>
  </si>
  <si>
    <r>
      <t xml:space="preserve">získané přes ostatní kapitoly státního rozpočtu  </t>
    </r>
    <r>
      <rPr>
        <sz val="8"/>
        <rFont val="Calibri"/>
        <family val="2"/>
        <charset val="238"/>
      </rPr>
      <t>(ř.14+ř.17)</t>
    </r>
  </si>
  <si>
    <r>
      <t xml:space="preserve">dotace na operační programy EU  </t>
    </r>
    <r>
      <rPr>
        <sz val="8"/>
        <rFont val="Calibri"/>
        <family val="2"/>
        <charset val="238"/>
      </rPr>
      <t>(ř.15+ř.16)</t>
    </r>
  </si>
  <si>
    <r>
      <t xml:space="preserve">dotace ostatní  </t>
    </r>
    <r>
      <rPr>
        <sz val="8"/>
        <rFont val="Calibri"/>
        <family val="2"/>
        <charset val="238"/>
      </rPr>
      <t>(ř.18+ř.19)</t>
    </r>
  </si>
  <si>
    <r>
      <t xml:space="preserve">získané přes územní rozpočty a ostatní poskytovatele  </t>
    </r>
    <r>
      <rPr>
        <sz val="8"/>
        <rFont val="Calibri"/>
        <family val="2"/>
        <charset val="238"/>
      </rPr>
      <t>(ř.21+ř.24)</t>
    </r>
  </si>
  <si>
    <r>
      <t xml:space="preserve">dotace na operační programy EU  </t>
    </r>
    <r>
      <rPr>
        <sz val="8"/>
        <rFont val="Calibri"/>
        <family val="2"/>
        <charset val="238"/>
      </rPr>
      <t>(ř.22+ř.23)</t>
    </r>
  </si>
  <si>
    <r>
      <t xml:space="preserve">dotace ostatní  </t>
    </r>
    <r>
      <rPr>
        <sz val="8"/>
        <rFont val="Calibri"/>
        <family val="2"/>
        <charset val="238"/>
      </rPr>
      <t>(ř.25+ř.26)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</si>
  <si>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(ř.32+ř.33+ř.34+ř.35)</t>
    </r>
  </si>
  <si>
    <r>
      <t xml:space="preserve">získané přes kapitolu MŠMT  </t>
    </r>
    <r>
      <rPr>
        <sz val="8"/>
        <rFont val="Calibri"/>
        <family val="2"/>
        <charset val="238"/>
      </rPr>
      <t>(ř.5+ř.8)</t>
    </r>
  </si>
  <si>
    <r>
      <t xml:space="preserve">získané přes ostatní kapitoly státního rozpočtu </t>
    </r>
    <r>
      <rPr>
        <sz val="8"/>
        <rFont val="Calibri"/>
        <family val="2"/>
        <charset val="238"/>
      </rPr>
      <t xml:space="preserve"> (ř.15+ř.18)</t>
    </r>
  </si>
  <si>
    <r>
      <t xml:space="preserve">získané přes územní rozpočty a ost. poskytovatele </t>
    </r>
    <r>
      <rPr>
        <sz val="8"/>
        <rFont val="Calibri"/>
        <family val="2"/>
        <charset val="238"/>
      </rPr>
      <t xml:space="preserve"> (ř.22+ř.25)</t>
    </r>
  </si>
  <si>
    <r>
      <t xml:space="preserve">veřejné prostředky ze zahraničí (získané přímo VVŠ) </t>
    </r>
    <r>
      <rPr>
        <sz val="8"/>
        <rFont val="Calibri"/>
        <family val="2"/>
        <charset val="238"/>
      </rPr>
      <t xml:space="preserve"> (ř.28)</t>
    </r>
  </si>
  <si>
    <r>
      <t xml:space="preserve">dotace na VaV  </t>
    </r>
    <r>
      <rPr>
        <sz val="8"/>
        <rFont val="Calibri"/>
        <family val="2"/>
        <charset val="238"/>
      </rPr>
      <t>(ř.37+ř.38+ř.39+ř.40)</t>
    </r>
  </si>
  <si>
    <r>
      <t xml:space="preserve">získané přes kapitolu MŠMT  </t>
    </r>
    <r>
      <rPr>
        <sz val="8"/>
        <rFont val="Calibri"/>
        <family val="2"/>
        <charset val="238"/>
      </rPr>
      <t>(ř.6+ř.12)</t>
    </r>
  </si>
  <si>
    <r>
      <t xml:space="preserve">získané přes ostatní kapitoly státního rozpočtu  </t>
    </r>
    <r>
      <rPr>
        <sz val="8"/>
        <rFont val="Calibri"/>
        <family val="2"/>
        <charset val="238"/>
      </rPr>
      <t>(ř.16+ř.19)</t>
    </r>
  </si>
  <si>
    <r>
      <t xml:space="preserve">získané přes územní rozpočty a ostatní poskytovatele </t>
    </r>
    <r>
      <rPr>
        <sz val="8"/>
        <rFont val="Calibri"/>
        <family val="2"/>
        <charset val="238"/>
      </rPr>
      <t>(ř.23+ř.26)</t>
    </r>
  </si>
  <si>
    <r>
      <t xml:space="preserve">veřejné prostředky ze zahraničí (získané přímo VVŠ) </t>
    </r>
    <r>
      <rPr>
        <sz val="8"/>
        <rFont val="Calibri"/>
        <family val="2"/>
        <charset val="238"/>
      </rPr>
      <t>(ř.29)</t>
    </r>
  </si>
  <si>
    <r>
      <t xml:space="preserve">SOUHRN 2  </t>
    </r>
    <r>
      <rPr>
        <b/>
        <sz val="8"/>
        <rFont val="Calibri"/>
        <family val="2"/>
        <charset val="238"/>
      </rPr>
      <t>(ř.42+ř.46)</t>
    </r>
  </si>
  <si>
    <r>
      <t xml:space="preserve">dotace spojené se vzdělávací činností  </t>
    </r>
    <r>
      <rPr>
        <sz val="8"/>
        <rFont val="Calibri"/>
        <family val="2"/>
        <charset val="238"/>
      </rPr>
      <t>(ř.43+ř.44+ř.45)</t>
    </r>
  </si>
  <si>
    <r>
      <t xml:space="preserve">dotace na programy strukturálních fondů </t>
    </r>
    <r>
      <rPr>
        <sz val="8"/>
        <rFont val="Calibri"/>
        <family val="2"/>
        <charset val="238"/>
      </rPr>
      <t>(ř.5+ř.15+ř.22)</t>
    </r>
  </si>
  <si>
    <r>
      <t xml:space="preserve">dotace ostatní  </t>
    </r>
    <r>
      <rPr>
        <sz val="8"/>
        <rFont val="Calibri"/>
        <family val="2"/>
        <charset val="238"/>
      </rPr>
      <t>(ř.8+ř.18+ř.25)</t>
    </r>
  </si>
  <si>
    <r>
      <t xml:space="preserve">veřejné prostředky ze zahraničí (získané přímo VVŠ)  </t>
    </r>
    <r>
      <rPr>
        <sz val="8"/>
        <rFont val="Calibri"/>
        <family val="2"/>
        <charset val="238"/>
      </rPr>
      <t>(ř.28)</t>
    </r>
  </si>
  <si>
    <r>
      <t xml:space="preserve">dotace na VaV </t>
    </r>
    <r>
      <rPr>
        <sz val="8"/>
        <rFont val="Calibri"/>
        <family val="2"/>
        <charset val="238"/>
      </rPr>
      <t xml:space="preserve"> (ř.47+ř.48+ř.49)</t>
    </r>
  </si>
  <si>
    <r>
      <t>dotace na programy strukturálních fondů</t>
    </r>
    <r>
      <rPr>
        <sz val="8"/>
        <rFont val="Calibri"/>
        <family val="2"/>
        <charset val="238"/>
      </rPr>
      <t xml:space="preserve">  (ř.6+ř.16+ř.23)</t>
    </r>
  </si>
  <si>
    <r>
      <t xml:space="preserve">dotace ostatní </t>
    </r>
    <r>
      <rPr>
        <sz val="8"/>
        <rFont val="Calibri"/>
        <family val="2"/>
        <charset val="238"/>
      </rPr>
      <t xml:space="preserve"> (ř.12+ř.19+ř.26)</t>
    </r>
  </si>
  <si>
    <r>
      <t xml:space="preserve">veřejné prostředky ze zahraničí (získané přímo VVŠ)   </t>
    </r>
    <r>
      <rPr>
        <sz val="8"/>
        <rFont val="Calibri"/>
        <family val="2"/>
        <charset val="238"/>
      </rPr>
      <t>(ř.29)</t>
    </r>
  </si>
  <si>
    <r>
      <t xml:space="preserve">TABULKA 5   VEŘEJNÉ ZDROJE FINANCOVÁNÍ - prostředky poskytnuté a použité </t>
    </r>
    <r>
      <rPr>
        <b/>
        <vertAlign val="superscript"/>
        <sz val="12"/>
        <color indexed="23"/>
        <rFont val="Arial"/>
        <family val="2"/>
        <charset val="238"/>
      </rPr>
      <t>1)</t>
    </r>
  </si>
  <si>
    <t>Řádek</t>
  </si>
  <si>
    <r>
      <t xml:space="preserve">Poskytnuto </t>
    </r>
    <r>
      <rPr>
        <sz val="8"/>
        <rFont val="Arial"/>
        <family val="2"/>
        <charset val="238"/>
      </rPr>
      <t>(2)</t>
    </r>
  </si>
  <si>
    <t>Použito</t>
  </si>
  <si>
    <t>Poskytnuto</t>
  </si>
  <si>
    <r>
      <t xml:space="preserve">Prostředky z veřejných zdrojů (dotace a příspěvky) národní i zahraniční 
 </t>
    </r>
    <r>
      <rPr>
        <b/>
        <sz val="8"/>
        <rFont val="Arial"/>
        <family val="2"/>
        <charset val="238"/>
      </rPr>
      <t>(ř.2+ř.27)</t>
    </r>
  </si>
  <si>
    <r>
      <t xml:space="preserve"> v tom: </t>
    </r>
    <r>
      <rPr>
        <b/>
        <sz val="10"/>
        <rFont val="Arial"/>
        <family val="2"/>
        <charset val="238"/>
      </rPr>
      <t xml:space="preserve">1. prostředky plynoucí přes (z) veřejné rozpočty ČR
  </t>
    </r>
    <r>
      <rPr>
        <b/>
        <sz val="8"/>
        <rFont val="Arial"/>
        <family val="2"/>
        <charset val="238"/>
      </rPr>
      <t>(ř.3+ř.13+ř.20)</t>
    </r>
  </si>
  <si>
    <r>
      <t xml:space="preserve">získané přes kapitolu MŠMT  </t>
    </r>
    <r>
      <rPr>
        <sz val="8"/>
        <rFont val="Arial"/>
        <family val="2"/>
        <charset val="238"/>
      </rPr>
      <t>(ř.4 + ř.7)</t>
    </r>
  </si>
  <si>
    <r>
      <t xml:space="preserve">dotace na programy strukturálních fondů </t>
    </r>
    <r>
      <rPr>
        <sz val="8"/>
        <rFont val="Arial"/>
        <family val="2"/>
        <charset val="238"/>
      </rPr>
      <t>(3)  (ř.5+ř.6)</t>
    </r>
  </si>
  <si>
    <r>
      <t xml:space="preserve">dotace ostatní  </t>
    </r>
    <r>
      <rPr>
        <sz val="8"/>
        <rFont val="Arial"/>
        <family val="2"/>
        <charset val="238"/>
      </rPr>
      <t>(ř.8+ř.12)</t>
    </r>
  </si>
  <si>
    <r>
      <t xml:space="preserve">dotace spojené se vzdělávací činností  </t>
    </r>
    <r>
      <rPr>
        <sz val="8"/>
        <rFont val="Arial"/>
        <family val="2"/>
        <charset val="238"/>
      </rPr>
      <t>(ř.9+ř.10+ř.11)</t>
    </r>
  </si>
  <si>
    <r>
      <t xml:space="preserve">získané přes ostatní kapitoly státního rozpočtu  </t>
    </r>
    <r>
      <rPr>
        <sz val="8"/>
        <rFont val="Arial"/>
        <family val="2"/>
        <charset val="238"/>
      </rPr>
      <t>(ř.14+ř.17)</t>
    </r>
  </si>
  <si>
    <r>
      <t xml:space="preserve">dotace na operační programy EU  </t>
    </r>
    <r>
      <rPr>
        <sz val="8"/>
        <rFont val="Arial"/>
        <family val="2"/>
        <charset val="238"/>
      </rPr>
      <t>(ř.15+ř.16)</t>
    </r>
  </si>
  <si>
    <r>
      <t xml:space="preserve">dotace ostatní  </t>
    </r>
    <r>
      <rPr>
        <sz val="8"/>
        <rFont val="Arial"/>
        <family val="2"/>
        <charset val="238"/>
      </rPr>
      <t>(ř.18+ř.19)</t>
    </r>
  </si>
  <si>
    <r>
      <t xml:space="preserve">získané přes územní rozpočty  </t>
    </r>
    <r>
      <rPr>
        <sz val="8"/>
        <rFont val="Arial"/>
        <family val="2"/>
        <charset val="238"/>
      </rPr>
      <t>(ř.21+ř.24)</t>
    </r>
  </si>
  <si>
    <r>
      <t xml:space="preserve">dotace na operační programy EU  </t>
    </r>
    <r>
      <rPr>
        <sz val="8"/>
        <rFont val="Arial"/>
        <family val="2"/>
        <charset val="238"/>
      </rPr>
      <t>(ř.22+ř.23)</t>
    </r>
  </si>
  <si>
    <r>
      <t xml:space="preserve">dotace ostatní  </t>
    </r>
    <r>
      <rPr>
        <sz val="8"/>
        <rFont val="Arial"/>
        <family val="2"/>
        <charset val="238"/>
      </rPr>
      <t>(ř.25+ř.26)</t>
    </r>
  </si>
  <si>
    <r>
      <t xml:space="preserve">v tom: </t>
    </r>
    <r>
      <rPr>
        <b/>
        <sz val="10"/>
        <rFont val="Arial"/>
        <family val="2"/>
        <charset val="238"/>
      </rPr>
      <t xml:space="preserve">2. veřejné prostředky ze zahraničí </t>
    </r>
    <r>
      <rPr>
        <sz val="10"/>
        <rFont val="Arial"/>
        <family val="2"/>
        <charset val="238"/>
      </rPr>
      <t xml:space="preserve">(získané přímo VVŠ)  </t>
    </r>
    <r>
      <rPr>
        <sz val="8"/>
        <rFont val="Arial"/>
        <family val="2"/>
        <charset val="238"/>
      </rPr>
      <t>(ř.28+ř.29)</t>
    </r>
  </si>
  <si>
    <r>
      <t xml:space="preserve">SOUHRN 1 </t>
    </r>
    <r>
      <rPr>
        <sz val="8"/>
        <rFont val="Arial"/>
        <family val="2"/>
        <charset val="238"/>
      </rPr>
      <t>(4)  (ř.31+ř.36)</t>
    </r>
  </si>
  <si>
    <r>
      <t xml:space="preserve">dotace spojené se vzdělávací činností  </t>
    </r>
    <r>
      <rPr>
        <sz val="8"/>
        <rFont val="Arial"/>
        <family val="2"/>
        <charset val="238"/>
      </rPr>
      <t>(ř.32+ř.33+ř.34+ř.35)</t>
    </r>
  </si>
  <si>
    <r>
      <t xml:space="preserve">získané přes kapitolu MŠMT  </t>
    </r>
    <r>
      <rPr>
        <sz val="8"/>
        <rFont val="Arial"/>
        <family val="2"/>
        <charset val="238"/>
      </rPr>
      <t>(ř.5+ř.8)</t>
    </r>
  </si>
  <si>
    <r>
      <t xml:space="preserve">získané přes ostatní kapitoly státního rozpočtu </t>
    </r>
    <r>
      <rPr>
        <sz val="8"/>
        <rFont val="Arial"/>
        <family val="2"/>
        <charset val="238"/>
      </rPr>
      <t xml:space="preserve"> (ř.15+ř.18)</t>
    </r>
  </si>
  <si>
    <r>
      <t xml:space="preserve">získané přes územní rozpočty  </t>
    </r>
    <r>
      <rPr>
        <sz val="8"/>
        <rFont val="Arial"/>
        <family val="2"/>
        <charset val="238"/>
      </rPr>
      <t xml:space="preserve"> (ř.22+ř.25)</t>
    </r>
  </si>
  <si>
    <r>
      <t xml:space="preserve">veřejné prostředky ze zahraničí (získané přímo VVŠ) </t>
    </r>
    <r>
      <rPr>
        <sz val="8"/>
        <rFont val="Arial"/>
        <family val="2"/>
        <charset val="238"/>
      </rPr>
      <t xml:space="preserve"> (ř.28)</t>
    </r>
  </si>
  <si>
    <r>
      <t xml:space="preserve">dotace na VaV  </t>
    </r>
    <r>
      <rPr>
        <sz val="8"/>
        <rFont val="Arial"/>
        <family val="2"/>
        <charset val="238"/>
      </rPr>
      <t>(ř.37+ř.38+ř.39+ř.40)</t>
    </r>
  </si>
  <si>
    <r>
      <t xml:space="preserve">získané přes kapitolu MŠMT  </t>
    </r>
    <r>
      <rPr>
        <sz val="8"/>
        <rFont val="Arial"/>
        <family val="2"/>
        <charset val="238"/>
      </rPr>
      <t>(ř.6+ř.12)</t>
    </r>
  </si>
  <si>
    <r>
      <t xml:space="preserve">získané přes ostatní kapitoly státního rozpočtu  </t>
    </r>
    <r>
      <rPr>
        <sz val="8"/>
        <rFont val="Arial"/>
        <family val="2"/>
        <charset val="238"/>
      </rPr>
      <t>(ř.16+ř.19)</t>
    </r>
  </si>
  <si>
    <r>
      <t xml:space="preserve">získané přes územní rozpočty </t>
    </r>
    <r>
      <rPr>
        <sz val="8"/>
        <rFont val="Arial"/>
        <family val="2"/>
        <charset val="238"/>
      </rPr>
      <t>(ř.23+ř.26)</t>
    </r>
  </si>
  <si>
    <r>
      <t xml:space="preserve">veřejné prostředky ze zahraničí (získané přímo VVŠ) </t>
    </r>
    <r>
      <rPr>
        <sz val="8"/>
        <rFont val="Arial"/>
        <family val="2"/>
        <charset val="238"/>
      </rPr>
      <t>(ř.29)</t>
    </r>
  </si>
  <si>
    <r>
      <t xml:space="preserve">SOUHRN 2  </t>
    </r>
    <r>
      <rPr>
        <b/>
        <sz val="8"/>
        <rFont val="Arial"/>
        <family val="2"/>
        <charset val="238"/>
      </rPr>
      <t>(ř.42+ř.46)</t>
    </r>
  </si>
  <si>
    <r>
      <t xml:space="preserve">dotace spojené se vzdělávací činností  </t>
    </r>
    <r>
      <rPr>
        <sz val="8"/>
        <rFont val="Arial"/>
        <family val="2"/>
        <charset val="238"/>
      </rPr>
      <t>(ř.43+ř.44+ř.45)</t>
    </r>
  </si>
  <si>
    <r>
      <t xml:space="preserve">dotace na programy strukturálních fondů </t>
    </r>
    <r>
      <rPr>
        <sz val="8"/>
        <rFont val="Arial"/>
        <family val="2"/>
        <charset val="238"/>
      </rPr>
      <t>(ř.5+ř.15+ř.22)</t>
    </r>
  </si>
  <si>
    <r>
      <t xml:space="preserve">dotace ostatní  </t>
    </r>
    <r>
      <rPr>
        <sz val="8"/>
        <rFont val="Arial"/>
        <family val="2"/>
        <charset val="238"/>
      </rPr>
      <t>(ř.8+ř.18+ř.25)</t>
    </r>
  </si>
  <si>
    <r>
      <t xml:space="preserve">veřejné prostředky ze zahraničí (získané přímo VVŠ)  </t>
    </r>
    <r>
      <rPr>
        <sz val="8"/>
        <rFont val="Arial"/>
        <family val="2"/>
        <charset val="238"/>
      </rPr>
      <t>(ř.28)</t>
    </r>
  </si>
  <si>
    <r>
      <t xml:space="preserve">dotace na VaV </t>
    </r>
    <r>
      <rPr>
        <sz val="8"/>
        <rFont val="Arial"/>
        <family val="2"/>
        <charset val="238"/>
      </rPr>
      <t xml:space="preserve"> (ř.47+ř.48+ř.49)</t>
    </r>
  </si>
  <si>
    <r>
      <t>dotace na programy strukturálních fondů</t>
    </r>
    <r>
      <rPr>
        <sz val="8"/>
        <rFont val="Arial"/>
        <family val="2"/>
        <charset val="238"/>
      </rPr>
      <t xml:space="preserve">  (ř.6+ř.16+ř.23)</t>
    </r>
  </si>
  <si>
    <r>
      <t xml:space="preserve">dotace ostatní </t>
    </r>
    <r>
      <rPr>
        <sz val="8"/>
        <rFont val="Arial"/>
        <family val="2"/>
        <charset val="238"/>
      </rPr>
      <t xml:space="preserve"> (ř.12+ř.19+ř.26)</t>
    </r>
  </si>
  <si>
    <r>
      <t xml:space="preserve">veřejné prostředky ze zahraničí (získané přímo VVŠ)   </t>
    </r>
    <r>
      <rPr>
        <sz val="8"/>
        <rFont val="Arial"/>
        <family val="2"/>
        <charset val="238"/>
      </rPr>
      <t>(ř.29)</t>
    </r>
  </si>
  <si>
    <r>
      <t xml:space="preserve">Tabulka 5   Veřejné zdroje financování VVŠ: prostředky poskytnuté a prostředky použité (v tis. Kč) </t>
    </r>
    <r>
      <rPr>
        <sz val="8"/>
        <rFont val="Calibri"/>
        <family val="2"/>
        <charset val="238"/>
      </rPr>
      <t>(1)</t>
    </r>
  </si>
  <si>
    <t>č. ř.</t>
  </si>
  <si>
    <r>
      <t xml:space="preserve">získané přes územní rozpočty  </t>
    </r>
    <r>
      <rPr>
        <sz val="8"/>
        <rFont val="Calibri"/>
        <family val="2"/>
        <charset val="238"/>
      </rPr>
      <t>(ř.21+ř.24)</t>
    </r>
  </si>
  <si>
    <r>
      <t xml:space="preserve">získané přes územní rozpočty  </t>
    </r>
    <r>
      <rPr>
        <sz val="8"/>
        <rFont val="Calibri"/>
        <family val="2"/>
        <charset val="238"/>
      </rPr>
      <t xml:space="preserve"> (ř.22+ř.25)</t>
    </r>
  </si>
  <si>
    <r>
      <t xml:space="preserve">získané přes územní rozpočty </t>
    </r>
    <r>
      <rPr>
        <sz val="8"/>
        <rFont val="Calibri"/>
        <family val="2"/>
        <charset val="238"/>
      </rPr>
      <t>(ř.23+ř.26)</t>
    </r>
  </si>
  <si>
    <r>
      <t xml:space="preserve">Tabulka 5   Veřejné zdroje financování VVŠ v roce 2017: prostředky poskytnuté a prostředky použité </t>
    </r>
    <r>
      <rPr>
        <sz val="8"/>
        <rFont val="Calibri"/>
        <family val="2"/>
        <charset val="238"/>
      </rPr>
      <t>(1)</t>
    </r>
  </si>
  <si>
    <t>(tis.Kč)</t>
  </si>
  <si>
    <t>Tab. 5.   Veřejné zdroje financování VVŠ: prostředky poskytnuté a prostředky použité</t>
  </si>
  <si>
    <t>Prostředky z veřejných zdrojů (dotace a příspěvky) národní i zahraniční  (ř.2+ř.27)</t>
  </si>
  <si>
    <r>
      <t xml:space="preserve"> v tom: </t>
    </r>
    <r>
      <rPr>
        <b/>
        <sz val="11"/>
        <rFont val="Comenia Serif"/>
        <family val="3"/>
      </rPr>
      <t>1. prostředky plynoucí přes (z) veřejné rozpočty ČR   (ř.3+ř.13+ř.20)</t>
    </r>
  </si>
  <si>
    <r>
      <t xml:space="preserve">v tom: </t>
    </r>
    <r>
      <rPr>
        <b/>
        <sz val="11"/>
        <rFont val="Comenia Serif"/>
        <family val="3"/>
      </rPr>
      <t xml:space="preserve">2. veřejné prostředky ze zahraničí </t>
    </r>
    <r>
      <rPr>
        <sz val="11"/>
        <rFont val="Comenia Serif"/>
        <family val="3"/>
      </rPr>
      <t>(získané přímo VVŠ)  (ř.28+ř.29)</t>
    </r>
  </si>
  <si>
    <r>
      <t xml:space="preserve">SOUHRN 1 </t>
    </r>
    <r>
      <rPr>
        <sz val="11"/>
        <rFont val="Comenia Serif"/>
        <family val="3"/>
      </rPr>
      <t xml:space="preserve"> (ř.31+ř.36)</t>
    </r>
  </si>
  <si>
    <t xml:space="preserve">Tabulka 3.1.1.1 Veřejné zdroje financování Slezské univerzity v Opavě: prostředky poskytnuté a prostředky použité </t>
  </si>
  <si>
    <t xml:space="preserve"> tis. Kč</t>
  </si>
  <si>
    <t>Č. ř.</t>
  </si>
  <si>
    <t>Prostředky z veřejných zdrojů (dotace a příspěvky) národní i zahraniční (ř. 2+27)</t>
  </si>
  <si>
    <t>1. prostředky plynoucí přes (z) veřejné rozpočty ČR (ř. 3+13+20)</t>
  </si>
  <si>
    <t>získané přes kapitolu MŠMT (ř. 4+7)</t>
  </si>
  <si>
    <t>dotace na programy strukturálních fondů (ř. 5+6)</t>
  </si>
  <si>
    <t>dotace ostatní (ř. 8+12)</t>
  </si>
  <si>
    <t>dotace spojené se vzdělávací činností (ř. 9+10+11)</t>
  </si>
  <si>
    <t>příspěvek</t>
  </si>
  <si>
    <t>dotace spojené s programy reprodukce majetku</t>
  </si>
  <si>
    <t>ostatní dotace</t>
  </si>
  <si>
    <t>získané přes ostatní kapitoly státního rozpočtu (ř. 14+17)</t>
  </si>
  <si>
    <t>dotace na operační programy EU (ř. 15+16)</t>
  </si>
  <si>
    <t>dotace ostatní (ř. 18+19)</t>
  </si>
  <si>
    <t>získané přes územní rozpočty (ř. 21+24)</t>
  </si>
  <si>
    <t>dotace na operační programy EU (ř. 22+23)</t>
  </si>
  <si>
    <t>dotace ostatní (ř. 25+26)</t>
  </si>
  <si>
    <t xml:space="preserve"> 2. veřejné prostředky ze zahraničí získané přímo VŠ (ř. 28+29)</t>
  </si>
  <si>
    <t>SOUHRN 1 (ř. 31+36)</t>
  </si>
  <si>
    <t>dotace spojené se vzdělávací činností (ř. 32+33+34+35)</t>
  </si>
  <si>
    <t>získané přes kapitolu MŠMT (ř. 5+8)</t>
  </si>
  <si>
    <t>získané přes ostatní kapitoly státního rozpočtu (ř. 15+18)</t>
  </si>
  <si>
    <t>získané přes územní rozpočty (ř. 22+25)</t>
  </si>
  <si>
    <t>veřejné prostředky ze zahraničí získané přímo VŠ (ř. 28)</t>
  </si>
  <si>
    <t>dotace na VaV (ř. 37+38+39+40)</t>
  </si>
  <si>
    <t>získané přes kapitolu MŠMT (ř. 6+12)</t>
  </si>
  <si>
    <t>získané přes ostatní kapitoly státního rozpočtu (ř. 16+19)</t>
  </si>
  <si>
    <t>získané přes územní rozpočty (ř. 23+26)</t>
  </si>
  <si>
    <t>veřejné prostředky ze zahraničí získané přímo VŠ (ř. 29)</t>
  </si>
  <si>
    <t>SOUHRN 2 (ř. 42+46)</t>
  </si>
  <si>
    <t>dotace spojené se vzdělávací činností (ř. 43+44+45)</t>
  </si>
  <si>
    <t>dotace na programy strukturálních fondů (ř. 5+15+22)</t>
  </si>
  <si>
    <t>dotace ostatní (ř. 8+18+25)</t>
  </si>
  <si>
    <t>dotace na VaV (ř. 47+48+49)</t>
  </si>
  <si>
    <t>dotace na programy strukturálních fondů (ř. 6+16+23)</t>
  </si>
  <si>
    <t>dotace ostatní  (ř. 12+19+26)</t>
  </si>
  <si>
    <t>Kč</t>
  </si>
  <si>
    <t>Tabulka 5   Veřejné zdroje financování VVŠ: prostředky poskytnuté a prostředky použité</t>
  </si>
  <si>
    <r>
      <t xml:space="preserve">dotace na programy strukturálních fondů </t>
    </r>
    <r>
      <rPr>
        <sz val="8"/>
        <rFont val="Calibri"/>
        <family val="2"/>
        <charset val="238"/>
      </rPr>
      <t>(3)  (ř.5+ř.6)</t>
    </r>
  </si>
  <si>
    <r>
      <t xml:space="preserve">SOUHRN 1 </t>
    </r>
    <r>
      <rPr>
        <sz val="8"/>
        <rFont val="Calibri"/>
        <family val="2"/>
        <charset val="238"/>
      </rPr>
      <t>(ř.31+ř.36)</t>
    </r>
  </si>
  <si>
    <r>
      <t xml:space="preserve">SOUHRN 2 </t>
    </r>
    <r>
      <rPr>
        <sz val="8"/>
        <rFont val="Calibri"/>
        <family val="2"/>
        <charset val="238"/>
      </rPr>
      <t>(ř.42+ř.46)</t>
    </r>
  </si>
  <si>
    <r>
      <t xml:space="preserve">Tabulka 5   Veřejné zdroje financování VVŠ: prostředky poskytnuté a prostředky použité </t>
    </r>
    <r>
      <rPr>
        <sz val="12"/>
        <rFont val="Times New Roman"/>
        <family val="1"/>
        <charset val="238"/>
      </rPr>
      <t>(1)</t>
    </r>
  </si>
  <si>
    <r>
      <t xml:space="preserve"> v tom: </t>
    </r>
    <r>
      <rPr>
        <b/>
        <sz val="12"/>
        <rFont val="Times New Roman"/>
        <family val="1"/>
        <charset val="238"/>
      </rPr>
      <t>1. prostředky plynoucí přes (z) veřejné rozpočty ČR   (ř.3+ř.13+ř.20)</t>
    </r>
  </si>
  <si>
    <r>
      <t xml:space="preserve">v tom: </t>
    </r>
    <r>
      <rPr>
        <b/>
        <sz val="12"/>
        <rFont val="Times New Roman"/>
        <family val="1"/>
        <charset val="238"/>
      </rPr>
      <t xml:space="preserve">2. veřejné prostředky ze zahraničí </t>
    </r>
    <r>
      <rPr>
        <sz val="12"/>
        <rFont val="Times New Roman"/>
        <family val="1"/>
        <charset val="238"/>
      </rPr>
      <t>(získané přímo VVŠ)  (ř.28+ř.29)</t>
    </r>
  </si>
  <si>
    <r>
      <t xml:space="preserve">SOUHRN 1 </t>
    </r>
    <r>
      <rPr>
        <sz val="12"/>
        <rFont val="Times New Roman"/>
        <family val="1"/>
        <charset val="238"/>
      </rPr>
      <t>(4)  (ř.31+ř.36)</t>
    </r>
  </si>
  <si>
    <r>
      <t>dotace na programy strukturálních fondů</t>
    </r>
    <r>
      <rPr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 xml:space="preserve"> (ř.5+ř.6)</t>
    </r>
  </si>
  <si>
    <r>
      <t>SOUHRN 1</t>
    </r>
    <r>
      <rPr>
        <sz val="8"/>
        <rFont val="Calibri"/>
        <family val="2"/>
        <charset val="238"/>
      </rPr>
      <t xml:space="preserve">  (ř.31+ř.36)</t>
    </r>
  </si>
  <si>
    <r>
      <t xml:space="preserve">Tabulka 5   Veřejné zdroje financování UTB v roce 2017: prostředky poskytnuté a prostředky použité </t>
    </r>
    <r>
      <rPr>
        <sz val="8"/>
        <rFont val="Calibri"/>
        <family val="2"/>
        <charset val="238"/>
      </rPr>
      <t>(1)</t>
    </r>
  </si>
  <si>
    <t xml:space="preserve">Tabulka 5   Veřejné zdroje financování VVŠ: prostředky poskytnuté a prostředky použité </t>
  </si>
  <si>
    <t xml:space="preserve">poskytnuto </t>
  </si>
  <si>
    <r>
      <t xml:space="preserve">poskytnuto </t>
    </r>
    <r>
      <rPr>
        <b/>
        <sz val="8"/>
        <rFont val="Calibri"/>
        <family val="2"/>
        <charset val="238"/>
      </rPr>
      <t>(2)</t>
    </r>
  </si>
  <si>
    <r>
      <t xml:space="preserve">v tom: </t>
    </r>
    <r>
      <rPr>
        <b/>
        <sz val="10"/>
        <rFont val="Calibri"/>
        <family val="2"/>
        <charset val="238"/>
      </rPr>
      <t xml:space="preserve">2. veřejné prostředky ze zahraničí (získané přímo VVŠ)  </t>
    </r>
    <r>
      <rPr>
        <b/>
        <sz val="8"/>
        <rFont val="Calibri"/>
        <family val="2"/>
        <charset val="238"/>
      </rPr>
      <t>(ř.28+ř.29)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</si>
</sst>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#,##0_ ;[Red]\-#,##0\ ;\–\ "/>
  </numFmts>
  <fonts count="4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u/>
      <sz val="10"/>
      <name val="Calibri"/>
      <family val="2"/>
      <charset val="238"/>
    </font>
    <font>
      <sz val="12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20"/>
      <name val="Calibri"/>
      <family val="2"/>
      <charset val="238"/>
    </font>
    <font>
      <b/>
      <vertAlign val="superscript"/>
      <sz val="12"/>
      <color indexed="23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omenia Serif"/>
      <family val="3"/>
    </font>
    <font>
      <sz val="11"/>
      <name val="Comenia Serif"/>
      <family val="3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omenia Serif"/>
      <family val="3"/>
    </font>
    <font>
      <sz val="11"/>
      <color theme="1"/>
      <name val="Comenia Serif"/>
      <family val="3"/>
    </font>
    <font>
      <sz val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 tint="0.499984740745262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779">
    <xf numFmtId="0" fontId="0" fillId="0" borderId="0" xfId="0"/>
    <xf numFmtId="0" fontId="27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0" fillId="0" borderId="0" xfId="0"/>
    <xf numFmtId="0" fontId="0" fillId="0" borderId="0" xfId="0" applyFill="1"/>
    <xf numFmtId="0" fontId="28" fillId="10" borderId="0" xfId="1" applyFont="1" applyFill="1" applyAlignment="1" applyProtection="1">
      <alignment vertical="center"/>
      <protection locked="0"/>
    </xf>
    <xf numFmtId="0" fontId="27" fillId="10" borderId="0" xfId="1" applyFont="1" applyFill="1" applyAlignment="1">
      <alignment vertical="center"/>
    </xf>
    <xf numFmtId="0" fontId="29" fillId="10" borderId="0" xfId="1" applyFont="1" applyFill="1" applyAlignment="1">
      <alignment vertical="center"/>
    </xf>
    <xf numFmtId="0" fontId="27" fillId="10" borderId="0" xfId="1" applyFont="1" applyFill="1" applyAlignment="1">
      <alignment horizontal="center" vertical="center"/>
    </xf>
    <xf numFmtId="0" fontId="27" fillId="10" borderId="0" xfId="1" applyFont="1" applyFill="1" applyBorder="1" applyAlignment="1">
      <alignment vertical="center"/>
    </xf>
    <xf numFmtId="0" fontId="27" fillId="10" borderId="0" xfId="1" applyFont="1" applyFill="1" applyBorder="1" applyAlignment="1">
      <alignment horizontal="right" vertical="center"/>
    </xf>
    <xf numFmtId="0" fontId="30" fillId="10" borderId="0" xfId="1" applyFont="1" applyFill="1" applyBorder="1" applyAlignment="1">
      <alignment horizontal="center" vertical="center"/>
    </xf>
    <xf numFmtId="0" fontId="27" fillId="10" borderId="0" xfId="1" applyFont="1" applyFill="1" applyBorder="1" applyAlignment="1">
      <alignment horizontal="center" vertical="center"/>
    </xf>
    <xf numFmtId="0" fontId="31" fillId="10" borderId="0" xfId="1" applyFont="1" applyFill="1" applyBorder="1" applyAlignment="1">
      <alignment horizontal="center" vertical="center"/>
    </xf>
    <xf numFmtId="0" fontId="27" fillId="11" borderId="1" xfId="1" applyFont="1" applyFill="1" applyBorder="1" applyAlignment="1">
      <alignment vertical="center"/>
    </xf>
    <xf numFmtId="0" fontId="27" fillId="12" borderId="1" xfId="1" applyFont="1" applyFill="1" applyBorder="1" applyAlignment="1">
      <alignment vertical="center"/>
    </xf>
    <xf numFmtId="0" fontId="27" fillId="12" borderId="2" xfId="1" applyFont="1" applyFill="1" applyBorder="1" applyAlignment="1">
      <alignment vertical="center"/>
    </xf>
    <xf numFmtId="0" fontId="27" fillId="12" borderId="2" xfId="3" applyFont="1" applyFill="1" applyBorder="1" applyAlignment="1">
      <alignment horizontal="right" vertical="center"/>
    </xf>
    <xf numFmtId="0" fontId="27" fillId="12" borderId="2" xfId="3" applyFont="1" applyFill="1" applyBorder="1" applyAlignment="1">
      <alignment horizontal="left" vertical="center"/>
    </xf>
    <xf numFmtId="0" fontId="27" fillId="12" borderId="3" xfId="1" applyFont="1" applyFill="1" applyBorder="1" applyAlignment="1">
      <alignment vertical="center"/>
    </xf>
    <xf numFmtId="0" fontId="27" fillId="13" borderId="1" xfId="1" applyFont="1" applyFill="1" applyBorder="1" applyAlignment="1">
      <alignment vertical="center"/>
    </xf>
    <xf numFmtId="0" fontId="27" fillId="13" borderId="2" xfId="1" applyFont="1" applyFill="1" applyBorder="1" applyAlignment="1">
      <alignment vertical="center"/>
    </xf>
    <xf numFmtId="0" fontId="27" fillId="13" borderId="3" xfId="1" applyFont="1" applyFill="1" applyBorder="1" applyAlignment="1">
      <alignment vertical="center"/>
    </xf>
    <xf numFmtId="0" fontId="27" fillId="0" borderId="0" xfId="1" applyFont="1" applyFill="1" applyAlignment="1">
      <alignment vertical="center"/>
    </xf>
    <xf numFmtId="0" fontId="27" fillId="2" borderId="1" xfId="1" applyFont="1" applyFill="1" applyBorder="1" applyAlignment="1">
      <alignment vertical="center"/>
    </xf>
    <xf numFmtId="0" fontId="27" fillId="2" borderId="2" xfId="1" applyFont="1" applyFill="1" applyBorder="1" applyAlignment="1">
      <alignment vertical="center"/>
    </xf>
    <xf numFmtId="0" fontId="27" fillId="0" borderId="2" xfId="1" applyFont="1" applyFill="1" applyBorder="1" applyAlignment="1">
      <alignment vertical="center"/>
    </xf>
    <xf numFmtId="0" fontId="27" fillId="0" borderId="3" xfId="1" applyFont="1" applyFill="1" applyBorder="1" applyAlignment="1">
      <alignment vertical="center"/>
    </xf>
    <xf numFmtId="0" fontId="27" fillId="0" borderId="4" xfId="1" applyFont="1" applyFill="1" applyBorder="1" applyAlignment="1">
      <alignment horizontal="center" vertical="center"/>
    </xf>
    <xf numFmtId="173" fontId="27" fillId="10" borderId="0" xfId="1" applyNumberFormat="1" applyFont="1" applyFill="1" applyBorder="1" applyAlignment="1">
      <alignment horizontal="center" vertical="center"/>
    </xf>
    <xf numFmtId="0" fontId="27" fillId="10" borderId="2" xfId="1" applyFont="1" applyFill="1" applyBorder="1" applyAlignment="1">
      <alignment vertical="center"/>
    </xf>
    <xf numFmtId="0" fontId="0" fillId="10" borderId="0" xfId="0" applyFill="1"/>
    <xf numFmtId="0" fontId="0" fillId="10" borderId="0" xfId="0" applyFill="1" applyBorder="1"/>
    <xf numFmtId="0" fontId="27" fillId="13" borderId="2" xfId="3" applyFont="1" applyFill="1" applyBorder="1" applyAlignment="1">
      <alignment horizontal="right" vertical="center"/>
    </xf>
    <xf numFmtId="0" fontId="27" fillId="13" borderId="2" xfId="3" applyFont="1" applyFill="1" applyBorder="1" applyAlignment="1">
      <alignment horizontal="left" vertical="center"/>
    </xf>
    <xf numFmtId="0" fontId="27" fillId="10" borderId="1" xfId="1" applyFont="1" applyFill="1" applyBorder="1" applyAlignment="1">
      <alignment vertical="center"/>
    </xf>
    <xf numFmtId="0" fontId="27" fillId="10" borderId="2" xfId="3" applyFont="1" applyFill="1" applyBorder="1" applyAlignment="1">
      <alignment horizontal="left" vertical="center"/>
    </xf>
    <xf numFmtId="0" fontId="27" fillId="10" borderId="3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right" vertical="center"/>
    </xf>
    <xf numFmtId="0" fontId="27" fillId="2" borderId="3" xfId="1" applyFont="1" applyFill="1" applyBorder="1" applyAlignment="1">
      <alignment vertical="center"/>
    </xf>
    <xf numFmtId="173" fontId="27" fillId="0" borderId="0" xfId="1" applyNumberFormat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vertical="center"/>
    </xf>
    <xf numFmtId="0" fontId="27" fillId="2" borderId="6" xfId="1" applyFont="1" applyFill="1" applyBorder="1" applyAlignment="1">
      <alignment vertical="center"/>
    </xf>
    <xf numFmtId="0" fontId="27" fillId="10" borderId="6" xfId="1" applyFont="1" applyFill="1" applyBorder="1" applyAlignment="1">
      <alignment vertical="center"/>
    </xf>
    <xf numFmtId="0" fontId="27" fillId="2" borderId="7" xfId="1" applyFont="1" applyFill="1" applyBorder="1" applyAlignment="1">
      <alignment vertical="center"/>
    </xf>
    <xf numFmtId="0" fontId="27" fillId="0" borderId="8" xfId="1" applyFont="1" applyFill="1" applyBorder="1" applyAlignment="1">
      <alignment horizontal="center" vertical="center"/>
    </xf>
    <xf numFmtId="0" fontId="27" fillId="13" borderId="4" xfId="1" applyFont="1" applyFill="1" applyBorder="1" applyAlignment="1">
      <alignment horizontal="center" vertical="center"/>
    </xf>
    <xf numFmtId="0" fontId="27" fillId="14" borderId="9" xfId="1" applyFont="1" applyFill="1" applyBorder="1" applyAlignment="1">
      <alignment horizontal="center" vertical="center"/>
    </xf>
    <xf numFmtId="0" fontId="27" fillId="14" borderId="10" xfId="1" applyFont="1" applyFill="1" applyBorder="1" applyAlignment="1">
      <alignment horizontal="center" vertical="center"/>
    </xf>
    <xf numFmtId="0" fontId="27" fillId="10" borderId="4" xfId="1" applyFont="1" applyFill="1" applyBorder="1" applyAlignment="1">
      <alignment horizontal="center" vertical="center"/>
    </xf>
    <xf numFmtId="0" fontId="27" fillId="11" borderId="4" xfId="1" applyFont="1" applyFill="1" applyBorder="1" applyAlignment="1">
      <alignment horizontal="center" vertical="center"/>
    </xf>
    <xf numFmtId="0" fontId="27" fillId="12" borderId="4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27" fillId="0" borderId="7" xfId="1" applyFont="1" applyFill="1" applyBorder="1" applyAlignment="1">
      <alignment vertical="center"/>
    </xf>
    <xf numFmtId="0" fontId="27" fillId="10" borderId="8" xfId="1" applyFont="1" applyFill="1" applyBorder="1" applyAlignment="1">
      <alignment horizontal="center" vertical="center"/>
    </xf>
    <xf numFmtId="0" fontId="4" fillId="10" borderId="0" xfId="1" applyFont="1" applyFill="1" applyAlignment="1">
      <alignment vertical="center"/>
    </xf>
    <xf numFmtId="0" fontId="31" fillId="0" borderId="11" xfId="1" applyFont="1" applyFill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/>
    </xf>
    <xf numFmtId="0" fontId="31" fillId="0" borderId="13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15" borderId="1" xfId="1" applyFont="1" applyFill="1" applyBorder="1" applyAlignment="1">
      <alignment vertical="center"/>
    </xf>
    <xf numFmtId="0" fontId="27" fillId="16" borderId="1" xfId="1" applyFont="1" applyFill="1" applyBorder="1" applyAlignment="1">
      <alignment vertical="center"/>
    </xf>
    <xf numFmtId="0" fontId="27" fillId="17" borderId="1" xfId="1" applyFont="1" applyFill="1" applyBorder="1" applyAlignment="1">
      <alignment vertical="center"/>
    </xf>
    <xf numFmtId="0" fontId="27" fillId="18" borderId="1" xfId="1" applyFont="1" applyFill="1" applyBorder="1" applyAlignment="1">
      <alignment vertical="center"/>
    </xf>
    <xf numFmtId="0" fontId="27" fillId="18" borderId="5" xfId="1" applyFont="1" applyFill="1" applyBorder="1" applyAlignment="1">
      <alignment vertical="center"/>
    </xf>
    <xf numFmtId="3" fontId="0" fillId="10" borderId="0" xfId="0" applyNumberFormat="1" applyFill="1" applyAlignment="1">
      <alignment horizontal="right"/>
    </xf>
    <xf numFmtId="3" fontId="27" fillId="14" borderId="10" xfId="1" applyNumberFormat="1" applyFont="1" applyFill="1" applyBorder="1" applyAlignment="1">
      <alignment horizontal="right" vertical="center" indent="1"/>
    </xf>
    <xf numFmtId="3" fontId="27" fillId="14" borderId="17" xfId="1" applyNumberFormat="1" applyFont="1" applyFill="1" applyBorder="1" applyAlignment="1">
      <alignment horizontal="right" vertical="center" indent="1"/>
    </xf>
    <xf numFmtId="3" fontId="27" fillId="14" borderId="18" xfId="1" applyNumberFormat="1" applyFont="1" applyFill="1" applyBorder="1" applyAlignment="1">
      <alignment horizontal="right" vertical="center" indent="1"/>
    </xf>
    <xf numFmtId="3" fontId="27" fillId="11" borderId="4" xfId="1" applyNumberFormat="1" applyFont="1" applyFill="1" applyBorder="1" applyAlignment="1">
      <alignment horizontal="right" vertical="center" indent="1"/>
    </xf>
    <xf numFmtId="3" fontId="27" fillId="11" borderId="19" xfId="1" applyNumberFormat="1" applyFont="1" applyFill="1" applyBorder="1" applyAlignment="1">
      <alignment horizontal="right" vertical="center" indent="1"/>
    </xf>
    <xf numFmtId="3" fontId="27" fillId="11" borderId="20" xfId="1" applyNumberFormat="1" applyFont="1" applyFill="1" applyBorder="1" applyAlignment="1">
      <alignment horizontal="right" vertical="center" indent="1"/>
    </xf>
    <xf numFmtId="3" fontId="27" fillId="12" borderId="4" xfId="1" applyNumberFormat="1" applyFont="1" applyFill="1" applyBorder="1" applyAlignment="1">
      <alignment horizontal="right" vertical="center" indent="1"/>
    </xf>
    <xf numFmtId="3" fontId="27" fillId="12" borderId="19" xfId="1" applyNumberFormat="1" applyFont="1" applyFill="1" applyBorder="1" applyAlignment="1">
      <alignment horizontal="right" vertical="center" indent="1"/>
    </xf>
    <xf numFmtId="3" fontId="27" fillId="12" borderId="20" xfId="1" applyNumberFormat="1" applyFont="1" applyFill="1" applyBorder="1" applyAlignment="1">
      <alignment horizontal="right" vertical="center" indent="1"/>
    </xf>
    <xf numFmtId="3" fontId="27" fillId="13" borderId="4" xfId="1" applyNumberFormat="1" applyFont="1" applyFill="1" applyBorder="1" applyAlignment="1">
      <alignment horizontal="right" vertical="center" indent="1"/>
    </xf>
    <xf numFmtId="3" fontId="27" fillId="13" borderId="19" xfId="1" applyNumberFormat="1" applyFont="1" applyFill="1" applyBorder="1" applyAlignment="1">
      <alignment horizontal="right" vertical="center" indent="1"/>
    </xf>
    <xf numFmtId="3" fontId="27" fillId="13" borderId="20" xfId="1" applyNumberFormat="1" applyFont="1" applyFill="1" applyBorder="1" applyAlignment="1">
      <alignment horizontal="right" vertical="center" indent="1"/>
    </xf>
    <xf numFmtId="3" fontId="27" fillId="0" borderId="4" xfId="1" applyNumberFormat="1" applyFont="1" applyFill="1" applyBorder="1" applyAlignment="1">
      <alignment horizontal="right" vertical="center" indent="1"/>
    </xf>
    <xf numFmtId="3" fontId="27" fillId="0" borderId="19" xfId="1" applyNumberFormat="1" applyFont="1" applyFill="1" applyBorder="1" applyAlignment="1">
      <alignment horizontal="right" vertical="center" indent="1"/>
    </xf>
    <xf numFmtId="3" fontId="27" fillId="0" borderId="20" xfId="1" applyNumberFormat="1" applyFont="1" applyFill="1" applyBorder="1" applyAlignment="1">
      <alignment horizontal="right" vertical="center" indent="1"/>
    </xf>
    <xf numFmtId="3" fontId="27" fillId="0" borderId="8" xfId="1" applyNumberFormat="1" applyFont="1" applyFill="1" applyBorder="1" applyAlignment="1">
      <alignment horizontal="right" vertical="center" indent="1"/>
    </xf>
    <xf numFmtId="3" fontId="27" fillId="0" borderId="21" xfId="1" applyNumberFormat="1" applyFont="1" applyFill="1" applyBorder="1" applyAlignment="1">
      <alignment horizontal="right" vertical="center" indent="1"/>
    </xf>
    <xf numFmtId="3" fontId="27" fillId="0" borderId="22" xfId="1" applyNumberFormat="1" applyFont="1" applyFill="1" applyBorder="1" applyAlignment="1">
      <alignment horizontal="right" vertical="center" indent="1"/>
    </xf>
    <xf numFmtId="3" fontId="27" fillId="14" borderId="4" xfId="1" applyNumberFormat="1" applyFont="1" applyFill="1" applyBorder="1" applyAlignment="1">
      <alignment horizontal="right" vertical="center" indent="1"/>
    </xf>
    <xf numFmtId="3" fontId="27" fillId="14" borderId="19" xfId="1" applyNumberFormat="1" applyFont="1" applyFill="1" applyBorder="1" applyAlignment="1">
      <alignment horizontal="right" vertical="center" indent="1"/>
    </xf>
    <xf numFmtId="3" fontId="27" fillId="14" borderId="20" xfId="1" applyNumberFormat="1" applyFont="1" applyFill="1" applyBorder="1" applyAlignment="1">
      <alignment horizontal="right" vertical="center" indent="1"/>
    </xf>
    <xf numFmtId="0" fontId="32" fillId="10" borderId="0" xfId="1" applyFont="1" applyFill="1" applyAlignment="1" applyProtection="1">
      <alignment vertical="center"/>
      <protection locked="0"/>
    </xf>
    <xf numFmtId="0" fontId="33" fillId="10" borderId="0" xfId="1" applyFont="1" applyFill="1" applyAlignment="1">
      <alignment horizontal="right" vertical="center"/>
    </xf>
    <xf numFmtId="0" fontId="33" fillId="0" borderId="11" xfId="1" applyFont="1" applyFill="1" applyBorder="1" applyAlignment="1">
      <alignment horizontal="center" vertical="center"/>
    </xf>
    <xf numFmtId="0" fontId="33" fillId="0" borderId="12" xfId="1" applyFont="1" applyFill="1" applyBorder="1" applyAlignment="1">
      <alignment horizontal="center" vertical="center"/>
    </xf>
    <xf numFmtId="0" fontId="33" fillId="0" borderId="13" xfId="1" applyFont="1" applyFill="1" applyBorder="1" applyAlignment="1">
      <alignment horizontal="center" vertical="center"/>
    </xf>
    <xf numFmtId="0" fontId="33" fillId="14" borderId="10" xfId="1" applyFont="1" applyFill="1" applyBorder="1" applyAlignment="1">
      <alignment horizontal="center" vertical="center"/>
    </xf>
    <xf numFmtId="3" fontId="33" fillId="14" borderId="10" xfId="1" applyNumberFormat="1" applyFont="1" applyFill="1" applyBorder="1" applyAlignment="1">
      <alignment horizontal="right" vertical="center"/>
    </xf>
    <xf numFmtId="3" fontId="33" fillId="14" borderId="18" xfId="1" applyNumberFormat="1" applyFont="1" applyFill="1" applyBorder="1" applyAlignment="1">
      <alignment horizontal="right" vertical="center"/>
    </xf>
    <xf numFmtId="3" fontId="33" fillId="14" borderId="23" xfId="1" applyNumberFormat="1" applyFont="1" applyFill="1" applyBorder="1" applyAlignment="1">
      <alignment horizontal="right" vertical="center"/>
    </xf>
    <xf numFmtId="0" fontId="33" fillId="11" borderId="1" xfId="1" applyFont="1" applyFill="1" applyBorder="1" applyAlignment="1">
      <alignment vertical="center"/>
    </xf>
    <xf numFmtId="0" fontId="33" fillId="11" borderId="4" xfId="1" applyFont="1" applyFill="1" applyBorder="1" applyAlignment="1">
      <alignment horizontal="center" vertical="center"/>
    </xf>
    <xf numFmtId="3" fontId="33" fillId="11" borderId="4" xfId="1" applyNumberFormat="1" applyFont="1" applyFill="1" applyBorder="1" applyAlignment="1">
      <alignment horizontal="right" vertical="center"/>
    </xf>
    <xf numFmtId="3" fontId="33" fillId="11" borderId="20" xfId="1" applyNumberFormat="1" applyFont="1" applyFill="1" applyBorder="1" applyAlignment="1">
      <alignment horizontal="right" vertical="center"/>
    </xf>
    <xf numFmtId="3" fontId="33" fillId="11" borderId="24" xfId="1" applyNumberFormat="1" applyFont="1" applyFill="1" applyBorder="1" applyAlignment="1">
      <alignment horizontal="right" vertical="center"/>
    </xf>
    <xf numFmtId="0" fontId="33" fillId="12" borderId="1" xfId="1" applyFont="1" applyFill="1" applyBorder="1" applyAlignment="1">
      <alignment vertical="center"/>
    </xf>
    <xf numFmtId="0" fontId="33" fillId="12" borderId="2" xfId="1" applyFont="1" applyFill="1" applyBorder="1" applyAlignment="1">
      <alignment vertical="center"/>
    </xf>
    <xf numFmtId="0" fontId="33" fillId="12" borderId="2" xfId="3" applyFont="1" applyFill="1" applyBorder="1" applyAlignment="1">
      <alignment horizontal="right" vertical="center"/>
    </xf>
    <xf numFmtId="0" fontId="33" fillId="12" borderId="2" xfId="3" applyFont="1" applyFill="1" applyBorder="1" applyAlignment="1">
      <alignment horizontal="left" vertical="center"/>
    </xf>
    <xf numFmtId="0" fontId="33" fillId="12" borderId="3" xfId="1" applyFont="1" applyFill="1" applyBorder="1" applyAlignment="1">
      <alignment vertical="center"/>
    </xf>
    <xf numFmtId="0" fontId="33" fillId="12" borderId="4" xfId="1" applyFont="1" applyFill="1" applyBorder="1" applyAlignment="1">
      <alignment horizontal="center" vertical="center"/>
    </xf>
    <xf numFmtId="3" fontId="33" fillId="12" borderId="4" xfId="1" applyNumberFormat="1" applyFont="1" applyFill="1" applyBorder="1" applyAlignment="1">
      <alignment horizontal="right" vertical="center"/>
    </xf>
    <xf numFmtId="3" fontId="33" fillId="12" borderId="20" xfId="1" applyNumberFormat="1" applyFont="1" applyFill="1" applyBorder="1" applyAlignment="1">
      <alignment horizontal="right" vertical="center"/>
    </xf>
    <xf numFmtId="3" fontId="33" fillId="12" borderId="24" xfId="1" applyNumberFormat="1" applyFont="1" applyFill="1" applyBorder="1" applyAlignment="1">
      <alignment horizontal="right" vertical="center"/>
    </xf>
    <xf numFmtId="0" fontId="33" fillId="13" borderId="1" xfId="1" applyFont="1" applyFill="1" applyBorder="1" applyAlignment="1">
      <alignment vertical="center"/>
    </xf>
    <xf numFmtId="0" fontId="33" fillId="13" borderId="2" xfId="1" applyFont="1" applyFill="1" applyBorder="1" applyAlignment="1">
      <alignment vertical="center"/>
    </xf>
    <xf numFmtId="0" fontId="33" fillId="13" borderId="3" xfId="1" applyFont="1" applyFill="1" applyBorder="1" applyAlignment="1">
      <alignment vertical="center"/>
    </xf>
    <xf numFmtId="0" fontId="33" fillId="13" borderId="4" xfId="1" applyFont="1" applyFill="1" applyBorder="1" applyAlignment="1">
      <alignment horizontal="center" vertical="center"/>
    </xf>
    <xf numFmtId="3" fontId="33" fillId="13" borderId="4" xfId="1" applyNumberFormat="1" applyFont="1" applyFill="1" applyBorder="1" applyAlignment="1">
      <alignment horizontal="right" vertical="center"/>
    </xf>
    <xf numFmtId="3" fontId="33" fillId="13" borderId="20" xfId="1" applyNumberFormat="1" applyFont="1" applyFill="1" applyBorder="1" applyAlignment="1">
      <alignment horizontal="right" vertical="center"/>
    </xf>
    <xf numFmtId="3" fontId="33" fillId="13" borderId="24" xfId="1" applyNumberFormat="1" applyFont="1" applyFill="1" applyBorder="1" applyAlignment="1">
      <alignment horizontal="right" vertical="center"/>
    </xf>
    <xf numFmtId="0" fontId="33" fillId="15" borderId="1" xfId="1" applyFont="1" applyFill="1" applyBorder="1" applyAlignment="1">
      <alignment vertical="center"/>
    </xf>
    <xf numFmtId="0" fontId="33" fillId="10" borderId="2" xfId="1" applyFont="1" applyFill="1" applyBorder="1" applyAlignment="1">
      <alignment vertical="center"/>
    </xf>
    <xf numFmtId="0" fontId="33" fillId="0" borderId="4" xfId="1" applyFont="1" applyFill="1" applyBorder="1" applyAlignment="1">
      <alignment horizontal="center" vertical="center"/>
    </xf>
    <xf numFmtId="3" fontId="33" fillId="0" borderId="4" xfId="1" applyNumberFormat="1" applyFont="1" applyFill="1" applyBorder="1" applyAlignment="1">
      <alignment horizontal="right" vertical="center"/>
    </xf>
    <xf numFmtId="3" fontId="33" fillId="0" borderId="20" xfId="1" applyNumberFormat="1" applyFont="1" applyFill="1" applyBorder="1" applyAlignment="1">
      <alignment horizontal="right" vertical="center"/>
    </xf>
    <xf numFmtId="3" fontId="33" fillId="0" borderId="24" xfId="1" applyNumberFormat="1" applyFont="1" applyFill="1" applyBorder="1" applyAlignment="1">
      <alignment horizontal="right" vertical="center"/>
    </xf>
    <xf numFmtId="0" fontId="33" fillId="10" borderId="0" xfId="1" applyFont="1" applyFill="1" applyAlignment="1">
      <alignment vertical="center"/>
    </xf>
    <xf numFmtId="0" fontId="33" fillId="16" borderId="1" xfId="1" applyFont="1" applyFill="1" applyBorder="1" applyAlignment="1">
      <alignment vertical="center"/>
    </xf>
    <xf numFmtId="0" fontId="33" fillId="10" borderId="4" xfId="1" applyFont="1" applyFill="1" applyBorder="1" applyAlignment="1">
      <alignment horizontal="center" vertical="center"/>
    </xf>
    <xf numFmtId="0" fontId="33" fillId="17" borderId="1" xfId="1" applyFont="1" applyFill="1" applyBorder="1" applyAlignment="1">
      <alignment vertical="center"/>
    </xf>
    <xf numFmtId="0" fontId="33" fillId="18" borderId="1" xfId="1" applyFont="1" applyFill="1" applyBorder="1" applyAlignment="1">
      <alignment vertical="center"/>
    </xf>
    <xf numFmtId="3" fontId="33" fillId="0" borderId="4" xfId="1" applyNumberFormat="1" applyFont="1" applyFill="1" applyBorder="1" applyAlignment="1" applyProtection="1">
      <alignment horizontal="right" vertical="center"/>
      <protection locked="0"/>
    </xf>
    <xf numFmtId="3" fontId="33" fillId="0" borderId="20" xfId="1" applyNumberFormat="1" applyFont="1" applyFill="1" applyBorder="1" applyAlignment="1" applyProtection="1">
      <alignment horizontal="right" vertical="center"/>
      <protection locked="0"/>
    </xf>
    <xf numFmtId="3" fontId="33" fillId="0" borderId="24" xfId="1" applyNumberFormat="1" applyFont="1" applyFill="1" applyBorder="1" applyAlignment="1" applyProtection="1">
      <alignment horizontal="right" vertical="center"/>
      <protection locked="0"/>
    </xf>
    <xf numFmtId="0" fontId="33" fillId="2" borderId="2" xfId="1" applyFont="1" applyFill="1" applyBorder="1" applyAlignment="1">
      <alignment vertical="center"/>
    </xf>
    <xf numFmtId="0" fontId="33" fillId="0" borderId="2" xfId="1" applyFont="1" applyFill="1" applyBorder="1" applyAlignment="1">
      <alignment vertical="center"/>
    </xf>
    <xf numFmtId="0" fontId="33" fillId="0" borderId="3" xfId="1" applyFont="1" applyFill="1" applyBorder="1" applyAlignment="1">
      <alignment vertical="center"/>
    </xf>
    <xf numFmtId="0" fontId="33" fillId="18" borderId="5" xfId="1" applyFont="1" applyFill="1" applyBorder="1" applyAlignment="1">
      <alignment vertical="center"/>
    </xf>
    <xf numFmtId="0" fontId="33" fillId="2" borderId="6" xfId="1" applyFont="1" applyFill="1" applyBorder="1" applyAlignment="1">
      <alignment vertical="center"/>
    </xf>
    <xf numFmtId="0" fontId="33" fillId="0" borderId="6" xfId="1" applyFont="1" applyFill="1" applyBorder="1" applyAlignment="1">
      <alignment vertical="center"/>
    </xf>
    <xf numFmtId="0" fontId="33" fillId="0" borderId="7" xfId="1" applyFont="1" applyFill="1" applyBorder="1" applyAlignment="1">
      <alignment vertical="center"/>
    </xf>
    <xf numFmtId="0" fontId="33" fillId="10" borderId="8" xfId="1" applyFont="1" applyFill="1" applyBorder="1" applyAlignment="1">
      <alignment horizontal="center" vertical="center"/>
    </xf>
    <xf numFmtId="3" fontId="33" fillId="0" borderId="8" xfId="1" applyNumberFormat="1" applyFont="1" applyFill="1" applyBorder="1" applyAlignment="1">
      <alignment horizontal="right" vertical="center"/>
    </xf>
    <xf numFmtId="3" fontId="33" fillId="0" borderId="22" xfId="1" applyNumberFormat="1" applyFont="1" applyFill="1" applyBorder="1" applyAlignment="1">
      <alignment horizontal="right" vertical="center"/>
    </xf>
    <xf numFmtId="3" fontId="33" fillId="0" borderId="25" xfId="1" applyNumberFormat="1" applyFont="1" applyFill="1" applyBorder="1" applyAlignment="1">
      <alignment horizontal="right" vertical="center"/>
    </xf>
    <xf numFmtId="0" fontId="34" fillId="10" borderId="0" xfId="0" applyFont="1" applyFill="1"/>
    <xf numFmtId="3" fontId="34" fillId="10" borderId="0" xfId="0" applyNumberFormat="1" applyFont="1" applyFill="1" applyAlignment="1">
      <alignment horizontal="right"/>
    </xf>
    <xf numFmtId="3" fontId="33" fillId="14" borderId="26" xfId="1" applyNumberFormat="1" applyFont="1" applyFill="1" applyBorder="1" applyAlignment="1">
      <alignment horizontal="right" vertical="center"/>
    </xf>
    <xf numFmtId="3" fontId="33" fillId="14" borderId="17" xfId="1" applyNumberFormat="1" applyFont="1" applyFill="1" applyBorder="1" applyAlignment="1">
      <alignment horizontal="right" vertical="center"/>
    </xf>
    <xf numFmtId="0" fontId="33" fillId="13" borderId="2" xfId="3" applyFont="1" applyFill="1" applyBorder="1" applyAlignment="1">
      <alignment horizontal="right" vertical="center"/>
    </xf>
    <xf numFmtId="3" fontId="33" fillId="13" borderId="27" xfId="1" applyNumberFormat="1" applyFont="1" applyFill="1" applyBorder="1" applyAlignment="1">
      <alignment horizontal="right" vertical="center"/>
    </xf>
    <xf numFmtId="3" fontId="33" fillId="13" borderId="19" xfId="1" applyNumberFormat="1" applyFont="1" applyFill="1" applyBorder="1" applyAlignment="1">
      <alignment horizontal="right" vertical="center"/>
    </xf>
    <xf numFmtId="0" fontId="33" fillId="2" borderId="1" xfId="1" applyFont="1" applyFill="1" applyBorder="1" applyAlignment="1">
      <alignment vertical="center"/>
    </xf>
    <xf numFmtId="0" fontId="33" fillId="2" borderId="2" xfId="1" applyFont="1" applyFill="1" applyBorder="1" applyAlignment="1">
      <alignment horizontal="right" vertical="center"/>
    </xf>
    <xf numFmtId="0" fontId="33" fillId="10" borderId="2" xfId="3" applyFont="1" applyFill="1" applyBorder="1" applyAlignment="1">
      <alignment horizontal="left" vertical="center"/>
    </xf>
    <xf numFmtId="0" fontId="33" fillId="2" borderId="3" xfId="1" applyFont="1" applyFill="1" applyBorder="1" applyAlignment="1">
      <alignment vertical="center"/>
    </xf>
    <xf numFmtId="3" fontId="33" fillId="0" borderId="27" xfId="1" applyNumberFormat="1" applyFont="1" applyFill="1" applyBorder="1" applyAlignment="1">
      <alignment horizontal="right" vertical="center"/>
    </xf>
    <xf numFmtId="3" fontId="33" fillId="0" borderId="19" xfId="1" applyNumberFormat="1" applyFont="1" applyFill="1" applyBorder="1" applyAlignment="1">
      <alignment horizontal="right" vertical="center"/>
    </xf>
    <xf numFmtId="0" fontId="33" fillId="13" borderId="2" xfId="3" applyFont="1" applyFill="1" applyBorder="1" applyAlignment="1">
      <alignment horizontal="left" vertical="center"/>
    </xf>
    <xf numFmtId="0" fontId="33" fillId="10" borderId="1" xfId="1" applyFont="1" applyFill="1" applyBorder="1" applyAlignment="1">
      <alignment vertical="center"/>
    </xf>
    <xf numFmtId="0" fontId="33" fillId="10" borderId="3" xfId="1" applyFont="1" applyFill="1" applyBorder="1" applyAlignment="1">
      <alignment vertical="center"/>
    </xf>
    <xf numFmtId="0" fontId="33" fillId="14" borderId="9" xfId="1" applyFont="1" applyFill="1" applyBorder="1" applyAlignment="1">
      <alignment horizontal="center" vertical="center"/>
    </xf>
    <xf numFmtId="3" fontId="33" fillId="14" borderId="24" xfId="1" applyNumberFormat="1" applyFont="1" applyFill="1" applyBorder="1" applyAlignment="1">
      <alignment horizontal="right" vertical="center"/>
    </xf>
    <xf numFmtId="3" fontId="33" fillId="14" borderId="27" xfId="1" applyNumberFormat="1" applyFont="1" applyFill="1" applyBorder="1" applyAlignment="1">
      <alignment horizontal="right" vertical="center"/>
    </xf>
    <xf numFmtId="3" fontId="33" fillId="14" borderId="4" xfId="1" applyNumberFormat="1" applyFont="1" applyFill="1" applyBorder="1" applyAlignment="1">
      <alignment horizontal="right" vertical="center"/>
    </xf>
    <xf numFmtId="3" fontId="33" fillId="14" borderId="19" xfId="1" applyNumberFormat="1" applyFont="1" applyFill="1" applyBorder="1" applyAlignment="1">
      <alignment horizontal="right" vertical="center"/>
    </xf>
    <xf numFmtId="3" fontId="33" fillId="14" borderId="20" xfId="1" applyNumberFormat="1" applyFont="1" applyFill="1" applyBorder="1" applyAlignment="1">
      <alignment horizontal="right" vertical="center"/>
    </xf>
    <xf numFmtId="0" fontId="33" fillId="2" borderId="5" xfId="1" applyFont="1" applyFill="1" applyBorder="1" applyAlignment="1">
      <alignment vertical="center"/>
    </xf>
    <xf numFmtId="0" fontId="33" fillId="10" borderId="6" xfId="1" applyFont="1" applyFill="1" applyBorder="1" applyAlignment="1">
      <alignment vertical="center"/>
    </xf>
    <xf numFmtId="0" fontId="33" fillId="2" borderId="7" xfId="1" applyFont="1" applyFill="1" applyBorder="1" applyAlignment="1">
      <alignment vertical="center"/>
    </xf>
    <xf numFmtId="0" fontId="33" fillId="0" borderId="8" xfId="1" applyFont="1" applyFill="1" applyBorder="1" applyAlignment="1">
      <alignment horizontal="center" vertical="center"/>
    </xf>
    <xf numFmtId="3" fontId="33" fillId="0" borderId="28" xfId="1" applyNumberFormat="1" applyFont="1" applyFill="1" applyBorder="1" applyAlignment="1">
      <alignment horizontal="right" vertical="center"/>
    </xf>
    <xf numFmtId="3" fontId="33" fillId="0" borderId="2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18" fillId="0" borderId="14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right" vertical="center" indent="1"/>
    </xf>
    <xf numFmtId="0" fontId="3" fillId="3" borderId="14" xfId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right" vertical="center" indent="1"/>
    </xf>
    <xf numFmtId="0" fontId="3" fillId="4" borderId="29" xfId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0" fontId="3" fillId="4" borderId="0" xfId="3" applyFont="1" applyFill="1" applyBorder="1" applyAlignment="1">
      <alignment horizontal="right" vertical="center"/>
    </xf>
    <xf numFmtId="0" fontId="3" fillId="4" borderId="0" xfId="3" applyFont="1" applyFill="1" applyBorder="1" applyAlignment="1">
      <alignment horizontal="left" vertical="center"/>
    </xf>
    <xf numFmtId="0" fontId="3" fillId="4" borderId="30" xfId="1" applyFont="1" applyFill="1" applyBorder="1" applyAlignment="1">
      <alignment vertical="center"/>
    </xf>
    <xf numFmtId="0" fontId="3" fillId="4" borderId="14" xfId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right" vertical="center" indent="1"/>
    </xf>
    <xf numFmtId="0" fontId="3" fillId="2" borderId="29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30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right" vertical="center" indent="1"/>
    </xf>
    <xf numFmtId="0" fontId="3" fillId="6" borderId="29" xfId="1" applyFont="1" applyFill="1" applyBorder="1" applyAlignment="1">
      <alignment vertical="center"/>
    </xf>
    <xf numFmtId="3" fontId="3" fillId="0" borderId="14" xfId="1" applyNumberFormat="1" applyFont="1" applyFill="1" applyBorder="1" applyAlignment="1">
      <alignment horizontal="right" vertical="center" indent="1"/>
    </xf>
    <xf numFmtId="0" fontId="3" fillId="7" borderId="29" xfId="1" applyFont="1" applyFill="1" applyBorder="1" applyAlignment="1">
      <alignment vertical="center"/>
    </xf>
    <xf numFmtId="0" fontId="3" fillId="8" borderId="29" xfId="1" applyFont="1" applyFill="1" applyBorder="1" applyAlignment="1">
      <alignment vertical="center"/>
    </xf>
    <xf numFmtId="0" fontId="3" fillId="9" borderId="29" xfId="1" applyFont="1" applyFill="1" applyBorder="1" applyAlignment="1">
      <alignment vertical="center"/>
    </xf>
    <xf numFmtId="0" fontId="3" fillId="9" borderId="31" xfId="1" applyFont="1" applyFill="1" applyBorder="1" applyAlignment="1">
      <alignment vertical="center"/>
    </xf>
    <xf numFmtId="0" fontId="3" fillId="2" borderId="32" xfId="1" applyFont="1" applyFill="1" applyBorder="1" applyAlignment="1">
      <alignment vertical="center"/>
    </xf>
    <xf numFmtId="0" fontId="3" fillId="2" borderId="33" xfId="1" applyFont="1" applyFill="1" applyBorder="1" applyAlignment="1">
      <alignment vertical="center"/>
    </xf>
    <xf numFmtId="0" fontId="3" fillId="3" borderId="34" xfId="1" applyFont="1" applyFill="1" applyBorder="1" applyAlignment="1">
      <alignment vertical="center"/>
    </xf>
    <xf numFmtId="0" fontId="3" fillId="7" borderId="35" xfId="1" applyFont="1" applyFill="1" applyBorder="1" applyAlignment="1">
      <alignment vertical="center"/>
    </xf>
    <xf numFmtId="0" fontId="3" fillId="2" borderId="36" xfId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35" fillId="2" borderId="29" xfId="0" applyFont="1" applyFill="1" applyBorder="1"/>
    <xf numFmtId="0" fontId="35" fillId="2" borderId="0" xfId="0" applyFont="1" applyFill="1" applyBorder="1"/>
    <xf numFmtId="0" fontId="35" fillId="2" borderId="30" xfId="0" applyFont="1" applyFill="1" applyBorder="1"/>
    <xf numFmtId="0" fontId="3" fillId="2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horizontal="left" vertical="center"/>
    </xf>
    <xf numFmtId="0" fontId="3" fillId="2" borderId="31" xfId="1" applyFont="1" applyFill="1" applyBorder="1" applyAlignment="1">
      <alignment vertical="center"/>
    </xf>
    <xf numFmtId="0" fontId="27" fillId="10" borderId="16" xfId="1" applyFont="1" applyFill="1" applyBorder="1" applyAlignment="1">
      <alignment horizontal="center" vertical="center"/>
    </xf>
    <xf numFmtId="0" fontId="27" fillId="10" borderId="14" xfId="1" applyFont="1" applyFill="1" applyBorder="1" applyAlignment="1">
      <alignment horizontal="center" vertical="center"/>
    </xf>
    <xf numFmtId="0" fontId="27" fillId="10" borderId="15" xfId="1" applyFont="1" applyFill="1" applyBorder="1" applyAlignment="1">
      <alignment horizontal="center" vertical="center"/>
    </xf>
    <xf numFmtId="0" fontId="31" fillId="10" borderId="11" xfId="1" applyFont="1" applyFill="1" applyBorder="1" applyAlignment="1">
      <alignment horizontal="center" vertical="center"/>
    </xf>
    <xf numFmtId="0" fontId="31" fillId="10" borderId="12" xfId="1" applyFont="1" applyFill="1" applyBorder="1" applyAlignment="1">
      <alignment horizontal="center" vertical="center"/>
    </xf>
    <xf numFmtId="0" fontId="31" fillId="10" borderId="13" xfId="1" applyFont="1" applyFill="1" applyBorder="1" applyAlignment="1">
      <alignment horizontal="center" vertical="center"/>
    </xf>
    <xf numFmtId="3" fontId="27" fillId="10" borderId="4" xfId="1" applyNumberFormat="1" applyFont="1" applyFill="1" applyBorder="1" applyAlignment="1">
      <alignment horizontal="right" vertical="center" indent="1"/>
    </xf>
    <xf numFmtId="3" fontId="27" fillId="10" borderId="19" xfId="1" applyNumberFormat="1" applyFont="1" applyFill="1" applyBorder="1" applyAlignment="1">
      <alignment horizontal="right" vertical="center" indent="1"/>
    </xf>
    <xf numFmtId="3" fontId="27" fillId="10" borderId="20" xfId="1" applyNumberFormat="1" applyFont="1" applyFill="1" applyBorder="1" applyAlignment="1">
      <alignment horizontal="right" vertical="center" indent="1"/>
    </xf>
    <xf numFmtId="0" fontId="27" fillId="10" borderId="7" xfId="1" applyFont="1" applyFill="1" applyBorder="1" applyAlignment="1">
      <alignment vertical="center"/>
    </xf>
    <xf numFmtId="3" fontId="27" fillId="10" borderId="8" xfId="1" applyNumberFormat="1" applyFont="1" applyFill="1" applyBorder="1" applyAlignment="1">
      <alignment horizontal="right" vertical="center" indent="1"/>
    </xf>
    <xf numFmtId="3" fontId="27" fillId="10" borderId="21" xfId="1" applyNumberFormat="1" applyFont="1" applyFill="1" applyBorder="1" applyAlignment="1">
      <alignment horizontal="right" vertical="center" indent="1"/>
    </xf>
    <xf numFmtId="3" fontId="27" fillId="10" borderId="22" xfId="1" applyNumberFormat="1" applyFont="1" applyFill="1" applyBorder="1" applyAlignment="1">
      <alignment horizontal="right" vertical="center" indent="1"/>
    </xf>
    <xf numFmtId="0" fontId="27" fillId="10" borderId="2" xfId="1" applyFont="1" applyFill="1" applyBorder="1" applyAlignment="1">
      <alignment horizontal="right" vertical="center"/>
    </xf>
    <xf numFmtId="0" fontId="27" fillId="10" borderId="5" xfId="1" applyFont="1" applyFill="1" applyBorder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3" fontId="4" fillId="5" borderId="10" xfId="1" applyNumberFormat="1" applyFont="1" applyFill="1" applyBorder="1" applyAlignment="1">
      <alignment horizontal="right" vertical="center" indent="1"/>
    </xf>
    <xf numFmtId="3" fontId="4" fillId="5" borderId="17" xfId="1" applyNumberFormat="1" applyFont="1" applyFill="1" applyBorder="1" applyAlignment="1">
      <alignment horizontal="right" vertical="center" indent="1"/>
    </xf>
    <xf numFmtId="3" fontId="4" fillId="5" borderId="18" xfId="1" applyNumberFormat="1" applyFont="1" applyFill="1" applyBorder="1" applyAlignment="1">
      <alignment horizontal="right" vertical="center" indent="1"/>
    </xf>
    <xf numFmtId="0" fontId="4" fillId="3" borderId="1" xfId="1" applyFont="1" applyFill="1" applyBorder="1" applyAlignment="1">
      <alignment vertical="center"/>
    </xf>
    <xf numFmtId="0" fontId="4" fillId="3" borderId="4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right" vertical="center" indent="1"/>
    </xf>
    <xf numFmtId="3" fontId="4" fillId="3" borderId="19" xfId="1" applyNumberFormat="1" applyFont="1" applyFill="1" applyBorder="1" applyAlignment="1">
      <alignment horizontal="right" vertical="center" indent="1"/>
    </xf>
    <xf numFmtId="3" fontId="4" fillId="3" borderId="20" xfId="1" applyNumberFormat="1" applyFont="1" applyFill="1" applyBorder="1" applyAlignment="1">
      <alignment horizontal="right" vertical="center" indent="1"/>
    </xf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4" fillId="4" borderId="2" xfId="3" applyFont="1" applyFill="1" applyBorder="1" applyAlignment="1">
      <alignment horizontal="right" vertical="center"/>
    </xf>
    <xf numFmtId="0" fontId="4" fillId="4" borderId="2" xfId="3" applyFont="1" applyFill="1" applyBorder="1" applyAlignment="1">
      <alignment horizontal="left" vertical="center"/>
    </xf>
    <xf numFmtId="0" fontId="4" fillId="4" borderId="3" xfId="1" applyFont="1" applyFill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right" vertical="center" indent="1"/>
    </xf>
    <xf numFmtId="3" fontId="4" fillId="4" borderId="19" xfId="1" applyNumberFormat="1" applyFont="1" applyFill="1" applyBorder="1" applyAlignment="1">
      <alignment horizontal="right" vertical="center" indent="1"/>
    </xf>
    <xf numFmtId="3" fontId="4" fillId="4" borderId="20" xfId="1" applyNumberFormat="1" applyFont="1" applyFill="1" applyBorder="1" applyAlignment="1">
      <alignment horizontal="right" vertical="center" indent="1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right" vertical="center" indent="1"/>
    </xf>
    <xf numFmtId="3" fontId="4" fillId="2" borderId="19" xfId="1" applyNumberFormat="1" applyFont="1" applyFill="1" applyBorder="1" applyAlignment="1">
      <alignment horizontal="right" vertical="center" indent="1"/>
    </xf>
    <xf numFmtId="3" fontId="4" fillId="2" borderId="20" xfId="1" applyNumberFormat="1" applyFont="1" applyFill="1" applyBorder="1" applyAlignment="1">
      <alignment horizontal="right" vertical="center" indent="1"/>
    </xf>
    <xf numFmtId="0" fontId="4" fillId="6" borderId="1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right" vertical="center" indent="1"/>
    </xf>
    <xf numFmtId="3" fontId="4" fillId="0" borderId="19" xfId="1" applyNumberFormat="1" applyFont="1" applyFill="1" applyBorder="1" applyAlignment="1">
      <alignment horizontal="right" vertical="center" indent="1"/>
    </xf>
    <xf numFmtId="3" fontId="4" fillId="0" borderId="20" xfId="1" applyNumberFormat="1" applyFont="1" applyFill="1" applyBorder="1" applyAlignment="1">
      <alignment horizontal="right" vertical="center" indent="1"/>
    </xf>
    <xf numFmtId="0" fontId="4" fillId="7" borderId="1" xfId="1" applyFont="1" applyFill="1" applyBorder="1" applyAlignment="1">
      <alignment vertical="center"/>
    </xf>
    <xf numFmtId="0" fontId="4" fillId="8" borderId="1" xfId="1" applyFont="1" applyFill="1" applyBorder="1" applyAlignment="1">
      <alignment vertical="center"/>
    </xf>
    <xf numFmtId="0" fontId="4" fillId="9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9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right" vertical="center" indent="1"/>
    </xf>
    <xf numFmtId="3" fontId="4" fillId="0" borderId="21" xfId="1" applyNumberFormat="1" applyFont="1" applyFill="1" applyBorder="1" applyAlignment="1">
      <alignment horizontal="right" vertical="center" indent="1"/>
    </xf>
    <xf numFmtId="3" fontId="4" fillId="0" borderId="22" xfId="1" applyNumberFormat="1" applyFont="1" applyFill="1" applyBorder="1" applyAlignment="1">
      <alignment horizontal="righ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/>
    </xf>
    <xf numFmtId="0" fontId="4" fillId="2" borderId="2" xfId="3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left" vertical="center"/>
    </xf>
    <xf numFmtId="0" fontId="4" fillId="5" borderId="9" xfId="1" applyFont="1" applyFill="1" applyBorder="1" applyAlignment="1">
      <alignment horizontal="center" vertical="center"/>
    </xf>
    <xf numFmtId="3" fontId="4" fillId="5" borderId="4" xfId="1" applyNumberFormat="1" applyFont="1" applyFill="1" applyBorder="1" applyAlignment="1">
      <alignment horizontal="right" vertical="center" indent="1"/>
    </xf>
    <xf numFmtId="3" fontId="4" fillId="5" borderId="19" xfId="1" applyNumberFormat="1" applyFont="1" applyFill="1" applyBorder="1" applyAlignment="1">
      <alignment horizontal="right" vertical="center" indent="1"/>
    </xf>
    <xf numFmtId="3" fontId="4" fillId="5" borderId="20" xfId="1" applyNumberFormat="1" applyFont="1" applyFill="1" applyBorder="1" applyAlignment="1">
      <alignment horizontal="right" vertical="center" indent="1"/>
    </xf>
    <xf numFmtId="0" fontId="4" fillId="2" borderId="5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4" fillId="19" borderId="10" xfId="1" applyFont="1" applyFill="1" applyBorder="1" applyAlignment="1">
      <alignment horizontal="center" vertical="center"/>
    </xf>
    <xf numFmtId="3" fontId="4" fillId="19" borderId="10" xfId="1" applyNumberFormat="1" applyFont="1" applyFill="1" applyBorder="1" applyAlignment="1">
      <alignment horizontal="right" vertical="center" indent="1"/>
    </xf>
    <xf numFmtId="3" fontId="4" fillId="19" borderId="17" xfId="1" applyNumberFormat="1" applyFont="1" applyFill="1" applyBorder="1" applyAlignment="1">
      <alignment horizontal="right" vertical="center" indent="1"/>
    </xf>
    <xf numFmtId="3" fontId="4" fillId="19" borderId="18" xfId="1" applyNumberFormat="1" applyFont="1" applyFill="1" applyBorder="1" applyAlignment="1">
      <alignment horizontal="right" vertical="center" indent="1"/>
    </xf>
    <xf numFmtId="0" fontId="4" fillId="20" borderId="1" xfId="1" applyFont="1" applyFill="1" applyBorder="1" applyAlignment="1">
      <alignment vertical="center"/>
    </xf>
    <xf numFmtId="0" fontId="4" fillId="20" borderId="4" xfId="1" applyFont="1" applyFill="1" applyBorder="1" applyAlignment="1">
      <alignment horizontal="center" vertical="center"/>
    </xf>
    <xf numFmtId="3" fontId="4" fillId="20" borderId="4" xfId="1" applyNumberFormat="1" applyFont="1" applyFill="1" applyBorder="1" applyAlignment="1">
      <alignment horizontal="right" vertical="center" indent="1"/>
    </xf>
    <xf numFmtId="3" fontId="4" fillId="20" borderId="19" xfId="1" applyNumberFormat="1" applyFont="1" applyFill="1" applyBorder="1" applyAlignment="1">
      <alignment horizontal="right" vertical="center" indent="1"/>
    </xf>
    <xf numFmtId="3" fontId="4" fillId="20" borderId="20" xfId="1" applyNumberFormat="1" applyFont="1" applyFill="1" applyBorder="1" applyAlignment="1">
      <alignment horizontal="right" vertical="center" indent="1"/>
    </xf>
    <xf numFmtId="0" fontId="4" fillId="14" borderId="1" xfId="1" applyFont="1" applyFill="1" applyBorder="1" applyAlignment="1">
      <alignment vertical="center"/>
    </xf>
    <xf numFmtId="0" fontId="4" fillId="14" borderId="2" xfId="1" applyFont="1" applyFill="1" applyBorder="1" applyAlignment="1">
      <alignment vertical="center"/>
    </xf>
    <xf numFmtId="0" fontId="4" fillId="14" borderId="2" xfId="3" applyFont="1" applyFill="1" applyBorder="1" applyAlignment="1">
      <alignment horizontal="right" vertical="center"/>
    </xf>
    <xf numFmtId="0" fontId="4" fillId="14" borderId="2" xfId="3" applyFont="1" applyFill="1" applyBorder="1" applyAlignment="1">
      <alignment horizontal="left" vertical="center"/>
    </xf>
    <xf numFmtId="0" fontId="4" fillId="14" borderId="3" xfId="1" applyFont="1" applyFill="1" applyBorder="1" applyAlignment="1">
      <alignment vertical="center"/>
    </xf>
    <xf numFmtId="0" fontId="4" fillId="14" borderId="4" xfId="1" applyFont="1" applyFill="1" applyBorder="1" applyAlignment="1">
      <alignment horizontal="center" vertical="center"/>
    </xf>
    <xf numFmtId="3" fontId="4" fillId="14" borderId="4" xfId="1" applyNumberFormat="1" applyFont="1" applyFill="1" applyBorder="1" applyAlignment="1">
      <alignment horizontal="right" vertical="center" indent="1"/>
    </xf>
    <xf numFmtId="3" fontId="4" fillId="14" borderId="19" xfId="1" applyNumberFormat="1" applyFont="1" applyFill="1" applyBorder="1" applyAlignment="1">
      <alignment horizontal="right" vertical="center" indent="1"/>
    </xf>
    <xf numFmtId="3" fontId="4" fillId="14" borderId="20" xfId="1" applyNumberFormat="1" applyFont="1" applyFill="1" applyBorder="1" applyAlignment="1">
      <alignment horizontal="right" vertical="center" indent="1"/>
    </xf>
    <xf numFmtId="0" fontId="4" fillId="21" borderId="1" xfId="1" applyFont="1" applyFill="1" applyBorder="1" applyAlignment="1">
      <alignment vertical="center"/>
    </xf>
    <xf numFmtId="0" fontId="4" fillId="21" borderId="2" xfId="1" applyFont="1" applyFill="1" applyBorder="1" applyAlignment="1">
      <alignment vertical="center"/>
    </xf>
    <xf numFmtId="0" fontId="4" fillId="21" borderId="3" xfId="1" applyFont="1" applyFill="1" applyBorder="1" applyAlignment="1">
      <alignment vertical="center"/>
    </xf>
    <xf numFmtId="0" fontId="4" fillId="21" borderId="4" xfId="1" applyFont="1" applyFill="1" applyBorder="1" applyAlignment="1">
      <alignment horizontal="center" vertical="center"/>
    </xf>
    <xf numFmtId="3" fontId="4" fillId="21" borderId="4" xfId="1" applyNumberFormat="1" applyFont="1" applyFill="1" applyBorder="1" applyAlignment="1">
      <alignment horizontal="right" vertical="center" indent="1"/>
    </xf>
    <xf numFmtId="3" fontId="4" fillId="21" borderId="19" xfId="1" applyNumberFormat="1" applyFont="1" applyFill="1" applyBorder="1" applyAlignment="1">
      <alignment horizontal="right" vertical="center" indent="1"/>
    </xf>
    <xf numFmtId="3" fontId="4" fillId="21" borderId="20" xfId="1" applyNumberFormat="1" applyFont="1" applyFill="1" applyBorder="1" applyAlignment="1">
      <alignment horizontal="right" vertical="center" indent="1"/>
    </xf>
    <xf numFmtId="0" fontId="4" fillId="15" borderId="1" xfId="1" applyFont="1" applyFill="1" applyBorder="1" applyAlignment="1">
      <alignment vertical="center"/>
    </xf>
    <xf numFmtId="0" fontId="4" fillId="17" borderId="1" xfId="1" applyFont="1" applyFill="1" applyBorder="1" applyAlignment="1">
      <alignment vertical="center"/>
    </xf>
    <xf numFmtId="0" fontId="4" fillId="18" borderId="1" xfId="1" applyFont="1" applyFill="1" applyBorder="1" applyAlignment="1">
      <alignment vertical="center"/>
    </xf>
    <xf numFmtId="0" fontId="4" fillId="11" borderId="1" xfId="1" applyFont="1" applyFill="1" applyBorder="1" applyAlignment="1">
      <alignment vertical="center"/>
    </xf>
    <xf numFmtId="0" fontId="4" fillId="11" borderId="4" xfId="1" applyFont="1" applyFill="1" applyBorder="1" applyAlignment="1">
      <alignment horizontal="center" vertical="center"/>
    </xf>
    <xf numFmtId="3" fontId="4" fillId="11" borderId="4" xfId="1" applyNumberFormat="1" applyFont="1" applyFill="1" applyBorder="1" applyAlignment="1">
      <alignment horizontal="right" vertical="center" indent="1"/>
    </xf>
    <xf numFmtId="3" fontId="4" fillId="11" borderId="19" xfId="1" applyNumberFormat="1" applyFont="1" applyFill="1" applyBorder="1" applyAlignment="1">
      <alignment horizontal="right" vertical="center" indent="1"/>
    </xf>
    <xf numFmtId="3" fontId="4" fillId="11" borderId="20" xfId="1" applyNumberFormat="1" applyFont="1" applyFill="1" applyBorder="1" applyAlignment="1">
      <alignment horizontal="right" vertical="center" indent="1"/>
    </xf>
    <xf numFmtId="0" fontId="4" fillId="18" borderId="5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0" fontId="4" fillId="21" borderId="2" xfId="3" applyFont="1" applyFill="1" applyBorder="1" applyAlignment="1">
      <alignment horizontal="right" vertical="center"/>
    </xf>
    <xf numFmtId="0" fontId="4" fillId="21" borderId="2" xfId="3" applyFont="1" applyFill="1" applyBorder="1" applyAlignment="1">
      <alignment horizontal="left" vertical="center"/>
    </xf>
    <xf numFmtId="0" fontId="4" fillId="19" borderId="9" xfId="1" applyFont="1" applyFill="1" applyBorder="1" applyAlignment="1">
      <alignment horizontal="center" vertical="center"/>
    </xf>
    <xf numFmtId="3" fontId="4" fillId="19" borderId="4" xfId="1" applyNumberFormat="1" applyFont="1" applyFill="1" applyBorder="1" applyAlignment="1">
      <alignment horizontal="right" vertical="center" indent="1"/>
    </xf>
    <xf numFmtId="3" fontId="4" fillId="19" borderId="19" xfId="1" applyNumberFormat="1" applyFont="1" applyFill="1" applyBorder="1" applyAlignment="1">
      <alignment horizontal="right" vertical="center" indent="1"/>
    </xf>
    <xf numFmtId="3" fontId="4" fillId="19" borderId="20" xfId="1" applyNumberFormat="1" applyFont="1" applyFill="1" applyBorder="1" applyAlignment="1">
      <alignment horizontal="right" vertical="center" indent="1"/>
    </xf>
    <xf numFmtId="0" fontId="36" fillId="2" borderId="0" xfId="1" applyFont="1" applyFill="1" applyAlignment="1">
      <alignment horizontal="right" vertical="center"/>
    </xf>
    <xf numFmtId="3" fontId="4" fillId="5" borderId="10" xfId="1" applyNumberFormat="1" applyFont="1" applyFill="1" applyBorder="1" applyAlignment="1">
      <alignment horizontal="right" vertical="center"/>
    </xf>
    <xf numFmtId="3" fontId="4" fillId="5" borderId="17" xfId="1" applyNumberFormat="1" applyFont="1" applyFill="1" applyBorder="1" applyAlignment="1">
      <alignment horizontal="right" vertical="center"/>
    </xf>
    <xf numFmtId="3" fontId="4" fillId="5" borderId="18" xfId="1" applyNumberFormat="1" applyFont="1" applyFill="1" applyBorder="1" applyAlignment="1">
      <alignment horizontal="right" vertical="center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19" xfId="1" applyNumberFormat="1" applyFont="1" applyFill="1" applyBorder="1" applyAlignment="1">
      <alignment horizontal="right" vertical="center"/>
    </xf>
    <xf numFmtId="3" fontId="4" fillId="3" borderId="20" xfId="1" applyNumberFormat="1" applyFont="1" applyFill="1" applyBorder="1" applyAlignment="1">
      <alignment horizontal="right" vertical="center"/>
    </xf>
    <xf numFmtId="3" fontId="4" fillId="4" borderId="4" xfId="1" applyNumberFormat="1" applyFont="1" applyFill="1" applyBorder="1" applyAlignment="1">
      <alignment horizontal="right" vertical="center"/>
    </xf>
    <xf numFmtId="3" fontId="4" fillId="4" borderId="19" xfId="1" applyNumberFormat="1" applyFont="1" applyFill="1" applyBorder="1" applyAlignment="1">
      <alignment horizontal="right" vertical="center"/>
    </xf>
    <xf numFmtId="3" fontId="4" fillId="4" borderId="20" xfId="1" applyNumberFormat="1" applyFont="1" applyFill="1" applyBorder="1" applyAlignment="1">
      <alignment horizontal="right" vertical="center"/>
    </xf>
    <xf numFmtId="3" fontId="4" fillId="2" borderId="4" xfId="1" applyNumberFormat="1" applyFont="1" applyFill="1" applyBorder="1" applyAlignment="1">
      <alignment horizontal="right" vertical="center"/>
    </xf>
    <xf numFmtId="3" fontId="4" fillId="2" borderId="19" xfId="1" applyNumberFormat="1" applyFont="1" applyFill="1" applyBorder="1" applyAlignment="1">
      <alignment horizontal="right" vertical="center"/>
    </xf>
    <xf numFmtId="3" fontId="4" fillId="2" borderId="20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19" xfId="1" applyNumberFormat="1" applyFont="1" applyFill="1" applyBorder="1" applyAlignment="1">
      <alignment horizontal="right" vertical="center"/>
    </xf>
    <xf numFmtId="3" fontId="4" fillId="0" borderId="20" xfId="1" applyNumberFormat="1" applyFont="1" applyFill="1" applyBorder="1" applyAlignment="1">
      <alignment horizontal="right" vertical="center"/>
    </xf>
    <xf numFmtId="0" fontId="4" fillId="6" borderId="2" xfId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21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4" fillId="5" borderId="19" xfId="1" applyNumberFormat="1" applyFont="1" applyFill="1" applyBorder="1" applyAlignment="1">
      <alignment horizontal="right" vertical="center"/>
    </xf>
    <xf numFmtId="3" fontId="4" fillId="5" borderId="20" xfId="1" applyNumberFormat="1" applyFont="1" applyFill="1" applyBorder="1" applyAlignment="1">
      <alignment horizontal="right" vertical="center"/>
    </xf>
    <xf numFmtId="0" fontId="22" fillId="10" borderId="0" xfId="1" applyFont="1" applyFill="1" applyAlignment="1">
      <alignment vertical="center"/>
    </xf>
    <xf numFmtId="0" fontId="21" fillId="10" borderId="0" xfId="1" applyFont="1" applyFill="1" applyAlignment="1" applyProtection="1">
      <alignment vertical="center"/>
      <protection locked="0"/>
    </xf>
    <xf numFmtId="0" fontId="37" fillId="10" borderId="0" xfId="1" applyFont="1" applyFill="1" applyAlignment="1">
      <alignment vertical="center"/>
    </xf>
    <xf numFmtId="0" fontId="22" fillId="10" borderId="0" xfId="1" applyFont="1" applyFill="1" applyAlignment="1">
      <alignment horizontal="center" vertical="center"/>
    </xf>
    <xf numFmtId="0" fontId="22" fillId="10" borderId="0" xfId="1" applyFont="1" applyFill="1" applyAlignment="1">
      <alignment horizontal="right" vertical="center"/>
    </xf>
    <xf numFmtId="0" fontId="22" fillId="10" borderId="16" xfId="1" applyFont="1" applyFill="1" applyBorder="1" applyAlignment="1">
      <alignment horizontal="center" vertical="center"/>
    </xf>
    <xf numFmtId="0" fontId="22" fillId="10" borderId="14" xfId="1" applyFont="1" applyFill="1" applyBorder="1" applyAlignment="1">
      <alignment horizontal="center" vertical="center"/>
    </xf>
    <xf numFmtId="0" fontId="22" fillId="10" borderId="15" xfId="1" applyFont="1" applyFill="1" applyBorder="1" applyAlignment="1">
      <alignment horizontal="center" vertical="center"/>
    </xf>
    <xf numFmtId="0" fontId="22" fillId="10" borderId="11" xfId="1" applyFont="1" applyFill="1" applyBorder="1" applyAlignment="1">
      <alignment horizontal="center" vertical="center"/>
    </xf>
    <xf numFmtId="0" fontId="22" fillId="10" borderId="12" xfId="1" applyFont="1" applyFill="1" applyBorder="1" applyAlignment="1">
      <alignment horizontal="center" vertical="center"/>
    </xf>
    <xf numFmtId="0" fontId="22" fillId="10" borderId="13" xfId="1" applyFont="1" applyFill="1" applyBorder="1" applyAlignment="1">
      <alignment horizontal="center" vertical="center"/>
    </xf>
    <xf numFmtId="0" fontId="22" fillId="10" borderId="10" xfId="1" applyFont="1" applyFill="1" applyBorder="1" applyAlignment="1">
      <alignment horizontal="center" vertical="center"/>
    </xf>
    <xf numFmtId="3" fontId="22" fillId="10" borderId="10" xfId="1" applyNumberFormat="1" applyFont="1" applyFill="1" applyBorder="1" applyAlignment="1">
      <alignment horizontal="right" vertical="center" indent="1"/>
    </xf>
    <xf numFmtId="3" fontId="22" fillId="10" borderId="17" xfId="1" applyNumberFormat="1" applyFont="1" applyFill="1" applyBorder="1" applyAlignment="1">
      <alignment horizontal="right" vertical="center" indent="1"/>
    </xf>
    <xf numFmtId="3" fontId="22" fillId="10" borderId="18" xfId="1" applyNumberFormat="1" applyFont="1" applyFill="1" applyBorder="1" applyAlignment="1">
      <alignment horizontal="right" vertical="center" indent="1"/>
    </xf>
    <xf numFmtId="0" fontId="22" fillId="10" borderId="1" xfId="1" applyFont="1" applyFill="1" applyBorder="1" applyAlignment="1">
      <alignment vertical="center"/>
    </xf>
    <xf numFmtId="0" fontId="22" fillId="10" borderId="4" xfId="1" applyFont="1" applyFill="1" applyBorder="1" applyAlignment="1">
      <alignment horizontal="center" vertical="center"/>
    </xf>
    <xf numFmtId="3" fontId="22" fillId="10" borderId="4" xfId="1" applyNumberFormat="1" applyFont="1" applyFill="1" applyBorder="1" applyAlignment="1">
      <alignment horizontal="right" vertical="center" indent="1"/>
    </xf>
    <xf numFmtId="3" fontId="22" fillId="10" borderId="19" xfId="1" applyNumberFormat="1" applyFont="1" applyFill="1" applyBorder="1" applyAlignment="1">
      <alignment horizontal="right" vertical="center" indent="1"/>
    </xf>
    <xf numFmtId="3" fontId="22" fillId="10" borderId="20" xfId="1" applyNumberFormat="1" applyFont="1" applyFill="1" applyBorder="1" applyAlignment="1">
      <alignment horizontal="right" vertical="center" indent="1"/>
    </xf>
    <xf numFmtId="0" fontId="22" fillId="10" borderId="2" xfId="1" applyFont="1" applyFill="1" applyBorder="1" applyAlignment="1">
      <alignment vertical="center"/>
    </xf>
    <xf numFmtId="0" fontId="22" fillId="10" borderId="2" xfId="3" applyFont="1" applyFill="1" applyBorder="1" applyAlignment="1">
      <alignment horizontal="right" vertical="center"/>
    </xf>
    <xf numFmtId="0" fontId="22" fillId="10" borderId="2" xfId="3" applyFont="1" applyFill="1" applyBorder="1" applyAlignment="1">
      <alignment horizontal="left" vertical="center"/>
    </xf>
    <xf numFmtId="0" fontId="22" fillId="10" borderId="3" xfId="1" applyFont="1" applyFill="1" applyBorder="1" applyAlignment="1">
      <alignment vertical="center"/>
    </xf>
    <xf numFmtId="0" fontId="22" fillId="10" borderId="5" xfId="1" applyFont="1" applyFill="1" applyBorder="1" applyAlignment="1">
      <alignment vertical="center"/>
    </xf>
    <xf numFmtId="0" fontId="22" fillId="10" borderId="6" xfId="1" applyFont="1" applyFill="1" applyBorder="1" applyAlignment="1">
      <alignment vertical="center"/>
    </xf>
    <xf numFmtId="0" fontId="22" fillId="10" borderId="7" xfId="1" applyFont="1" applyFill="1" applyBorder="1" applyAlignment="1">
      <alignment vertical="center"/>
    </xf>
    <xf numFmtId="0" fontId="22" fillId="10" borderId="8" xfId="1" applyFont="1" applyFill="1" applyBorder="1" applyAlignment="1">
      <alignment horizontal="center" vertical="center"/>
    </xf>
    <xf numFmtId="3" fontId="22" fillId="10" borderId="8" xfId="1" applyNumberFormat="1" applyFont="1" applyFill="1" applyBorder="1" applyAlignment="1">
      <alignment horizontal="right" vertical="center" indent="1"/>
    </xf>
    <xf numFmtId="3" fontId="22" fillId="10" borderId="21" xfId="1" applyNumberFormat="1" applyFont="1" applyFill="1" applyBorder="1" applyAlignment="1">
      <alignment horizontal="right" vertical="center" indent="1"/>
    </xf>
    <xf numFmtId="3" fontId="22" fillId="10" borderId="22" xfId="1" applyNumberFormat="1" applyFont="1" applyFill="1" applyBorder="1" applyAlignment="1">
      <alignment horizontal="right" vertical="center" indent="1"/>
    </xf>
    <xf numFmtId="0" fontId="38" fillId="10" borderId="0" xfId="0" applyFont="1" applyFill="1"/>
    <xf numFmtId="3" fontId="38" fillId="10" borderId="0" xfId="0" applyNumberFormat="1" applyFont="1" applyFill="1" applyAlignment="1">
      <alignment horizontal="right"/>
    </xf>
    <xf numFmtId="0" fontId="22" fillId="10" borderId="2" xfId="1" applyFont="1" applyFill="1" applyBorder="1" applyAlignment="1">
      <alignment horizontal="right" vertical="center"/>
    </xf>
    <xf numFmtId="0" fontId="22" fillId="10" borderId="9" xfId="1" applyFont="1" applyFill="1" applyBorder="1" applyAlignment="1">
      <alignment horizontal="center" vertical="center"/>
    </xf>
    <xf numFmtId="0" fontId="3" fillId="10" borderId="0" xfId="1" applyFont="1" applyFill="1" applyAlignment="1">
      <alignment vertical="center"/>
    </xf>
    <xf numFmtId="0" fontId="18" fillId="10" borderId="0" xfId="1" applyFont="1" applyFill="1" applyAlignment="1">
      <alignment horizontal="right" vertical="center"/>
    </xf>
    <xf numFmtId="0" fontId="18" fillId="10" borderId="14" xfId="1" applyFont="1" applyFill="1" applyBorder="1" applyAlignment="1">
      <alignment horizontal="center" vertical="center"/>
    </xf>
    <xf numFmtId="3" fontId="18" fillId="0" borderId="14" xfId="1" applyNumberFormat="1" applyFont="1" applyFill="1" applyBorder="1" applyAlignment="1">
      <alignment horizontal="right" vertical="center"/>
    </xf>
    <xf numFmtId="3" fontId="18" fillId="10" borderId="14" xfId="1" applyNumberFormat="1" applyFont="1" applyFill="1" applyBorder="1" applyAlignment="1">
      <alignment horizontal="right" vertical="center"/>
    </xf>
    <xf numFmtId="0" fontId="18" fillId="0" borderId="34" xfId="1" applyFont="1" applyFill="1" applyBorder="1" applyAlignment="1">
      <alignment vertical="center"/>
    </xf>
    <xf numFmtId="0" fontId="3" fillId="10" borderId="14" xfId="1" applyFont="1" applyFill="1" applyBorder="1" applyAlignment="1">
      <alignment horizontal="center" vertical="center"/>
    </xf>
    <xf numFmtId="3" fontId="3" fillId="10" borderId="14" xfId="1" applyNumberFormat="1" applyFont="1" applyFill="1" applyBorder="1" applyAlignment="1">
      <alignment horizontal="right" vertical="center"/>
    </xf>
    <xf numFmtId="3" fontId="3" fillId="0" borderId="14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8" xfId="1" applyFont="1" applyFill="1" applyBorder="1" applyAlignment="1">
      <alignment horizontal="left" vertical="center" indent="2"/>
    </xf>
    <xf numFmtId="0" fontId="18" fillId="10" borderId="0" xfId="1" applyFont="1" applyFill="1" applyBorder="1" applyAlignment="1" applyProtection="1">
      <alignment horizontal="left" vertical="center"/>
      <protection locked="0"/>
    </xf>
    <xf numFmtId="0" fontId="27" fillId="10" borderId="0" xfId="1" applyFont="1" applyFill="1" applyAlignment="1">
      <alignment horizontal="right" vertical="center"/>
    </xf>
    <xf numFmtId="0" fontId="27" fillId="0" borderId="1" xfId="1" applyFont="1" applyFill="1" applyBorder="1" applyAlignment="1">
      <alignment vertical="center"/>
    </xf>
    <xf numFmtId="0" fontId="27" fillId="0" borderId="5" xfId="1" applyFont="1" applyFill="1" applyBorder="1" applyAlignment="1">
      <alignment vertical="center"/>
    </xf>
    <xf numFmtId="0" fontId="39" fillId="10" borderId="0" xfId="0" applyFont="1" applyFill="1"/>
    <xf numFmtId="3" fontId="39" fillId="10" borderId="0" xfId="0" applyNumberFormat="1" applyFont="1" applyFill="1" applyAlignment="1">
      <alignment horizontal="right"/>
    </xf>
    <xf numFmtId="0" fontId="23" fillId="10" borderId="0" xfId="1" applyFont="1" applyFill="1" applyAlignment="1" applyProtection="1">
      <alignment vertical="center"/>
      <protection locked="0"/>
    </xf>
    <xf numFmtId="0" fontId="24" fillId="10" borderId="0" xfId="1" applyFont="1" applyFill="1" applyAlignment="1">
      <alignment vertical="center"/>
    </xf>
    <xf numFmtId="0" fontId="40" fillId="10" borderId="0" xfId="1" applyFont="1" applyFill="1" applyAlignment="1">
      <alignment vertical="center"/>
    </xf>
    <xf numFmtId="0" fontId="24" fillId="10" borderId="0" xfId="1" applyFont="1" applyFill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4" fillId="14" borderId="10" xfId="1" applyFont="1" applyFill="1" applyBorder="1" applyAlignment="1">
      <alignment horizontal="center" vertical="center"/>
    </xf>
    <xf numFmtId="3" fontId="24" fillId="14" borderId="10" xfId="1" applyNumberFormat="1" applyFont="1" applyFill="1" applyBorder="1" applyAlignment="1">
      <alignment horizontal="right" vertical="center" indent="1"/>
    </xf>
    <xf numFmtId="3" fontId="24" fillId="14" borderId="17" xfId="1" applyNumberFormat="1" applyFont="1" applyFill="1" applyBorder="1" applyAlignment="1">
      <alignment horizontal="right" vertical="center" indent="1"/>
    </xf>
    <xf numFmtId="3" fontId="24" fillId="14" borderId="18" xfId="1" applyNumberFormat="1" applyFont="1" applyFill="1" applyBorder="1" applyAlignment="1">
      <alignment horizontal="right" vertical="center" indent="1"/>
    </xf>
    <xf numFmtId="0" fontId="24" fillId="11" borderId="1" xfId="1" applyFont="1" applyFill="1" applyBorder="1" applyAlignment="1">
      <alignment vertical="center"/>
    </xf>
    <xf numFmtId="0" fontId="24" fillId="11" borderId="4" xfId="1" applyFont="1" applyFill="1" applyBorder="1" applyAlignment="1">
      <alignment horizontal="center" vertical="center"/>
    </xf>
    <xf numFmtId="3" fontId="24" fillId="11" borderId="4" xfId="1" applyNumberFormat="1" applyFont="1" applyFill="1" applyBorder="1" applyAlignment="1">
      <alignment horizontal="right" vertical="center" indent="1"/>
    </xf>
    <xf numFmtId="3" fontId="24" fillId="11" borderId="19" xfId="1" applyNumberFormat="1" applyFont="1" applyFill="1" applyBorder="1" applyAlignment="1">
      <alignment horizontal="right" vertical="center" indent="1"/>
    </xf>
    <xf numFmtId="3" fontId="24" fillId="11" borderId="20" xfId="1" applyNumberFormat="1" applyFont="1" applyFill="1" applyBorder="1" applyAlignment="1">
      <alignment horizontal="right" vertical="center" indent="1"/>
    </xf>
    <xf numFmtId="0" fontId="24" fillId="12" borderId="1" xfId="1" applyFont="1" applyFill="1" applyBorder="1" applyAlignment="1">
      <alignment vertical="center"/>
    </xf>
    <xf numFmtId="0" fontId="24" fillId="12" borderId="2" xfId="1" applyFont="1" applyFill="1" applyBorder="1" applyAlignment="1">
      <alignment vertical="center"/>
    </xf>
    <xf numFmtId="0" fontId="24" fillId="12" borderId="2" xfId="3" applyFont="1" applyFill="1" applyBorder="1" applyAlignment="1">
      <alignment horizontal="right" vertical="center"/>
    </xf>
    <xf numFmtId="0" fontId="24" fillId="12" borderId="2" xfId="3" applyFont="1" applyFill="1" applyBorder="1" applyAlignment="1">
      <alignment horizontal="left" vertical="center"/>
    </xf>
    <xf numFmtId="0" fontId="24" fillId="12" borderId="3" xfId="1" applyFont="1" applyFill="1" applyBorder="1" applyAlignment="1">
      <alignment vertical="center"/>
    </xf>
    <xf numFmtId="0" fontId="24" fillId="12" borderId="4" xfId="1" applyFont="1" applyFill="1" applyBorder="1" applyAlignment="1">
      <alignment horizontal="center" vertical="center"/>
    </xf>
    <xf numFmtId="3" fontId="24" fillId="12" borderId="4" xfId="1" applyNumberFormat="1" applyFont="1" applyFill="1" applyBorder="1" applyAlignment="1">
      <alignment horizontal="right" vertical="center" indent="1"/>
    </xf>
    <xf numFmtId="3" fontId="24" fillId="12" borderId="19" xfId="1" applyNumberFormat="1" applyFont="1" applyFill="1" applyBorder="1" applyAlignment="1">
      <alignment horizontal="right" vertical="center" indent="1"/>
    </xf>
    <xf numFmtId="3" fontId="24" fillId="12" borderId="20" xfId="1" applyNumberFormat="1" applyFont="1" applyFill="1" applyBorder="1" applyAlignment="1">
      <alignment horizontal="right" vertical="center" indent="1"/>
    </xf>
    <xf numFmtId="0" fontId="24" fillId="13" borderId="1" xfId="1" applyFont="1" applyFill="1" applyBorder="1" applyAlignment="1">
      <alignment vertical="center"/>
    </xf>
    <xf numFmtId="0" fontId="24" fillId="13" borderId="2" xfId="1" applyFont="1" applyFill="1" applyBorder="1" applyAlignment="1">
      <alignment vertical="center"/>
    </xf>
    <xf numFmtId="0" fontId="24" fillId="13" borderId="3" xfId="1" applyFont="1" applyFill="1" applyBorder="1" applyAlignment="1">
      <alignment vertical="center"/>
    </xf>
    <xf numFmtId="0" fontId="24" fillId="13" borderId="4" xfId="1" applyFont="1" applyFill="1" applyBorder="1" applyAlignment="1">
      <alignment horizontal="center" vertical="center"/>
    </xf>
    <xf numFmtId="3" fontId="24" fillId="13" borderId="4" xfId="1" applyNumberFormat="1" applyFont="1" applyFill="1" applyBorder="1" applyAlignment="1">
      <alignment horizontal="right" vertical="center" indent="1"/>
    </xf>
    <xf numFmtId="3" fontId="24" fillId="13" borderId="19" xfId="1" applyNumberFormat="1" applyFont="1" applyFill="1" applyBorder="1" applyAlignment="1">
      <alignment horizontal="right" vertical="center" indent="1"/>
    </xf>
    <xf numFmtId="3" fontId="24" fillId="13" borderId="20" xfId="1" applyNumberFormat="1" applyFont="1" applyFill="1" applyBorder="1" applyAlignment="1">
      <alignment horizontal="right" vertical="center" indent="1"/>
    </xf>
    <xf numFmtId="0" fontId="24" fillId="15" borderId="1" xfId="1" applyFont="1" applyFill="1" applyBorder="1" applyAlignment="1">
      <alignment vertical="center"/>
    </xf>
    <xf numFmtId="0" fontId="24" fillId="10" borderId="2" xfId="1" applyFont="1" applyFill="1" applyBorder="1" applyAlignment="1">
      <alignment vertical="center"/>
    </xf>
    <xf numFmtId="0" fontId="24" fillId="0" borderId="4" xfId="1" applyFont="1" applyFill="1" applyBorder="1" applyAlignment="1">
      <alignment horizontal="center" vertical="center"/>
    </xf>
    <xf numFmtId="3" fontId="24" fillId="0" borderId="4" xfId="1" applyNumberFormat="1" applyFont="1" applyFill="1" applyBorder="1" applyAlignment="1">
      <alignment horizontal="right" vertical="center" indent="1"/>
    </xf>
    <xf numFmtId="3" fontId="24" fillId="0" borderId="19" xfId="1" applyNumberFormat="1" applyFont="1" applyFill="1" applyBorder="1" applyAlignment="1">
      <alignment horizontal="right" vertical="center" indent="1"/>
    </xf>
    <xf numFmtId="3" fontId="24" fillId="0" borderId="20" xfId="1" applyNumberFormat="1" applyFont="1" applyFill="1" applyBorder="1" applyAlignment="1">
      <alignment horizontal="right" vertical="center" indent="1"/>
    </xf>
    <xf numFmtId="0" fontId="24" fillId="16" borderId="1" xfId="1" applyFont="1" applyFill="1" applyBorder="1" applyAlignment="1">
      <alignment vertical="center"/>
    </xf>
    <xf numFmtId="0" fontId="24" fillId="10" borderId="4" xfId="1" applyFont="1" applyFill="1" applyBorder="1" applyAlignment="1">
      <alignment horizontal="center" vertical="center"/>
    </xf>
    <xf numFmtId="0" fontId="24" fillId="17" borderId="1" xfId="1" applyFont="1" applyFill="1" applyBorder="1" applyAlignment="1">
      <alignment vertical="center"/>
    </xf>
    <xf numFmtId="0" fontId="24" fillId="18" borderId="1" xfId="1" applyFont="1" applyFill="1" applyBorder="1" applyAlignment="1">
      <alignment vertical="center"/>
    </xf>
    <xf numFmtId="0" fontId="24" fillId="0" borderId="2" xfId="1" applyFont="1" applyFill="1" applyBorder="1" applyAlignment="1">
      <alignment vertical="center"/>
    </xf>
    <xf numFmtId="0" fontId="24" fillId="0" borderId="3" xfId="1" applyFont="1" applyFill="1" applyBorder="1" applyAlignment="1">
      <alignment vertical="center"/>
    </xf>
    <xf numFmtId="0" fontId="24" fillId="18" borderId="5" xfId="1" applyFont="1" applyFill="1" applyBorder="1" applyAlignment="1">
      <alignment vertical="center"/>
    </xf>
    <xf numFmtId="0" fontId="24" fillId="2" borderId="6" xfId="1" applyFont="1" applyFill="1" applyBorder="1" applyAlignment="1">
      <alignment vertical="center"/>
    </xf>
    <xf numFmtId="0" fontId="24" fillId="0" borderId="6" xfId="1" applyFont="1" applyFill="1" applyBorder="1" applyAlignment="1">
      <alignment vertical="center"/>
    </xf>
    <xf numFmtId="0" fontId="24" fillId="0" borderId="7" xfId="1" applyFont="1" applyFill="1" applyBorder="1" applyAlignment="1">
      <alignment vertical="center"/>
    </xf>
    <xf numFmtId="0" fontId="24" fillId="10" borderId="8" xfId="1" applyFont="1" applyFill="1" applyBorder="1" applyAlignment="1">
      <alignment horizontal="center" vertical="center"/>
    </xf>
    <xf numFmtId="3" fontId="24" fillId="0" borderId="8" xfId="1" applyNumberFormat="1" applyFont="1" applyFill="1" applyBorder="1" applyAlignment="1">
      <alignment horizontal="right" vertical="center" indent="1"/>
    </xf>
    <xf numFmtId="3" fontId="24" fillId="0" borderId="21" xfId="1" applyNumberFormat="1" applyFont="1" applyFill="1" applyBorder="1" applyAlignment="1">
      <alignment horizontal="right" vertical="center" indent="1"/>
    </xf>
    <xf numFmtId="3" fontId="24" fillId="0" borderId="22" xfId="1" applyNumberFormat="1" applyFont="1" applyFill="1" applyBorder="1" applyAlignment="1">
      <alignment horizontal="right" vertical="center" indent="1"/>
    </xf>
    <xf numFmtId="0" fontId="41" fillId="10" borderId="0" xfId="0" applyFont="1" applyFill="1"/>
    <xf numFmtId="3" fontId="41" fillId="10" borderId="0" xfId="0" applyNumberFormat="1" applyFont="1" applyFill="1" applyAlignment="1">
      <alignment horizontal="right"/>
    </xf>
    <xf numFmtId="0" fontId="24" fillId="13" borderId="2" xfId="3" applyFont="1" applyFill="1" applyBorder="1" applyAlignment="1">
      <alignment horizontal="right" vertical="center"/>
    </xf>
    <xf numFmtId="0" fontId="24" fillId="2" borderId="2" xfId="1" applyFont="1" applyFill="1" applyBorder="1" applyAlignment="1">
      <alignment horizontal="right" vertical="center"/>
    </xf>
    <xf numFmtId="0" fontId="24" fillId="10" borderId="2" xfId="3" applyFont="1" applyFill="1" applyBorder="1" applyAlignment="1">
      <alignment horizontal="left" vertical="center"/>
    </xf>
    <xf numFmtId="0" fontId="24" fillId="13" borderId="2" xfId="3" applyFont="1" applyFill="1" applyBorder="1" applyAlignment="1">
      <alignment horizontal="left" vertical="center"/>
    </xf>
    <xf numFmtId="0" fontId="24" fillId="10" borderId="1" xfId="1" applyFont="1" applyFill="1" applyBorder="1" applyAlignment="1">
      <alignment vertical="center"/>
    </xf>
    <xf numFmtId="0" fontId="24" fillId="10" borderId="3" xfId="1" applyFont="1" applyFill="1" applyBorder="1" applyAlignment="1">
      <alignment vertical="center"/>
    </xf>
    <xf numFmtId="0" fontId="24" fillId="14" borderId="9" xfId="1" applyFont="1" applyFill="1" applyBorder="1" applyAlignment="1">
      <alignment horizontal="center" vertical="center"/>
    </xf>
    <xf numFmtId="3" fontId="24" fillId="14" borderId="4" xfId="1" applyNumberFormat="1" applyFont="1" applyFill="1" applyBorder="1" applyAlignment="1">
      <alignment horizontal="right" vertical="center" indent="1"/>
    </xf>
    <xf numFmtId="3" fontId="24" fillId="14" borderId="19" xfId="1" applyNumberFormat="1" applyFont="1" applyFill="1" applyBorder="1" applyAlignment="1">
      <alignment horizontal="right" vertical="center" indent="1"/>
    </xf>
    <xf numFmtId="3" fontId="24" fillId="14" borderId="20" xfId="1" applyNumberFormat="1" applyFont="1" applyFill="1" applyBorder="1" applyAlignment="1">
      <alignment horizontal="right" vertical="center" indent="1"/>
    </xf>
    <xf numFmtId="0" fontId="24" fillId="2" borderId="5" xfId="1" applyFont="1" applyFill="1" applyBorder="1" applyAlignment="1">
      <alignment vertical="center"/>
    </xf>
    <xf numFmtId="0" fontId="24" fillId="10" borderId="6" xfId="1" applyFont="1" applyFill="1" applyBorder="1" applyAlignment="1">
      <alignment vertical="center"/>
    </xf>
    <xf numFmtId="0" fontId="24" fillId="2" borderId="7" xfId="1" applyFont="1" applyFill="1" applyBorder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3" fontId="30" fillId="14" borderId="10" xfId="1" applyNumberFormat="1" applyFont="1" applyFill="1" applyBorder="1" applyAlignment="1">
      <alignment horizontal="right" vertical="center"/>
    </xf>
    <xf numFmtId="3" fontId="30" fillId="14" borderId="17" xfId="1" applyNumberFormat="1" applyFont="1" applyFill="1" applyBorder="1" applyAlignment="1">
      <alignment horizontal="right" vertical="center"/>
    </xf>
    <xf numFmtId="3" fontId="30" fillId="14" borderId="18" xfId="1" applyNumberFormat="1" applyFont="1" applyFill="1" applyBorder="1" applyAlignment="1">
      <alignment horizontal="right" vertical="center"/>
    </xf>
    <xf numFmtId="3" fontId="30" fillId="11" borderId="4" xfId="1" applyNumberFormat="1" applyFont="1" applyFill="1" applyBorder="1" applyAlignment="1">
      <alignment horizontal="right" vertical="center"/>
    </xf>
    <xf numFmtId="3" fontId="30" fillId="11" borderId="19" xfId="1" applyNumberFormat="1" applyFont="1" applyFill="1" applyBorder="1" applyAlignment="1">
      <alignment horizontal="right" vertical="center"/>
    </xf>
    <xf numFmtId="3" fontId="30" fillId="11" borderId="20" xfId="1" applyNumberFormat="1" applyFont="1" applyFill="1" applyBorder="1" applyAlignment="1">
      <alignment horizontal="right" vertical="center"/>
    </xf>
    <xf numFmtId="3" fontId="27" fillId="12" borderId="4" xfId="1" applyNumberFormat="1" applyFont="1" applyFill="1" applyBorder="1" applyAlignment="1">
      <alignment horizontal="right" vertical="center"/>
    </xf>
    <xf numFmtId="3" fontId="27" fillId="12" borderId="19" xfId="1" applyNumberFormat="1" applyFont="1" applyFill="1" applyBorder="1" applyAlignment="1">
      <alignment horizontal="right" vertical="center"/>
    </xf>
    <xf numFmtId="3" fontId="27" fillId="12" borderId="20" xfId="1" applyNumberFormat="1" applyFont="1" applyFill="1" applyBorder="1" applyAlignment="1">
      <alignment horizontal="right" vertical="center"/>
    </xf>
    <xf numFmtId="3" fontId="30" fillId="13" borderId="4" xfId="1" applyNumberFormat="1" applyFont="1" applyFill="1" applyBorder="1" applyAlignment="1">
      <alignment horizontal="right" vertical="center"/>
    </xf>
    <xf numFmtId="3" fontId="30" fillId="13" borderId="19" xfId="1" applyNumberFormat="1" applyFont="1" applyFill="1" applyBorder="1" applyAlignment="1">
      <alignment horizontal="right" vertical="center"/>
    </xf>
    <xf numFmtId="3" fontId="30" fillId="13" borderId="20" xfId="1" applyNumberFormat="1" applyFont="1" applyFill="1" applyBorder="1" applyAlignment="1">
      <alignment horizontal="right" vertical="center"/>
    </xf>
    <xf numFmtId="3" fontId="27" fillId="0" borderId="4" xfId="1" applyNumberFormat="1" applyFont="1" applyFill="1" applyBorder="1" applyAlignment="1">
      <alignment horizontal="right" vertical="center"/>
    </xf>
    <xf numFmtId="3" fontId="27" fillId="0" borderId="19" xfId="1" applyNumberFormat="1" applyFont="1" applyFill="1" applyBorder="1" applyAlignment="1">
      <alignment horizontal="right" vertical="center"/>
    </xf>
    <xf numFmtId="3" fontId="27" fillId="0" borderId="20" xfId="1" applyNumberFormat="1" applyFont="1" applyFill="1" applyBorder="1" applyAlignment="1">
      <alignment horizontal="right" vertical="center"/>
    </xf>
    <xf numFmtId="3" fontId="30" fillId="12" borderId="4" xfId="1" applyNumberFormat="1" applyFont="1" applyFill="1" applyBorder="1" applyAlignment="1">
      <alignment horizontal="right" vertical="center"/>
    </xf>
    <xf numFmtId="3" fontId="30" fillId="12" borderId="19" xfId="1" applyNumberFormat="1" applyFont="1" applyFill="1" applyBorder="1" applyAlignment="1">
      <alignment horizontal="right" vertical="center"/>
    </xf>
    <xf numFmtId="3" fontId="30" fillId="12" borderId="20" xfId="1" applyNumberFormat="1" applyFont="1" applyFill="1" applyBorder="1" applyAlignment="1">
      <alignment horizontal="right" vertical="center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21" xfId="1" applyNumberFormat="1" applyFont="1" applyFill="1" applyBorder="1" applyAlignment="1">
      <alignment horizontal="right" vertical="center"/>
    </xf>
    <xf numFmtId="3" fontId="27" fillId="0" borderId="22" xfId="1" applyNumberFormat="1" applyFont="1" applyFill="1" applyBorder="1" applyAlignment="1">
      <alignment horizontal="right" vertical="center"/>
    </xf>
    <xf numFmtId="3" fontId="30" fillId="14" borderId="4" xfId="1" applyNumberFormat="1" applyFont="1" applyFill="1" applyBorder="1" applyAlignment="1">
      <alignment horizontal="right" vertical="center"/>
    </xf>
    <xf numFmtId="3" fontId="30" fillId="14" borderId="19" xfId="1" applyNumberFormat="1" applyFont="1" applyFill="1" applyBorder="1" applyAlignment="1">
      <alignment horizontal="right" vertical="center"/>
    </xf>
    <xf numFmtId="3" fontId="30" fillId="14" borderId="20" xfId="1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vertical="center"/>
    </xf>
    <xf numFmtId="3" fontId="27" fillId="0" borderId="24" xfId="1" applyNumberFormat="1" applyFont="1" applyFill="1" applyBorder="1" applyAlignment="1">
      <alignment horizontal="right" vertical="center" indent="1"/>
    </xf>
    <xf numFmtId="3" fontId="27" fillId="0" borderId="27" xfId="1" applyNumberFormat="1" applyFont="1" applyFill="1" applyBorder="1" applyAlignment="1">
      <alignment horizontal="right" vertical="center" indent="1"/>
    </xf>
    <xf numFmtId="0" fontId="30" fillId="10" borderId="0" xfId="1" applyFont="1" applyFill="1" applyAlignment="1">
      <alignment horizontal="center" vertical="center"/>
    </xf>
    <xf numFmtId="0" fontId="30" fillId="21" borderId="16" xfId="1" applyFont="1" applyFill="1" applyBorder="1" applyAlignment="1">
      <alignment horizontal="center" vertical="center"/>
    </xf>
    <xf numFmtId="0" fontId="30" fillId="21" borderId="14" xfId="1" applyFont="1" applyFill="1" applyBorder="1" applyAlignment="1">
      <alignment horizontal="center" vertical="center"/>
    </xf>
    <xf numFmtId="0" fontId="30" fillId="21" borderId="15" xfId="1" applyFont="1" applyFill="1" applyBorder="1" applyAlignment="1">
      <alignment horizontal="center" vertical="center"/>
    </xf>
    <xf numFmtId="0" fontId="43" fillId="21" borderId="11" xfId="1" applyFont="1" applyFill="1" applyBorder="1" applyAlignment="1">
      <alignment horizontal="center" vertical="center"/>
    </xf>
    <xf numFmtId="0" fontId="43" fillId="21" borderId="12" xfId="1" applyFont="1" applyFill="1" applyBorder="1" applyAlignment="1">
      <alignment horizontal="center" vertical="center"/>
    </xf>
    <xf numFmtId="0" fontId="43" fillId="21" borderId="13" xfId="1" applyFont="1" applyFill="1" applyBorder="1" applyAlignment="1">
      <alignment horizontal="center" vertical="center"/>
    </xf>
    <xf numFmtId="0" fontId="30" fillId="21" borderId="10" xfId="1" applyFont="1" applyFill="1" applyBorder="1" applyAlignment="1">
      <alignment horizontal="center" vertical="center"/>
    </xf>
    <xf numFmtId="3" fontId="30" fillId="21" borderId="10" xfId="1" applyNumberFormat="1" applyFont="1" applyFill="1" applyBorder="1" applyAlignment="1">
      <alignment horizontal="right" vertical="center"/>
    </xf>
    <xf numFmtId="3" fontId="30" fillId="21" borderId="17" xfId="1" applyNumberFormat="1" applyFont="1" applyFill="1" applyBorder="1" applyAlignment="1">
      <alignment horizontal="right" vertical="center"/>
    </xf>
    <xf numFmtId="3" fontId="30" fillId="21" borderId="18" xfId="1" applyNumberFormat="1" applyFont="1" applyFill="1" applyBorder="1" applyAlignment="1">
      <alignment horizontal="right" vertical="center"/>
    </xf>
    <xf numFmtId="0" fontId="27" fillId="21" borderId="1" xfId="1" applyFont="1" applyFill="1" applyBorder="1" applyAlignment="1">
      <alignment vertical="center"/>
    </xf>
    <xf numFmtId="0" fontId="30" fillId="21" borderId="4" xfId="1" applyFont="1" applyFill="1" applyBorder="1" applyAlignment="1">
      <alignment horizontal="center" vertical="center"/>
    </xf>
    <xf numFmtId="3" fontId="30" fillId="21" borderId="4" xfId="1" applyNumberFormat="1" applyFont="1" applyFill="1" applyBorder="1" applyAlignment="1">
      <alignment horizontal="right" vertical="center"/>
    </xf>
    <xf numFmtId="3" fontId="30" fillId="21" borderId="19" xfId="1" applyNumberFormat="1" applyFont="1" applyFill="1" applyBorder="1" applyAlignment="1">
      <alignment horizontal="right" vertical="center"/>
    </xf>
    <xf numFmtId="3" fontId="30" fillId="21" borderId="20" xfId="1" applyNumberFormat="1" applyFont="1" applyFill="1" applyBorder="1" applyAlignment="1">
      <alignment horizontal="right" vertical="center"/>
    </xf>
    <xf numFmtId="0" fontId="27" fillId="10" borderId="2" xfId="3" applyFont="1" applyFill="1" applyBorder="1" applyAlignment="1">
      <alignment horizontal="right" vertical="center"/>
    </xf>
    <xf numFmtId="3" fontId="27" fillId="10" borderId="4" xfId="1" applyNumberFormat="1" applyFont="1" applyFill="1" applyBorder="1" applyAlignment="1">
      <alignment horizontal="right" vertical="center"/>
    </xf>
    <xf numFmtId="3" fontId="27" fillId="10" borderId="19" xfId="1" applyNumberFormat="1" applyFont="1" applyFill="1" applyBorder="1" applyAlignment="1">
      <alignment horizontal="right" vertical="center"/>
    </xf>
    <xf numFmtId="3" fontId="27" fillId="10" borderId="20" xfId="1" applyNumberFormat="1" applyFont="1" applyFill="1" applyBorder="1" applyAlignment="1">
      <alignment horizontal="right" vertical="center"/>
    </xf>
    <xf numFmtId="0" fontId="30" fillId="21" borderId="1" xfId="1" applyFont="1" applyFill="1" applyBorder="1" applyAlignment="1">
      <alignment vertical="center"/>
    </xf>
    <xf numFmtId="0" fontId="0" fillId="10" borderId="39" xfId="0" applyFill="1" applyBorder="1"/>
    <xf numFmtId="3" fontId="0" fillId="10" borderId="0" xfId="0" applyNumberFormat="1" applyFill="1" applyBorder="1" applyAlignment="1">
      <alignment horizontal="right"/>
    </xf>
    <xf numFmtId="3" fontId="0" fillId="10" borderId="40" xfId="0" applyNumberFormat="1" applyFill="1" applyBorder="1" applyAlignment="1">
      <alignment horizontal="right"/>
    </xf>
    <xf numFmtId="0" fontId="30" fillId="21" borderId="9" xfId="1" applyFont="1" applyFill="1" applyBorder="1" applyAlignment="1">
      <alignment horizontal="center" vertical="center"/>
    </xf>
    <xf numFmtId="3" fontId="27" fillId="10" borderId="8" xfId="1" applyNumberFormat="1" applyFont="1" applyFill="1" applyBorder="1" applyAlignment="1">
      <alignment horizontal="right" vertical="center"/>
    </xf>
    <xf numFmtId="3" fontId="27" fillId="10" borderId="21" xfId="1" applyNumberFormat="1" applyFont="1" applyFill="1" applyBorder="1" applyAlignment="1">
      <alignment horizontal="right" vertical="center"/>
    </xf>
    <xf numFmtId="3" fontId="27" fillId="10" borderId="22" xfId="1" applyNumberFormat="1" applyFont="1" applyFill="1" applyBorder="1" applyAlignment="1">
      <alignment horizontal="right" vertical="center"/>
    </xf>
    <xf numFmtId="4" fontId="27" fillId="14" borderId="10" xfId="1" applyNumberFormat="1" applyFont="1" applyFill="1" applyBorder="1" applyAlignment="1">
      <alignment horizontal="right" vertical="center" indent="1"/>
    </xf>
    <xf numFmtId="4" fontId="27" fillId="14" borderId="17" xfId="1" applyNumberFormat="1" applyFont="1" applyFill="1" applyBorder="1" applyAlignment="1">
      <alignment horizontal="right" vertical="center" indent="1"/>
    </xf>
    <xf numFmtId="4" fontId="27" fillId="14" borderId="18" xfId="1" applyNumberFormat="1" applyFont="1" applyFill="1" applyBorder="1" applyAlignment="1">
      <alignment horizontal="right" vertical="center" indent="1"/>
    </xf>
    <xf numFmtId="4" fontId="27" fillId="11" borderId="4" xfId="1" applyNumberFormat="1" applyFont="1" applyFill="1" applyBorder="1" applyAlignment="1">
      <alignment horizontal="right" vertical="center" indent="1"/>
    </xf>
    <xf numFmtId="4" fontId="27" fillId="11" borderId="19" xfId="1" applyNumberFormat="1" applyFont="1" applyFill="1" applyBorder="1" applyAlignment="1">
      <alignment horizontal="right" vertical="center" indent="1"/>
    </xf>
    <xf numFmtId="4" fontId="27" fillId="11" borderId="20" xfId="1" applyNumberFormat="1" applyFont="1" applyFill="1" applyBorder="1" applyAlignment="1">
      <alignment horizontal="right" vertical="center" indent="1"/>
    </xf>
    <xf numFmtId="4" fontId="27" fillId="12" borderId="4" xfId="1" applyNumberFormat="1" applyFont="1" applyFill="1" applyBorder="1" applyAlignment="1">
      <alignment horizontal="right" vertical="center" indent="1"/>
    </xf>
    <xf numFmtId="4" fontId="27" fillId="12" borderId="19" xfId="1" applyNumberFormat="1" applyFont="1" applyFill="1" applyBorder="1" applyAlignment="1">
      <alignment horizontal="right" vertical="center" indent="1"/>
    </xf>
    <xf numFmtId="4" fontId="27" fillId="12" borderId="20" xfId="1" applyNumberFormat="1" applyFont="1" applyFill="1" applyBorder="1" applyAlignment="1">
      <alignment horizontal="right" vertical="center" indent="1"/>
    </xf>
    <xf numFmtId="4" fontId="27" fillId="13" borderId="4" xfId="1" applyNumberFormat="1" applyFont="1" applyFill="1" applyBorder="1" applyAlignment="1">
      <alignment horizontal="right" vertical="center" indent="1"/>
    </xf>
    <xf numFmtId="4" fontId="27" fillId="13" borderId="19" xfId="1" applyNumberFormat="1" applyFont="1" applyFill="1" applyBorder="1" applyAlignment="1">
      <alignment horizontal="right" vertical="center" indent="1"/>
    </xf>
    <xf numFmtId="4" fontId="27" fillId="13" borderId="20" xfId="1" applyNumberFormat="1" applyFont="1" applyFill="1" applyBorder="1" applyAlignment="1">
      <alignment horizontal="right" vertical="center" indent="1"/>
    </xf>
    <xf numFmtId="4" fontId="27" fillId="0" borderId="4" xfId="1" applyNumberFormat="1" applyFont="1" applyFill="1" applyBorder="1" applyAlignment="1">
      <alignment horizontal="right" vertical="center" indent="1"/>
    </xf>
    <xf numFmtId="4" fontId="27" fillId="0" borderId="19" xfId="1" applyNumberFormat="1" applyFont="1" applyFill="1" applyBorder="1" applyAlignment="1">
      <alignment horizontal="right" vertical="center" indent="1"/>
    </xf>
    <xf numFmtId="4" fontId="27" fillId="0" borderId="20" xfId="1" applyNumberFormat="1" applyFont="1" applyFill="1" applyBorder="1" applyAlignment="1">
      <alignment horizontal="right" vertical="center" indent="1"/>
    </xf>
    <xf numFmtId="4" fontId="27" fillId="0" borderId="8" xfId="1" applyNumberFormat="1" applyFont="1" applyFill="1" applyBorder="1" applyAlignment="1">
      <alignment horizontal="right" vertical="center" indent="1"/>
    </xf>
    <xf numFmtId="4" fontId="27" fillId="0" borderId="21" xfId="1" applyNumberFormat="1" applyFont="1" applyFill="1" applyBorder="1" applyAlignment="1">
      <alignment horizontal="right" vertical="center" indent="1"/>
    </xf>
    <xf numFmtId="4" fontId="27" fillId="0" borderId="22" xfId="1" applyNumberFormat="1" applyFont="1" applyFill="1" applyBorder="1" applyAlignment="1">
      <alignment horizontal="right" vertical="center" indent="1"/>
    </xf>
    <xf numFmtId="4" fontId="0" fillId="10" borderId="0" xfId="0" applyNumberFormat="1" applyFill="1" applyAlignment="1">
      <alignment horizontal="right"/>
    </xf>
    <xf numFmtId="4" fontId="27" fillId="14" borderId="4" xfId="1" applyNumberFormat="1" applyFont="1" applyFill="1" applyBorder="1" applyAlignment="1">
      <alignment horizontal="right" vertical="center" indent="1"/>
    </xf>
    <xf numFmtId="4" fontId="27" fillId="14" borderId="19" xfId="1" applyNumberFormat="1" applyFont="1" applyFill="1" applyBorder="1" applyAlignment="1">
      <alignment horizontal="right" vertical="center" indent="1"/>
    </xf>
    <xf numFmtId="4" fontId="27" fillId="14" borderId="20" xfId="1" applyNumberFormat="1" applyFont="1" applyFill="1" applyBorder="1" applyAlignment="1">
      <alignment horizontal="right" vertical="center" indent="1"/>
    </xf>
    <xf numFmtId="0" fontId="30" fillId="14" borderId="47" xfId="1" applyFont="1" applyFill="1" applyBorder="1" applyAlignment="1">
      <alignment horizontal="center" vertical="center"/>
    </xf>
    <xf numFmtId="0" fontId="30" fillId="14" borderId="48" xfId="1" applyFont="1" applyFill="1" applyBorder="1" applyAlignment="1">
      <alignment horizontal="center" vertical="center"/>
    </xf>
    <xf numFmtId="0" fontId="27" fillId="11" borderId="2" xfId="3" applyFont="1" applyFill="1" applyBorder="1" applyAlignment="1">
      <alignment horizontal="left" vertical="center"/>
    </xf>
    <xf numFmtId="0" fontId="27" fillId="11" borderId="3" xfId="3" applyFont="1" applyFill="1" applyBorder="1" applyAlignment="1">
      <alignment horizontal="left" vertical="center"/>
    </xf>
    <xf numFmtId="0" fontId="30" fillId="14" borderId="44" xfId="3" applyFont="1" applyFill="1" applyBorder="1" applyAlignment="1">
      <alignment horizontal="left" vertical="center"/>
    </xf>
    <xf numFmtId="0" fontId="30" fillId="14" borderId="45" xfId="3" applyFont="1" applyFill="1" applyBorder="1" applyAlignment="1">
      <alignment horizontal="left" vertical="center"/>
    </xf>
    <xf numFmtId="0" fontId="30" fillId="14" borderId="46" xfId="3" applyFont="1" applyFill="1" applyBorder="1" applyAlignment="1">
      <alignment horizontal="left" vertical="center"/>
    </xf>
    <xf numFmtId="0" fontId="30" fillId="0" borderId="49" xfId="1" applyFont="1" applyFill="1" applyBorder="1" applyAlignment="1">
      <alignment horizontal="center" vertical="center"/>
    </xf>
    <xf numFmtId="0" fontId="30" fillId="0" borderId="50" xfId="1" applyFont="1" applyFill="1" applyBorder="1" applyAlignment="1">
      <alignment horizontal="center" vertical="center"/>
    </xf>
    <xf numFmtId="0" fontId="30" fillId="0" borderId="51" xfId="1" applyFont="1" applyFill="1" applyBorder="1" applyAlignment="1">
      <alignment horizontal="center" vertical="center"/>
    </xf>
    <xf numFmtId="0" fontId="30" fillId="0" borderId="39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40" xfId="1" applyFont="1" applyFill="1" applyBorder="1" applyAlignment="1">
      <alignment horizontal="center" vertical="center"/>
    </xf>
    <xf numFmtId="0" fontId="30" fillId="0" borderId="52" xfId="1" applyFont="1" applyFill="1" applyBorder="1" applyAlignment="1">
      <alignment horizontal="center" vertical="center"/>
    </xf>
    <xf numFmtId="0" fontId="30" fillId="0" borderId="53" xfId="1" applyFont="1" applyFill="1" applyBorder="1" applyAlignment="1">
      <alignment horizontal="center" vertical="center"/>
    </xf>
    <xf numFmtId="0" fontId="30" fillId="0" borderId="54" xfId="1" applyFont="1" applyFill="1" applyBorder="1" applyAlignment="1">
      <alignment horizontal="center" vertical="center"/>
    </xf>
    <xf numFmtId="0" fontId="27" fillId="0" borderId="55" xfId="1" applyFont="1" applyFill="1" applyBorder="1" applyAlignment="1">
      <alignment horizontal="center" vertical="center" wrapText="1"/>
    </xf>
    <xf numFmtId="0" fontId="27" fillId="0" borderId="56" xfId="1" applyFont="1" applyFill="1" applyBorder="1" applyAlignment="1">
      <alignment horizontal="center" vertical="center" wrapText="1"/>
    </xf>
    <xf numFmtId="0" fontId="27" fillId="0" borderId="57" xfId="1" applyFont="1" applyFill="1" applyBorder="1" applyAlignment="1">
      <alignment horizontal="center" vertical="center" wrapText="1"/>
    </xf>
    <xf numFmtId="0" fontId="30" fillId="14" borderId="58" xfId="1" applyFont="1" applyFill="1" applyBorder="1" applyAlignment="1">
      <alignment horizontal="center" vertical="center"/>
    </xf>
    <xf numFmtId="0" fontId="4" fillId="10" borderId="0" xfId="1" applyFont="1" applyFill="1" applyAlignment="1">
      <alignment horizontal="left" vertical="center" wrapText="1"/>
    </xf>
    <xf numFmtId="0" fontId="30" fillId="14" borderId="41" xfId="3" applyFont="1" applyFill="1" applyBorder="1" applyAlignment="1">
      <alignment horizontal="left" vertical="center"/>
    </xf>
    <xf numFmtId="0" fontId="30" fillId="14" borderId="42" xfId="3" applyFont="1" applyFill="1" applyBorder="1" applyAlignment="1">
      <alignment horizontal="left" vertical="center"/>
    </xf>
    <xf numFmtId="0" fontId="30" fillId="14" borderId="43" xfId="3" applyFont="1" applyFill="1" applyBorder="1" applyAlignment="1">
      <alignment horizontal="left" vertical="center"/>
    </xf>
    <xf numFmtId="0" fontId="28" fillId="14" borderId="47" xfId="1" applyFont="1" applyFill="1" applyBorder="1" applyAlignment="1">
      <alignment horizontal="center" vertical="center"/>
    </xf>
    <xf numFmtId="0" fontId="28" fillId="14" borderId="48" xfId="1" applyFont="1" applyFill="1" applyBorder="1" applyAlignment="1">
      <alignment horizontal="center" vertical="center"/>
    </xf>
    <xf numFmtId="0" fontId="28" fillId="14" borderId="44" xfId="3" applyFont="1" applyFill="1" applyBorder="1" applyAlignment="1">
      <alignment horizontal="left" vertical="center"/>
    </xf>
    <xf numFmtId="0" fontId="28" fillId="14" borderId="45" xfId="3" applyFont="1" applyFill="1" applyBorder="1" applyAlignment="1">
      <alignment horizontal="left" vertical="center"/>
    </xf>
    <xf numFmtId="0" fontId="28" fillId="14" borderId="46" xfId="3" applyFont="1" applyFill="1" applyBorder="1" applyAlignment="1">
      <alignment horizontal="left" vertical="center"/>
    </xf>
    <xf numFmtId="0" fontId="33" fillId="11" borderId="2" xfId="3" applyFont="1" applyFill="1" applyBorder="1" applyAlignment="1">
      <alignment horizontal="left" vertical="center"/>
    </xf>
    <xf numFmtId="0" fontId="33" fillId="11" borderId="3" xfId="3" applyFont="1" applyFill="1" applyBorder="1" applyAlignment="1">
      <alignment horizontal="left" vertical="center"/>
    </xf>
    <xf numFmtId="0" fontId="28" fillId="14" borderId="41" xfId="3" applyFont="1" applyFill="1" applyBorder="1" applyAlignment="1">
      <alignment horizontal="left" vertical="center"/>
    </xf>
    <xf numFmtId="0" fontId="28" fillId="14" borderId="42" xfId="3" applyFont="1" applyFill="1" applyBorder="1" applyAlignment="1">
      <alignment horizontal="left" vertical="center"/>
    </xf>
    <xf numFmtId="0" fontId="28" fillId="14" borderId="43" xfId="3" applyFont="1" applyFill="1" applyBorder="1" applyAlignment="1">
      <alignment horizontal="left" vertical="center"/>
    </xf>
    <xf numFmtId="0" fontId="44" fillId="0" borderId="49" xfId="1" applyFont="1" applyFill="1" applyBorder="1" applyAlignment="1">
      <alignment horizontal="center" vertical="center"/>
    </xf>
    <xf numFmtId="0" fontId="44" fillId="0" borderId="50" xfId="1" applyFont="1" applyFill="1" applyBorder="1" applyAlignment="1">
      <alignment horizontal="center" vertical="center"/>
    </xf>
    <xf numFmtId="0" fontId="44" fillId="0" borderId="51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40" xfId="1" applyFont="1" applyFill="1" applyBorder="1" applyAlignment="1">
      <alignment horizontal="center" vertical="center"/>
    </xf>
    <xf numFmtId="0" fontId="44" fillId="0" borderId="52" xfId="1" applyFont="1" applyFill="1" applyBorder="1" applyAlignment="1">
      <alignment horizontal="center" vertical="center"/>
    </xf>
    <xf numFmtId="0" fontId="44" fillId="0" borderId="53" xfId="1" applyFont="1" applyFill="1" applyBorder="1" applyAlignment="1">
      <alignment horizontal="center" vertical="center"/>
    </xf>
    <xf numFmtId="0" fontId="44" fillId="0" borderId="54" xfId="1" applyFont="1" applyFill="1" applyBorder="1" applyAlignment="1">
      <alignment horizontal="center" vertical="center"/>
    </xf>
    <xf numFmtId="0" fontId="28" fillId="14" borderId="58" xfId="1" applyFont="1" applyFill="1" applyBorder="1" applyAlignment="1">
      <alignment horizontal="center" vertical="center"/>
    </xf>
    <xf numFmtId="3" fontId="3" fillId="0" borderId="60" xfId="1" applyNumberFormat="1" applyFont="1" applyFill="1" applyBorder="1" applyAlignment="1">
      <alignment horizontal="right" vertical="center" indent="1"/>
    </xf>
    <xf numFmtId="0" fontId="0" fillId="0" borderId="61" xfId="0" applyBorder="1" applyAlignment="1">
      <alignment horizontal="right" indent="1"/>
    </xf>
    <xf numFmtId="0" fontId="18" fillId="5" borderId="29" xfId="3" applyFont="1" applyFill="1" applyBorder="1" applyAlignment="1">
      <alignment horizontal="left" vertical="center" wrapText="1" indent="1"/>
    </xf>
    <xf numFmtId="0" fontId="18" fillId="5" borderId="0" xfId="3" applyFont="1" applyFill="1" applyBorder="1" applyAlignment="1">
      <alignment horizontal="left" vertical="center" wrapText="1" indent="1"/>
    </xf>
    <xf numFmtId="0" fontId="18" fillId="5" borderId="30" xfId="3" applyFont="1" applyFill="1" applyBorder="1" applyAlignment="1">
      <alignment horizontal="left" vertical="center" wrapText="1" indent="1"/>
    </xf>
    <xf numFmtId="0" fontId="18" fillId="5" borderId="34" xfId="3" applyFont="1" applyFill="1" applyBorder="1" applyAlignment="1">
      <alignment horizontal="left" vertical="center" wrapText="1" indent="1"/>
    </xf>
    <xf numFmtId="0" fontId="18" fillId="5" borderId="59" xfId="3" applyFont="1" applyFill="1" applyBorder="1" applyAlignment="1">
      <alignment horizontal="left" vertical="center" wrapText="1" indent="1"/>
    </xf>
    <xf numFmtId="0" fontId="18" fillId="5" borderId="38" xfId="3" applyFont="1" applyFill="1" applyBorder="1" applyAlignment="1">
      <alignment horizontal="left" vertical="center" wrapText="1" indent="1"/>
    </xf>
    <xf numFmtId="0" fontId="3" fillId="3" borderId="35" xfId="3" applyFont="1" applyFill="1" applyBorder="1" applyAlignment="1">
      <alignment horizontal="left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3" borderId="59" xfId="3" applyFont="1" applyFill="1" applyBorder="1" applyAlignment="1">
      <alignment horizontal="left" vertical="center"/>
    </xf>
    <xf numFmtId="0" fontId="3" fillId="3" borderId="38" xfId="3" applyFont="1" applyFill="1" applyBorder="1" applyAlignment="1">
      <alignment horizontal="left" vertical="center"/>
    </xf>
    <xf numFmtId="0" fontId="3" fillId="2" borderId="60" xfId="1" applyFont="1" applyFill="1" applyBorder="1" applyAlignment="1">
      <alignment horizontal="center" vertical="center"/>
    </xf>
    <xf numFmtId="0" fontId="0" fillId="0" borderId="61" xfId="0" applyBorder="1" applyAlignment="1"/>
    <xf numFmtId="0" fontId="45" fillId="2" borderId="0" xfId="1" applyFont="1" applyFill="1" applyAlignment="1" applyProtection="1">
      <alignment vertical="center"/>
      <protection locked="0"/>
    </xf>
    <xf numFmtId="0" fontId="46" fillId="0" borderId="0" xfId="0" applyFont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18" fillId="0" borderId="14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textRotation="90" wrapText="1"/>
    </xf>
    <xf numFmtId="0" fontId="18" fillId="5" borderId="14" xfId="1" applyFont="1" applyFill="1" applyBorder="1" applyAlignment="1">
      <alignment horizontal="center" vertical="center"/>
    </xf>
    <xf numFmtId="0" fontId="30" fillId="14" borderId="55" xfId="1" applyFont="1" applyFill="1" applyBorder="1" applyAlignment="1">
      <alignment horizontal="center" vertical="center"/>
    </xf>
    <xf numFmtId="0" fontId="30" fillId="14" borderId="62" xfId="1" applyFont="1" applyFill="1" applyBorder="1" applyAlignment="1">
      <alignment horizontal="center" vertical="center"/>
    </xf>
    <xf numFmtId="0" fontId="30" fillId="14" borderId="1" xfId="3" applyFont="1" applyFill="1" applyBorder="1" applyAlignment="1">
      <alignment horizontal="left" vertical="center"/>
    </xf>
    <xf numFmtId="0" fontId="30" fillId="14" borderId="2" xfId="3" applyFont="1" applyFill="1" applyBorder="1" applyAlignment="1">
      <alignment horizontal="left" vertical="center"/>
    </xf>
    <xf numFmtId="0" fontId="30" fillId="14" borderId="3" xfId="3" applyFont="1" applyFill="1" applyBorder="1" applyAlignment="1">
      <alignment horizontal="left" vertical="center"/>
    </xf>
    <xf numFmtId="0" fontId="30" fillId="10" borderId="49" xfId="1" applyFont="1" applyFill="1" applyBorder="1" applyAlignment="1">
      <alignment horizontal="center" vertical="center"/>
    </xf>
    <xf numFmtId="0" fontId="30" fillId="10" borderId="50" xfId="1" applyFont="1" applyFill="1" applyBorder="1" applyAlignment="1">
      <alignment horizontal="center" vertical="center"/>
    </xf>
    <xf numFmtId="0" fontId="30" fillId="10" borderId="51" xfId="1" applyFont="1" applyFill="1" applyBorder="1" applyAlignment="1">
      <alignment horizontal="center" vertical="center"/>
    </xf>
    <xf numFmtId="0" fontId="30" fillId="10" borderId="39" xfId="1" applyFont="1" applyFill="1" applyBorder="1" applyAlignment="1">
      <alignment horizontal="center" vertical="center"/>
    </xf>
    <xf numFmtId="0" fontId="30" fillId="10" borderId="0" xfId="1" applyFont="1" applyFill="1" applyBorder="1" applyAlignment="1">
      <alignment horizontal="center" vertical="center"/>
    </xf>
    <xf numFmtId="0" fontId="30" fillId="10" borderId="40" xfId="1" applyFont="1" applyFill="1" applyBorder="1" applyAlignment="1">
      <alignment horizontal="center" vertical="center"/>
    </xf>
    <xf numFmtId="0" fontId="30" fillId="10" borderId="52" xfId="1" applyFont="1" applyFill="1" applyBorder="1" applyAlignment="1">
      <alignment horizontal="center" vertical="center"/>
    </xf>
    <xf numFmtId="0" fontId="30" fillId="10" borderId="53" xfId="1" applyFont="1" applyFill="1" applyBorder="1" applyAlignment="1">
      <alignment horizontal="center" vertical="center"/>
    </xf>
    <xf numFmtId="0" fontId="30" fillId="10" borderId="54" xfId="1" applyFont="1" applyFill="1" applyBorder="1" applyAlignment="1">
      <alignment horizontal="center" vertical="center"/>
    </xf>
    <xf numFmtId="0" fontId="27" fillId="10" borderId="63" xfId="1" applyFont="1" applyFill="1" applyBorder="1" applyAlignment="1">
      <alignment horizontal="center" vertical="center" wrapText="1"/>
    </xf>
    <xf numFmtId="0" fontId="27" fillId="10" borderId="64" xfId="1" applyFont="1" applyFill="1" applyBorder="1" applyAlignment="1">
      <alignment horizontal="center" vertical="center" wrapText="1"/>
    </xf>
    <xf numFmtId="0" fontId="27" fillId="10" borderId="65" xfId="1" applyFont="1" applyFill="1" applyBorder="1" applyAlignment="1">
      <alignment horizontal="center" vertical="center" wrapText="1"/>
    </xf>
    <xf numFmtId="0" fontId="6" fillId="5" borderId="47" xfId="1" applyFont="1" applyFill="1" applyBorder="1" applyAlignment="1">
      <alignment horizontal="center" vertical="center"/>
    </xf>
    <xf numFmtId="0" fontId="6" fillId="5" borderId="48" xfId="1" applyFont="1" applyFill="1" applyBorder="1" applyAlignment="1">
      <alignment horizontal="center" vertical="center"/>
    </xf>
    <xf numFmtId="0" fontId="6" fillId="5" borderId="44" xfId="3" applyFont="1" applyFill="1" applyBorder="1" applyAlignment="1">
      <alignment horizontal="left" vertical="center"/>
    </xf>
    <xf numFmtId="0" fontId="6" fillId="5" borderId="45" xfId="3" applyFont="1" applyFill="1" applyBorder="1" applyAlignment="1">
      <alignment horizontal="left" vertical="center"/>
    </xf>
    <xf numFmtId="0" fontId="6" fillId="5" borderId="46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6" fillId="5" borderId="41" xfId="3" applyFont="1" applyFill="1" applyBorder="1" applyAlignment="1">
      <alignment horizontal="left" vertical="center"/>
    </xf>
    <xf numFmtId="0" fontId="6" fillId="5" borderId="42" xfId="3" applyFont="1" applyFill="1" applyBorder="1" applyAlignment="1">
      <alignment horizontal="left" vertical="center"/>
    </xf>
    <xf numFmtId="0" fontId="6" fillId="5" borderId="43" xfId="3" applyFont="1" applyFill="1" applyBorder="1" applyAlignment="1">
      <alignment horizontal="left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 wrapText="1"/>
    </xf>
    <xf numFmtId="0" fontId="4" fillId="0" borderId="56" xfId="1" applyFont="1" applyFill="1" applyBorder="1" applyAlignment="1">
      <alignment horizontal="center" vertical="center" wrapText="1"/>
    </xf>
    <xf numFmtId="0" fontId="4" fillId="0" borderId="57" xfId="1" applyFont="1" applyFill="1" applyBorder="1" applyAlignment="1">
      <alignment horizontal="center" vertical="center" wrapText="1"/>
    </xf>
    <xf numFmtId="0" fontId="6" fillId="5" borderId="58" xfId="1" applyFont="1" applyFill="1" applyBorder="1" applyAlignment="1">
      <alignment horizontal="center" vertical="center"/>
    </xf>
    <xf numFmtId="0" fontId="6" fillId="19" borderId="47" xfId="1" applyFont="1" applyFill="1" applyBorder="1" applyAlignment="1">
      <alignment horizontal="center" vertical="center"/>
    </xf>
    <xf numFmtId="0" fontId="6" fillId="19" borderId="48" xfId="1" applyFont="1" applyFill="1" applyBorder="1" applyAlignment="1">
      <alignment horizontal="center" vertical="center"/>
    </xf>
    <xf numFmtId="0" fontId="6" fillId="19" borderId="44" xfId="3" applyFont="1" applyFill="1" applyBorder="1" applyAlignment="1">
      <alignment horizontal="left" vertical="center"/>
    </xf>
    <xf numFmtId="0" fontId="6" fillId="19" borderId="45" xfId="3" applyFont="1" applyFill="1" applyBorder="1" applyAlignment="1">
      <alignment horizontal="left" vertical="center"/>
    </xf>
    <xf numFmtId="0" fontId="6" fillId="19" borderId="46" xfId="3" applyFont="1" applyFill="1" applyBorder="1" applyAlignment="1">
      <alignment horizontal="left" vertical="center"/>
    </xf>
    <xf numFmtId="0" fontId="4" fillId="20" borderId="2" xfId="3" applyFont="1" applyFill="1" applyBorder="1" applyAlignment="1">
      <alignment horizontal="left" vertical="center"/>
    </xf>
    <xf numFmtId="0" fontId="4" fillId="20" borderId="3" xfId="3" applyFont="1" applyFill="1" applyBorder="1" applyAlignment="1">
      <alignment horizontal="left" vertical="center"/>
    </xf>
    <xf numFmtId="0" fontId="4" fillId="11" borderId="2" xfId="3" applyFont="1" applyFill="1" applyBorder="1" applyAlignment="1">
      <alignment horizontal="left" vertical="center"/>
    </xf>
    <xf numFmtId="0" fontId="4" fillId="11" borderId="3" xfId="3" applyFont="1" applyFill="1" applyBorder="1" applyAlignment="1">
      <alignment horizontal="left" vertical="center"/>
    </xf>
    <xf numFmtId="0" fontId="6" fillId="19" borderId="41" xfId="3" applyFont="1" applyFill="1" applyBorder="1" applyAlignment="1">
      <alignment horizontal="left" vertical="center"/>
    </xf>
    <xf numFmtId="0" fontId="6" fillId="19" borderId="42" xfId="3" applyFont="1" applyFill="1" applyBorder="1" applyAlignment="1">
      <alignment horizontal="left" vertical="center"/>
    </xf>
    <xf numFmtId="0" fontId="6" fillId="19" borderId="43" xfId="3" applyFont="1" applyFill="1" applyBorder="1" applyAlignment="1">
      <alignment horizontal="left" vertical="center"/>
    </xf>
    <xf numFmtId="0" fontId="6" fillId="19" borderId="58" xfId="1" applyFont="1" applyFill="1" applyBorder="1" applyAlignment="1">
      <alignment horizontal="center" vertical="center"/>
    </xf>
    <xf numFmtId="0" fontId="21" fillId="10" borderId="44" xfId="3" applyFont="1" applyFill="1" applyBorder="1" applyAlignment="1">
      <alignment horizontal="left" vertical="center"/>
    </xf>
    <xf numFmtId="0" fontId="21" fillId="10" borderId="45" xfId="3" applyFont="1" applyFill="1" applyBorder="1" applyAlignment="1">
      <alignment horizontal="left" vertical="center"/>
    </xf>
    <xf numFmtId="0" fontId="21" fillId="10" borderId="46" xfId="3" applyFont="1" applyFill="1" applyBorder="1" applyAlignment="1">
      <alignment horizontal="left" vertical="center"/>
    </xf>
    <xf numFmtId="0" fontId="22" fillId="10" borderId="2" xfId="3" applyFont="1" applyFill="1" applyBorder="1" applyAlignment="1">
      <alignment horizontal="left" vertical="center"/>
    </xf>
    <xf numFmtId="0" fontId="22" fillId="10" borderId="3" xfId="3" applyFont="1" applyFill="1" applyBorder="1" applyAlignment="1">
      <alignment horizontal="left" vertical="center"/>
    </xf>
    <xf numFmtId="0" fontId="21" fillId="10" borderId="41" xfId="3" applyFont="1" applyFill="1" applyBorder="1" applyAlignment="1">
      <alignment horizontal="left" vertical="center"/>
    </xf>
    <xf numFmtId="0" fontId="21" fillId="10" borderId="42" xfId="3" applyFont="1" applyFill="1" applyBorder="1" applyAlignment="1">
      <alignment horizontal="left" vertical="center"/>
    </xf>
    <xf numFmtId="0" fontId="21" fillId="10" borderId="43" xfId="3" applyFont="1" applyFill="1" applyBorder="1" applyAlignment="1">
      <alignment horizontal="left" vertical="center"/>
    </xf>
    <xf numFmtId="0" fontId="21" fillId="10" borderId="0" xfId="1" applyFont="1" applyFill="1" applyAlignment="1" applyProtection="1">
      <alignment vertical="center"/>
      <protection locked="0"/>
    </xf>
    <xf numFmtId="0" fontId="38" fillId="10" borderId="0" xfId="0" applyFont="1" applyFill="1" applyAlignment="1">
      <alignment vertical="center"/>
    </xf>
    <xf numFmtId="0" fontId="21" fillId="10" borderId="49" xfId="1" applyFont="1" applyFill="1" applyBorder="1" applyAlignment="1">
      <alignment horizontal="center" vertical="center"/>
    </xf>
    <xf numFmtId="0" fontId="21" fillId="10" borderId="50" xfId="1" applyFont="1" applyFill="1" applyBorder="1" applyAlignment="1">
      <alignment horizontal="center" vertical="center"/>
    </xf>
    <xf numFmtId="0" fontId="21" fillId="10" borderId="51" xfId="1" applyFont="1" applyFill="1" applyBorder="1" applyAlignment="1">
      <alignment horizontal="center" vertical="center"/>
    </xf>
    <xf numFmtId="0" fontId="21" fillId="10" borderId="39" xfId="1" applyFont="1" applyFill="1" applyBorder="1" applyAlignment="1">
      <alignment horizontal="center" vertical="center"/>
    </xf>
    <xf numFmtId="0" fontId="21" fillId="10" borderId="0" xfId="1" applyFont="1" applyFill="1" applyBorder="1" applyAlignment="1">
      <alignment horizontal="center" vertical="center"/>
    </xf>
    <xf numFmtId="0" fontId="21" fillId="10" borderId="40" xfId="1" applyFont="1" applyFill="1" applyBorder="1" applyAlignment="1">
      <alignment horizontal="center" vertical="center"/>
    </xf>
    <xf numFmtId="0" fontId="21" fillId="10" borderId="52" xfId="1" applyFont="1" applyFill="1" applyBorder="1" applyAlignment="1">
      <alignment horizontal="center" vertical="center"/>
    </xf>
    <xf numFmtId="0" fontId="21" fillId="10" borderId="53" xfId="1" applyFont="1" applyFill="1" applyBorder="1" applyAlignment="1">
      <alignment horizontal="center" vertical="center"/>
    </xf>
    <xf numFmtId="0" fontId="21" fillId="10" borderId="54" xfId="1" applyFont="1" applyFill="1" applyBorder="1" applyAlignment="1">
      <alignment horizontal="center" vertical="center"/>
    </xf>
    <xf numFmtId="0" fontId="22" fillId="10" borderId="55" xfId="1" applyFont="1" applyFill="1" applyBorder="1" applyAlignment="1">
      <alignment horizontal="center" vertical="center" wrapText="1"/>
    </xf>
    <xf numFmtId="0" fontId="22" fillId="10" borderId="56" xfId="1" applyFont="1" applyFill="1" applyBorder="1" applyAlignment="1">
      <alignment horizontal="center" vertical="center" wrapText="1"/>
    </xf>
    <xf numFmtId="0" fontId="22" fillId="10" borderId="57" xfId="1" applyFont="1" applyFill="1" applyBorder="1" applyAlignment="1">
      <alignment horizontal="center" vertical="center" wrapText="1"/>
    </xf>
    <xf numFmtId="0" fontId="21" fillId="10" borderId="47" xfId="1" applyFont="1" applyFill="1" applyBorder="1" applyAlignment="1">
      <alignment horizontal="center" vertical="center"/>
    </xf>
    <xf numFmtId="0" fontId="21" fillId="10" borderId="58" xfId="1" applyFont="1" applyFill="1" applyBorder="1" applyAlignment="1">
      <alignment horizontal="center" vertical="center"/>
    </xf>
    <xf numFmtId="0" fontId="21" fillId="10" borderId="48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left" vertical="center"/>
    </xf>
    <xf numFmtId="0" fontId="3" fillId="0" borderId="38" xfId="1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left" vertical="center"/>
    </xf>
    <xf numFmtId="0" fontId="18" fillId="0" borderId="59" xfId="1" applyFont="1" applyFill="1" applyBorder="1" applyAlignment="1">
      <alignment horizontal="left" vertical="center"/>
    </xf>
    <xf numFmtId="0" fontId="18" fillId="0" borderId="38" xfId="1" applyFont="1" applyFill="1" applyBorder="1" applyAlignment="1">
      <alignment horizontal="left" vertical="center"/>
    </xf>
    <xf numFmtId="0" fontId="3" fillId="0" borderId="34" xfId="3" applyFont="1" applyFill="1" applyBorder="1" applyAlignment="1">
      <alignment horizontal="left" vertical="center"/>
    </xf>
    <xf numFmtId="0" fontId="3" fillId="0" borderId="38" xfId="3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3" fillId="0" borderId="31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left" vertical="center"/>
    </xf>
    <xf numFmtId="0" fontId="47" fillId="10" borderId="59" xfId="0" applyFont="1" applyFill="1" applyBorder="1" applyAlignment="1">
      <alignment horizontal="center"/>
    </xf>
    <xf numFmtId="0" fontId="18" fillId="0" borderId="14" xfId="3" applyFont="1" applyFill="1" applyBorder="1" applyAlignment="1">
      <alignment horizontal="left" vertical="center"/>
    </xf>
    <xf numFmtId="0" fontId="3" fillId="0" borderId="59" xfId="3" applyFont="1" applyFill="1" applyBorder="1" applyAlignment="1">
      <alignment horizontal="left" vertical="center"/>
    </xf>
    <xf numFmtId="0" fontId="18" fillId="0" borderId="14" xfId="3" applyFont="1" applyFill="1" applyBorder="1" applyAlignment="1">
      <alignment horizontal="left" vertical="center" wrapText="1"/>
    </xf>
    <xf numFmtId="0" fontId="18" fillId="10" borderId="0" xfId="1" applyFont="1" applyFill="1" applyBorder="1" applyAlignment="1" applyProtection="1">
      <alignment horizontal="left" vertical="center"/>
      <protection locked="0"/>
    </xf>
    <xf numFmtId="0" fontId="18" fillId="0" borderId="14" xfId="1" applyFont="1" applyFill="1" applyBorder="1" applyAlignment="1">
      <alignment horizontal="center" vertical="center" wrapText="1"/>
    </xf>
    <xf numFmtId="0" fontId="23" fillId="14" borderId="47" xfId="1" applyFont="1" applyFill="1" applyBorder="1" applyAlignment="1">
      <alignment horizontal="center" vertical="center"/>
    </xf>
    <xf numFmtId="0" fontId="23" fillId="14" borderId="48" xfId="1" applyFont="1" applyFill="1" applyBorder="1" applyAlignment="1">
      <alignment horizontal="center" vertical="center"/>
    </xf>
    <xf numFmtId="0" fontId="23" fillId="14" borderId="44" xfId="3" applyFont="1" applyFill="1" applyBorder="1" applyAlignment="1">
      <alignment horizontal="left" vertical="center"/>
    </xf>
    <xf numFmtId="0" fontId="23" fillId="14" borderId="45" xfId="3" applyFont="1" applyFill="1" applyBorder="1" applyAlignment="1">
      <alignment horizontal="left" vertical="center"/>
    </xf>
    <xf numFmtId="0" fontId="23" fillId="14" borderId="46" xfId="3" applyFont="1" applyFill="1" applyBorder="1" applyAlignment="1">
      <alignment horizontal="left" vertical="center"/>
    </xf>
    <xf numFmtId="0" fontId="24" fillId="11" borderId="2" xfId="3" applyFont="1" applyFill="1" applyBorder="1" applyAlignment="1">
      <alignment horizontal="left" vertical="center"/>
    </xf>
    <xf numFmtId="0" fontId="24" fillId="11" borderId="3" xfId="3" applyFont="1" applyFill="1" applyBorder="1" applyAlignment="1">
      <alignment horizontal="left" vertical="center"/>
    </xf>
    <xf numFmtId="0" fontId="23" fillId="14" borderId="41" xfId="3" applyFont="1" applyFill="1" applyBorder="1" applyAlignment="1">
      <alignment horizontal="left" vertical="center"/>
    </xf>
    <xf numFmtId="0" fontId="23" fillId="14" borderId="42" xfId="3" applyFont="1" applyFill="1" applyBorder="1" applyAlignment="1">
      <alignment horizontal="left" vertical="center"/>
    </xf>
    <xf numFmtId="0" fontId="23" fillId="14" borderId="43" xfId="3" applyFont="1" applyFill="1" applyBorder="1" applyAlignment="1">
      <alignment horizontal="left" vertical="center"/>
    </xf>
    <xf numFmtId="0" fontId="23" fillId="0" borderId="49" xfId="1" applyFont="1" applyFill="1" applyBorder="1" applyAlignment="1">
      <alignment horizontal="center" vertical="center"/>
    </xf>
    <xf numFmtId="0" fontId="23" fillId="0" borderId="50" xfId="1" applyFont="1" applyFill="1" applyBorder="1" applyAlignment="1">
      <alignment horizontal="center" vertical="center"/>
    </xf>
    <xf numFmtId="0" fontId="23" fillId="0" borderId="51" xfId="1" applyFont="1" applyFill="1" applyBorder="1" applyAlignment="1">
      <alignment horizontal="center" vertical="center"/>
    </xf>
    <xf numFmtId="0" fontId="23" fillId="0" borderId="39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40" xfId="1" applyFont="1" applyFill="1" applyBorder="1" applyAlignment="1">
      <alignment horizontal="center" vertical="center"/>
    </xf>
    <xf numFmtId="0" fontId="23" fillId="0" borderId="52" xfId="1" applyFont="1" applyFill="1" applyBorder="1" applyAlignment="1">
      <alignment horizontal="center" vertical="center"/>
    </xf>
    <xf numFmtId="0" fontId="23" fillId="0" borderId="53" xfId="1" applyFont="1" applyFill="1" applyBorder="1" applyAlignment="1">
      <alignment horizontal="center" vertical="center"/>
    </xf>
    <xf numFmtId="0" fontId="23" fillId="0" borderId="54" xfId="1" applyFont="1" applyFill="1" applyBorder="1" applyAlignment="1">
      <alignment horizontal="center" vertical="center"/>
    </xf>
    <xf numFmtId="0" fontId="24" fillId="0" borderId="55" xfId="1" applyFont="1" applyFill="1" applyBorder="1" applyAlignment="1">
      <alignment horizontal="center" vertical="center" wrapText="1"/>
    </xf>
    <xf numFmtId="0" fontId="24" fillId="0" borderId="56" xfId="1" applyFont="1" applyFill="1" applyBorder="1" applyAlignment="1">
      <alignment horizontal="center" vertical="center" wrapText="1"/>
    </xf>
    <xf numFmtId="0" fontId="24" fillId="0" borderId="57" xfId="1" applyFont="1" applyFill="1" applyBorder="1" applyAlignment="1">
      <alignment horizontal="center" vertical="center" wrapText="1"/>
    </xf>
    <xf numFmtId="0" fontId="23" fillId="14" borderId="58" xfId="1" applyFont="1" applyFill="1" applyBorder="1" applyAlignment="1">
      <alignment horizontal="center" vertical="center"/>
    </xf>
    <xf numFmtId="0" fontId="30" fillId="21" borderId="47" xfId="1" applyFont="1" applyFill="1" applyBorder="1" applyAlignment="1">
      <alignment horizontal="center" vertical="center"/>
    </xf>
    <xf numFmtId="0" fontId="30" fillId="21" borderId="48" xfId="1" applyFont="1" applyFill="1" applyBorder="1" applyAlignment="1">
      <alignment horizontal="center" vertical="center"/>
    </xf>
    <xf numFmtId="0" fontId="30" fillId="21" borderId="44" xfId="3" applyFont="1" applyFill="1" applyBorder="1" applyAlignment="1">
      <alignment horizontal="left" vertical="center"/>
    </xf>
    <xf numFmtId="0" fontId="30" fillId="21" borderId="45" xfId="3" applyFont="1" applyFill="1" applyBorder="1" applyAlignment="1">
      <alignment horizontal="left" vertical="center"/>
    </xf>
    <xf numFmtId="0" fontId="30" fillId="21" borderId="46" xfId="3" applyFont="1" applyFill="1" applyBorder="1" applyAlignment="1">
      <alignment horizontal="left" vertical="center"/>
    </xf>
    <xf numFmtId="0" fontId="30" fillId="21" borderId="2" xfId="3" applyFont="1" applyFill="1" applyBorder="1" applyAlignment="1">
      <alignment horizontal="left" vertical="center"/>
    </xf>
    <xf numFmtId="0" fontId="30" fillId="21" borderId="3" xfId="3" applyFont="1" applyFill="1" applyBorder="1" applyAlignment="1">
      <alignment horizontal="left" vertical="center"/>
    </xf>
    <xf numFmtId="0" fontId="30" fillId="21" borderId="41" xfId="3" applyFont="1" applyFill="1" applyBorder="1" applyAlignment="1">
      <alignment horizontal="left" vertical="center"/>
    </xf>
    <xf numFmtId="0" fontId="30" fillId="21" borderId="42" xfId="3" applyFont="1" applyFill="1" applyBorder="1" applyAlignment="1">
      <alignment horizontal="left" vertical="center"/>
    </xf>
    <xf numFmtId="0" fontId="30" fillId="21" borderId="43" xfId="3" applyFont="1" applyFill="1" applyBorder="1" applyAlignment="1">
      <alignment horizontal="left" vertical="center"/>
    </xf>
    <xf numFmtId="0" fontId="30" fillId="21" borderId="49" xfId="1" applyFont="1" applyFill="1" applyBorder="1" applyAlignment="1">
      <alignment horizontal="center" vertical="center"/>
    </xf>
    <xf numFmtId="0" fontId="30" fillId="21" borderId="50" xfId="1" applyFont="1" applyFill="1" applyBorder="1" applyAlignment="1">
      <alignment horizontal="center" vertical="center"/>
    </xf>
    <xf numFmtId="0" fontId="30" fillId="21" borderId="51" xfId="1" applyFont="1" applyFill="1" applyBorder="1" applyAlignment="1">
      <alignment horizontal="center" vertical="center"/>
    </xf>
    <xf numFmtId="0" fontId="30" fillId="21" borderId="39" xfId="1" applyFont="1" applyFill="1" applyBorder="1" applyAlignment="1">
      <alignment horizontal="center" vertical="center"/>
    </xf>
    <xf numFmtId="0" fontId="30" fillId="21" borderId="0" xfId="1" applyFont="1" applyFill="1" applyBorder="1" applyAlignment="1">
      <alignment horizontal="center" vertical="center"/>
    </xf>
    <xf numFmtId="0" fontId="30" fillId="21" borderId="40" xfId="1" applyFont="1" applyFill="1" applyBorder="1" applyAlignment="1">
      <alignment horizontal="center" vertical="center"/>
    </xf>
    <xf numFmtId="0" fontId="30" fillId="21" borderId="52" xfId="1" applyFont="1" applyFill="1" applyBorder="1" applyAlignment="1">
      <alignment horizontal="center" vertical="center"/>
    </xf>
    <xf numFmtId="0" fontId="30" fillId="21" borderId="53" xfId="1" applyFont="1" applyFill="1" applyBorder="1" applyAlignment="1">
      <alignment horizontal="center" vertical="center"/>
    </xf>
    <xf numFmtId="0" fontId="30" fillId="21" borderId="54" xfId="1" applyFont="1" applyFill="1" applyBorder="1" applyAlignment="1">
      <alignment horizontal="center" vertical="center"/>
    </xf>
    <xf numFmtId="0" fontId="30" fillId="21" borderId="55" xfId="1" applyFont="1" applyFill="1" applyBorder="1" applyAlignment="1">
      <alignment horizontal="center" vertical="center" wrapText="1"/>
    </xf>
    <xf numFmtId="0" fontId="30" fillId="21" borderId="56" xfId="1" applyFont="1" applyFill="1" applyBorder="1" applyAlignment="1">
      <alignment horizontal="center" vertical="center" wrapText="1"/>
    </xf>
    <xf numFmtId="0" fontId="30" fillId="21" borderId="57" xfId="1" applyFont="1" applyFill="1" applyBorder="1" applyAlignment="1">
      <alignment horizontal="center" vertical="center" wrapText="1"/>
    </xf>
    <xf numFmtId="0" fontId="30" fillId="21" borderId="58" xfId="1" applyFont="1" applyFill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 3" xfId="2"/>
    <cellStyle name="normální_Konečná verze NOVYKAZ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K_VZoH_Tabulky_20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lubov&#225;\AppData\Local\Microsoft\Windows\Temporary%20Internet%20Files\Content.Outlook\ZLREQ4I2\VZH%202017%20Tabulky%205_2017_UNI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VU_VZoH_Tabulky_201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V&#352;UP_VZoH_Tabulky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_VZoH_Tabulky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JEP_VZoH_Tabulky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U_VZoH_Tabulky_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OU_VZoH_Tabulky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&#352;CHT_VZoH_Tabulky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Pa_VZoH_Tabulky_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VUT_VZoH_Tabulky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V&#352;E_VZoH_Tabulky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a"/>
      <sheetName val="2b"/>
      <sheetName val="2b1_ze s.43"/>
      <sheetName val="2b2_ze s.03"/>
      <sheetName val="2b3_ze s.16"/>
      <sheetName val="2b4_ze s.31"/>
      <sheetName val="2b5_ze s.45"/>
      <sheetName val="3"/>
      <sheetName val="5 "/>
      <sheetName val="5.a"/>
      <sheetName val="5.b"/>
      <sheetName val="5.c"/>
      <sheetName val="5.d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D8">
            <v>3595826.4692599997</v>
          </cell>
          <cell r="E8">
            <v>3595826.4692599997</v>
          </cell>
          <cell r="F8">
            <v>72610.434000000008</v>
          </cell>
          <cell r="G8">
            <v>72610.434000000008</v>
          </cell>
        </row>
        <row r="16">
          <cell r="D16">
            <v>159111.25683999999</v>
          </cell>
          <cell r="E16">
            <v>158815.94335999998</v>
          </cell>
          <cell r="F16">
            <v>4650</v>
          </cell>
          <cell r="G16">
            <v>4650</v>
          </cell>
        </row>
        <row r="22">
          <cell r="D22">
            <v>35535.560279999998</v>
          </cell>
          <cell r="E22">
            <v>35134.203750000001</v>
          </cell>
          <cell r="F22">
            <v>0</v>
          </cell>
          <cell r="G22">
            <v>0</v>
          </cell>
        </row>
        <row r="31">
          <cell r="D31">
            <v>1930</v>
          </cell>
          <cell r="E31">
            <v>1930</v>
          </cell>
          <cell r="F31">
            <v>0</v>
          </cell>
          <cell r="G31">
            <v>0</v>
          </cell>
        </row>
        <row r="34">
          <cell r="D34">
            <v>3927.6249299999999</v>
          </cell>
          <cell r="E34">
            <v>3927.2318299999997</v>
          </cell>
          <cell r="F34">
            <v>0</v>
          </cell>
          <cell r="G34">
            <v>0</v>
          </cell>
        </row>
      </sheetData>
      <sheetData sheetId="12">
        <row r="7">
          <cell r="D7">
            <v>1947001.2590000001</v>
          </cell>
          <cell r="E7">
            <v>1944658.2053099999</v>
          </cell>
          <cell r="F7">
            <v>29781.991999999998</v>
          </cell>
          <cell r="G7">
            <v>29777.467400000001</v>
          </cell>
        </row>
        <row r="30">
          <cell r="D30">
            <v>963031.44299999997</v>
          </cell>
          <cell r="E30">
            <v>954872.38556999993</v>
          </cell>
          <cell r="F30">
            <v>674</v>
          </cell>
          <cell r="G30">
            <v>620.98599999999999</v>
          </cell>
        </row>
        <row r="39">
          <cell r="D39">
            <v>90</v>
          </cell>
          <cell r="E39">
            <v>90</v>
          </cell>
          <cell r="F39">
            <v>0</v>
          </cell>
          <cell r="G39">
            <v>0</v>
          </cell>
        </row>
        <row r="42">
          <cell r="D42">
            <v>75564.308739999993</v>
          </cell>
          <cell r="E42">
            <v>75842.54466</v>
          </cell>
          <cell r="F42">
            <v>10448.913629999999</v>
          </cell>
          <cell r="G42">
            <v>10448.913629999999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"/>
      <sheetName val="5.a"/>
      <sheetName val="5b"/>
      <sheetName val="5.c"/>
      <sheetName val="5.d"/>
    </sheetNames>
    <sheetDataSet>
      <sheetData sheetId="0" refreshError="1"/>
      <sheetData sheetId="1" refreshError="1">
        <row r="8">
          <cell r="D8">
            <v>579262.5</v>
          </cell>
          <cell r="E8">
            <v>579262.54</v>
          </cell>
          <cell r="F8">
            <v>4192</v>
          </cell>
          <cell r="G8">
            <v>4192</v>
          </cell>
        </row>
        <row r="16">
          <cell r="D16">
            <v>11470.52</v>
          </cell>
          <cell r="E16">
            <v>11456</v>
          </cell>
          <cell r="F16">
            <v>3900</v>
          </cell>
          <cell r="G16">
            <v>3900</v>
          </cell>
        </row>
        <row r="22">
          <cell r="D22">
            <v>31838.35</v>
          </cell>
          <cell r="E22">
            <v>31824.35</v>
          </cell>
          <cell r="F22">
            <v>0</v>
          </cell>
          <cell r="G22">
            <v>0</v>
          </cell>
        </row>
        <row r="40">
          <cell r="D40">
            <v>42612.5</v>
          </cell>
          <cell r="E40">
            <v>42612.5</v>
          </cell>
          <cell r="F40">
            <v>4499</v>
          </cell>
          <cell r="G40">
            <v>4499</v>
          </cell>
        </row>
        <row r="82">
          <cell r="D82">
            <v>20532</v>
          </cell>
          <cell r="E82">
            <v>20532</v>
          </cell>
          <cell r="F82">
            <v>0</v>
          </cell>
          <cell r="G82">
            <v>0</v>
          </cell>
        </row>
      </sheetData>
      <sheetData sheetId="2" refreshError="1">
        <row r="7">
          <cell r="C7">
            <v>199079</v>
          </cell>
          <cell r="D7">
            <v>199017</v>
          </cell>
          <cell r="E7">
            <v>0</v>
          </cell>
          <cell r="F7">
            <v>0</v>
          </cell>
        </row>
        <row r="20">
          <cell r="C20">
            <v>89787</v>
          </cell>
          <cell r="D20">
            <v>89728.7</v>
          </cell>
          <cell r="E20">
            <v>0</v>
          </cell>
          <cell r="F20">
            <v>0</v>
          </cell>
        </row>
        <row r="37">
          <cell r="C37">
            <v>884</v>
          </cell>
          <cell r="D37">
            <v>884</v>
          </cell>
          <cell r="E37">
            <v>0</v>
          </cell>
          <cell r="F37">
            <v>0</v>
          </cell>
        </row>
        <row r="40">
          <cell r="C40">
            <v>16744</v>
          </cell>
          <cell r="D40">
            <v>16744</v>
          </cell>
          <cell r="E40">
            <v>806</v>
          </cell>
          <cell r="F40">
            <v>806</v>
          </cell>
        </row>
      </sheetData>
      <sheetData sheetId="3" refreshError="1">
        <row r="14">
          <cell r="D14">
            <v>982</v>
          </cell>
          <cell r="E14">
            <v>982</v>
          </cell>
          <cell r="F14">
            <v>19169</v>
          </cell>
          <cell r="G14">
            <v>19169</v>
          </cell>
        </row>
      </sheetData>
      <sheetData sheetId="4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G9">
            <v>25063</v>
          </cell>
          <cell r="H9">
            <v>25063</v>
          </cell>
          <cell r="I9">
            <v>35384</v>
          </cell>
          <cell r="J9">
            <v>35384</v>
          </cell>
        </row>
        <row r="11">
          <cell r="G11">
            <v>17301</v>
          </cell>
          <cell r="H11">
            <v>17301</v>
          </cell>
          <cell r="I11">
            <v>2241</v>
          </cell>
          <cell r="J11">
            <v>2241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 "/>
      <sheetName val="5.a"/>
      <sheetName val="5b"/>
      <sheetName val="5.c"/>
      <sheetName val="5.d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83324</v>
          </cell>
          <cell r="E8">
            <v>83324</v>
          </cell>
        </row>
        <row r="17">
          <cell r="D17">
            <v>1194</v>
          </cell>
          <cell r="E17">
            <v>1194</v>
          </cell>
        </row>
        <row r="23">
          <cell r="D23">
            <v>315</v>
          </cell>
          <cell r="E23">
            <v>315</v>
          </cell>
        </row>
        <row r="26">
          <cell r="D26">
            <v>40</v>
          </cell>
        </row>
        <row r="29">
          <cell r="D29">
            <v>667</v>
          </cell>
          <cell r="E29">
            <v>667</v>
          </cell>
        </row>
      </sheetData>
      <sheetData sheetId="6">
        <row r="7">
          <cell r="C7">
            <v>4366</v>
          </cell>
          <cell r="D7">
            <v>4366</v>
          </cell>
        </row>
        <row r="21">
          <cell r="C21">
            <v>5264</v>
          </cell>
          <cell r="D21">
            <v>5041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 "/>
      <sheetName val="5.a"/>
      <sheetName val="5b"/>
      <sheetName val="5.c"/>
      <sheetName val="5.d"/>
      <sheetName val="6"/>
      <sheetName val="7"/>
      <sheetName val="8.a,b"/>
      <sheetName val="8.c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  <sheetName val="12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120494</v>
          </cell>
          <cell r="E8">
            <v>120494</v>
          </cell>
          <cell r="F8">
            <v>320</v>
          </cell>
          <cell r="G8">
            <v>320</v>
          </cell>
        </row>
        <row r="17">
          <cell r="D17">
            <v>1810</v>
          </cell>
          <cell r="E17">
            <v>1810</v>
          </cell>
          <cell r="F17">
            <v>180</v>
          </cell>
          <cell r="G17">
            <v>180</v>
          </cell>
        </row>
        <row r="23">
          <cell r="D23">
            <v>350</v>
          </cell>
          <cell r="E23">
            <v>350</v>
          </cell>
        </row>
        <row r="26">
          <cell r="D26">
            <v>180</v>
          </cell>
          <cell r="E26">
            <v>180</v>
          </cell>
        </row>
        <row r="29">
          <cell r="D29">
            <v>2350</v>
          </cell>
          <cell r="E29">
            <v>2350</v>
          </cell>
        </row>
      </sheetData>
      <sheetData sheetId="6">
        <row r="7">
          <cell r="C7">
            <v>6743</v>
          </cell>
          <cell r="D7">
            <v>6743</v>
          </cell>
        </row>
        <row r="24">
          <cell r="C24">
            <v>1297</v>
          </cell>
          <cell r="D24">
            <v>1297</v>
          </cell>
        </row>
      </sheetData>
      <sheetData sheetId="7"/>
      <sheetData sheetId="8">
        <row r="7">
          <cell r="G7">
            <v>1446</v>
          </cell>
          <cell r="H7">
            <v>1446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a"/>
      <sheetName val="2b"/>
      <sheetName val="3"/>
      <sheetName val="4"/>
      <sheetName val="5 "/>
      <sheetName val="5.a"/>
      <sheetName val="5b"/>
      <sheetName val="5.c"/>
      <sheetName val="5.d"/>
      <sheetName val="6"/>
      <sheetName val="7"/>
      <sheetName val="8"/>
      <sheetName val="9"/>
      <sheetName val="10"/>
      <sheetName val="11"/>
      <sheetName val="11ab"/>
      <sheetName val="11.cd"/>
      <sheetName val="11.e"/>
      <sheetName val="11.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606547</v>
          </cell>
          <cell r="E8">
            <v>606547</v>
          </cell>
          <cell r="F8">
            <v>7478</v>
          </cell>
          <cell r="G8">
            <v>7478</v>
          </cell>
        </row>
        <row r="16">
          <cell r="D16">
            <v>10682</v>
          </cell>
          <cell r="E16">
            <v>10403</v>
          </cell>
          <cell r="F16">
            <v>2700</v>
          </cell>
          <cell r="G16">
            <v>2616</v>
          </cell>
        </row>
        <row r="22">
          <cell r="D22">
            <v>2734</v>
          </cell>
          <cell r="E22">
            <v>2918</v>
          </cell>
          <cell r="F22">
            <v>0</v>
          </cell>
          <cell r="G22">
            <v>0</v>
          </cell>
        </row>
        <row r="26">
          <cell r="D26">
            <v>1627</v>
          </cell>
          <cell r="E26">
            <v>1650</v>
          </cell>
          <cell r="F26">
            <v>0</v>
          </cell>
          <cell r="G26">
            <v>0</v>
          </cell>
        </row>
        <row r="31">
          <cell r="D31">
            <v>13844</v>
          </cell>
          <cell r="E31">
            <v>13621</v>
          </cell>
          <cell r="F31">
            <v>0</v>
          </cell>
          <cell r="G31">
            <v>0</v>
          </cell>
        </row>
      </sheetData>
      <sheetData sheetId="8">
        <row r="7">
          <cell r="C7">
            <v>272061</v>
          </cell>
          <cell r="D7">
            <v>271933</v>
          </cell>
          <cell r="E7">
            <v>2937</v>
          </cell>
          <cell r="F7">
            <v>2937</v>
          </cell>
        </row>
        <row r="20">
          <cell r="C20">
            <v>125836</v>
          </cell>
          <cell r="D20">
            <v>123661</v>
          </cell>
          <cell r="E20">
            <v>0</v>
          </cell>
          <cell r="F20">
            <v>0</v>
          </cell>
        </row>
        <row r="26">
          <cell r="C26">
            <v>618</v>
          </cell>
          <cell r="D26">
            <v>618</v>
          </cell>
          <cell r="E26">
            <v>0</v>
          </cell>
          <cell r="F26">
            <v>0</v>
          </cell>
        </row>
        <row r="28">
          <cell r="C28">
            <v>6776</v>
          </cell>
          <cell r="D28">
            <v>6719</v>
          </cell>
          <cell r="E28">
            <v>0</v>
          </cell>
          <cell r="F28">
            <v>0</v>
          </cell>
        </row>
      </sheetData>
      <sheetData sheetId="9">
        <row r="8">
          <cell r="D8">
            <v>0</v>
          </cell>
          <cell r="E8">
            <v>0</v>
          </cell>
          <cell r="F8">
            <v>38471</v>
          </cell>
          <cell r="G8">
            <v>38471</v>
          </cell>
        </row>
      </sheetData>
      <sheetData sheetId="10">
        <row r="8">
          <cell r="G8">
            <v>855</v>
          </cell>
          <cell r="H8">
            <v>375</v>
          </cell>
          <cell r="I8">
            <v>16544</v>
          </cell>
          <cell r="J8">
            <v>34</v>
          </cell>
        </row>
        <row r="9">
          <cell r="G9">
            <v>16058</v>
          </cell>
          <cell r="H9">
            <v>9675</v>
          </cell>
          <cell r="I9">
            <v>30000</v>
          </cell>
          <cell r="J9">
            <v>1605</v>
          </cell>
        </row>
        <row r="10">
          <cell r="G10">
            <v>32127</v>
          </cell>
          <cell r="H10">
            <v>10420</v>
          </cell>
          <cell r="I10">
            <v>2105</v>
          </cell>
          <cell r="J10">
            <v>0</v>
          </cell>
        </row>
        <row r="11">
          <cell r="G11">
            <v>41908</v>
          </cell>
          <cell r="H11">
            <v>6681</v>
          </cell>
          <cell r="I11">
            <v>0</v>
          </cell>
          <cell r="J11">
            <v>1845</v>
          </cell>
        </row>
        <row r="12">
          <cell r="G12">
            <v>2649</v>
          </cell>
          <cell r="H12">
            <v>3128</v>
          </cell>
        </row>
        <row r="14">
          <cell r="I14">
            <v>0</v>
          </cell>
          <cell r="J14"/>
        </row>
        <row r="19">
          <cell r="G19">
            <v>0</v>
          </cell>
          <cell r="H19">
            <v>6587</v>
          </cell>
          <cell r="I19">
            <v>0</v>
          </cell>
          <cell r="J19">
            <v>0</v>
          </cell>
        </row>
        <row r="20">
          <cell r="G20">
            <v>0</v>
          </cell>
          <cell r="H20">
            <v>5356</v>
          </cell>
          <cell r="I20">
            <v>0</v>
          </cell>
          <cell r="J20">
            <v>1183</v>
          </cell>
        </row>
        <row r="21">
          <cell r="G21">
            <v>0</v>
          </cell>
          <cell r="H21">
            <v>4276</v>
          </cell>
          <cell r="I21">
            <v>0</v>
          </cell>
          <cell r="J21">
            <v>60</v>
          </cell>
        </row>
        <row r="22">
          <cell r="G22">
            <v>0</v>
          </cell>
          <cell r="H22">
            <v>1467</v>
          </cell>
          <cell r="I22">
            <v>0</v>
          </cell>
          <cell r="J22">
            <v>262</v>
          </cell>
        </row>
        <row r="23">
          <cell r="G23">
            <v>0</v>
          </cell>
          <cell r="H23">
            <v>360</v>
          </cell>
          <cell r="I23">
            <v>0</v>
          </cell>
          <cell r="J2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vaha"/>
      <sheetName val="TAB2"/>
      <sheetName val="TAB2a"/>
      <sheetName val="TAB2b"/>
      <sheetName val="TAB3"/>
      <sheetName val="TAB5"/>
      <sheetName val="TAB5a"/>
      <sheetName val="TAB5b"/>
      <sheetName val="TAB5c"/>
      <sheetName val="TAB5d"/>
      <sheetName val="TAB5e"/>
      <sheetName val="TAB6"/>
      <sheetName val="TAB7"/>
      <sheetName val="TAB8"/>
      <sheetName val="TAB9"/>
      <sheetName val="TAB10KOLEJE"/>
      <sheetName val="TAB11"/>
      <sheetName val="TAB11ab"/>
      <sheetName val="TAB11cd"/>
      <sheetName val="TAB11e"/>
      <sheetName val="TAB11fg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464465</v>
          </cell>
          <cell r="E8">
            <v>464465</v>
          </cell>
          <cell r="F8">
            <v>13200</v>
          </cell>
          <cell r="G8">
            <v>13200</v>
          </cell>
        </row>
        <row r="17">
          <cell r="D17">
            <v>2254</v>
          </cell>
          <cell r="E17">
            <v>2208</v>
          </cell>
          <cell r="F17">
            <v>1715</v>
          </cell>
          <cell r="G17">
            <v>1715</v>
          </cell>
        </row>
        <row r="23">
          <cell r="D23">
            <v>730</v>
          </cell>
          <cell r="E23">
            <v>730</v>
          </cell>
          <cell r="F23">
            <v>0</v>
          </cell>
          <cell r="G23">
            <v>0</v>
          </cell>
        </row>
        <row r="26">
          <cell r="D26">
            <v>6441</v>
          </cell>
          <cell r="E26">
            <v>6438</v>
          </cell>
          <cell r="F26">
            <v>0</v>
          </cell>
          <cell r="G26">
            <v>0</v>
          </cell>
        </row>
        <row r="30">
          <cell r="D30">
            <v>9554</v>
          </cell>
          <cell r="E30">
            <v>10606</v>
          </cell>
          <cell r="F30">
            <v>0</v>
          </cell>
          <cell r="G30">
            <v>0</v>
          </cell>
        </row>
      </sheetData>
      <sheetData sheetId="7">
        <row r="7">
          <cell r="C7">
            <v>66873</v>
          </cell>
          <cell r="D7">
            <v>66823</v>
          </cell>
          <cell r="E7">
            <v>600</v>
          </cell>
          <cell r="F7">
            <v>600</v>
          </cell>
        </row>
        <row r="21">
          <cell r="E21"/>
          <cell r="F21"/>
        </row>
        <row r="29">
          <cell r="E29"/>
          <cell r="F29"/>
        </row>
        <row r="32">
          <cell r="E32"/>
          <cell r="F32"/>
        </row>
      </sheetData>
      <sheetData sheetId="8">
        <row r="6">
          <cell r="H6">
            <v>6292</v>
          </cell>
          <cell r="I6">
            <v>6292</v>
          </cell>
          <cell r="J6">
            <v>0</v>
          </cell>
          <cell r="K6"/>
        </row>
        <row r="7">
          <cell r="D7">
            <v>0</v>
          </cell>
          <cell r="E7">
            <v>0</v>
          </cell>
        </row>
      </sheetData>
      <sheetData sheetId="9">
        <row r="7">
          <cell r="G7">
            <v>45290</v>
          </cell>
          <cell r="H7">
            <v>41069</v>
          </cell>
          <cell r="I7">
            <v>22570</v>
          </cell>
          <cell r="J7">
            <v>3012</v>
          </cell>
          <cell r="K7">
            <v>67860</v>
          </cell>
          <cell r="L7">
            <v>44081</v>
          </cell>
        </row>
        <row r="17">
          <cell r="G17"/>
          <cell r="H17"/>
          <cell r="I17"/>
          <cell r="J17"/>
        </row>
        <row r="20">
          <cell r="G20"/>
          <cell r="H20"/>
          <cell r="I20"/>
          <cell r="J20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a"/>
      <sheetName val="2b"/>
      <sheetName val="3"/>
      <sheetName val="4-nepovinná"/>
      <sheetName val="5"/>
      <sheetName val="5.a"/>
      <sheetName val="5b"/>
      <sheetName val="5.c"/>
      <sheetName val="5.d 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2206223</v>
          </cell>
          <cell r="E8">
            <v>2206223</v>
          </cell>
          <cell r="F8">
            <v>126676</v>
          </cell>
          <cell r="G8">
            <v>126676</v>
          </cell>
        </row>
        <row r="17">
          <cell r="D17">
            <v>42607</v>
          </cell>
          <cell r="E17">
            <v>42335</v>
          </cell>
          <cell r="F17">
            <v>2430</v>
          </cell>
          <cell r="G17">
            <v>2428</v>
          </cell>
        </row>
        <row r="23">
          <cell r="D23">
            <v>12491</v>
          </cell>
          <cell r="E23">
            <v>10703</v>
          </cell>
          <cell r="F23">
            <v>0</v>
          </cell>
          <cell r="G23">
            <v>0</v>
          </cell>
        </row>
        <row r="29">
          <cell r="D29">
            <v>4062</v>
          </cell>
          <cell r="E29">
            <v>2916</v>
          </cell>
          <cell r="F29">
            <v>0</v>
          </cell>
          <cell r="G29">
            <v>0</v>
          </cell>
        </row>
        <row r="34">
          <cell r="D34">
            <v>146798</v>
          </cell>
          <cell r="E34">
            <v>139533</v>
          </cell>
          <cell r="F34">
            <v>0</v>
          </cell>
          <cell r="G34">
            <v>0</v>
          </cell>
        </row>
      </sheetData>
      <sheetData sheetId="8">
        <row r="7">
          <cell r="C7">
            <v>1105117</v>
          </cell>
          <cell r="D7">
            <v>1098063</v>
          </cell>
          <cell r="E7">
            <v>24332</v>
          </cell>
          <cell r="F7">
            <v>24332</v>
          </cell>
        </row>
        <row r="28">
          <cell r="C28">
            <v>523160</v>
          </cell>
          <cell r="D28">
            <v>518627</v>
          </cell>
          <cell r="E28">
            <v>0</v>
          </cell>
          <cell r="F28">
            <v>0</v>
          </cell>
        </row>
        <row r="37">
          <cell r="C37">
            <v>28678</v>
          </cell>
          <cell r="D37">
            <v>12799</v>
          </cell>
          <cell r="E37">
            <v>0</v>
          </cell>
          <cell r="F37">
            <v>0</v>
          </cell>
        </row>
        <row r="40">
          <cell r="C40">
            <v>158045</v>
          </cell>
          <cell r="D40">
            <v>157498</v>
          </cell>
          <cell r="E40">
            <v>0</v>
          </cell>
          <cell r="F40">
            <v>0</v>
          </cell>
        </row>
      </sheetData>
      <sheetData sheetId="9">
        <row r="8">
          <cell r="D8">
            <v>0</v>
          </cell>
          <cell r="E8">
            <v>0</v>
          </cell>
          <cell r="F8">
            <v>92681</v>
          </cell>
          <cell r="G8">
            <v>86749</v>
          </cell>
        </row>
      </sheetData>
      <sheetData sheetId="10">
        <row r="8">
          <cell r="G8">
            <v>50803</v>
          </cell>
          <cell r="H8">
            <v>44500</v>
          </cell>
          <cell r="I8">
            <v>116314</v>
          </cell>
          <cell r="J8">
            <v>116314</v>
          </cell>
        </row>
        <row r="9">
          <cell r="G9">
            <v>356</v>
          </cell>
          <cell r="H9">
            <v>87</v>
          </cell>
          <cell r="I9">
            <v>3754</v>
          </cell>
          <cell r="J9">
            <v>3754</v>
          </cell>
        </row>
        <row r="10">
          <cell r="G10">
            <v>12521</v>
          </cell>
          <cell r="H10">
            <v>3802</v>
          </cell>
          <cell r="I10">
            <v>0</v>
          </cell>
          <cell r="J10">
            <v>0</v>
          </cell>
        </row>
        <row r="11">
          <cell r="G11">
            <v>65004</v>
          </cell>
          <cell r="H11">
            <v>52189</v>
          </cell>
          <cell r="I11">
            <v>17524</v>
          </cell>
          <cell r="J11">
            <v>17524</v>
          </cell>
        </row>
        <row r="12">
          <cell r="G12">
            <v>8796</v>
          </cell>
          <cell r="H12">
            <v>13649</v>
          </cell>
          <cell r="I12">
            <v>0</v>
          </cell>
          <cell r="J12">
            <v>0</v>
          </cell>
        </row>
        <row r="13">
          <cell r="H13">
            <v>4102</v>
          </cell>
        </row>
        <row r="14">
          <cell r="I14">
            <v>0</v>
          </cell>
        </row>
        <row r="15">
          <cell r="G15">
            <v>8011</v>
          </cell>
          <cell r="J15">
            <v>0</v>
          </cell>
        </row>
        <row r="17">
          <cell r="G17">
            <v>150</v>
          </cell>
          <cell r="H17">
            <v>473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 "/>
      <sheetName val="5.a"/>
      <sheetName val="5.b"/>
      <sheetName val="5.c"/>
      <sheetName val="5.d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538835</v>
          </cell>
          <cell r="E8">
            <v>538835</v>
          </cell>
          <cell r="F8">
            <v>6740</v>
          </cell>
          <cell r="G8">
            <v>6740</v>
          </cell>
        </row>
        <row r="18">
          <cell r="D18">
            <v>4515</v>
          </cell>
          <cell r="E18">
            <v>4365</v>
          </cell>
          <cell r="F18">
            <v>940</v>
          </cell>
          <cell r="G18">
            <v>931</v>
          </cell>
        </row>
        <row r="26">
          <cell r="D26">
            <v>4552</v>
          </cell>
          <cell r="E26">
            <v>3685</v>
          </cell>
          <cell r="F26">
            <v>0</v>
          </cell>
          <cell r="G26">
            <v>0</v>
          </cell>
        </row>
        <row r="33">
          <cell r="D33">
            <v>9070</v>
          </cell>
          <cell r="E33">
            <v>8807</v>
          </cell>
          <cell r="F33">
            <v>7232</v>
          </cell>
          <cell r="G33">
            <v>7232</v>
          </cell>
        </row>
        <row r="37">
          <cell r="D37">
            <v>19456</v>
          </cell>
          <cell r="E37">
            <v>19090</v>
          </cell>
          <cell r="F37">
            <v>0</v>
          </cell>
          <cell r="G37">
            <v>0</v>
          </cell>
        </row>
      </sheetData>
      <sheetData sheetId="6">
        <row r="7">
          <cell r="C7">
            <v>126678</v>
          </cell>
          <cell r="D7">
            <v>126146</v>
          </cell>
          <cell r="E7">
            <v>0</v>
          </cell>
          <cell r="F7">
            <v>0</v>
          </cell>
        </row>
        <row r="21">
          <cell r="C21">
            <v>32715</v>
          </cell>
          <cell r="D21">
            <v>32192</v>
          </cell>
          <cell r="E21">
            <v>0</v>
          </cell>
          <cell r="F21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7">
          <cell r="C37">
            <v>3290</v>
          </cell>
          <cell r="D37">
            <v>3290</v>
          </cell>
          <cell r="E37">
            <v>0</v>
          </cell>
          <cell r="F37">
            <v>0</v>
          </cell>
        </row>
      </sheetData>
      <sheetData sheetId="7">
        <row r="9">
          <cell r="D9">
            <v>4193</v>
          </cell>
          <cell r="E9">
            <v>4193</v>
          </cell>
          <cell r="F9">
            <v>86479</v>
          </cell>
          <cell r="G9">
            <v>86479</v>
          </cell>
        </row>
      </sheetData>
      <sheetData sheetId="8">
        <row r="8">
          <cell r="G8">
            <v>73</v>
          </cell>
          <cell r="H8">
            <v>73</v>
          </cell>
          <cell r="I8">
            <v>0</v>
          </cell>
          <cell r="J8">
            <v>0</v>
          </cell>
        </row>
        <row r="9">
          <cell r="G9">
            <v>8474</v>
          </cell>
          <cell r="H9">
            <v>8474</v>
          </cell>
          <cell r="I9">
            <v>1988</v>
          </cell>
          <cell r="J9">
            <v>1988</v>
          </cell>
        </row>
        <row r="10">
          <cell r="G10">
            <v>13393</v>
          </cell>
          <cell r="H10">
            <v>13393</v>
          </cell>
          <cell r="I10">
            <v>0</v>
          </cell>
          <cell r="J10">
            <v>0</v>
          </cell>
        </row>
        <row r="13">
          <cell r="G13">
            <v>11</v>
          </cell>
          <cell r="H13">
            <v>11</v>
          </cell>
          <cell r="I13">
            <v>0</v>
          </cell>
          <cell r="J13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7">
          <cell r="G17">
            <v>42</v>
          </cell>
          <cell r="H17">
            <v>42</v>
          </cell>
          <cell r="I17">
            <v>0</v>
          </cell>
          <cell r="J17">
            <v>0</v>
          </cell>
        </row>
        <row r="18">
          <cell r="G18">
            <v>1163</v>
          </cell>
          <cell r="H18">
            <v>1163</v>
          </cell>
          <cell r="I18">
            <v>0</v>
          </cell>
          <cell r="J18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a"/>
      <sheetName val="1b"/>
      <sheetName val="2"/>
      <sheetName val="2a"/>
      <sheetName val="2b"/>
      <sheetName val="4"/>
      <sheetName val="3"/>
      <sheetName val="5 "/>
      <sheetName val="5.a"/>
      <sheetName val="5b"/>
      <sheetName val="5.c"/>
      <sheetName val="5.d"/>
      <sheetName val="6"/>
      <sheetName val="7"/>
      <sheetName val="8"/>
      <sheetName val=" 9"/>
      <sheetName val="10"/>
      <sheetName val="11"/>
      <sheetName val="11.a"/>
      <sheetName val="11.b"/>
      <sheetName val="11.c"/>
      <sheetName val="11.d"/>
      <sheetName val="11.e"/>
      <sheetName val="11.g"/>
      <sheetName val="11.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463345.26699999999</v>
          </cell>
          <cell r="E8">
            <v>465012.26699999999</v>
          </cell>
        </row>
        <row r="17">
          <cell r="D17">
            <v>8331.1419999999998</v>
          </cell>
          <cell r="E17">
            <v>8331.1419999999998</v>
          </cell>
        </row>
        <row r="32">
          <cell r="D32">
            <v>2715.3996299999999</v>
          </cell>
          <cell r="E32">
            <v>2715.3996299999999</v>
          </cell>
        </row>
      </sheetData>
      <sheetData sheetId="10">
        <row r="7">
          <cell r="C7">
            <v>369073.48300000001</v>
          </cell>
          <cell r="D7">
            <v>366862.66399999999</v>
          </cell>
        </row>
        <row r="28">
          <cell r="C28">
            <v>190870.454</v>
          </cell>
          <cell r="D28">
            <v>186651.72749999998</v>
          </cell>
          <cell r="E28">
            <v>1014</v>
          </cell>
          <cell r="F28">
            <v>1013.16</v>
          </cell>
        </row>
        <row r="44">
          <cell r="D44">
            <v>41984.22395</v>
          </cell>
          <cell r="E44">
            <v>1229.3202799999999</v>
          </cell>
          <cell r="F44">
            <v>1229.3202799999999</v>
          </cell>
        </row>
        <row r="45">
          <cell r="C45">
            <v>41984.220950000003</v>
          </cell>
        </row>
      </sheetData>
      <sheetData sheetId="11">
        <row r="14">
          <cell r="F14">
            <v>32729</v>
          </cell>
          <cell r="G14">
            <v>32729</v>
          </cell>
        </row>
      </sheetData>
      <sheetData sheetId="12">
        <row r="7">
          <cell r="G7">
            <v>47978.904070000004</v>
          </cell>
          <cell r="H7">
            <v>32329.75748</v>
          </cell>
          <cell r="I7">
            <v>30643</v>
          </cell>
          <cell r="J7">
            <v>52303.859639999995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a"/>
      <sheetName val="2b"/>
      <sheetName val="3"/>
      <sheetName val="4-nepovinná"/>
      <sheetName val="5 "/>
      <sheetName val="5.a"/>
      <sheetName val="5b"/>
      <sheetName val="5.c"/>
      <sheetName val="5.d"/>
      <sheetName val="5.e"/>
      <sheetName val="6"/>
      <sheetName val="7"/>
      <sheetName val="8"/>
      <sheetName val="9"/>
      <sheetName val="10ab"/>
      <sheetName val="10c"/>
      <sheetName val="10d"/>
      <sheetName val="10e"/>
      <sheetName val="10f"/>
      <sheetName val="10g"/>
      <sheetName val="11"/>
      <sheetName val="11.a"/>
      <sheetName val="11.b"/>
      <sheetName val="11.c"/>
      <sheetName val="11.d"/>
      <sheetName val="11.e"/>
      <sheetName val="11.f"/>
      <sheetName val="11.g"/>
      <sheetName val="12a"/>
      <sheetName val="12b"/>
      <sheetName val="12c"/>
      <sheetName val="12d"/>
      <sheetName val="12e"/>
      <sheetName val="12f"/>
      <sheetName val="13.ab"/>
      <sheetName val="13.cd"/>
      <sheetName val="13.ef"/>
      <sheetName val="13.gh"/>
      <sheetName val="13.i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479537.7900000001</v>
          </cell>
          <cell r="E8">
            <v>479537.7900000001</v>
          </cell>
          <cell r="F8">
            <v>22300</v>
          </cell>
          <cell r="G8">
            <v>22300</v>
          </cell>
        </row>
        <row r="17">
          <cell r="D17">
            <v>13376.406999999999</v>
          </cell>
          <cell r="E17">
            <v>13292.444</v>
          </cell>
          <cell r="F17">
            <v>3365</v>
          </cell>
          <cell r="G17">
            <v>3365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6">
          <cell r="D26">
            <v>349.38499999999999</v>
          </cell>
          <cell r="E26">
            <v>349.38499999999999</v>
          </cell>
          <cell r="F26">
            <v>0</v>
          </cell>
          <cell r="G26">
            <v>0</v>
          </cell>
        </row>
        <row r="31">
          <cell r="D31">
            <v>17746.392</v>
          </cell>
          <cell r="E31">
            <v>17746.392</v>
          </cell>
          <cell r="F31">
            <v>0</v>
          </cell>
          <cell r="G31">
            <v>0</v>
          </cell>
        </row>
      </sheetData>
      <sheetData sheetId="8">
        <row r="7">
          <cell r="C7">
            <v>196793</v>
          </cell>
          <cell r="D7">
            <v>196793</v>
          </cell>
          <cell r="E7">
            <v>22000</v>
          </cell>
          <cell r="F7">
            <v>22000</v>
          </cell>
        </row>
        <row r="22">
          <cell r="C22">
            <v>67963</v>
          </cell>
          <cell r="D22">
            <v>67859</v>
          </cell>
          <cell r="E22">
            <v>1262</v>
          </cell>
          <cell r="F22">
            <v>1005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2874</v>
          </cell>
          <cell r="D36">
            <v>2874</v>
          </cell>
          <cell r="E36">
            <v>0</v>
          </cell>
          <cell r="F36">
            <v>0</v>
          </cell>
        </row>
      </sheetData>
      <sheetData sheetId="9">
        <row r="6">
          <cell r="D6">
            <v>0</v>
          </cell>
          <cell r="E6">
            <v>0</v>
          </cell>
          <cell r="F6">
            <v>1642</v>
          </cell>
          <cell r="G6">
            <v>1642</v>
          </cell>
        </row>
      </sheetData>
      <sheetData sheetId="10">
        <row r="8">
          <cell r="G8">
            <v>16473</v>
          </cell>
          <cell r="H8">
            <v>14675</v>
          </cell>
          <cell r="I8">
            <v>27645</v>
          </cell>
          <cell r="J8">
            <v>1029</v>
          </cell>
        </row>
        <row r="9">
          <cell r="G9">
            <v>6105</v>
          </cell>
          <cell r="H9">
            <v>5911</v>
          </cell>
          <cell r="I9">
            <v>0</v>
          </cell>
          <cell r="J9">
            <v>0</v>
          </cell>
        </row>
        <row r="10">
          <cell r="G10">
            <v>47572</v>
          </cell>
          <cell r="H10">
            <v>23197</v>
          </cell>
          <cell r="I10">
            <v>18484</v>
          </cell>
          <cell r="J10">
            <v>5261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5">
          <cell r="G15">
            <v>0</v>
          </cell>
          <cell r="H15">
            <v>1235</v>
          </cell>
          <cell r="I15">
            <v>0</v>
          </cell>
          <cell r="J1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1"/>
      <sheetName val="2"/>
      <sheetName val="2a"/>
      <sheetName val="2b"/>
      <sheetName val="3"/>
      <sheetName val="4"/>
      <sheetName val="5"/>
      <sheetName val="5.a"/>
      <sheetName val="5b"/>
      <sheetName val="5.c-NR"/>
      <sheetName val="5.d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D8">
            <v>1370508</v>
          </cell>
          <cell r="E8">
            <v>1370508</v>
          </cell>
          <cell r="F8">
            <v>27647</v>
          </cell>
          <cell r="G8">
            <v>27647</v>
          </cell>
        </row>
        <row r="17">
          <cell r="D17">
            <v>24332</v>
          </cell>
          <cell r="E17">
            <v>24295</v>
          </cell>
          <cell r="F17">
            <v>1200</v>
          </cell>
          <cell r="G17">
            <v>1200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5">
          <cell r="D25">
            <v>1694</v>
          </cell>
          <cell r="E25">
            <v>1694</v>
          </cell>
          <cell r="F25">
            <v>0</v>
          </cell>
          <cell r="G25">
            <v>0</v>
          </cell>
        </row>
        <row r="28">
          <cell r="D28">
            <v>24262</v>
          </cell>
          <cell r="E28">
            <v>24262</v>
          </cell>
          <cell r="F28">
            <v>0</v>
          </cell>
          <cell r="G28">
            <v>0</v>
          </cell>
        </row>
      </sheetData>
      <sheetData sheetId="9">
        <row r="7">
          <cell r="C7">
            <v>701346</v>
          </cell>
          <cell r="D7">
            <v>701306</v>
          </cell>
          <cell r="E7">
            <v>170</v>
          </cell>
          <cell r="F7">
            <v>170</v>
          </cell>
        </row>
        <row r="25">
          <cell r="C25">
            <v>400040</v>
          </cell>
          <cell r="D25">
            <v>399087</v>
          </cell>
          <cell r="E25">
            <v>4434</v>
          </cell>
          <cell r="F25">
            <v>4434</v>
          </cell>
        </row>
        <row r="32">
          <cell r="C32">
            <v>6945</v>
          </cell>
          <cell r="D32">
            <v>6945</v>
          </cell>
          <cell r="E32">
            <v>0</v>
          </cell>
          <cell r="F32">
            <v>0</v>
          </cell>
        </row>
        <row r="35">
          <cell r="C35">
            <v>49003</v>
          </cell>
          <cell r="D35">
            <v>49003</v>
          </cell>
          <cell r="E35">
            <v>132</v>
          </cell>
          <cell r="F35">
            <v>132</v>
          </cell>
        </row>
      </sheetData>
      <sheetData sheetId="10"/>
      <sheetData sheetId="11">
        <row r="9">
          <cell r="G9">
            <v>299</v>
          </cell>
          <cell r="H9">
            <v>299</v>
          </cell>
          <cell r="I9">
            <v>0</v>
          </cell>
          <cell r="J9">
            <v>0</v>
          </cell>
        </row>
        <row r="10">
          <cell r="G10">
            <v>18775</v>
          </cell>
          <cell r="H10">
            <v>18775</v>
          </cell>
          <cell r="I10">
            <v>17762</v>
          </cell>
          <cell r="J10">
            <v>17762</v>
          </cell>
        </row>
        <row r="12">
          <cell r="G12">
            <v>10190</v>
          </cell>
          <cell r="H12">
            <v>10190</v>
          </cell>
          <cell r="I12">
            <v>684</v>
          </cell>
          <cell r="J12">
            <v>684</v>
          </cell>
        </row>
        <row r="13">
          <cell r="G13">
            <v>6593</v>
          </cell>
          <cell r="H13">
            <v>6593</v>
          </cell>
          <cell r="I13">
            <v>0</v>
          </cell>
          <cell r="J1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2.a"/>
      <sheetName val="2.b"/>
      <sheetName val="3"/>
      <sheetName val="4-nepovinná"/>
      <sheetName val="5 "/>
      <sheetName val="5.a"/>
      <sheetName val="5b"/>
      <sheetName val="5.c"/>
      <sheetName val="5.d"/>
      <sheetName val="6"/>
      <sheetName val="7"/>
      <sheetName val="8"/>
      <sheetName val="9"/>
      <sheetName val="10"/>
      <sheetName val="11"/>
      <sheetName val="11.a"/>
      <sheetName val="11.b"/>
      <sheetName val="11.c"/>
      <sheetName val="11.d"/>
      <sheetName val="11.e"/>
      <sheetName val="11.f"/>
      <sheetName val="11.g"/>
      <sheetName val="12.a"/>
      <sheetName val="12.b"/>
      <sheetName val="12.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721988.36199999996</v>
          </cell>
          <cell r="E8">
            <v>721988.36199999996</v>
          </cell>
          <cell r="F8">
            <v>7000</v>
          </cell>
          <cell r="G8">
            <v>7000</v>
          </cell>
        </row>
        <row r="16">
          <cell r="D16">
            <v>13785.241</v>
          </cell>
          <cell r="E16">
            <v>13364.759</v>
          </cell>
          <cell r="F16">
            <v>0</v>
          </cell>
          <cell r="G16">
            <v>0</v>
          </cell>
        </row>
        <row r="22">
          <cell r="D22">
            <v>383</v>
          </cell>
          <cell r="E22">
            <v>383</v>
          </cell>
          <cell r="F22">
            <v>0</v>
          </cell>
          <cell r="G22">
            <v>0</v>
          </cell>
        </row>
        <row r="25">
          <cell r="D25">
            <v>30715.27132</v>
          </cell>
          <cell r="E25">
            <v>30077.48086</v>
          </cell>
          <cell r="F25">
            <v>0</v>
          </cell>
          <cell r="G25">
            <v>0</v>
          </cell>
        </row>
      </sheetData>
      <sheetData sheetId="8">
        <row r="7">
          <cell r="C7">
            <v>100100.111</v>
          </cell>
          <cell r="D7">
            <v>100100.111</v>
          </cell>
          <cell r="E7">
            <v>0</v>
          </cell>
          <cell r="F7">
            <v>0</v>
          </cell>
        </row>
        <row r="17">
          <cell r="C17">
            <v>44333.936000000002</v>
          </cell>
          <cell r="D17">
            <v>44333.936000000002</v>
          </cell>
          <cell r="E17">
            <v>0</v>
          </cell>
          <cell r="F17">
            <v>0</v>
          </cell>
        </row>
        <row r="22">
          <cell r="C22">
            <v>634.08975999999996</v>
          </cell>
          <cell r="D22">
            <v>634.08975999999996</v>
          </cell>
          <cell r="E22">
            <v>0</v>
          </cell>
          <cell r="F22">
            <v>0</v>
          </cell>
        </row>
      </sheetData>
      <sheetData sheetId="9">
        <row r="12">
          <cell r="D12">
            <v>6019.8838300000007</v>
          </cell>
          <cell r="E12">
            <v>6019.8838300000007</v>
          </cell>
          <cell r="F12">
            <v>52236.598270000002</v>
          </cell>
          <cell r="G12">
            <v>52236.598270000002</v>
          </cell>
        </row>
      </sheetData>
      <sheetData sheetId="10">
        <row r="7">
          <cell r="G7">
            <v>11701.50906</v>
          </cell>
          <cell r="H7">
            <v>11724.56446</v>
          </cell>
        </row>
        <row r="13">
          <cell r="G13">
            <v>588.86824000000001</v>
          </cell>
          <cell r="H13">
            <v>588.86824000000001</v>
          </cell>
          <cell r="I13">
            <v>0</v>
          </cell>
          <cell r="J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711.9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64"/>
  <sheetViews>
    <sheetView zoomScale="85" zoomScaleNormal="85" workbookViewId="0"/>
  </sheetViews>
  <sheetFormatPr defaultRowHeight="12.75"/>
  <cols>
    <col min="1" max="1" width="1.42578125" style="1" customWidth="1"/>
    <col min="2" max="2" width="4.42578125" style="1" customWidth="1"/>
    <col min="3" max="3" width="3.140625" style="1" customWidth="1"/>
    <col min="4" max="5" width="6.140625" style="1" customWidth="1"/>
    <col min="6" max="6" width="43.5703125" style="1" customWidth="1"/>
    <col min="7" max="7" width="5.28515625" style="2" customWidth="1"/>
    <col min="8" max="13" width="11.5703125" style="1" customWidth="1"/>
    <col min="14" max="14" width="2" style="9" customWidth="1"/>
    <col min="15" max="15" width="9.140625" style="1"/>
    <col min="16" max="16" width="10.28515625" style="1" bestFit="1" customWidth="1"/>
    <col min="17" max="18" width="9.28515625" style="1" bestFit="1" customWidth="1"/>
    <col min="19" max="20" width="10.28515625" style="1" bestFit="1" customWidth="1"/>
    <col min="21" max="21" width="9.140625" style="1"/>
    <col min="22" max="27" width="9.28515625" style="1" bestFit="1" customWidth="1"/>
    <col min="28" max="16384" width="9.140625" style="1"/>
  </cols>
  <sheetData>
    <row r="1" spans="1:15" ht="22.5" customHeight="1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5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  <c r="N2" s="10"/>
    </row>
    <row r="3" spans="1:15" ht="14.25" customHeight="1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  <c r="N3" s="11"/>
    </row>
    <row r="4" spans="1:15" ht="13.5" customHeight="1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  <c r="N4" s="12"/>
    </row>
    <row r="5" spans="1:15" ht="11.25" customHeight="1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  <c r="N5" s="13"/>
    </row>
    <row r="6" spans="1:15" ht="12.75" customHeight="1">
      <c r="A6" s="563" t="s">
        <v>19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35128578.393769994</v>
      </c>
      <c r="I6" s="70">
        <f t="shared" si="0"/>
        <v>34679201.80742</v>
      </c>
      <c r="J6" s="69">
        <f t="shared" si="0"/>
        <v>3505872.5162999998</v>
      </c>
      <c r="K6" s="70">
        <f t="shared" si="0"/>
        <v>2586563.8362699994</v>
      </c>
      <c r="L6" s="69">
        <f t="shared" si="0"/>
        <v>38634450.910070002</v>
      </c>
      <c r="M6" s="71">
        <f t="shared" si="0"/>
        <v>37265765.643689997</v>
      </c>
      <c r="N6" s="12"/>
    </row>
    <row r="7" spans="1:15" ht="12.75" customHeight="1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34137559.185399994</v>
      </c>
      <c r="I7" s="73">
        <f t="shared" si="1"/>
        <v>33693797.543690003</v>
      </c>
      <c r="J7" s="72">
        <f t="shared" si="1"/>
        <v>3486834.00318</v>
      </c>
      <c r="K7" s="73">
        <f t="shared" si="1"/>
        <v>2567525.3231499996</v>
      </c>
      <c r="L7" s="72">
        <f t="shared" si="1"/>
        <v>37624393.188579999</v>
      </c>
      <c r="M7" s="74">
        <f t="shared" si="1"/>
        <v>36261322.866839997</v>
      </c>
      <c r="N7" s="12"/>
      <c r="O7" s="3"/>
    </row>
    <row r="8" spans="1:15" ht="12.75" customHeight="1">
      <c r="A8" s="15"/>
      <c r="B8" s="16"/>
      <c r="C8" s="17" t="s">
        <v>12</v>
      </c>
      <c r="D8" s="18" t="s">
        <v>21</v>
      </c>
      <c r="E8" s="16"/>
      <c r="F8" s="19"/>
      <c r="G8" s="52">
        <f t="shared" ref="G8:G34" si="2">G7+1</f>
        <v>3</v>
      </c>
      <c r="H8" s="75">
        <f t="shared" ref="H8:M8" si="3">+H9+H12</f>
        <v>29799820.473889999</v>
      </c>
      <c r="I8" s="76">
        <f t="shared" si="3"/>
        <v>29401210.082260005</v>
      </c>
      <c r="J8" s="75">
        <f t="shared" si="3"/>
        <v>3437521.3601799998</v>
      </c>
      <c r="K8" s="76">
        <f t="shared" si="3"/>
        <v>2513061.1013499997</v>
      </c>
      <c r="L8" s="75">
        <f t="shared" si="3"/>
        <v>33237341.834069997</v>
      </c>
      <c r="M8" s="77">
        <f t="shared" si="3"/>
        <v>31914271.18361</v>
      </c>
      <c r="N8" s="12"/>
      <c r="O8" s="3"/>
    </row>
    <row r="9" spans="1:15" ht="12.75" customHeight="1">
      <c r="A9" s="20"/>
      <c r="B9" s="21"/>
      <c r="C9" s="21"/>
      <c r="D9" s="21" t="s">
        <v>2</v>
      </c>
      <c r="E9" s="21" t="s">
        <v>50</v>
      </c>
      <c r="F9" s="22"/>
      <c r="G9" s="47">
        <f t="shared" si="2"/>
        <v>4</v>
      </c>
      <c r="H9" s="78">
        <f t="shared" ref="H9:M9" si="4">+H10+H11</f>
        <v>1364959.59228</v>
      </c>
      <c r="I9" s="79">
        <f t="shared" si="4"/>
        <v>990531.19008000009</v>
      </c>
      <c r="J9" s="78">
        <f t="shared" si="4"/>
        <v>1212414.18738</v>
      </c>
      <c r="K9" s="79">
        <f t="shared" si="4"/>
        <v>438033.00287000003</v>
      </c>
      <c r="L9" s="78">
        <f t="shared" si="4"/>
        <v>2577373.7796599995</v>
      </c>
      <c r="M9" s="80">
        <f t="shared" si="4"/>
        <v>1428564.1929500001</v>
      </c>
      <c r="N9" s="12"/>
      <c r="O9" s="3"/>
    </row>
    <row r="10" spans="1:15" ht="12.75" customHeight="1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SUM(UK:VŠTE!H10)</f>
        <v>777634.47765000002</v>
      </c>
      <c r="I10" s="82">
        <f>SUM(UK:VŠTE!I10)</f>
        <v>574670.59015000006</v>
      </c>
      <c r="J10" s="81">
        <f>SUM(UK:VŠTE!J10)</f>
        <v>655398.65348999994</v>
      </c>
      <c r="K10" s="82">
        <f>SUM(UK:VŠTE!K10)</f>
        <v>99797.104950000008</v>
      </c>
      <c r="L10" s="81">
        <f>+H10+J10</f>
        <v>1433033.13114</v>
      </c>
      <c r="M10" s="83">
        <f>+I10+K10</f>
        <v>674467.69510000013</v>
      </c>
      <c r="N10" s="29"/>
      <c r="O10" s="3"/>
    </row>
    <row r="11" spans="1:15" ht="12.75" customHeight="1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f>SUM(UK:VŠTE!H11)</f>
        <v>587325.11462999997</v>
      </c>
      <c r="I11" s="82">
        <f>SUM(UK:VŠTE!I11)</f>
        <v>415860.59993000003</v>
      </c>
      <c r="J11" s="81">
        <f>SUM(UK:VŠTE!J11)</f>
        <v>557015.53388999996</v>
      </c>
      <c r="K11" s="82">
        <f>SUM(UK:VŠTE!K11)</f>
        <v>338235.89792000002</v>
      </c>
      <c r="L11" s="81">
        <f>+H11+J11</f>
        <v>1144340.6485199998</v>
      </c>
      <c r="M11" s="83">
        <f>+I11+K11</f>
        <v>754096.49785000004</v>
      </c>
      <c r="N11" s="29"/>
      <c r="O11" s="3"/>
    </row>
    <row r="12" spans="1:15" ht="12.75" customHeight="1">
      <c r="A12" s="20"/>
      <c r="B12" s="21"/>
      <c r="C12" s="21"/>
      <c r="D12" s="21"/>
      <c r="E12" s="21" t="s">
        <v>22</v>
      </c>
      <c r="F12" s="22"/>
      <c r="G12" s="47">
        <f>G11+1</f>
        <v>7</v>
      </c>
      <c r="H12" s="78">
        <f t="shared" ref="H12:M12" si="5">+H13+H17</f>
        <v>28434860.881609999</v>
      </c>
      <c r="I12" s="79">
        <f t="shared" si="5"/>
        <v>28410678.892180003</v>
      </c>
      <c r="J12" s="78">
        <f t="shared" si="5"/>
        <v>2225107.1727999998</v>
      </c>
      <c r="K12" s="79">
        <f t="shared" si="5"/>
        <v>2075028.0984799997</v>
      </c>
      <c r="L12" s="78">
        <f t="shared" si="5"/>
        <v>30659968.054409996</v>
      </c>
      <c r="M12" s="80">
        <f t="shared" si="5"/>
        <v>30485706.990660001</v>
      </c>
      <c r="N12" s="12"/>
      <c r="O12" s="3"/>
    </row>
    <row r="13" spans="1:15" s="23" customFormat="1" ht="12.75" customHeight="1">
      <c r="A13" s="64"/>
      <c r="B13" s="30"/>
      <c r="C13" s="30"/>
      <c r="D13" s="30"/>
      <c r="E13" s="30" t="s">
        <v>12</v>
      </c>
      <c r="F13" s="30" t="s">
        <v>23</v>
      </c>
      <c r="G13" s="50">
        <f t="shared" si="2"/>
        <v>8</v>
      </c>
      <c r="H13" s="81">
        <f t="shared" ref="H13:M13" si="6">+H14+H15+H16</f>
        <v>19894622.291620001</v>
      </c>
      <c r="I13" s="82">
        <f t="shared" si="6"/>
        <v>19887261.843610004</v>
      </c>
      <c r="J13" s="81">
        <f t="shared" si="6"/>
        <v>2083587.1807999997</v>
      </c>
      <c r="K13" s="82">
        <f t="shared" si="6"/>
        <v>1933516.6310799997</v>
      </c>
      <c r="L13" s="81">
        <f t="shared" si="6"/>
        <v>21978209.47242</v>
      </c>
      <c r="M13" s="83">
        <f t="shared" si="6"/>
        <v>21820778.474690001</v>
      </c>
      <c r="N13" s="29"/>
      <c r="O13" s="4"/>
    </row>
    <row r="14" spans="1:15" s="23" customFormat="1" ht="12.75" customHeight="1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SUM(UK:VŠTE!H14)</f>
        <v>19394411.248410001</v>
      </c>
      <c r="I14" s="82">
        <f>SUM(UK:VŠTE!I14)</f>
        <v>19395838.288410001</v>
      </c>
      <c r="J14" s="81">
        <f>SUM(UK:VŠTE!J14)</f>
        <v>459234.43400000001</v>
      </c>
      <c r="K14" s="82">
        <f>SUM(UK:VŠTE!K14)</f>
        <v>459225.43400000001</v>
      </c>
      <c r="L14" s="81">
        <f t="shared" ref="L14:M17" si="7">+H14+J14</f>
        <v>19853645.682410002</v>
      </c>
      <c r="M14" s="83">
        <f t="shared" si="7"/>
        <v>19855063.722410001</v>
      </c>
      <c r="N14" s="29"/>
      <c r="O14" s="4"/>
    </row>
    <row r="15" spans="1:15" s="23" customFormat="1" ht="12.75" customHeight="1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SUM(UK:VŠTE!H15)</f>
        <v>58576.79537</v>
      </c>
      <c r="I15" s="82">
        <f>SUM(UK:VŠTE!I15)</f>
        <v>52457.58584</v>
      </c>
      <c r="J15" s="81">
        <f>SUM(UK:VŠTE!J15)</f>
        <v>1585361.7467999998</v>
      </c>
      <c r="K15" s="82">
        <f>SUM(UK:VŠTE!K15)</f>
        <v>1435398.1970799998</v>
      </c>
      <c r="L15" s="81">
        <f t="shared" si="7"/>
        <v>1643938.5421699998</v>
      </c>
      <c r="M15" s="83">
        <f t="shared" si="7"/>
        <v>1487855.7829199999</v>
      </c>
      <c r="N15" s="29"/>
      <c r="O15" s="4"/>
    </row>
    <row r="16" spans="1:15" s="23" customFormat="1" ht="12.75" customHeight="1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SUM(UK:VŠTE!H16)</f>
        <v>441634.24783999997</v>
      </c>
      <c r="I16" s="82">
        <f>SUM(UK:VŠTE!I16)</f>
        <v>438965.96935999999</v>
      </c>
      <c r="J16" s="81">
        <f>SUM(UK:VŠTE!J16)</f>
        <v>38991</v>
      </c>
      <c r="K16" s="82">
        <f>SUM(UK:VŠTE!K16)</f>
        <v>38893</v>
      </c>
      <c r="L16" s="81">
        <f t="shared" si="7"/>
        <v>480625.24783999997</v>
      </c>
      <c r="M16" s="83">
        <f t="shared" si="7"/>
        <v>477858.96935999999</v>
      </c>
      <c r="N16" s="29"/>
      <c r="O16" s="4"/>
    </row>
    <row r="17" spans="1:15" s="23" customFormat="1" ht="12.75" customHeight="1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SUM(UK:VŠTE!H17)</f>
        <v>8540238.5899899974</v>
      </c>
      <c r="I17" s="82">
        <f>SUM(UK:VŠTE!I17)</f>
        <v>8523417.0485699996</v>
      </c>
      <c r="J17" s="81">
        <f>SUM(UK:VŠTE!J17)</f>
        <v>141519.992</v>
      </c>
      <c r="K17" s="82">
        <f>SUM(UK:VŠTE!K17)</f>
        <v>141511.46739999999</v>
      </c>
      <c r="L17" s="81">
        <f t="shared" si="7"/>
        <v>8681758.581989998</v>
      </c>
      <c r="M17" s="83">
        <f t="shared" si="7"/>
        <v>8664928.5159699991</v>
      </c>
      <c r="N17" s="29"/>
      <c r="O17" s="4"/>
    </row>
    <row r="18" spans="1:15" ht="12.75" customHeight="1">
      <c r="A18" s="15"/>
      <c r="B18" s="16"/>
      <c r="C18" s="17"/>
      <c r="D18" s="18" t="s">
        <v>24</v>
      </c>
      <c r="E18" s="16"/>
      <c r="F18" s="19"/>
      <c r="G18" s="52">
        <f t="shared" si="2"/>
        <v>13</v>
      </c>
      <c r="H18" s="75">
        <f t="shared" ref="H18:M18" si="8">+H19+H22</f>
        <v>4122542.5007600002</v>
      </c>
      <c r="I18" s="76">
        <f t="shared" si="8"/>
        <v>4088272.7212200002</v>
      </c>
      <c r="J18" s="75">
        <f t="shared" si="8"/>
        <v>30074.643</v>
      </c>
      <c r="K18" s="76">
        <f t="shared" si="8"/>
        <v>30724.789000000001</v>
      </c>
      <c r="L18" s="75">
        <f t="shared" si="8"/>
        <v>4152617.1437599999</v>
      </c>
      <c r="M18" s="77">
        <f t="shared" si="8"/>
        <v>4118997.5102200001</v>
      </c>
      <c r="N18" s="12"/>
    </row>
    <row r="19" spans="1:15" ht="12.75" customHeight="1">
      <c r="A19" s="20"/>
      <c r="B19" s="21"/>
      <c r="C19" s="21"/>
      <c r="D19" s="21" t="s">
        <v>2</v>
      </c>
      <c r="E19" s="21" t="s">
        <v>25</v>
      </c>
      <c r="F19" s="22"/>
      <c r="G19" s="47">
        <f t="shared" si="2"/>
        <v>14</v>
      </c>
      <c r="H19" s="78">
        <f t="shared" ref="H19:M19" si="9">+H20+H21</f>
        <v>16782.710639999998</v>
      </c>
      <c r="I19" s="79">
        <f t="shared" si="9"/>
        <v>18614.318810000001</v>
      </c>
      <c r="J19" s="78">
        <f t="shared" si="9"/>
        <v>14194.643</v>
      </c>
      <c r="K19" s="79">
        <f t="shared" si="9"/>
        <v>15202.643</v>
      </c>
      <c r="L19" s="78">
        <f t="shared" si="9"/>
        <v>30977.353640000001</v>
      </c>
      <c r="M19" s="80">
        <f t="shared" si="9"/>
        <v>33816.961810000001</v>
      </c>
      <c r="N19" s="12"/>
    </row>
    <row r="20" spans="1:15" ht="12.75" customHeight="1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f>SUM(UK:VŠTE!H20)</f>
        <v>14042.8424</v>
      </c>
      <c r="I20" s="82">
        <f>SUM(UK:VŠTE!I20)</f>
        <v>14684.450570000001</v>
      </c>
      <c r="J20" s="81">
        <f>SUM(UK:VŠTE!J20)</f>
        <v>2007.643</v>
      </c>
      <c r="K20" s="82">
        <f>SUM(UK:VŠTE!K20)</f>
        <v>2007.643</v>
      </c>
      <c r="L20" s="81">
        <f>+H20+J20</f>
        <v>16050.4854</v>
      </c>
      <c r="M20" s="83">
        <f>+I20+K20</f>
        <v>16692.093570000001</v>
      </c>
      <c r="N20" s="29"/>
    </row>
    <row r="21" spans="1:15" ht="12.75" customHeight="1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f>SUM(UK:VŠTE!H21)</f>
        <v>2739.8682399999998</v>
      </c>
      <c r="I21" s="82">
        <f>SUM(UK:VŠTE!I21)</f>
        <v>3929.8682399999998</v>
      </c>
      <c r="J21" s="81">
        <f>SUM(UK:VŠTE!J21)</f>
        <v>12187</v>
      </c>
      <c r="K21" s="82">
        <f>SUM(UK:VŠTE!K21)</f>
        <v>13195</v>
      </c>
      <c r="L21" s="81">
        <f>+H21+J21</f>
        <v>14926.86824</v>
      </c>
      <c r="M21" s="83">
        <f>+I21+K21</f>
        <v>17124.86824</v>
      </c>
      <c r="N21" s="29"/>
    </row>
    <row r="22" spans="1:15" ht="12.75" customHeight="1">
      <c r="A22" s="20"/>
      <c r="B22" s="21"/>
      <c r="C22" s="21"/>
      <c r="D22" s="21"/>
      <c r="E22" s="21" t="s">
        <v>26</v>
      </c>
      <c r="F22" s="22"/>
      <c r="G22" s="47">
        <f>G21+1</f>
        <v>17</v>
      </c>
      <c r="H22" s="78">
        <f t="shared" ref="H22:M22" si="10">+H23+H24</f>
        <v>4105759.79012</v>
      </c>
      <c r="I22" s="79">
        <f t="shared" si="10"/>
        <v>4069658.4024100001</v>
      </c>
      <c r="J22" s="78">
        <f t="shared" si="10"/>
        <v>15880</v>
      </c>
      <c r="K22" s="79">
        <f t="shared" si="10"/>
        <v>15522.146000000001</v>
      </c>
      <c r="L22" s="78">
        <f t="shared" si="10"/>
        <v>4121639.79012</v>
      </c>
      <c r="M22" s="80">
        <f t="shared" si="10"/>
        <v>4085180.5484100003</v>
      </c>
      <c r="N22" s="12"/>
    </row>
    <row r="23" spans="1:15" ht="12.75" customHeight="1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SUM(UK:VŠTE!H23)</f>
        <v>118831.30428000001</v>
      </c>
      <c r="I23" s="82">
        <f>SUM(UK:VŠTE!I23)</f>
        <v>115214.94774999999</v>
      </c>
      <c r="J23" s="81">
        <f>SUM(UK:VŠTE!J23)</f>
        <v>0</v>
      </c>
      <c r="K23" s="82">
        <f>SUM(UK:VŠTE!K23)</f>
        <v>0</v>
      </c>
      <c r="L23" s="81">
        <f>+H23+J23</f>
        <v>118831.30428000001</v>
      </c>
      <c r="M23" s="83">
        <f>+I23+K23</f>
        <v>115214.94774999999</v>
      </c>
      <c r="N23" s="29"/>
    </row>
    <row r="24" spans="1:15" ht="12.75" customHeight="1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SUM(UK:VŠTE!H24)</f>
        <v>3986928.4858400002</v>
      </c>
      <c r="I24" s="82">
        <f>SUM(UK:VŠTE!I24)</f>
        <v>3954443.4546600003</v>
      </c>
      <c r="J24" s="81">
        <f>SUM(UK:VŠTE!J24)</f>
        <v>15880</v>
      </c>
      <c r="K24" s="82">
        <f>SUM(UK:VŠTE!K24)</f>
        <v>15522.146000000001</v>
      </c>
      <c r="L24" s="81">
        <f>+H24+J24</f>
        <v>4002808.4858400002</v>
      </c>
      <c r="M24" s="83">
        <f>+I24+K24</f>
        <v>3969965.6006600005</v>
      </c>
      <c r="N24" s="29"/>
    </row>
    <row r="25" spans="1:15" ht="12.75" customHeight="1">
      <c r="A25" s="15"/>
      <c r="B25" s="16"/>
      <c r="C25" s="17"/>
      <c r="D25" s="18" t="s">
        <v>27</v>
      </c>
      <c r="E25" s="16"/>
      <c r="F25" s="19"/>
      <c r="G25" s="52">
        <f t="shared" si="2"/>
        <v>20</v>
      </c>
      <c r="H25" s="75">
        <f t="shared" ref="H25:M25" si="11">+H26+H29</f>
        <v>215196.21075000003</v>
      </c>
      <c r="I25" s="76">
        <f t="shared" si="11"/>
        <v>204314.74021000002</v>
      </c>
      <c r="J25" s="75">
        <f t="shared" si="11"/>
        <v>19238</v>
      </c>
      <c r="K25" s="76">
        <f t="shared" si="11"/>
        <v>23739.432800000002</v>
      </c>
      <c r="L25" s="75">
        <f t="shared" si="11"/>
        <v>234434.21075000003</v>
      </c>
      <c r="M25" s="77">
        <f t="shared" si="11"/>
        <v>228054.17301000003</v>
      </c>
      <c r="N25" s="12"/>
    </row>
    <row r="26" spans="1:15" ht="12.75" customHeight="1">
      <c r="A26" s="20"/>
      <c r="B26" s="21"/>
      <c r="C26" s="21"/>
      <c r="D26" s="21" t="s">
        <v>2</v>
      </c>
      <c r="E26" s="21" t="s">
        <v>28</v>
      </c>
      <c r="F26" s="22"/>
      <c r="G26" s="47">
        <f t="shared" si="2"/>
        <v>21</v>
      </c>
      <c r="H26" s="78">
        <f t="shared" ref="H26:M26" si="12">+H27+H28</f>
        <v>68541.667650000003</v>
      </c>
      <c r="I26" s="79">
        <f t="shared" si="12"/>
        <v>75173.197110000008</v>
      </c>
      <c r="J26" s="78">
        <f t="shared" si="12"/>
        <v>275</v>
      </c>
      <c r="K26" s="79">
        <f t="shared" si="12"/>
        <v>4778.4328000000005</v>
      </c>
      <c r="L26" s="78">
        <f t="shared" si="12"/>
        <v>68816.667650000003</v>
      </c>
      <c r="M26" s="80">
        <f t="shared" si="12"/>
        <v>79951.629910000003</v>
      </c>
      <c r="N26" s="12"/>
    </row>
    <row r="27" spans="1:15" ht="12.75" customHeight="1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f>SUM(UK:VŠTE!H27)</f>
        <v>35513.9179</v>
      </c>
      <c r="I27" s="82">
        <f>SUM(UK:VŠTE!I27)</f>
        <v>36022.716650000002</v>
      </c>
      <c r="J27" s="81">
        <f>SUM(UK:VŠTE!J27)</f>
        <v>0</v>
      </c>
      <c r="K27" s="82">
        <f>SUM(UK:VŠTE!K27)</f>
        <v>3057.4328</v>
      </c>
      <c r="L27" s="81">
        <f>+H27+J27</f>
        <v>35513.9179</v>
      </c>
      <c r="M27" s="83">
        <f>+I27+K27</f>
        <v>39080.149450000004</v>
      </c>
      <c r="N27" s="29"/>
    </row>
    <row r="28" spans="1:15" ht="12.75" customHeight="1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f>SUM(UK:VŠTE!H28)</f>
        <v>33027.749750000003</v>
      </c>
      <c r="I28" s="82">
        <f>SUM(UK:VŠTE!I28)</f>
        <v>39150.480459999999</v>
      </c>
      <c r="J28" s="81">
        <f>SUM(UK:VŠTE!J28)</f>
        <v>275</v>
      </c>
      <c r="K28" s="82">
        <f>SUM(UK:VŠTE!K28)</f>
        <v>1721</v>
      </c>
      <c r="L28" s="81">
        <f>+H28+J28</f>
        <v>33302.749750000003</v>
      </c>
      <c r="M28" s="83">
        <f>+I28+K28</f>
        <v>40871.480459999999</v>
      </c>
      <c r="N28" s="29"/>
    </row>
    <row r="29" spans="1:15" ht="13.5" customHeight="1">
      <c r="A29" s="20"/>
      <c r="B29" s="21"/>
      <c r="C29" s="21"/>
      <c r="D29" s="21"/>
      <c r="E29" s="21" t="s">
        <v>53</v>
      </c>
      <c r="F29" s="22"/>
      <c r="G29" s="47">
        <f t="shared" si="2"/>
        <v>24</v>
      </c>
      <c r="H29" s="78">
        <f t="shared" ref="H29:M29" si="13">+H30+H31</f>
        <v>146654.54310000001</v>
      </c>
      <c r="I29" s="79">
        <f t="shared" si="13"/>
        <v>129141.54310000001</v>
      </c>
      <c r="J29" s="78">
        <f t="shared" si="13"/>
        <v>18963</v>
      </c>
      <c r="K29" s="79">
        <f t="shared" si="13"/>
        <v>18961</v>
      </c>
      <c r="L29" s="78">
        <f t="shared" si="13"/>
        <v>165617.54310000001</v>
      </c>
      <c r="M29" s="80">
        <f t="shared" si="13"/>
        <v>148102.54310000001</v>
      </c>
      <c r="N29" s="29"/>
    </row>
    <row r="30" spans="1:15" ht="13.5" customHeight="1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SUM(UK:VŠTE!H30)</f>
        <v>104103.88500000001</v>
      </c>
      <c r="I30" s="82">
        <f>SUM(UK:VŠTE!I30)</f>
        <v>102669.88500000001</v>
      </c>
      <c r="J30" s="81">
        <f>SUM(UK:VŠTE!J30)</f>
        <v>14863</v>
      </c>
      <c r="K30" s="82">
        <f>SUM(UK:VŠTE!K30)</f>
        <v>14861</v>
      </c>
      <c r="L30" s="81">
        <f>+H30+J30</f>
        <v>118966.88500000001</v>
      </c>
      <c r="M30" s="83">
        <f>+I30+K30</f>
        <v>117530.88500000001</v>
      </c>
      <c r="N30" s="29"/>
    </row>
    <row r="31" spans="1:15" ht="13.5" customHeight="1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f>SUM(UK:VŠTE!H31)</f>
        <v>42550.658100000001</v>
      </c>
      <c r="I31" s="82">
        <f>SUM(UK:VŠTE!I31)</f>
        <v>26471.658100000001</v>
      </c>
      <c r="J31" s="81">
        <f>SUM(UK:VŠTE!J31)</f>
        <v>4100</v>
      </c>
      <c r="K31" s="82">
        <f>SUM(UK:VŠTE!K31)</f>
        <v>4100</v>
      </c>
      <c r="L31" s="81">
        <f>+H31+J31</f>
        <v>46650.658100000001</v>
      </c>
      <c r="M31" s="83">
        <f>+I31+K31</f>
        <v>30571.658100000001</v>
      </c>
      <c r="N31" s="29"/>
    </row>
    <row r="32" spans="1:15" ht="12.75" customHeight="1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991019.20837000001</v>
      </c>
      <c r="I32" s="73">
        <f t="shared" si="14"/>
        <v>985404.26373000001</v>
      </c>
      <c r="J32" s="72">
        <f t="shared" si="14"/>
        <v>19038.51312</v>
      </c>
      <c r="K32" s="73">
        <f t="shared" si="14"/>
        <v>19038.51312</v>
      </c>
      <c r="L32" s="72">
        <f t="shared" si="14"/>
        <v>1010057.72149</v>
      </c>
      <c r="M32" s="74">
        <f t="shared" si="14"/>
        <v>1004442.77685</v>
      </c>
      <c r="N32" s="12"/>
    </row>
    <row r="33" spans="1:15" s="23" customFormat="1" ht="12.75" customHeight="1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SUM(UK:VŠTE!H33)</f>
        <v>528710.42426</v>
      </c>
      <c r="I33" s="82">
        <f>SUM(UK:VŠTE!I33)</f>
        <v>522356.24069999997</v>
      </c>
      <c r="J33" s="81">
        <f>SUM(UK:VŠTE!J33)</f>
        <v>221</v>
      </c>
      <c r="K33" s="82">
        <f>SUM(UK:VŠTE!K33)</f>
        <v>221</v>
      </c>
      <c r="L33" s="81">
        <f>+H33+J33</f>
        <v>528931.42426</v>
      </c>
      <c r="M33" s="83">
        <f>+I33+K33</f>
        <v>522577.24069999997</v>
      </c>
      <c r="N33" s="29"/>
    </row>
    <row r="34" spans="1:15" s="23" customFormat="1" ht="12.75" customHeight="1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SUM(UK:VŠTE!H34)</f>
        <v>462308.78411000001</v>
      </c>
      <c r="I34" s="85">
        <f>SUM(UK:VŠTE!I34)</f>
        <v>463048.02303000004</v>
      </c>
      <c r="J34" s="84">
        <f>SUM(UK:VŠTE!J34)</f>
        <v>18817.51312</v>
      </c>
      <c r="K34" s="85">
        <f>SUM(UK:VŠTE!K34)</f>
        <v>18817.51312</v>
      </c>
      <c r="L34" s="84">
        <f>+H34+J34</f>
        <v>481126.29723000003</v>
      </c>
      <c r="M34" s="86">
        <f>+I34+K34</f>
        <v>481865.53615000006</v>
      </c>
      <c r="N34" s="29"/>
    </row>
    <row r="35" spans="1:15" s="23" customFormat="1" ht="12.75" customHeight="1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  <c r="N35" s="32"/>
    </row>
    <row r="36" spans="1:15" ht="12.75" customHeight="1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35128578.393770009</v>
      </c>
      <c r="I36" s="70">
        <f t="shared" si="15"/>
        <v>34679201.80742</v>
      </c>
      <c r="J36" s="69">
        <f t="shared" si="15"/>
        <v>3505872.5162999998</v>
      </c>
      <c r="K36" s="70">
        <f t="shared" si="15"/>
        <v>2586563.8362699999</v>
      </c>
      <c r="L36" s="69">
        <f t="shared" si="15"/>
        <v>38634450.910070002</v>
      </c>
      <c r="M36" s="71">
        <f t="shared" si="15"/>
        <v>37265765.643689997</v>
      </c>
      <c r="N36" s="12"/>
      <c r="O36" s="23"/>
    </row>
    <row r="37" spans="1:15" ht="12.75" customHeight="1">
      <c r="A37" s="20"/>
      <c r="B37" s="21"/>
      <c r="C37" s="33" t="s">
        <v>12</v>
      </c>
      <c r="D37" s="21" t="s">
        <v>31</v>
      </c>
      <c r="E37" s="21"/>
      <c r="F37" s="22"/>
      <c r="G37" s="47">
        <f t="shared" ref="G37:G55" si="16">G36+1</f>
        <v>31</v>
      </c>
      <c r="H37" s="78">
        <f t="shared" ref="H37:M37" si="17">+H38+H39+H40+H41</f>
        <v>21473459.143110007</v>
      </c>
      <c r="I37" s="79">
        <f t="shared" si="17"/>
        <v>21252880.674430002</v>
      </c>
      <c r="J37" s="78">
        <f t="shared" si="17"/>
        <v>2756077.4772899998</v>
      </c>
      <c r="K37" s="79">
        <f t="shared" si="17"/>
        <v>2053460.8118299998</v>
      </c>
      <c r="L37" s="78">
        <f t="shared" si="17"/>
        <v>24229536.620400004</v>
      </c>
      <c r="M37" s="80">
        <f t="shared" si="17"/>
        <v>23306341.486259997</v>
      </c>
      <c r="N37" s="38"/>
      <c r="O37" s="23"/>
    </row>
    <row r="38" spans="1:15" ht="12.75" customHeight="1">
      <c r="A38" s="24"/>
      <c r="B38" s="25"/>
      <c r="C38" s="25"/>
      <c r="D38" s="39" t="s">
        <v>12</v>
      </c>
      <c r="E38" s="36" t="s">
        <v>32</v>
      </c>
      <c r="F38" s="40"/>
      <c r="G38" s="28">
        <f t="shared" si="16"/>
        <v>32</v>
      </c>
      <c r="H38" s="81">
        <f t="shared" ref="H38:M38" si="18">+H10+H13</f>
        <v>20672256.769270003</v>
      </c>
      <c r="I38" s="82">
        <f t="shared" si="18"/>
        <v>20461932.433760002</v>
      </c>
      <c r="J38" s="81">
        <f t="shared" si="18"/>
        <v>2738985.8342899997</v>
      </c>
      <c r="K38" s="82">
        <f t="shared" si="18"/>
        <v>2033313.7360299998</v>
      </c>
      <c r="L38" s="81">
        <f t="shared" si="18"/>
        <v>23411242.603560001</v>
      </c>
      <c r="M38" s="83">
        <f t="shared" si="18"/>
        <v>22495246.16979</v>
      </c>
      <c r="N38" s="38"/>
      <c r="O38" s="23"/>
    </row>
    <row r="39" spans="1:15" ht="12.75" customHeight="1">
      <c r="A39" s="24"/>
      <c r="B39" s="25"/>
      <c r="C39" s="25"/>
      <c r="D39" s="25"/>
      <c r="E39" s="36" t="s">
        <v>33</v>
      </c>
      <c r="F39" s="40"/>
      <c r="G39" s="28">
        <f t="shared" si="16"/>
        <v>33</v>
      </c>
      <c r="H39" s="81">
        <f t="shared" ref="H39:M39" si="19">+H20+H23</f>
        <v>132874.14668000001</v>
      </c>
      <c r="I39" s="82">
        <f t="shared" si="19"/>
        <v>129899.39831999999</v>
      </c>
      <c r="J39" s="81">
        <f t="shared" si="19"/>
        <v>2007.643</v>
      </c>
      <c r="K39" s="82">
        <f t="shared" si="19"/>
        <v>2007.643</v>
      </c>
      <c r="L39" s="81">
        <f t="shared" si="19"/>
        <v>134881.78968000002</v>
      </c>
      <c r="M39" s="83">
        <f t="shared" si="19"/>
        <v>131907.04131999999</v>
      </c>
      <c r="N39" s="38"/>
      <c r="O39" s="23"/>
    </row>
    <row r="40" spans="1:15" ht="12.75" customHeight="1">
      <c r="A40" s="24"/>
      <c r="B40" s="25"/>
      <c r="C40" s="25"/>
      <c r="D40" s="25"/>
      <c r="E40" s="36" t="s">
        <v>34</v>
      </c>
      <c r="F40" s="40"/>
      <c r="G40" s="28">
        <f t="shared" si="16"/>
        <v>34</v>
      </c>
      <c r="H40" s="81">
        <f t="shared" ref="H40:M40" si="20">+H27+H30</f>
        <v>139617.80290000001</v>
      </c>
      <c r="I40" s="82">
        <f t="shared" si="20"/>
        <v>138692.60165000003</v>
      </c>
      <c r="J40" s="81">
        <f t="shared" si="20"/>
        <v>14863</v>
      </c>
      <c r="K40" s="82">
        <f t="shared" si="20"/>
        <v>17918.432799999999</v>
      </c>
      <c r="L40" s="81">
        <f t="shared" si="20"/>
        <v>154480.80290000001</v>
      </c>
      <c r="M40" s="83">
        <f t="shared" si="20"/>
        <v>156611.03445000001</v>
      </c>
      <c r="N40" s="41"/>
      <c r="O40" s="23"/>
    </row>
    <row r="41" spans="1:15" ht="12.75" customHeight="1">
      <c r="A41" s="24"/>
      <c r="B41" s="25"/>
      <c r="C41" s="25"/>
      <c r="D41" s="39"/>
      <c r="E41" s="30" t="s">
        <v>35</v>
      </c>
      <c r="F41" s="40"/>
      <c r="G41" s="28">
        <f t="shared" si="16"/>
        <v>35</v>
      </c>
      <c r="H41" s="81">
        <f t="shared" ref="H41:M41" si="21">+H33</f>
        <v>528710.42426</v>
      </c>
      <c r="I41" s="82">
        <f t="shared" si="21"/>
        <v>522356.24069999997</v>
      </c>
      <c r="J41" s="81">
        <f t="shared" si="21"/>
        <v>221</v>
      </c>
      <c r="K41" s="82">
        <f t="shared" si="21"/>
        <v>221</v>
      </c>
      <c r="L41" s="81">
        <f t="shared" si="21"/>
        <v>528931.42426</v>
      </c>
      <c r="M41" s="83">
        <f t="shared" si="21"/>
        <v>522577.24069999997</v>
      </c>
      <c r="N41" s="41"/>
      <c r="O41" s="23"/>
    </row>
    <row r="42" spans="1:15" ht="12.75" customHeight="1">
      <c r="A42" s="20"/>
      <c r="B42" s="21"/>
      <c r="C42" s="34"/>
      <c r="D42" s="21" t="s">
        <v>36</v>
      </c>
      <c r="E42" s="21"/>
      <c r="F42" s="22"/>
      <c r="G42" s="47">
        <f t="shared" si="16"/>
        <v>36</v>
      </c>
      <c r="H42" s="78">
        <f t="shared" ref="H42:M42" si="22">+H43+H44+H45+H46</f>
        <v>13655119.250659999</v>
      </c>
      <c r="I42" s="79">
        <f t="shared" si="22"/>
        <v>13426321.132990001</v>
      </c>
      <c r="J42" s="78">
        <f t="shared" si="22"/>
        <v>749795.03900999995</v>
      </c>
      <c r="K42" s="79">
        <f t="shared" si="22"/>
        <v>533103.02443999995</v>
      </c>
      <c r="L42" s="78">
        <f t="shared" si="22"/>
        <v>14404914.289669998</v>
      </c>
      <c r="M42" s="80">
        <f t="shared" si="22"/>
        <v>13959424.157430001</v>
      </c>
      <c r="N42" s="41"/>
    </row>
    <row r="43" spans="1:15" ht="12.75" customHeight="1">
      <c r="A43" s="35"/>
      <c r="B43" s="30"/>
      <c r="C43" s="36"/>
      <c r="D43" s="39" t="s">
        <v>12</v>
      </c>
      <c r="E43" s="36" t="s">
        <v>37</v>
      </c>
      <c r="F43" s="37"/>
      <c r="G43" s="28">
        <f t="shared" si="16"/>
        <v>37</v>
      </c>
      <c r="H43" s="81">
        <f t="shared" ref="H43:M43" si="23">+H11+H17</f>
        <v>9127563.7046199981</v>
      </c>
      <c r="I43" s="82">
        <f t="shared" si="23"/>
        <v>8939277.6484999992</v>
      </c>
      <c r="J43" s="81">
        <f t="shared" si="23"/>
        <v>698535.52588999993</v>
      </c>
      <c r="K43" s="82">
        <f t="shared" si="23"/>
        <v>479747.36531999998</v>
      </c>
      <c r="L43" s="81">
        <f t="shared" si="23"/>
        <v>9826099.2305099983</v>
      </c>
      <c r="M43" s="83">
        <f t="shared" si="23"/>
        <v>9419025.01382</v>
      </c>
      <c r="N43" s="38"/>
    </row>
    <row r="44" spans="1:15" ht="12.75" customHeight="1">
      <c r="A44" s="35"/>
      <c r="B44" s="30"/>
      <c r="C44" s="36"/>
      <c r="D44" s="25"/>
      <c r="E44" s="36" t="s">
        <v>38</v>
      </c>
      <c r="F44" s="37"/>
      <c r="G44" s="28">
        <f t="shared" si="16"/>
        <v>38</v>
      </c>
      <c r="H44" s="81">
        <f t="shared" ref="H44:M44" si="24">+H21+H24</f>
        <v>3989668.3540800004</v>
      </c>
      <c r="I44" s="82">
        <f t="shared" si="24"/>
        <v>3958373.3229000005</v>
      </c>
      <c r="J44" s="81">
        <f t="shared" si="24"/>
        <v>28067</v>
      </c>
      <c r="K44" s="82">
        <f t="shared" si="24"/>
        <v>28717.146000000001</v>
      </c>
      <c r="L44" s="81">
        <f t="shared" si="24"/>
        <v>4017735.3540800004</v>
      </c>
      <c r="M44" s="83">
        <f t="shared" si="24"/>
        <v>3987090.4689000007</v>
      </c>
      <c r="N44" s="41"/>
    </row>
    <row r="45" spans="1:15" ht="12.75" customHeight="1">
      <c r="A45" s="24"/>
      <c r="B45" s="25"/>
      <c r="C45" s="25"/>
      <c r="D45" s="25"/>
      <c r="E45" s="36" t="s">
        <v>39</v>
      </c>
      <c r="F45" s="40"/>
      <c r="G45" s="28">
        <f t="shared" si="16"/>
        <v>39</v>
      </c>
      <c r="H45" s="81">
        <f t="shared" ref="H45:M45" si="25">+H28+H31</f>
        <v>75578.407850000003</v>
      </c>
      <c r="I45" s="82">
        <f t="shared" si="25"/>
        <v>65622.138559999992</v>
      </c>
      <c r="J45" s="81">
        <f t="shared" si="25"/>
        <v>4375</v>
      </c>
      <c r="K45" s="82">
        <f t="shared" si="25"/>
        <v>5821</v>
      </c>
      <c r="L45" s="81">
        <f t="shared" si="25"/>
        <v>79953.407850000003</v>
      </c>
      <c r="M45" s="83">
        <f t="shared" si="25"/>
        <v>71443.138559999992</v>
      </c>
      <c r="N45" s="41"/>
    </row>
    <row r="46" spans="1:15" ht="12.75" customHeight="1">
      <c r="A46" s="24"/>
      <c r="B46" s="25"/>
      <c r="C46" s="25"/>
      <c r="D46" s="39"/>
      <c r="E46" s="30" t="s">
        <v>40</v>
      </c>
      <c r="F46" s="40"/>
      <c r="G46" s="28">
        <f t="shared" si="16"/>
        <v>40</v>
      </c>
      <c r="H46" s="81">
        <f t="shared" ref="H46:M46" si="26">+H34</f>
        <v>462308.78411000001</v>
      </c>
      <c r="I46" s="82">
        <f t="shared" si="26"/>
        <v>463048.02303000004</v>
      </c>
      <c r="J46" s="81">
        <f t="shared" si="26"/>
        <v>18817.51312</v>
      </c>
      <c r="K46" s="82">
        <f t="shared" si="26"/>
        <v>18817.51312</v>
      </c>
      <c r="L46" s="81">
        <f t="shared" si="26"/>
        <v>481126.29723000003</v>
      </c>
      <c r="M46" s="83">
        <f t="shared" si="26"/>
        <v>481865.53615000006</v>
      </c>
      <c r="N46" s="41"/>
    </row>
    <row r="47" spans="1:15" ht="12.75" customHeight="1">
      <c r="A47" s="580" t="s">
        <v>41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35128578.393770002</v>
      </c>
      <c r="I47" s="88">
        <f t="shared" si="27"/>
        <v>34679201.80742</v>
      </c>
      <c r="J47" s="87">
        <f t="shared" si="27"/>
        <v>3505872.5162999998</v>
      </c>
      <c r="K47" s="88">
        <f t="shared" si="27"/>
        <v>2586563.8362699999</v>
      </c>
      <c r="L47" s="87">
        <f t="shared" si="27"/>
        <v>38634450.910070002</v>
      </c>
      <c r="M47" s="89">
        <f t="shared" si="27"/>
        <v>37265765.643690005</v>
      </c>
      <c r="N47" s="12"/>
    </row>
    <row r="48" spans="1:15" ht="12.75" customHeight="1">
      <c r="A48" s="20"/>
      <c r="B48" s="21"/>
      <c r="C48" s="33" t="s">
        <v>12</v>
      </c>
      <c r="D48" s="21" t="s">
        <v>42</v>
      </c>
      <c r="E48" s="21"/>
      <c r="F48" s="22"/>
      <c r="G48" s="47">
        <f t="shared" si="16"/>
        <v>42</v>
      </c>
      <c r="H48" s="78">
        <f t="shared" ref="H48:M48" si="28">+H49+H50+H51</f>
        <v>21473459.143110007</v>
      </c>
      <c r="I48" s="79">
        <f t="shared" si="28"/>
        <v>21252880.674430002</v>
      </c>
      <c r="J48" s="78">
        <f t="shared" si="28"/>
        <v>2756077.4772899998</v>
      </c>
      <c r="K48" s="79">
        <f t="shared" si="28"/>
        <v>2053460.8118299998</v>
      </c>
      <c r="L48" s="78">
        <f t="shared" si="28"/>
        <v>24229536.620400004</v>
      </c>
      <c r="M48" s="80">
        <f t="shared" si="28"/>
        <v>23306341.486260001</v>
      </c>
      <c r="N48" s="38"/>
    </row>
    <row r="49" spans="1:14" ht="12.75" customHeight="1">
      <c r="A49" s="24"/>
      <c r="B49" s="25"/>
      <c r="C49" s="25"/>
      <c r="D49" s="39" t="s">
        <v>12</v>
      </c>
      <c r="E49" s="30" t="s">
        <v>51</v>
      </c>
      <c r="F49" s="40"/>
      <c r="G49" s="28">
        <f t="shared" si="16"/>
        <v>43</v>
      </c>
      <c r="H49" s="81">
        <f t="shared" ref="H49:M49" si="29">+H10+H20+H27</f>
        <v>827191.23794999998</v>
      </c>
      <c r="I49" s="82">
        <f t="shared" si="29"/>
        <v>625377.75737000001</v>
      </c>
      <c r="J49" s="81">
        <f t="shared" si="29"/>
        <v>657406.29648999998</v>
      </c>
      <c r="K49" s="82">
        <f t="shared" si="29"/>
        <v>104862.18075</v>
      </c>
      <c r="L49" s="81">
        <f t="shared" si="29"/>
        <v>1484597.5344399998</v>
      </c>
      <c r="M49" s="83">
        <f t="shared" si="29"/>
        <v>730239.93812000018</v>
      </c>
      <c r="N49" s="38"/>
    </row>
    <row r="50" spans="1:14" ht="12.75" customHeight="1">
      <c r="A50" s="24"/>
      <c r="B50" s="25"/>
      <c r="C50" s="25"/>
      <c r="D50" s="25"/>
      <c r="E50" s="30" t="s">
        <v>43</v>
      </c>
      <c r="F50" s="40"/>
      <c r="G50" s="28">
        <f t="shared" si="16"/>
        <v>44</v>
      </c>
      <c r="H50" s="81">
        <f t="shared" ref="H50:M50" si="30">+H13+H23+H30</f>
        <v>20117557.480900005</v>
      </c>
      <c r="I50" s="82">
        <f t="shared" si="30"/>
        <v>20105146.676360004</v>
      </c>
      <c r="J50" s="81">
        <f t="shared" si="30"/>
        <v>2098450.1807999997</v>
      </c>
      <c r="K50" s="82">
        <f t="shared" si="30"/>
        <v>1948377.6310799997</v>
      </c>
      <c r="L50" s="81">
        <f t="shared" si="30"/>
        <v>22216007.661700003</v>
      </c>
      <c r="M50" s="83">
        <f t="shared" si="30"/>
        <v>22053524.307440002</v>
      </c>
      <c r="N50" s="38"/>
    </row>
    <row r="51" spans="1:14" ht="12.75" customHeight="1">
      <c r="A51" s="24"/>
      <c r="B51" s="25"/>
      <c r="C51" s="25"/>
      <c r="D51" s="39"/>
      <c r="E51" s="30" t="s">
        <v>44</v>
      </c>
      <c r="F51" s="40"/>
      <c r="G51" s="28">
        <f t="shared" si="16"/>
        <v>45</v>
      </c>
      <c r="H51" s="81">
        <f t="shared" ref="H51:M51" si="31">+H33</f>
        <v>528710.42426</v>
      </c>
      <c r="I51" s="82">
        <f t="shared" si="31"/>
        <v>522356.24069999997</v>
      </c>
      <c r="J51" s="81">
        <f t="shared" si="31"/>
        <v>221</v>
      </c>
      <c r="K51" s="82">
        <f t="shared" si="31"/>
        <v>221</v>
      </c>
      <c r="L51" s="81">
        <f t="shared" si="31"/>
        <v>528931.42426</v>
      </c>
      <c r="M51" s="83">
        <f t="shared" si="31"/>
        <v>522577.24069999997</v>
      </c>
      <c r="N51" s="38"/>
    </row>
    <row r="52" spans="1:14" ht="12.75" customHeight="1">
      <c r="A52" s="20"/>
      <c r="B52" s="21"/>
      <c r="C52" s="34"/>
      <c r="D52" s="21" t="s">
        <v>45</v>
      </c>
      <c r="E52" s="21"/>
      <c r="F52" s="22"/>
      <c r="G52" s="47">
        <f t="shared" si="16"/>
        <v>46</v>
      </c>
      <c r="H52" s="78">
        <f t="shared" ref="H52:M52" si="32">+H53+H54+H55</f>
        <v>13655119.250659997</v>
      </c>
      <c r="I52" s="79">
        <f t="shared" si="32"/>
        <v>13426321.132989999</v>
      </c>
      <c r="J52" s="78">
        <f t="shared" si="32"/>
        <v>749795.03900999995</v>
      </c>
      <c r="K52" s="79">
        <f t="shared" si="32"/>
        <v>533103.02444000007</v>
      </c>
      <c r="L52" s="78">
        <f t="shared" si="32"/>
        <v>14404914.289669998</v>
      </c>
      <c r="M52" s="80">
        <f t="shared" si="32"/>
        <v>13959424.157430001</v>
      </c>
      <c r="N52" s="41"/>
    </row>
    <row r="53" spans="1:14" ht="12.75" customHeight="1">
      <c r="A53" s="35"/>
      <c r="B53" s="30"/>
      <c r="C53" s="36"/>
      <c r="D53" s="39" t="s">
        <v>12</v>
      </c>
      <c r="E53" s="30" t="s">
        <v>52</v>
      </c>
      <c r="F53" s="37"/>
      <c r="G53" s="50">
        <f t="shared" si="16"/>
        <v>47</v>
      </c>
      <c r="H53" s="81">
        <f t="shared" ref="H53:M53" si="33">+H11+H21+H28</f>
        <v>623092.73261999991</v>
      </c>
      <c r="I53" s="82">
        <f t="shared" si="33"/>
        <v>458940.94863</v>
      </c>
      <c r="J53" s="81">
        <f t="shared" si="33"/>
        <v>569477.53388999996</v>
      </c>
      <c r="K53" s="82">
        <f t="shared" si="33"/>
        <v>353151.89792000002</v>
      </c>
      <c r="L53" s="81">
        <f t="shared" si="33"/>
        <v>1192570.2665099998</v>
      </c>
      <c r="M53" s="83">
        <f t="shared" si="33"/>
        <v>812092.84655000002</v>
      </c>
      <c r="N53" s="29"/>
    </row>
    <row r="54" spans="1:14" ht="12.75" customHeight="1">
      <c r="A54" s="35"/>
      <c r="B54" s="30"/>
      <c r="C54" s="36"/>
      <c r="D54" s="25"/>
      <c r="E54" s="30" t="s">
        <v>46</v>
      </c>
      <c r="F54" s="37"/>
      <c r="G54" s="50">
        <f t="shared" si="16"/>
        <v>48</v>
      </c>
      <c r="H54" s="81">
        <f t="shared" ref="H54:M54" si="34">+H17+H24+H31</f>
        <v>12569717.733929997</v>
      </c>
      <c r="I54" s="82">
        <f t="shared" si="34"/>
        <v>12504332.16133</v>
      </c>
      <c r="J54" s="81">
        <f t="shared" si="34"/>
        <v>161499.992</v>
      </c>
      <c r="K54" s="82">
        <f t="shared" si="34"/>
        <v>161133.6134</v>
      </c>
      <c r="L54" s="81">
        <f t="shared" si="34"/>
        <v>12731217.725929998</v>
      </c>
      <c r="M54" s="83">
        <f t="shared" si="34"/>
        <v>12665465.774729999</v>
      </c>
      <c r="N54" s="29"/>
    </row>
    <row r="55" spans="1:14" ht="12.75" customHeight="1" thickBot="1">
      <c r="A55" s="42"/>
      <c r="B55" s="43"/>
      <c r="C55" s="43"/>
      <c r="D55" s="43"/>
      <c r="E55" s="44" t="s">
        <v>47</v>
      </c>
      <c r="F55" s="45"/>
      <c r="G55" s="46">
        <f t="shared" si="16"/>
        <v>49</v>
      </c>
      <c r="H55" s="84">
        <f t="shared" ref="H55:M55" si="35">+H34</f>
        <v>462308.78411000001</v>
      </c>
      <c r="I55" s="85">
        <f t="shared" si="35"/>
        <v>463048.02303000004</v>
      </c>
      <c r="J55" s="84">
        <f t="shared" si="35"/>
        <v>18817.51312</v>
      </c>
      <c r="K55" s="85">
        <f t="shared" si="35"/>
        <v>18817.51312</v>
      </c>
      <c r="L55" s="84">
        <f t="shared" si="35"/>
        <v>481126.29723000003</v>
      </c>
      <c r="M55" s="86">
        <f t="shared" si="35"/>
        <v>481865.53615000006</v>
      </c>
      <c r="N55" s="41"/>
    </row>
    <row r="56" spans="1:14">
      <c r="A56" s="6"/>
      <c r="B56" s="6"/>
      <c r="C56" s="6"/>
      <c r="D56" s="6"/>
      <c r="E56" s="6"/>
      <c r="F56" s="6"/>
      <c r="G56" s="8"/>
      <c r="H56" s="6"/>
      <c r="I56" s="6"/>
      <c r="J56" s="6"/>
      <c r="K56" s="6"/>
      <c r="L56" s="6"/>
      <c r="M56" s="6"/>
    </row>
    <row r="57" spans="1:14">
      <c r="A57" s="6" t="s">
        <v>4</v>
      </c>
      <c r="B57" s="6"/>
      <c r="C57" s="6"/>
      <c r="D57" s="7"/>
      <c r="E57" s="7"/>
      <c r="F57" s="6"/>
      <c r="G57" s="8"/>
      <c r="H57" s="6"/>
      <c r="I57" s="6"/>
      <c r="J57" s="6"/>
      <c r="K57" s="6"/>
      <c r="L57" s="6"/>
      <c r="M57" s="6"/>
    </row>
    <row r="58" spans="1:14" ht="30.75" customHeight="1">
      <c r="A58" s="579" t="s">
        <v>48</v>
      </c>
      <c r="B58" s="579"/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</row>
    <row r="59" spans="1:14" ht="42.75" customHeight="1">
      <c r="A59" s="579" t="s">
        <v>49</v>
      </c>
      <c r="B59" s="579"/>
      <c r="C59" s="579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</row>
    <row r="60" spans="1:14" ht="17.25" customHeight="1">
      <c r="A60" s="579" t="s">
        <v>55</v>
      </c>
      <c r="B60" s="579"/>
      <c r="C60" s="579"/>
      <c r="D60" s="579"/>
      <c r="E60" s="579"/>
      <c r="F60" s="579"/>
      <c r="G60" s="579"/>
      <c r="H60" s="579"/>
      <c r="I60" s="579"/>
      <c r="J60" s="579"/>
      <c r="K60" s="579"/>
      <c r="L60" s="579"/>
      <c r="M60" s="579"/>
      <c r="N60" s="579"/>
    </row>
    <row r="61" spans="1:14" ht="15.75" customHeight="1">
      <c r="A61" s="56" t="s">
        <v>56</v>
      </c>
      <c r="B61" s="6"/>
      <c r="C61" s="6"/>
      <c r="D61" s="6"/>
      <c r="E61" s="6"/>
      <c r="F61" s="6"/>
      <c r="G61" s="8"/>
      <c r="H61" s="6"/>
      <c r="I61" s="6"/>
      <c r="J61" s="6"/>
      <c r="K61" s="6"/>
      <c r="L61" s="6"/>
      <c r="M61" s="6"/>
    </row>
    <row r="62" spans="1:14">
      <c r="A62" s="6"/>
      <c r="B62" s="6"/>
      <c r="C62" s="6"/>
      <c r="D62" s="6"/>
      <c r="E62" s="6"/>
      <c r="F62" s="6"/>
      <c r="G62" s="8"/>
      <c r="H62" s="6"/>
      <c r="I62" s="6"/>
      <c r="J62" s="6"/>
      <c r="K62" s="6"/>
      <c r="L62" s="6"/>
      <c r="M62" s="6"/>
    </row>
    <row r="63" spans="1:14">
      <c r="A63" s="6"/>
      <c r="B63" s="6"/>
      <c r="C63" s="6"/>
      <c r="D63" s="6"/>
      <c r="E63" s="6"/>
      <c r="F63" s="6"/>
      <c r="G63" s="8"/>
      <c r="H63" s="6"/>
      <c r="I63" s="6"/>
      <c r="J63" s="6"/>
      <c r="K63" s="6"/>
      <c r="L63" s="6"/>
      <c r="M63" s="6"/>
    </row>
    <row r="64" spans="1:14">
      <c r="A64" s="6"/>
      <c r="B64" s="6"/>
      <c r="C64" s="6"/>
      <c r="D64" s="6"/>
      <c r="E64" s="6"/>
      <c r="F64" s="6"/>
      <c r="G64" s="8"/>
      <c r="H64" s="6"/>
      <c r="I64" s="6"/>
      <c r="J64" s="6"/>
      <c r="K64" s="6"/>
      <c r="L64" s="6"/>
      <c r="M64" s="6"/>
    </row>
  </sheetData>
  <customSheetViews>
    <customSheetView guid="{2AF6EA2A-E5C5-45EB-B6C4-875AD1E4E056}" scale="96">
      <selection activeCell="B1" sqref="B1"/>
      <pageMargins left="0.39370078740157483" right="0.39370078740157483" top="0.39370078740157483" bottom="0.39370078740157483" header="0" footer="0.15748031496062992"/>
      <pageSetup paperSize="9" scale="65" fitToHeight="3" orientation="portrait" r:id="rId1"/>
      <headerFooter alignWithMargins="0">
        <oddFooter>&amp;C&amp;P/&amp;N</oddFooter>
      </headerFooter>
    </customSheetView>
  </customSheetViews>
  <mergeCells count="13">
    <mergeCell ref="A58:N58"/>
    <mergeCell ref="A59:N59"/>
    <mergeCell ref="A60:N60"/>
    <mergeCell ref="A47:F47"/>
    <mergeCell ref="A36:F36"/>
    <mergeCell ref="B32:F32"/>
    <mergeCell ref="L3:M3"/>
    <mergeCell ref="B7:F7"/>
    <mergeCell ref="A6:F6"/>
    <mergeCell ref="A3:F5"/>
    <mergeCell ref="G3:G5"/>
    <mergeCell ref="H3:I3"/>
    <mergeCell ref="J3:K3"/>
  </mergeCells>
  <pageMargins left="0.39370078740157483" right="0.39370078740157483" top="0.39370078740157483" bottom="0.39370078740157483" header="0" footer="0.15748031496062992"/>
  <pageSetup paperSize="9" scale="50" fitToHeight="0" orientation="landscape" r:id="rId2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M55"/>
  <sheetViews>
    <sheetView zoomScale="85" zoomScaleNormal="85" workbookViewId="0">
      <selection sqref="A1:K1"/>
    </sheetView>
  </sheetViews>
  <sheetFormatPr defaultRowHeight="15"/>
  <cols>
    <col min="1" max="1" width="1.7109375" customWidth="1"/>
    <col min="2" max="2" width="4.7109375" customWidth="1"/>
    <col min="3" max="3" width="1.7109375" customWidth="1"/>
    <col min="4" max="4" width="4.7109375" customWidth="1"/>
    <col min="5" max="5" width="6.140625" customWidth="1"/>
    <col min="6" max="6" width="43.5703125" customWidth="1"/>
    <col min="7" max="7" width="5.28515625" customWidth="1"/>
    <col min="8" max="13" width="15.7109375" customWidth="1"/>
  </cols>
  <sheetData>
    <row r="1" spans="1:13">
      <c r="A1" s="731" t="s">
        <v>202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394"/>
      <c r="M1" s="395" t="s">
        <v>203</v>
      </c>
    </row>
    <row r="2" spans="1:13" s="3" customFormat="1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394"/>
      <c r="M2" s="395"/>
    </row>
    <row r="3" spans="1:13">
      <c r="A3" s="622" t="s">
        <v>7</v>
      </c>
      <c r="B3" s="622"/>
      <c r="C3" s="622"/>
      <c r="D3" s="622"/>
      <c r="E3" s="622"/>
      <c r="F3" s="622"/>
      <c r="G3" s="732" t="s">
        <v>204</v>
      </c>
      <c r="H3" s="622" t="s">
        <v>8</v>
      </c>
      <c r="I3" s="622"/>
      <c r="J3" s="622" t="s">
        <v>9</v>
      </c>
      <c r="K3" s="622"/>
      <c r="L3" s="622" t="s">
        <v>10</v>
      </c>
      <c r="M3" s="622"/>
    </row>
    <row r="4" spans="1:13">
      <c r="A4" s="622"/>
      <c r="B4" s="622"/>
      <c r="C4" s="622"/>
      <c r="D4" s="622"/>
      <c r="E4" s="622"/>
      <c r="F4" s="622"/>
      <c r="G4" s="732"/>
      <c r="H4" s="174" t="s">
        <v>6</v>
      </c>
      <c r="I4" s="174" t="s">
        <v>1</v>
      </c>
      <c r="J4" s="396" t="s">
        <v>6</v>
      </c>
      <c r="K4" s="174" t="s">
        <v>1</v>
      </c>
      <c r="L4" s="174" t="s">
        <v>6</v>
      </c>
      <c r="M4" s="174" t="s">
        <v>1</v>
      </c>
    </row>
    <row r="5" spans="1:13">
      <c r="A5" s="622"/>
      <c r="B5" s="622"/>
      <c r="C5" s="622"/>
      <c r="D5" s="622"/>
      <c r="E5" s="622"/>
      <c r="F5" s="622"/>
      <c r="G5" s="732"/>
      <c r="H5" s="174">
        <v>1</v>
      </c>
      <c r="I5" s="174">
        <v>2</v>
      </c>
      <c r="J5" s="396">
        <v>3</v>
      </c>
      <c r="K5" s="174">
        <v>4</v>
      </c>
      <c r="L5" s="174">
        <v>5</v>
      </c>
      <c r="M5" s="174">
        <v>6</v>
      </c>
    </row>
    <row r="6" spans="1:13">
      <c r="A6" s="730" t="s">
        <v>205</v>
      </c>
      <c r="B6" s="730"/>
      <c r="C6" s="730"/>
      <c r="D6" s="730"/>
      <c r="E6" s="730"/>
      <c r="F6" s="730"/>
      <c r="G6" s="174">
        <v>1</v>
      </c>
      <c r="H6" s="397">
        <v>411744</v>
      </c>
      <c r="I6" s="397">
        <v>411647</v>
      </c>
      <c r="J6" s="398">
        <v>46823</v>
      </c>
      <c r="K6" s="397">
        <v>46823</v>
      </c>
      <c r="L6" s="397">
        <v>458567</v>
      </c>
      <c r="M6" s="397">
        <v>458470</v>
      </c>
    </row>
    <row r="7" spans="1:13">
      <c r="A7" s="399"/>
      <c r="B7" s="706" t="s">
        <v>206</v>
      </c>
      <c r="C7" s="706"/>
      <c r="D7" s="706"/>
      <c r="E7" s="706"/>
      <c r="F7" s="707"/>
      <c r="G7" s="174">
        <f>G6+1</f>
        <v>2</v>
      </c>
      <c r="H7" s="397">
        <v>404953</v>
      </c>
      <c r="I7" s="397">
        <v>404856</v>
      </c>
      <c r="J7" s="398">
        <v>46823</v>
      </c>
      <c r="K7" s="397">
        <v>46823</v>
      </c>
      <c r="L7" s="397">
        <v>451776</v>
      </c>
      <c r="M7" s="397">
        <v>451679</v>
      </c>
    </row>
    <row r="8" spans="1:13">
      <c r="A8" s="708" t="s">
        <v>12</v>
      </c>
      <c r="B8" s="709"/>
      <c r="C8" s="705" t="s">
        <v>207</v>
      </c>
      <c r="D8" s="706"/>
      <c r="E8" s="706"/>
      <c r="F8" s="707"/>
      <c r="G8" s="174">
        <f t="shared" ref="G8:G34" si="0">G7+1</f>
        <v>3</v>
      </c>
      <c r="H8" s="397">
        <v>389100</v>
      </c>
      <c r="I8" s="397">
        <v>389063</v>
      </c>
      <c r="J8" s="398">
        <v>43203</v>
      </c>
      <c r="K8" s="397">
        <v>43203</v>
      </c>
      <c r="L8" s="397">
        <v>432303</v>
      </c>
      <c r="M8" s="397">
        <v>432266</v>
      </c>
    </row>
    <row r="9" spans="1:13">
      <c r="A9" s="710"/>
      <c r="B9" s="711"/>
      <c r="C9" s="725" t="s">
        <v>2</v>
      </c>
      <c r="D9" s="725"/>
      <c r="E9" s="703" t="s">
        <v>208</v>
      </c>
      <c r="F9" s="704"/>
      <c r="G9" s="400">
        <f t="shared" si="0"/>
        <v>4</v>
      </c>
      <c r="H9" s="401">
        <v>29887</v>
      </c>
      <c r="I9" s="402">
        <v>29887</v>
      </c>
      <c r="J9" s="401">
        <v>5244</v>
      </c>
      <c r="K9" s="402">
        <v>5244</v>
      </c>
      <c r="L9" s="402">
        <v>35131</v>
      </c>
      <c r="M9" s="402">
        <v>35131</v>
      </c>
    </row>
    <row r="10" spans="1:13">
      <c r="A10" s="710"/>
      <c r="B10" s="711"/>
      <c r="C10" s="725"/>
      <c r="D10" s="725"/>
      <c r="E10" s="725" t="s">
        <v>12</v>
      </c>
      <c r="F10" s="403" t="s">
        <v>14</v>
      </c>
      <c r="G10" s="400">
        <f t="shared" si="0"/>
        <v>5</v>
      </c>
      <c r="H10" s="401">
        <v>0</v>
      </c>
      <c r="I10" s="402">
        <v>0</v>
      </c>
      <c r="J10" s="401">
        <v>0</v>
      </c>
      <c r="K10" s="402">
        <v>0</v>
      </c>
      <c r="L10" s="402">
        <v>0</v>
      </c>
      <c r="M10" s="402">
        <v>0</v>
      </c>
    </row>
    <row r="11" spans="1:13">
      <c r="A11" s="710"/>
      <c r="B11" s="711"/>
      <c r="C11" s="725"/>
      <c r="D11" s="725"/>
      <c r="E11" s="725"/>
      <c r="F11" s="403" t="s">
        <v>15</v>
      </c>
      <c r="G11" s="400">
        <f t="shared" si="0"/>
        <v>6</v>
      </c>
      <c r="H11" s="401">
        <v>29887</v>
      </c>
      <c r="I11" s="402">
        <v>29887</v>
      </c>
      <c r="J11" s="401">
        <v>5244</v>
      </c>
      <c r="K11" s="402">
        <v>5244</v>
      </c>
      <c r="L11" s="402">
        <v>35131</v>
      </c>
      <c r="M11" s="402">
        <v>35131</v>
      </c>
    </row>
    <row r="12" spans="1:13">
      <c r="A12" s="710"/>
      <c r="B12" s="711"/>
      <c r="C12" s="725"/>
      <c r="D12" s="725"/>
      <c r="E12" s="703" t="s">
        <v>209</v>
      </c>
      <c r="F12" s="704"/>
      <c r="G12" s="400">
        <f>G11+1</f>
        <v>7</v>
      </c>
      <c r="H12" s="401">
        <v>359213</v>
      </c>
      <c r="I12" s="402">
        <v>359176</v>
      </c>
      <c r="J12" s="401">
        <v>37959</v>
      </c>
      <c r="K12" s="402">
        <v>37959</v>
      </c>
      <c r="L12" s="402">
        <v>397172</v>
      </c>
      <c r="M12" s="402">
        <v>397135</v>
      </c>
    </row>
    <row r="13" spans="1:13">
      <c r="A13" s="710"/>
      <c r="B13" s="711"/>
      <c r="C13" s="725"/>
      <c r="D13" s="725"/>
      <c r="E13" s="725" t="s">
        <v>12</v>
      </c>
      <c r="F13" s="403" t="s">
        <v>210</v>
      </c>
      <c r="G13" s="400">
        <f t="shared" si="0"/>
        <v>8</v>
      </c>
      <c r="H13" s="402">
        <v>287277</v>
      </c>
      <c r="I13" s="402">
        <v>287240</v>
      </c>
      <c r="J13" s="401">
        <v>37959</v>
      </c>
      <c r="K13" s="402">
        <v>37959</v>
      </c>
      <c r="L13" s="402">
        <v>325236</v>
      </c>
      <c r="M13" s="402">
        <v>325199</v>
      </c>
    </row>
    <row r="14" spans="1:13">
      <c r="A14" s="710"/>
      <c r="B14" s="711"/>
      <c r="C14" s="725"/>
      <c r="D14" s="725"/>
      <c r="E14" s="725"/>
      <c r="F14" s="404" t="s">
        <v>211</v>
      </c>
      <c r="G14" s="400">
        <f t="shared" si="0"/>
        <v>9</v>
      </c>
      <c r="H14" s="402">
        <v>279831</v>
      </c>
      <c r="I14" s="402">
        <v>279831</v>
      </c>
      <c r="J14" s="401">
        <v>3220</v>
      </c>
      <c r="K14" s="402">
        <v>3220</v>
      </c>
      <c r="L14" s="402">
        <v>283051</v>
      </c>
      <c r="M14" s="402">
        <v>283051</v>
      </c>
    </row>
    <row r="15" spans="1:13">
      <c r="A15" s="710"/>
      <c r="B15" s="711"/>
      <c r="C15" s="725"/>
      <c r="D15" s="725"/>
      <c r="E15" s="725"/>
      <c r="F15" s="404" t="s">
        <v>212</v>
      </c>
      <c r="G15" s="400">
        <f t="shared" si="0"/>
        <v>10</v>
      </c>
      <c r="H15" s="402">
        <v>2668</v>
      </c>
      <c r="I15" s="402">
        <v>2668</v>
      </c>
      <c r="J15" s="401">
        <v>34549</v>
      </c>
      <c r="K15" s="402">
        <v>34549</v>
      </c>
      <c r="L15" s="402">
        <v>37217</v>
      </c>
      <c r="M15" s="402">
        <v>37217</v>
      </c>
    </row>
    <row r="16" spans="1:13">
      <c r="A16" s="710"/>
      <c r="B16" s="711"/>
      <c r="C16" s="725"/>
      <c r="D16" s="725"/>
      <c r="E16" s="725"/>
      <c r="F16" s="404" t="s">
        <v>213</v>
      </c>
      <c r="G16" s="400">
        <f t="shared" si="0"/>
        <v>11</v>
      </c>
      <c r="H16" s="402">
        <v>4778</v>
      </c>
      <c r="I16" s="402">
        <v>4741</v>
      </c>
      <c r="J16" s="401">
        <v>190</v>
      </c>
      <c r="K16" s="402">
        <v>190</v>
      </c>
      <c r="L16" s="402">
        <v>4968</v>
      </c>
      <c r="M16" s="402">
        <v>4931</v>
      </c>
    </row>
    <row r="17" spans="1:13">
      <c r="A17" s="710"/>
      <c r="B17" s="711"/>
      <c r="C17" s="725"/>
      <c r="D17" s="725"/>
      <c r="E17" s="725"/>
      <c r="F17" s="403" t="s">
        <v>15</v>
      </c>
      <c r="G17" s="400">
        <f t="shared" si="0"/>
        <v>12</v>
      </c>
      <c r="H17" s="402">
        <v>71936</v>
      </c>
      <c r="I17" s="402">
        <v>71936</v>
      </c>
      <c r="J17" s="401">
        <v>0</v>
      </c>
      <c r="K17" s="402">
        <v>0</v>
      </c>
      <c r="L17" s="402">
        <v>71936</v>
      </c>
      <c r="M17" s="402">
        <v>71936</v>
      </c>
    </row>
    <row r="18" spans="1:13">
      <c r="A18" s="710"/>
      <c r="B18" s="711"/>
      <c r="C18" s="705" t="s">
        <v>214</v>
      </c>
      <c r="D18" s="706"/>
      <c r="E18" s="706"/>
      <c r="F18" s="707"/>
      <c r="G18" s="396">
        <f t="shared" si="0"/>
        <v>13</v>
      </c>
      <c r="H18" s="397">
        <v>8091</v>
      </c>
      <c r="I18" s="397">
        <v>8031</v>
      </c>
      <c r="J18" s="398">
        <v>0</v>
      </c>
      <c r="K18" s="397">
        <v>0</v>
      </c>
      <c r="L18" s="397">
        <v>8091</v>
      </c>
      <c r="M18" s="397">
        <v>8031</v>
      </c>
    </row>
    <row r="19" spans="1:13">
      <c r="A19" s="710"/>
      <c r="B19" s="711"/>
      <c r="C19" s="725" t="s">
        <v>2</v>
      </c>
      <c r="D19" s="725"/>
      <c r="E19" s="703" t="s">
        <v>215</v>
      </c>
      <c r="F19" s="704"/>
      <c r="G19" s="400">
        <f t="shared" si="0"/>
        <v>14</v>
      </c>
      <c r="H19" s="402">
        <v>0</v>
      </c>
      <c r="I19" s="402">
        <v>0</v>
      </c>
      <c r="J19" s="401">
        <v>0</v>
      </c>
      <c r="K19" s="402">
        <v>0</v>
      </c>
      <c r="L19" s="402">
        <v>0</v>
      </c>
      <c r="M19" s="402">
        <v>0</v>
      </c>
    </row>
    <row r="20" spans="1:13">
      <c r="A20" s="710"/>
      <c r="B20" s="711"/>
      <c r="C20" s="725"/>
      <c r="D20" s="725"/>
      <c r="E20" s="725" t="s">
        <v>12</v>
      </c>
      <c r="F20" s="403" t="s">
        <v>14</v>
      </c>
      <c r="G20" s="400">
        <f t="shared" si="0"/>
        <v>15</v>
      </c>
      <c r="H20" s="402">
        <v>0</v>
      </c>
      <c r="I20" s="402">
        <v>0</v>
      </c>
      <c r="J20" s="401">
        <v>0</v>
      </c>
      <c r="K20" s="402">
        <v>0</v>
      </c>
      <c r="L20" s="402">
        <v>0</v>
      </c>
      <c r="M20" s="402">
        <v>0</v>
      </c>
    </row>
    <row r="21" spans="1:13">
      <c r="A21" s="710"/>
      <c r="B21" s="711"/>
      <c r="C21" s="725"/>
      <c r="D21" s="725"/>
      <c r="E21" s="725"/>
      <c r="F21" s="403" t="s">
        <v>15</v>
      </c>
      <c r="G21" s="400">
        <f t="shared" si="0"/>
        <v>16</v>
      </c>
      <c r="H21" s="402">
        <v>0</v>
      </c>
      <c r="I21" s="402">
        <v>0</v>
      </c>
      <c r="J21" s="401">
        <v>0</v>
      </c>
      <c r="K21" s="402">
        <v>0</v>
      </c>
      <c r="L21" s="402">
        <v>0</v>
      </c>
      <c r="M21" s="402">
        <v>0</v>
      </c>
    </row>
    <row r="22" spans="1:13">
      <c r="A22" s="710"/>
      <c r="B22" s="711"/>
      <c r="C22" s="725"/>
      <c r="D22" s="725"/>
      <c r="E22" s="703" t="s">
        <v>216</v>
      </c>
      <c r="F22" s="704"/>
      <c r="G22" s="400">
        <f>G21+1</f>
        <v>17</v>
      </c>
      <c r="H22" s="402">
        <v>8091</v>
      </c>
      <c r="I22" s="402">
        <v>8031</v>
      </c>
      <c r="J22" s="401">
        <v>0</v>
      </c>
      <c r="K22" s="402">
        <v>0</v>
      </c>
      <c r="L22" s="402">
        <v>8091</v>
      </c>
      <c r="M22" s="402">
        <v>8031</v>
      </c>
    </row>
    <row r="23" spans="1:13">
      <c r="A23" s="710"/>
      <c r="B23" s="711"/>
      <c r="C23" s="725"/>
      <c r="D23" s="725"/>
      <c r="E23" s="725" t="s">
        <v>12</v>
      </c>
      <c r="F23" s="403" t="s">
        <v>14</v>
      </c>
      <c r="G23" s="400">
        <f t="shared" si="0"/>
        <v>18</v>
      </c>
      <c r="H23" s="402">
        <v>90</v>
      </c>
      <c r="I23" s="402">
        <v>90</v>
      </c>
      <c r="J23" s="401">
        <v>0</v>
      </c>
      <c r="K23" s="402">
        <v>0</v>
      </c>
      <c r="L23" s="402">
        <v>90</v>
      </c>
      <c r="M23" s="402">
        <v>90</v>
      </c>
    </row>
    <row r="24" spans="1:13">
      <c r="A24" s="710"/>
      <c r="B24" s="711"/>
      <c r="C24" s="725"/>
      <c r="D24" s="725"/>
      <c r="E24" s="725"/>
      <c r="F24" s="403" t="s">
        <v>15</v>
      </c>
      <c r="G24" s="400">
        <f t="shared" si="0"/>
        <v>19</v>
      </c>
      <c r="H24" s="402">
        <v>8001</v>
      </c>
      <c r="I24" s="402">
        <v>7941</v>
      </c>
      <c r="J24" s="401">
        <v>0</v>
      </c>
      <c r="K24" s="402">
        <v>0</v>
      </c>
      <c r="L24" s="402">
        <v>8001</v>
      </c>
      <c r="M24" s="402">
        <v>7941</v>
      </c>
    </row>
    <row r="25" spans="1:13">
      <c r="A25" s="710"/>
      <c r="B25" s="711"/>
      <c r="C25" s="717" t="s">
        <v>217</v>
      </c>
      <c r="D25" s="729"/>
      <c r="E25" s="729"/>
      <c r="F25" s="718"/>
      <c r="G25" s="400">
        <f t="shared" si="0"/>
        <v>20</v>
      </c>
      <c r="H25" s="402">
        <v>7762</v>
      </c>
      <c r="I25" s="402">
        <v>7762</v>
      </c>
      <c r="J25" s="401">
        <v>3620</v>
      </c>
      <c r="K25" s="402">
        <v>3620</v>
      </c>
      <c r="L25" s="402">
        <v>11382</v>
      </c>
      <c r="M25" s="402">
        <v>11382</v>
      </c>
    </row>
    <row r="26" spans="1:13">
      <c r="A26" s="710"/>
      <c r="B26" s="711"/>
      <c r="C26" s="725" t="s">
        <v>2</v>
      </c>
      <c r="D26" s="725"/>
      <c r="E26" s="703" t="s">
        <v>218</v>
      </c>
      <c r="F26" s="704"/>
      <c r="G26" s="400">
        <f t="shared" si="0"/>
        <v>21</v>
      </c>
      <c r="H26" s="402">
        <v>0</v>
      </c>
      <c r="I26" s="402">
        <v>0</v>
      </c>
      <c r="J26" s="401">
        <v>0</v>
      </c>
      <c r="K26" s="402">
        <v>0</v>
      </c>
      <c r="L26" s="402">
        <v>0</v>
      </c>
      <c r="M26" s="402">
        <v>0</v>
      </c>
    </row>
    <row r="27" spans="1:13">
      <c r="A27" s="710"/>
      <c r="B27" s="711"/>
      <c r="C27" s="725"/>
      <c r="D27" s="725"/>
      <c r="E27" s="725" t="s">
        <v>12</v>
      </c>
      <c r="F27" s="403" t="s">
        <v>14</v>
      </c>
      <c r="G27" s="400">
        <f t="shared" si="0"/>
        <v>22</v>
      </c>
      <c r="H27" s="402">
        <v>0</v>
      </c>
      <c r="I27" s="402">
        <v>0</v>
      </c>
      <c r="J27" s="401">
        <v>0</v>
      </c>
      <c r="K27" s="402">
        <v>0</v>
      </c>
      <c r="L27" s="402">
        <v>0</v>
      </c>
      <c r="M27" s="402">
        <v>0</v>
      </c>
    </row>
    <row r="28" spans="1:13">
      <c r="A28" s="710"/>
      <c r="B28" s="711"/>
      <c r="C28" s="725"/>
      <c r="D28" s="725"/>
      <c r="E28" s="725"/>
      <c r="F28" s="403" t="s">
        <v>15</v>
      </c>
      <c r="G28" s="400">
        <f t="shared" si="0"/>
        <v>23</v>
      </c>
      <c r="H28" s="402">
        <v>0</v>
      </c>
      <c r="I28" s="402">
        <v>0</v>
      </c>
      <c r="J28" s="401">
        <v>0</v>
      </c>
      <c r="K28" s="402">
        <v>0</v>
      </c>
      <c r="L28" s="402">
        <v>0</v>
      </c>
      <c r="M28" s="402">
        <v>0</v>
      </c>
    </row>
    <row r="29" spans="1:13">
      <c r="A29" s="710"/>
      <c r="B29" s="711"/>
      <c r="C29" s="725"/>
      <c r="D29" s="725"/>
      <c r="E29" s="703" t="s">
        <v>219</v>
      </c>
      <c r="F29" s="704"/>
      <c r="G29" s="400">
        <f t="shared" si="0"/>
        <v>24</v>
      </c>
      <c r="H29" s="402">
        <v>7762</v>
      </c>
      <c r="I29" s="402">
        <v>7762</v>
      </c>
      <c r="J29" s="401">
        <v>3620</v>
      </c>
      <c r="K29" s="402">
        <v>3620</v>
      </c>
      <c r="L29" s="402">
        <v>11382</v>
      </c>
      <c r="M29" s="402">
        <v>11382</v>
      </c>
    </row>
    <row r="30" spans="1:13">
      <c r="A30" s="710"/>
      <c r="B30" s="711"/>
      <c r="C30" s="725"/>
      <c r="D30" s="725"/>
      <c r="E30" s="725" t="s">
        <v>12</v>
      </c>
      <c r="F30" s="403" t="s">
        <v>14</v>
      </c>
      <c r="G30" s="400">
        <f t="shared" si="0"/>
        <v>25</v>
      </c>
      <c r="H30" s="402">
        <v>4525</v>
      </c>
      <c r="I30" s="402">
        <v>4525</v>
      </c>
      <c r="J30" s="401">
        <v>0</v>
      </c>
      <c r="K30" s="402">
        <v>0</v>
      </c>
      <c r="L30" s="402">
        <v>4525</v>
      </c>
      <c r="M30" s="402">
        <v>4525</v>
      </c>
    </row>
    <row r="31" spans="1:13">
      <c r="A31" s="712"/>
      <c r="B31" s="713"/>
      <c r="C31" s="725"/>
      <c r="D31" s="725"/>
      <c r="E31" s="725"/>
      <c r="F31" s="403" t="s">
        <v>15</v>
      </c>
      <c r="G31" s="400">
        <f t="shared" si="0"/>
        <v>26</v>
      </c>
      <c r="H31" s="402">
        <v>3237</v>
      </c>
      <c r="I31" s="402">
        <v>3237</v>
      </c>
      <c r="J31" s="401">
        <v>3620</v>
      </c>
      <c r="K31" s="402">
        <v>3620</v>
      </c>
      <c r="L31" s="402">
        <v>6857</v>
      </c>
      <c r="M31" s="402">
        <v>6857</v>
      </c>
    </row>
    <row r="32" spans="1:13">
      <c r="A32" s="399"/>
      <c r="B32" s="706" t="s">
        <v>220</v>
      </c>
      <c r="C32" s="706"/>
      <c r="D32" s="706" t="s">
        <v>5</v>
      </c>
      <c r="E32" s="706" t="s">
        <v>13</v>
      </c>
      <c r="F32" s="707"/>
      <c r="G32" s="396">
        <f>G31+1</f>
        <v>27</v>
      </c>
      <c r="H32" s="397">
        <v>6791</v>
      </c>
      <c r="I32" s="397">
        <v>6791</v>
      </c>
      <c r="J32" s="398">
        <v>0</v>
      </c>
      <c r="K32" s="397">
        <v>0</v>
      </c>
      <c r="L32" s="397">
        <v>6791</v>
      </c>
      <c r="M32" s="397">
        <v>6791</v>
      </c>
    </row>
    <row r="33" spans="1:13">
      <c r="A33" s="725" t="s">
        <v>12</v>
      </c>
      <c r="B33" s="725"/>
      <c r="C33" s="726" t="s">
        <v>14</v>
      </c>
      <c r="D33" s="726"/>
      <c r="E33" s="726"/>
      <c r="F33" s="704"/>
      <c r="G33" s="400">
        <f>G32+1</f>
        <v>28</v>
      </c>
      <c r="H33" s="402">
        <v>6791</v>
      </c>
      <c r="I33" s="402">
        <v>6791</v>
      </c>
      <c r="J33" s="401">
        <v>0</v>
      </c>
      <c r="K33" s="402">
        <v>0</v>
      </c>
      <c r="L33" s="402">
        <v>6791</v>
      </c>
      <c r="M33" s="402">
        <v>6791</v>
      </c>
    </row>
    <row r="34" spans="1:13">
      <c r="A34" s="725"/>
      <c r="B34" s="725"/>
      <c r="C34" s="726" t="s">
        <v>15</v>
      </c>
      <c r="D34" s="726"/>
      <c r="E34" s="726"/>
      <c r="F34" s="704"/>
      <c r="G34" s="400">
        <f t="shared" si="0"/>
        <v>29</v>
      </c>
      <c r="H34" s="402">
        <v>0</v>
      </c>
      <c r="I34" s="402">
        <v>0</v>
      </c>
      <c r="J34" s="401">
        <v>0</v>
      </c>
      <c r="K34" s="402">
        <v>0</v>
      </c>
      <c r="L34" s="402">
        <v>0</v>
      </c>
      <c r="M34" s="402">
        <v>0</v>
      </c>
    </row>
    <row r="35" spans="1:13">
      <c r="A35" s="727"/>
      <c r="B35" s="727"/>
      <c r="C35" s="727"/>
      <c r="D35" s="727"/>
      <c r="E35" s="727"/>
      <c r="F35" s="727"/>
      <c r="G35" s="727"/>
      <c r="H35" s="727"/>
      <c r="I35" s="727"/>
      <c r="J35" s="727"/>
      <c r="K35" s="727"/>
      <c r="L35" s="727"/>
      <c r="M35" s="727"/>
    </row>
    <row r="36" spans="1:13">
      <c r="A36" s="728" t="s">
        <v>221</v>
      </c>
      <c r="B36" s="728"/>
      <c r="C36" s="728"/>
      <c r="D36" s="728"/>
      <c r="E36" s="728"/>
      <c r="F36" s="728"/>
      <c r="G36" s="174">
        <f>G34+1</f>
        <v>30</v>
      </c>
      <c r="H36" s="397">
        <f t="shared" ref="H36:M36" si="1">+H37+H42</f>
        <v>411744</v>
      </c>
      <c r="I36" s="397">
        <f t="shared" si="1"/>
        <v>411647</v>
      </c>
      <c r="J36" s="398">
        <f t="shared" si="1"/>
        <v>46823</v>
      </c>
      <c r="K36" s="397">
        <f t="shared" si="1"/>
        <v>46823</v>
      </c>
      <c r="L36" s="397">
        <f t="shared" si="1"/>
        <v>458567</v>
      </c>
      <c r="M36" s="397">
        <f t="shared" si="1"/>
        <v>458470</v>
      </c>
    </row>
    <row r="37" spans="1:13">
      <c r="A37" s="708" t="s">
        <v>12</v>
      </c>
      <c r="B37" s="709"/>
      <c r="C37" s="714" t="s">
        <v>222</v>
      </c>
      <c r="D37" s="715"/>
      <c r="E37" s="715"/>
      <c r="F37" s="716"/>
      <c r="G37" s="174">
        <f t="shared" ref="G37:G55" si="2">G36+1</f>
        <v>31</v>
      </c>
      <c r="H37" s="397">
        <f t="shared" ref="H37:M37" si="3">+H38+H39+H40+H41</f>
        <v>298683</v>
      </c>
      <c r="I37" s="397">
        <f t="shared" si="3"/>
        <v>298646</v>
      </c>
      <c r="J37" s="398">
        <f t="shared" si="3"/>
        <v>37959</v>
      </c>
      <c r="K37" s="397">
        <f t="shared" si="3"/>
        <v>37959</v>
      </c>
      <c r="L37" s="397">
        <f t="shared" si="3"/>
        <v>336642</v>
      </c>
      <c r="M37" s="397">
        <f t="shared" si="3"/>
        <v>336605</v>
      </c>
    </row>
    <row r="38" spans="1:13">
      <c r="A38" s="710"/>
      <c r="B38" s="711"/>
      <c r="C38" s="725" t="s">
        <v>12</v>
      </c>
      <c r="D38" s="725"/>
      <c r="E38" s="717" t="s">
        <v>223</v>
      </c>
      <c r="F38" s="718"/>
      <c r="G38" s="175">
        <f t="shared" si="2"/>
        <v>32</v>
      </c>
      <c r="H38" s="402">
        <f t="shared" ref="H38:M38" si="4">+H10+H13</f>
        <v>287277</v>
      </c>
      <c r="I38" s="402">
        <f t="shared" si="4"/>
        <v>287240</v>
      </c>
      <c r="J38" s="401">
        <f t="shared" si="4"/>
        <v>37959</v>
      </c>
      <c r="K38" s="402">
        <f t="shared" si="4"/>
        <v>37959</v>
      </c>
      <c r="L38" s="402">
        <f t="shared" si="4"/>
        <v>325236</v>
      </c>
      <c r="M38" s="402">
        <f t="shared" si="4"/>
        <v>325199</v>
      </c>
    </row>
    <row r="39" spans="1:13">
      <c r="A39" s="710"/>
      <c r="B39" s="711"/>
      <c r="C39" s="725"/>
      <c r="D39" s="725"/>
      <c r="E39" s="717" t="s">
        <v>224</v>
      </c>
      <c r="F39" s="718"/>
      <c r="G39" s="175">
        <f t="shared" si="2"/>
        <v>33</v>
      </c>
      <c r="H39" s="402">
        <f t="shared" ref="H39:M39" si="5">+H20+H23</f>
        <v>90</v>
      </c>
      <c r="I39" s="402">
        <f t="shared" si="5"/>
        <v>90</v>
      </c>
      <c r="J39" s="401">
        <f t="shared" si="5"/>
        <v>0</v>
      </c>
      <c r="K39" s="402">
        <f t="shared" si="5"/>
        <v>0</v>
      </c>
      <c r="L39" s="402">
        <f t="shared" si="5"/>
        <v>90</v>
      </c>
      <c r="M39" s="402">
        <f t="shared" si="5"/>
        <v>90</v>
      </c>
    </row>
    <row r="40" spans="1:13">
      <c r="A40" s="710"/>
      <c r="B40" s="711"/>
      <c r="C40" s="725"/>
      <c r="D40" s="725"/>
      <c r="E40" s="717" t="s">
        <v>225</v>
      </c>
      <c r="F40" s="718"/>
      <c r="G40" s="175">
        <f t="shared" si="2"/>
        <v>34</v>
      </c>
      <c r="H40" s="402">
        <f t="shared" ref="H40:M40" si="6">+H27+H30</f>
        <v>4525</v>
      </c>
      <c r="I40" s="402">
        <f t="shared" si="6"/>
        <v>4525</v>
      </c>
      <c r="J40" s="401">
        <f t="shared" si="6"/>
        <v>0</v>
      </c>
      <c r="K40" s="402">
        <f t="shared" si="6"/>
        <v>0</v>
      </c>
      <c r="L40" s="402">
        <f t="shared" si="6"/>
        <v>4525</v>
      </c>
      <c r="M40" s="402">
        <f t="shared" si="6"/>
        <v>4525</v>
      </c>
    </row>
    <row r="41" spans="1:13">
      <c r="A41" s="710"/>
      <c r="B41" s="711"/>
      <c r="C41" s="725"/>
      <c r="D41" s="725"/>
      <c r="E41" s="703" t="s">
        <v>226</v>
      </c>
      <c r="F41" s="704"/>
      <c r="G41" s="175">
        <f t="shared" si="2"/>
        <v>35</v>
      </c>
      <c r="H41" s="402">
        <f t="shared" ref="H41:M41" si="7">+H33</f>
        <v>6791</v>
      </c>
      <c r="I41" s="402">
        <f t="shared" si="7"/>
        <v>6791</v>
      </c>
      <c r="J41" s="401">
        <f t="shared" si="7"/>
        <v>0</v>
      </c>
      <c r="K41" s="402">
        <f t="shared" si="7"/>
        <v>0</v>
      </c>
      <c r="L41" s="402">
        <f t="shared" si="7"/>
        <v>6791</v>
      </c>
      <c r="M41" s="402">
        <f t="shared" si="7"/>
        <v>6791</v>
      </c>
    </row>
    <row r="42" spans="1:13">
      <c r="A42" s="710"/>
      <c r="B42" s="711"/>
      <c r="C42" s="714" t="s">
        <v>227</v>
      </c>
      <c r="D42" s="715"/>
      <c r="E42" s="715"/>
      <c r="F42" s="716"/>
      <c r="G42" s="174">
        <f t="shared" si="2"/>
        <v>36</v>
      </c>
      <c r="H42" s="397">
        <f t="shared" ref="H42:M42" si="8">+H43+H44+H45+H46</f>
        <v>113061</v>
      </c>
      <c r="I42" s="397">
        <f t="shared" si="8"/>
        <v>113001</v>
      </c>
      <c r="J42" s="398">
        <f t="shared" si="8"/>
        <v>8864</v>
      </c>
      <c r="K42" s="397">
        <f t="shared" si="8"/>
        <v>8864</v>
      </c>
      <c r="L42" s="397">
        <f t="shared" si="8"/>
        <v>121925</v>
      </c>
      <c r="M42" s="397">
        <f t="shared" si="8"/>
        <v>121865</v>
      </c>
    </row>
    <row r="43" spans="1:13">
      <c r="A43" s="710"/>
      <c r="B43" s="711"/>
      <c r="C43" s="719" t="s">
        <v>12</v>
      </c>
      <c r="D43" s="720"/>
      <c r="E43" s="717" t="s">
        <v>228</v>
      </c>
      <c r="F43" s="718"/>
      <c r="G43" s="175">
        <f t="shared" si="2"/>
        <v>37</v>
      </c>
      <c r="H43" s="402">
        <f t="shared" ref="H43:M43" si="9">+H11+H17</f>
        <v>101823</v>
      </c>
      <c r="I43" s="402">
        <f t="shared" si="9"/>
        <v>101823</v>
      </c>
      <c r="J43" s="401">
        <f t="shared" si="9"/>
        <v>5244</v>
      </c>
      <c r="K43" s="402">
        <f t="shared" si="9"/>
        <v>5244</v>
      </c>
      <c r="L43" s="402">
        <f t="shared" si="9"/>
        <v>107067</v>
      </c>
      <c r="M43" s="402">
        <f t="shared" si="9"/>
        <v>107067</v>
      </c>
    </row>
    <row r="44" spans="1:13">
      <c r="A44" s="710"/>
      <c r="B44" s="711"/>
      <c r="C44" s="721"/>
      <c r="D44" s="722"/>
      <c r="E44" s="717" t="s">
        <v>229</v>
      </c>
      <c r="F44" s="718"/>
      <c r="G44" s="175">
        <f t="shared" si="2"/>
        <v>38</v>
      </c>
      <c r="H44" s="402">
        <f t="shared" ref="H44:M44" si="10">+H21+H24</f>
        <v>8001</v>
      </c>
      <c r="I44" s="402">
        <f t="shared" si="10"/>
        <v>7941</v>
      </c>
      <c r="J44" s="401">
        <f t="shared" si="10"/>
        <v>0</v>
      </c>
      <c r="K44" s="402">
        <f t="shared" si="10"/>
        <v>0</v>
      </c>
      <c r="L44" s="402">
        <f t="shared" si="10"/>
        <v>8001</v>
      </c>
      <c r="M44" s="402">
        <f t="shared" si="10"/>
        <v>7941</v>
      </c>
    </row>
    <row r="45" spans="1:13">
      <c r="A45" s="710"/>
      <c r="B45" s="711"/>
      <c r="C45" s="721"/>
      <c r="D45" s="722"/>
      <c r="E45" s="717" t="s">
        <v>230</v>
      </c>
      <c r="F45" s="718"/>
      <c r="G45" s="175">
        <f t="shared" si="2"/>
        <v>39</v>
      </c>
      <c r="H45" s="402">
        <f t="shared" ref="H45:M45" si="11">+H28+H31</f>
        <v>3237</v>
      </c>
      <c r="I45" s="402">
        <f t="shared" si="11"/>
        <v>3237</v>
      </c>
      <c r="J45" s="401">
        <f t="shared" si="11"/>
        <v>3620</v>
      </c>
      <c r="K45" s="402">
        <f t="shared" si="11"/>
        <v>3620</v>
      </c>
      <c r="L45" s="402">
        <f t="shared" si="11"/>
        <v>6857</v>
      </c>
      <c r="M45" s="402">
        <f t="shared" si="11"/>
        <v>6857</v>
      </c>
    </row>
    <row r="46" spans="1:13">
      <c r="A46" s="712"/>
      <c r="B46" s="713"/>
      <c r="C46" s="723"/>
      <c r="D46" s="724"/>
      <c r="E46" s="703" t="s">
        <v>231</v>
      </c>
      <c r="F46" s="704"/>
      <c r="G46" s="175">
        <f t="shared" si="2"/>
        <v>40</v>
      </c>
      <c r="H46" s="402">
        <f t="shared" ref="H46:M46" si="12">+H34</f>
        <v>0</v>
      </c>
      <c r="I46" s="402">
        <f t="shared" si="12"/>
        <v>0</v>
      </c>
      <c r="J46" s="401">
        <f t="shared" si="12"/>
        <v>0</v>
      </c>
      <c r="K46" s="402">
        <f t="shared" si="12"/>
        <v>0</v>
      </c>
      <c r="L46" s="402">
        <f t="shared" si="12"/>
        <v>0</v>
      </c>
      <c r="M46" s="402">
        <f t="shared" si="12"/>
        <v>0</v>
      </c>
    </row>
    <row r="47" spans="1:13">
      <c r="A47" s="705" t="s">
        <v>232</v>
      </c>
      <c r="B47" s="706"/>
      <c r="C47" s="706"/>
      <c r="D47" s="706"/>
      <c r="E47" s="706"/>
      <c r="F47" s="707"/>
      <c r="G47" s="174">
        <f t="shared" si="2"/>
        <v>41</v>
      </c>
      <c r="H47" s="397">
        <f t="shared" ref="H47:M47" si="13">+H48+H52</f>
        <v>411744</v>
      </c>
      <c r="I47" s="397">
        <f t="shared" si="13"/>
        <v>411647</v>
      </c>
      <c r="J47" s="398">
        <f t="shared" si="13"/>
        <v>46823</v>
      </c>
      <c r="K47" s="397">
        <f t="shared" si="13"/>
        <v>46823</v>
      </c>
      <c r="L47" s="397">
        <f t="shared" si="13"/>
        <v>458567</v>
      </c>
      <c r="M47" s="397">
        <f t="shared" si="13"/>
        <v>458470</v>
      </c>
    </row>
    <row r="48" spans="1:13">
      <c r="A48" s="708" t="s">
        <v>12</v>
      </c>
      <c r="B48" s="709"/>
      <c r="C48" s="714" t="s">
        <v>233</v>
      </c>
      <c r="D48" s="715"/>
      <c r="E48" s="715"/>
      <c r="F48" s="716"/>
      <c r="G48" s="174">
        <f t="shared" si="2"/>
        <v>42</v>
      </c>
      <c r="H48" s="397">
        <f t="shared" ref="H48:M48" si="14">+H49+H50+H51</f>
        <v>298683</v>
      </c>
      <c r="I48" s="397">
        <f t="shared" si="14"/>
        <v>298646</v>
      </c>
      <c r="J48" s="398">
        <f t="shared" si="14"/>
        <v>37959</v>
      </c>
      <c r="K48" s="397">
        <f t="shared" si="14"/>
        <v>37959</v>
      </c>
      <c r="L48" s="397">
        <f t="shared" si="14"/>
        <v>336642</v>
      </c>
      <c r="M48" s="397">
        <f t="shared" si="14"/>
        <v>336605</v>
      </c>
    </row>
    <row r="49" spans="1:13">
      <c r="A49" s="710"/>
      <c r="B49" s="711"/>
      <c r="C49" s="708" t="s">
        <v>12</v>
      </c>
      <c r="D49" s="709"/>
      <c r="E49" s="703" t="s">
        <v>234</v>
      </c>
      <c r="F49" s="704"/>
      <c r="G49" s="175">
        <f t="shared" si="2"/>
        <v>43</v>
      </c>
      <c r="H49" s="402">
        <f t="shared" ref="H49:M49" si="15">+H10+H20+H27</f>
        <v>0</v>
      </c>
      <c r="I49" s="402">
        <f t="shared" si="15"/>
        <v>0</v>
      </c>
      <c r="J49" s="401">
        <f t="shared" si="15"/>
        <v>0</v>
      </c>
      <c r="K49" s="402">
        <f t="shared" si="15"/>
        <v>0</v>
      </c>
      <c r="L49" s="402">
        <f t="shared" si="15"/>
        <v>0</v>
      </c>
      <c r="M49" s="402">
        <f t="shared" si="15"/>
        <v>0</v>
      </c>
    </row>
    <row r="50" spans="1:13">
      <c r="A50" s="710"/>
      <c r="B50" s="711"/>
      <c r="C50" s="710"/>
      <c r="D50" s="711"/>
      <c r="E50" s="703" t="s">
        <v>235</v>
      </c>
      <c r="F50" s="704"/>
      <c r="G50" s="175">
        <f t="shared" si="2"/>
        <v>44</v>
      </c>
      <c r="H50" s="402">
        <f t="shared" ref="H50:M50" si="16">+H13+H23+H30</f>
        <v>291892</v>
      </c>
      <c r="I50" s="402">
        <f t="shared" si="16"/>
        <v>291855</v>
      </c>
      <c r="J50" s="401">
        <f t="shared" si="16"/>
        <v>37959</v>
      </c>
      <c r="K50" s="402">
        <f t="shared" si="16"/>
        <v>37959</v>
      </c>
      <c r="L50" s="402">
        <f t="shared" si="16"/>
        <v>329851</v>
      </c>
      <c r="M50" s="402">
        <f t="shared" si="16"/>
        <v>329814</v>
      </c>
    </row>
    <row r="51" spans="1:13">
      <c r="A51" s="710"/>
      <c r="B51" s="711"/>
      <c r="C51" s="712"/>
      <c r="D51" s="713"/>
      <c r="E51" s="703" t="s">
        <v>226</v>
      </c>
      <c r="F51" s="704"/>
      <c r="G51" s="175">
        <f t="shared" si="2"/>
        <v>45</v>
      </c>
      <c r="H51" s="402">
        <f t="shared" ref="H51:M51" si="17">+H33</f>
        <v>6791</v>
      </c>
      <c r="I51" s="402">
        <f t="shared" si="17"/>
        <v>6791</v>
      </c>
      <c r="J51" s="401">
        <f t="shared" si="17"/>
        <v>0</v>
      </c>
      <c r="K51" s="402">
        <f t="shared" si="17"/>
        <v>0</v>
      </c>
      <c r="L51" s="402">
        <f t="shared" si="17"/>
        <v>6791</v>
      </c>
      <c r="M51" s="402">
        <f t="shared" si="17"/>
        <v>6791</v>
      </c>
    </row>
    <row r="52" spans="1:13">
      <c r="A52" s="710"/>
      <c r="B52" s="711"/>
      <c r="C52" s="714" t="s">
        <v>236</v>
      </c>
      <c r="D52" s="715"/>
      <c r="E52" s="715"/>
      <c r="F52" s="716"/>
      <c r="G52" s="174">
        <f t="shared" si="2"/>
        <v>46</v>
      </c>
      <c r="H52" s="397">
        <f t="shared" ref="H52:M52" si="18">+H53+H54+H55</f>
        <v>113061</v>
      </c>
      <c r="I52" s="397">
        <f t="shared" si="18"/>
        <v>113001</v>
      </c>
      <c r="J52" s="398">
        <f t="shared" si="18"/>
        <v>8864</v>
      </c>
      <c r="K52" s="397">
        <f t="shared" si="18"/>
        <v>8864</v>
      </c>
      <c r="L52" s="397">
        <f t="shared" si="18"/>
        <v>121925</v>
      </c>
      <c r="M52" s="397">
        <f t="shared" si="18"/>
        <v>121865</v>
      </c>
    </row>
    <row r="53" spans="1:13">
      <c r="A53" s="710"/>
      <c r="B53" s="711"/>
      <c r="C53" s="708" t="s">
        <v>12</v>
      </c>
      <c r="D53" s="709"/>
      <c r="E53" s="703" t="s">
        <v>237</v>
      </c>
      <c r="F53" s="704"/>
      <c r="G53" s="175">
        <f t="shared" si="2"/>
        <v>47</v>
      </c>
      <c r="H53" s="402">
        <f t="shared" ref="H53:M53" si="19">+H11+H21+H28</f>
        <v>29887</v>
      </c>
      <c r="I53" s="402">
        <f t="shared" si="19"/>
        <v>29887</v>
      </c>
      <c r="J53" s="401">
        <f t="shared" si="19"/>
        <v>5244</v>
      </c>
      <c r="K53" s="402">
        <f t="shared" si="19"/>
        <v>5244</v>
      </c>
      <c r="L53" s="402">
        <f t="shared" si="19"/>
        <v>35131</v>
      </c>
      <c r="M53" s="402">
        <f t="shared" si="19"/>
        <v>35131</v>
      </c>
    </row>
    <row r="54" spans="1:13">
      <c r="A54" s="710"/>
      <c r="B54" s="711"/>
      <c r="C54" s="710"/>
      <c r="D54" s="711"/>
      <c r="E54" s="703" t="s">
        <v>238</v>
      </c>
      <c r="F54" s="704"/>
      <c r="G54" s="175">
        <f t="shared" si="2"/>
        <v>48</v>
      </c>
      <c r="H54" s="402">
        <f t="shared" ref="H54:M54" si="20">+H17+H24+H31</f>
        <v>83174</v>
      </c>
      <c r="I54" s="402">
        <f t="shared" si="20"/>
        <v>83114</v>
      </c>
      <c r="J54" s="401">
        <f t="shared" si="20"/>
        <v>3620</v>
      </c>
      <c r="K54" s="402">
        <f t="shared" si="20"/>
        <v>3620</v>
      </c>
      <c r="L54" s="402">
        <f t="shared" si="20"/>
        <v>86794</v>
      </c>
      <c r="M54" s="402">
        <f t="shared" si="20"/>
        <v>86734</v>
      </c>
    </row>
    <row r="55" spans="1:13">
      <c r="A55" s="712"/>
      <c r="B55" s="713"/>
      <c r="C55" s="712"/>
      <c r="D55" s="713"/>
      <c r="E55" s="703" t="s">
        <v>231</v>
      </c>
      <c r="F55" s="704"/>
      <c r="G55" s="175">
        <f t="shared" si="2"/>
        <v>49</v>
      </c>
      <c r="H55" s="402">
        <f t="shared" ref="H55:M55" si="21">+H34</f>
        <v>0</v>
      </c>
      <c r="I55" s="402">
        <f t="shared" si="21"/>
        <v>0</v>
      </c>
      <c r="J55" s="401">
        <f t="shared" si="21"/>
        <v>0</v>
      </c>
      <c r="K55" s="402">
        <f t="shared" si="21"/>
        <v>0</v>
      </c>
      <c r="L55" s="402">
        <f t="shared" si="21"/>
        <v>0</v>
      </c>
      <c r="M55" s="402">
        <f t="shared" si="21"/>
        <v>0</v>
      </c>
    </row>
  </sheetData>
  <mergeCells count="58">
    <mergeCell ref="A1:K1"/>
    <mergeCell ref="A3:F5"/>
    <mergeCell ref="G3:G5"/>
    <mergeCell ref="H3:I3"/>
    <mergeCell ref="J3:K3"/>
    <mergeCell ref="L3:M3"/>
    <mergeCell ref="A6:F6"/>
    <mergeCell ref="B7:F7"/>
    <mergeCell ref="A8:B31"/>
    <mergeCell ref="C8:F8"/>
    <mergeCell ref="C9:D17"/>
    <mergeCell ref="E9:F9"/>
    <mergeCell ref="E10:E11"/>
    <mergeCell ref="E12:F12"/>
    <mergeCell ref="E13:E17"/>
    <mergeCell ref="C18:F18"/>
    <mergeCell ref="C19:D24"/>
    <mergeCell ref="E19:F19"/>
    <mergeCell ref="E20:E21"/>
    <mergeCell ref="E22:F22"/>
    <mergeCell ref="E23:E24"/>
    <mergeCell ref="C25:F25"/>
    <mergeCell ref="C26:D31"/>
    <mergeCell ref="E26:F26"/>
    <mergeCell ref="E27:E28"/>
    <mergeCell ref="E29:F29"/>
    <mergeCell ref="E30:E31"/>
    <mergeCell ref="B32:F32"/>
    <mergeCell ref="A33:B34"/>
    <mergeCell ref="C33:F33"/>
    <mergeCell ref="C34:F34"/>
    <mergeCell ref="A35:M35"/>
    <mergeCell ref="A36:F36"/>
    <mergeCell ref="A37:B46"/>
    <mergeCell ref="C37:F37"/>
    <mergeCell ref="C38:D41"/>
    <mergeCell ref="E38:F38"/>
    <mergeCell ref="E39:F39"/>
    <mergeCell ref="C53:D55"/>
    <mergeCell ref="E53:F53"/>
    <mergeCell ref="E40:F40"/>
    <mergeCell ref="E41:F41"/>
    <mergeCell ref="C42:F42"/>
    <mergeCell ref="C43:D46"/>
    <mergeCell ref="E43:F43"/>
    <mergeCell ref="E44:F44"/>
    <mergeCell ref="E45:F45"/>
    <mergeCell ref="E46:F46"/>
    <mergeCell ref="E54:F54"/>
    <mergeCell ref="E55:F55"/>
    <mergeCell ref="A47:F47"/>
    <mergeCell ref="A48:B55"/>
    <mergeCell ref="C48:F48"/>
    <mergeCell ref="C49:D51"/>
    <mergeCell ref="E49:F49"/>
    <mergeCell ref="E50:F50"/>
    <mergeCell ref="E51:F51"/>
    <mergeCell ref="C52:F5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9" width="14.28515625" bestFit="1" customWidth="1"/>
    <col min="10" max="11" width="12.7109375" bestFit="1" customWidth="1"/>
    <col min="12" max="13" width="14.28515625" bestFit="1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406" t="s">
        <v>239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v>3356401.91127</v>
      </c>
      <c r="I6" s="70">
        <v>3357294.0477099996</v>
      </c>
      <c r="J6" s="69">
        <v>594078.81039999996</v>
      </c>
      <c r="K6" s="70">
        <v>164542.07588000002</v>
      </c>
      <c r="L6" s="69">
        <v>3950480.7216699999</v>
      </c>
      <c r="M6" s="71">
        <v>3521836.1235899995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v>3274876.3402300002</v>
      </c>
      <c r="I7" s="73">
        <v>3275768.4766699998</v>
      </c>
      <c r="J7" s="72">
        <v>588626.53118999989</v>
      </c>
      <c r="K7" s="73">
        <v>159089.79667000001</v>
      </c>
      <c r="L7" s="72">
        <v>3863502.8714200002</v>
      </c>
      <c r="M7" s="74">
        <v>3434858.2733399998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0">G7+1</f>
        <v>3</v>
      </c>
      <c r="H8" s="75">
        <v>2706677.0622799997</v>
      </c>
      <c r="I8" s="76">
        <v>2705899.6193599994</v>
      </c>
      <c r="J8" s="75">
        <v>588046.53118999989</v>
      </c>
      <c r="K8" s="76">
        <v>158509.79667000001</v>
      </c>
      <c r="L8" s="75">
        <v>3294723.5934699997</v>
      </c>
      <c r="M8" s="77">
        <v>2864409.41603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0"/>
        <v>4</v>
      </c>
      <c r="H9" s="78">
        <v>151124.33796</v>
      </c>
      <c r="I9" s="79">
        <v>151124.33796</v>
      </c>
      <c r="J9" s="78">
        <v>409385.71296999999</v>
      </c>
      <c r="K9" s="79">
        <v>0</v>
      </c>
      <c r="L9" s="78">
        <v>560510.05092999991</v>
      </c>
      <c r="M9" s="80">
        <v>151124.33796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0"/>
        <v>5</v>
      </c>
      <c r="H10" s="81">
        <v>148501.93513</v>
      </c>
      <c r="I10" s="82">
        <v>148501.93513</v>
      </c>
      <c r="J10" s="81">
        <v>409385.71296999999</v>
      </c>
      <c r="K10" s="82">
        <v>0</v>
      </c>
      <c r="L10" s="81">
        <v>557887.64809999987</v>
      </c>
      <c r="M10" s="83">
        <v>148501.93513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0"/>
        <v>6</v>
      </c>
      <c r="H11" s="81">
        <v>2622.40283</v>
      </c>
      <c r="I11" s="82">
        <v>2622.40283</v>
      </c>
      <c r="J11" s="81">
        <v>0</v>
      </c>
      <c r="K11" s="82">
        <v>0</v>
      </c>
      <c r="L11" s="81">
        <v>2622.40283</v>
      </c>
      <c r="M11" s="83">
        <v>2622.40283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v>2555552.7243199996</v>
      </c>
      <c r="I12" s="79">
        <v>2554775.2813999997</v>
      </c>
      <c r="J12" s="78">
        <v>178660.81821999999</v>
      </c>
      <c r="K12" s="79">
        <v>158509.79667000001</v>
      </c>
      <c r="L12" s="78">
        <v>2734213.5425399998</v>
      </c>
      <c r="M12" s="80">
        <v>2713285.0780699998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0"/>
        <v>8</v>
      </c>
      <c r="H13" s="81">
        <v>1673948.0473299997</v>
      </c>
      <c r="I13" s="82">
        <v>1673429.2731399997</v>
      </c>
      <c r="J13" s="81">
        <v>178615.81821999999</v>
      </c>
      <c r="K13" s="82">
        <v>158464.79667000001</v>
      </c>
      <c r="L13" s="81">
        <v>1852563.8655499998</v>
      </c>
      <c r="M13" s="83">
        <v>1831894.0698099998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0"/>
        <v>9</v>
      </c>
      <c r="H14" s="81">
        <v>1638657.7701499995</v>
      </c>
      <c r="I14" s="82">
        <v>1638657.7701499995</v>
      </c>
      <c r="J14" s="81">
        <v>25001</v>
      </c>
      <c r="K14" s="82">
        <v>25001</v>
      </c>
      <c r="L14" s="81">
        <v>1663658.7701499995</v>
      </c>
      <c r="M14" s="83">
        <v>1663658.7701499995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0"/>
        <v>10</v>
      </c>
      <c r="H15" s="81">
        <v>3465.6761799999995</v>
      </c>
      <c r="I15" s="82">
        <v>2946.9019900000003</v>
      </c>
      <c r="J15" s="81">
        <v>148912.81821999999</v>
      </c>
      <c r="K15" s="82">
        <v>128761.79667</v>
      </c>
      <c r="L15" s="81">
        <v>152378.4944</v>
      </c>
      <c r="M15" s="83">
        <v>131708.69865999999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0"/>
        <v>11</v>
      </c>
      <c r="H16" s="81">
        <v>31824.600999999999</v>
      </c>
      <c r="I16" s="81">
        <v>31824.600999999999</v>
      </c>
      <c r="J16" s="81">
        <v>4702</v>
      </c>
      <c r="K16" s="81">
        <v>4702</v>
      </c>
      <c r="L16" s="81">
        <v>36526.601000000002</v>
      </c>
      <c r="M16" s="83">
        <v>36526.601000000002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0"/>
        <v>12</v>
      </c>
      <c r="H17" s="81">
        <v>881604.67699000007</v>
      </c>
      <c r="I17" s="82">
        <v>881346.00826000003</v>
      </c>
      <c r="J17" s="81">
        <v>45</v>
      </c>
      <c r="K17" s="82">
        <v>45</v>
      </c>
      <c r="L17" s="81">
        <v>881649.67699000007</v>
      </c>
      <c r="M17" s="83">
        <v>881391.00826000003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0"/>
        <v>13</v>
      </c>
      <c r="H18" s="75">
        <v>559686.04684000008</v>
      </c>
      <c r="I18" s="76">
        <v>558149.21958999999</v>
      </c>
      <c r="J18" s="75">
        <v>580</v>
      </c>
      <c r="K18" s="76">
        <v>580</v>
      </c>
      <c r="L18" s="75">
        <v>560266.04684000008</v>
      </c>
      <c r="M18" s="77">
        <v>558729.21958999999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0"/>
        <v>14</v>
      </c>
      <c r="H19" s="78">
        <v>0</v>
      </c>
      <c r="I19" s="79">
        <v>0</v>
      </c>
      <c r="J19" s="78">
        <v>0</v>
      </c>
      <c r="K19" s="79">
        <v>0</v>
      </c>
      <c r="L19" s="78">
        <v>0</v>
      </c>
      <c r="M19" s="80"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0"/>
        <v>15</v>
      </c>
      <c r="H20" s="81">
        <v>0</v>
      </c>
      <c r="I20" s="82">
        <v>0</v>
      </c>
      <c r="J20" s="81">
        <v>0</v>
      </c>
      <c r="K20" s="82">
        <v>0</v>
      </c>
      <c r="L20" s="81">
        <v>0</v>
      </c>
      <c r="M20" s="83"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0"/>
        <v>16</v>
      </c>
      <c r="H21" s="81">
        <v>0</v>
      </c>
      <c r="I21" s="82">
        <v>0</v>
      </c>
      <c r="J21" s="81">
        <v>0</v>
      </c>
      <c r="K21" s="82">
        <v>0</v>
      </c>
      <c r="L21" s="81">
        <v>0</v>
      </c>
      <c r="M21" s="83"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v>559686.04684000008</v>
      </c>
      <c r="I22" s="79">
        <v>558149.21958999999</v>
      </c>
      <c r="J22" s="78">
        <v>580</v>
      </c>
      <c r="K22" s="79">
        <v>580</v>
      </c>
      <c r="L22" s="78">
        <v>560266.04684000008</v>
      </c>
      <c r="M22" s="80">
        <v>558729.21958999999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0"/>
        <v>18</v>
      </c>
      <c r="H23" s="81">
        <v>670.39400000000001</v>
      </c>
      <c r="I23" s="82">
        <v>670.39400000000001</v>
      </c>
      <c r="J23" s="81">
        <v>0</v>
      </c>
      <c r="K23" s="82">
        <v>0</v>
      </c>
      <c r="L23" s="81">
        <v>670.39400000000001</v>
      </c>
      <c r="M23" s="83">
        <v>670.39400000000001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0"/>
        <v>19</v>
      </c>
      <c r="H24" s="81">
        <v>559015.65284</v>
      </c>
      <c r="I24" s="82">
        <v>557478.82559000002</v>
      </c>
      <c r="J24" s="81">
        <v>580</v>
      </c>
      <c r="K24" s="82">
        <v>580</v>
      </c>
      <c r="L24" s="81">
        <v>559595.65284</v>
      </c>
      <c r="M24" s="83">
        <v>558058.82559000002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0"/>
        <v>20</v>
      </c>
      <c r="H25" s="75">
        <v>8513.231109999997</v>
      </c>
      <c r="I25" s="76">
        <v>11719.637719999999</v>
      </c>
      <c r="J25" s="75">
        <v>0</v>
      </c>
      <c r="K25" s="76">
        <v>0</v>
      </c>
      <c r="L25" s="75">
        <v>8513.231109999997</v>
      </c>
      <c r="M25" s="77">
        <v>11719.637719999999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0"/>
        <v>21</v>
      </c>
      <c r="H26" s="78">
        <v>8444.5730099999982</v>
      </c>
      <c r="I26" s="79">
        <v>11650.97962</v>
      </c>
      <c r="J26" s="78">
        <v>0</v>
      </c>
      <c r="K26" s="79">
        <v>0</v>
      </c>
      <c r="L26" s="78">
        <v>8444.5730099999982</v>
      </c>
      <c r="M26" s="80">
        <v>11650.97962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0"/>
        <v>22</v>
      </c>
      <c r="H27" s="81">
        <v>8444.5730099999982</v>
      </c>
      <c r="I27" s="82">
        <v>11650.97962</v>
      </c>
      <c r="J27" s="81">
        <v>0</v>
      </c>
      <c r="K27" s="82">
        <v>0</v>
      </c>
      <c r="L27" s="81">
        <v>8444.5730099999982</v>
      </c>
      <c r="M27" s="83">
        <v>11650.97962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0"/>
        <v>23</v>
      </c>
      <c r="H28" s="81">
        <v>0</v>
      </c>
      <c r="I28" s="82">
        <v>0</v>
      </c>
      <c r="J28" s="81">
        <v>0</v>
      </c>
      <c r="K28" s="82">
        <v>0</v>
      </c>
      <c r="L28" s="81">
        <v>0</v>
      </c>
      <c r="M28" s="83"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0"/>
        <v>24</v>
      </c>
      <c r="H29" s="78">
        <v>68.658100000000005</v>
      </c>
      <c r="I29" s="79">
        <v>68.658100000000005</v>
      </c>
      <c r="J29" s="78">
        <v>0</v>
      </c>
      <c r="K29" s="79">
        <v>0</v>
      </c>
      <c r="L29" s="78">
        <v>68.658100000000005</v>
      </c>
      <c r="M29" s="80">
        <v>68.658100000000005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0"/>
        <v>25</v>
      </c>
      <c r="H30" s="81">
        <v>0</v>
      </c>
      <c r="I30" s="82">
        <v>0</v>
      </c>
      <c r="J30" s="81">
        <v>0</v>
      </c>
      <c r="K30" s="82">
        <v>0</v>
      </c>
      <c r="L30" s="81">
        <v>0</v>
      </c>
      <c r="M30" s="83">
        <v>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0"/>
        <v>26</v>
      </c>
      <c r="H31" s="81">
        <v>68.658100000000005</v>
      </c>
      <c r="I31" s="81">
        <v>68.658100000000005</v>
      </c>
      <c r="J31" s="81">
        <v>0</v>
      </c>
      <c r="K31" s="81">
        <v>0</v>
      </c>
      <c r="L31" s="81">
        <v>68.658100000000005</v>
      </c>
      <c r="M31" s="83">
        <v>68.658100000000005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v>81525.571039999995</v>
      </c>
      <c r="I32" s="73">
        <v>81525.571039999995</v>
      </c>
      <c r="J32" s="72">
        <v>5452.2792099999997</v>
      </c>
      <c r="K32" s="73">
        <v>5452.2792099999997</v>
      </c>
      <c r="L32" s="72">
        <v>86977.850250000003</v>
      </c>
      <c r="M32" s="74">
        <v>86977.850250000003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v>37339.40638</v>
      </c>
      <c r="I33" s="82">
        <v>37339.40638</v>
      </c>
      <c r="J33" s="81">
        <v>0</v>
      </c>
      <c r="K33" s="82">
        <v>0</v>
      </c>
      <c r="L33" s="81">
        <v>37339.40638</v>
      </c>
      <c r="M33" s="83">
        <v>37339.40638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0"/>
        <v>29</v>
      </c>
      <c r="H34" s="84">
        <v>44186.164659999995</v>
      </c>
      <c r="I34" s="85">
        <v>44186.164659999995</v>
      </c>
      <c r="J34" s="84">
        <v>5452.2792099999997</v>
      </c>
      <c r="K34" s="85">
        <v>5452.2792099999997</v>
      </c>
      <c r="L34" s="84">
        <v>49638.443869999996</v>
      </c>
      <c r="M34" s="86">
        <v>49638.443869999996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v>3356401.9112699996</v>
      </c>
      <c r="I36" s="70">
        <v>3357294.0477099996</v>
      </c>
      <c r="J36" s="69">
        <v>594078.81039999996</v>
      </c>
      <c r="K36" s="70">
        <v>164542.07588000002</v>
      </c>
      <c r="L36" s="69">
        <v>3950480.7216699999</v>
      </c>
      <c r="M36" s="71">
        <v>3521836.123589999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">G36+1</f>
        <v>31</v>
      </c>
      <c r="H37" s="78">
        <v>1868904.3558499997</v>
      </c>
      <c r="I37" s="79">
        <v>1871591.9882699994</v>
      </c>
      <c r="J37" s="78">
        <v>588001.53118999989</v>
      </c>
      <c r="K37" s="79">
        <v>158464.79667000001</v>
      </c>
      <c r="L37" s="78">
        <v>2456905.8870399999</v>
      </c>
      <c r="M37" s="80">
        <v>2030056.7849399997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"/>
        <v>32</v>
      </c>
      <c r="H38" s="81">
        <v>1822449.9824599996</v>
      </c>
      <c r="I38" s="82">
        <v>1821931.2082699996</v>
      </c>
      <c r="J38" s="81">
        <v>588001.53118999989</v>
      </c>
      <c r="K38" s="82">
        <v>158464.79667000001</v>
      </c>
      <c r="L38" s="81">
        <v>2410451.5136499996</v>
      </c>
      <c r="M38" s="83">
        <v>1980396.0049399997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"/>
        <v>33</v>
      </c>
      <c r="H39" s="81">
        <v>670.39400000000001</v>
      </c>
      <c r="I39" s="82">
        <v>670.39400000000001</v>
      </c>
      <c r="J39" s="81">
        <v>0</v>
      </c>
      <c r="K39" s="82">
        <v>0</v>
      </c>
      <c r="L39" s="81">
        <v>670.39400000000001</v>
      </c>
      <c r="M39" s="83">
        <v>670.39400000000001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"/>
        <v>34</v>
      </c>
      <c r="H40" s="81">
        <v>8444.5730099999982</v>
      </c>
      <c r="I40" s="82">
        <v>11650.97962</v>
      </c>
      <c r="J40" s="81">
        <v>0</v>
      </c>
      <c r="K40" s="82">
        <v>0</v>
      </c>
      <c r="L40" s="81">
        <v>8444.5730099999982</v>
      </c>
      <c r="M40" s="83">
        <v>11650.97962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"/>
        <v>35</v>
      </c>
      <c r="H41" s="81">
        <v>37339.40638</v>
      </c>
      <c r="I41" s="82">
        <v>37339.40638</v>
      </c>
      <c r="J41" s="81">
        <v>0</v>
      </c>
      <c r="K41" s="82">
        <v>0</v>
      </c>
      <c r="L41" s="81">
        <v>37339.40638</v>
      </c>
      <c r="M41" s="83">
        <v>37339.40638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"/>
        <v>36</v>
      </c>
      <c r="H42" s="78">
        <v>1487497.5554200001</v>
      </c>
      <c r="I42" s="79">
        <v>1485702.05944</v>
      </c>
      <c r="J42" s="78">
        <v>6077.2792099999997</v>
      </c>
      <c r="K42" s="79">
        <v>6077.2792099999997</v>
      </c>
      <c r="L42" s="78">
        <v>1493574.8346299999</v>
      </c>
      <c r="M42" s="80">
        <v>1491779.3386499998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"/>
        <v>37</v>
      </c>
      <c r="H43" s="81">
        <v>884227.0798200001</v>
      </c>
      <c r="I43" s="82">
        <v>883968.41109000007</v>
      </c>
      <c r="J43" s="81">
        <v>45</v>
      </c>
      <c r="K43" s="82">
        <v>45</v>
      </c>
      <c r="L43" s="81">
        <v>884272.0798200001</v>
      </c>
      <c r="M43" s="83">
        <v>884013.41109000007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"/>
        <v>38</v>
      </c>
      <c r="H44" s="81">
        <v>559015.65284</v>
      </c>
      <c r="I44" s="82">
        <v>557478.82559000002</v>
      </c>
      <c r="J44" s="81">
        <v>580</v>
      </c>
      <c r="K44" s="82">
        <v>580</v>
      </c>
      <c r="L44" s="81">
        <v>559595.65284</v>
      </c>
      <c r="M44" s="83">
        <v>558058.82559000002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"/>
        <v>39</v>
      </c>
      <c r="H45" s="81">
        <v>68.658100000000005</v>
      </c>
      <c r="I45" s="82">
        <v>68.658100000000005</v>
      </c>
      <c r="J45" s="81">
        <v>0</v>
      </c>
      <c r="K45" s="82">
        <v>0</v>
      </c>
      <c r="L45" s="81">
        <v>68.658100000000005</v>
      </c>
      <c r="M45" s="83">
        <v>68.658100000000005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"/>
        <v>40</v>
      </c>
      <c r="H46" s="81">
        <v>44186.164659999995</v>
      </c>
      <c r="I46" s="82">
        <v>44186.164659999995</v>
      </c>
      <c r="J46" s="81">
        <v>5452.2792099999997</v>
      </c>
      <c r="K46" s="82">
        <v>5452.2792099999997</v>
      </c>
      <c r="L46" s="81">
        <v>49638.443869999996</v>
      </c>
      <c r="M46" s="83">
        <v>49638.443869999996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"/>
        <v>41</v>
      </c>
      <c r="H47" s="87">
        <v>3356401.9112699996</v>
      </c>
      <c r="I47" s="88">
        <v>3357294.0477099996</v>
      </c>
      <c r="J47" s="87">
        <v>594078.81039999996</v>
      </c>
      <c r="K47" s="88">
        <v>164542.07588000002</v>
      </c>
      <c r="L47" s="87">
        <v>3950480.7216699994</v>
      </c>
      <c r="M47" s="89">
        <v>3521836.123589999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"/>
        <v>42</v>
      </c>
      <c r="H48" s="78">
        <v>1868904.3558499999</v>
      </c>
      <c r="I48" s="79">
        <v>1871591.9882699999</v>
      </c>
      <c r="J48" s="78">
        <v>588001.53118999989</v>
      </c>
      <c r="K48" s="79">
        <v>158464.79667000001</v>
      </c>
      <c r="L48" s="78">
        <v>2456905.8870399999</v>
      </c>
      <c r="M48" s="80">
        <v>2030056.7849399999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"/>
        <v>43</v>
      </c>
      <c r="H49" s="81">
        <v>156946.50813999999</v>
      </c>
      <c r="I49" s="82">
        <v>160152.91475</v>
      </c>
      <c r="J49" s="81">
        <v>409385.71296999999</v>
      </c>
      <c r="K49" s="82">
        <v>0</v>
      </c>
      <c r="L49" s="81">
        <v>566332.22110999993</v>
      </c>
      <c r="M49" s="83">
        <v>160152.91475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"/>
        <v>44</v>
      </c>
      <c r="H50" s="81">
        <v>1674618.4413299996</v>
      </c>
      <c r="I50" s="82">
        <v>1674099.6671399996</v>
      </c>
      <c r="J50" s="81">
        <v>178615.81821999999</v>
      </c>
      <c r="K50" s="82">
        <v>158464.79667000001</v>
      </c>
      <c r="L50" s="81">
        <v>1853234.2595499996</v>
      </c>
      <c r="M50" s="83">
        <v>1832564.4638099996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"/>
        <v>45</v>
      </c>
      <c r="H51" s="81">
        <v>37339.40638</v>
      </c>
      <c r="I51" s="82">
        <v>37339.40638</v>
      </c>
      <c r="J51" s="81">
        <v>0</v>
      </c>
      <c r="K51" s="82">
        <v>0</v>
      </c>
      <c r="L51" s="81">
        <v>37339.40638</v>
      </c>
      <c r="M51" s="83">
        <v>37339.40638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"/>
        <v>46</v>
      </c>
      <c r="H52" s="78">
        <v>1487497.5554199999</v>
      </c>
      <c r="I52" s="79">
        <v>1485702.0594399997</v>
      </c>
      <c r="J52" s="78">
        <v>6077.2792099999997</v>
      </c>
      <c r="K52" s="79">
        <v>6077.2792099999997</v>
      </c>
      <c r="L52" s="78">
        <v>1493574.8346299997</v>
      </c>
      <c r="M52" s="80">
        <v>1491779.3386499996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"/>
        <v>47</v>
      </c>
      <c r="H53" s="81">
        <v>2622.40283</v>
      </c>
      <c r="I53" s="82">
        <v>2622.40283</v>
      </c>
      <c r="J53" s="81">
        <v>0</v>
      </c>
      <c r="K53" s="82">
        <v>0</v>
      </c>
      <c r="L53" s="81">
        <v>2622.40283</v>
      </c>
      <c r="M53" s="83">
        <v>2622.40283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"/>
        <v>48</v>
      </c>
      <c r="H54" s="81">
        <v>1440688.9879299998</v>
      </c>
      <c r="I54" s="82">
        <v>1438893.4919499997</v>
      </c>
      <c r="J54" s="81">
        <v>625</v>
      </c>
      <c r="K54" s="82">
        <v>625</v>
      </c>
      <c r="L54" s="81">
        <v>1441313.9879299998</v>
      </c>
      <c r="M54" s="83">
        <v>1439518.4919499997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"/>
        <v>49</v>
      </c>
      <c r="H55" s="84">
        <v>44186.164659999995</v>
      </c>
      <c r="I55" s="85">
        <v>44186.164659999995</v>
      </c>
      <c r="J55" s="84">
        <v>5452.2792099999997</v>
      </c>
      <c r="K55" s="85">
        <v>5452.2792099999997</v>
      </c>
      <c r="L55" s="84">
        <v>49638.443869999996</v>
      </c>
      <c r="M55" s="86">
        <v>49638.443869999996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1124298.8706500002</v>
      </c>
      <c r="I6" s="70">
        <f t="shared" si="0"/>
        <v>1103887.1815599999</v>
      </c>
      <c r="J6" s="69">
        <f t="shared" si="0"/>
        <v>67305.32028</v>
      </c>
      <c r="K6" s="70">
        <f t="shared" si="0"/>
        <v>88965.339919999999</v>
      </c>
      <c r="L6" s="69">
        <f t="shared" si="0"/>
        <v>1191604.19093</v>
      </c>
      <c r="M6" s="71">
        <f t="shared" si="0"/>
        <v>1192852.5214799999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1079599.2500700001</v>
      </c>
      <c r="I7" s="73">
        <f t="shared" si="1"/>
        <v>1059187.55798</v>
      </c>
      <c r="J7" s="72">
        <f t="shared" si="1"/>
        <v>66076</v>
      </c>
      <c r="K7" s="73">
        <f t="shared" si="1"/>
        <v>87736.019639999999</v>
      </c>
      <c r="L7" s="72">
        <f t="shared" si="1"/>
        <v>1145675.2500700001</v>
      </c>
      <c r="M7" s="74">
        <f t="shared" si="1"/>
        <v>1146923.5776199999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888728.79607000004</v>
      </c>
      <c r="I8" s="76">
        <f t="shared" si="3"/>
        <v>872535.83048</v>
      </c>
      <c r="J8" s="75">
        <f t="shared" si="3"/>
        <v>65062</v>
      </c>
      <c r="K8" s="76">
        <f t="shared" si="3"/>
        <v>86722.859639999995</v>
      </c>
      <c r="L8" s="75">
        <f t="shared" si="3"/>
        <v>953790.79607000004</v>
      </c>
      <c r="M8" s="77">
        <f t="shared" si="3"/>
        <v>959258.69011999993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47978.904070000004</v>
      </c>
      <c r="I9" s="79">
        <f t="shared" si="4"/>
        <v>32329.75748</v>
      </c>
      <c r="J9" s="78">
        <f t="shared" si="4"/>
        <v>30643</v>
      </c>
      <c r="K9" s="79">
        <f t="shared" si="4"/>
        <v>52303.859639999995</v>
      </c>
      <c r="L9" s="78">
        <f t="shared" si="4"/>
        <v>78621.904070000004</v>
      </c>
      <c r="M9" s="80">
        <f t="shared" si="4"/>
        <v>84633.617119999995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/>
      <c r="I10" s="82"/>
      <c r="J10" s="81"/>
      <c r="K10" s="82">
        <v>0</v>
      </c>
      <c r="L10" s="81">
        <f>+H10+J10</f>
        <v>0</v>
      </c>
      <c r="M10" s="83">
        <f>+I10+K10</f>
        <v>0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f>'[6]5.d'!G7</f>
        <v>47978.904070000004</v>
      </c>
      <c r="I11" s="82">
        <f>'[6]5.d'!H7</f>
        <v>32329.75748</v>
      </c>
      <c r="J11" s="81">
        <f>'[6]5.d'!I7</f>
        <v>30643</v>
      </c>
      <c r="K11" s="82">
        <f>'[6]5.d'!J7</f>
        <v>52303.859639999995</v>
      </c>
      <c r="L11" s="81">
        <f>+H11+J11</f>
        <v>78621.904070000004</v>
      </c>
      <c r="M11" s="83">
        <f>+I11+K11</f>
        <v>84633.617119999995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840749.89199999999</v>
      </c>
      <c r="I12" s="79">
        <f t="shared" si="5"/>
        <v>840206.07299999997</v>
      </c>
      <c r="J12" s="78">
        <f t="shared" si="5"/>
        <v>34419</v>
      </c>
      <c r="K12" s="79">
        <f t="shared" si="5"/>
        <v>34419</v>
      </c>
      <c r="L12" s="78">
        <f t="shared" si="5"/>
        <v>875168.89199999999</v>
      </c>
      <c r="M12" s="80">
        <f t="shared" si="5"/>
        <v>874625.07299999997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>H14+H15+H16</f>
        <v>471676.40899999999</v>
      </c>
      <c r="I13" s="82">
        <f>I14+I15+I16</f>
        <v>473343.40899999999</v>
      </c>
      <c r="J13" s="81">
        <f>+J14+J15+J16</f>
        <v>34419</v>
      </c>
      <c r="K13" s="82">
        <f>+K14+K15+K16</f>
        <v>34419</v>
      </c>
      <c r="L13" s="81">
        <f>+L14+L15+L16</f>
        <v>506095.40899999999</v>
      </c>
      <c r="M13" s="83">
        <f>+M14+M15+M16</f>
        <v>507762.40899999999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'[6]5.a'!D8</f>
        <v>463345.26699999999</v>
      </c>
      <c r="I14" s="82">
        <f>'[6]5.a'!E8</f>
        <v>465012.26699999999</v>
      </c>
      <c r="J14" s="81">
        <v>750</v>
      </c>
      <c r="K14" s="82">
        <v>750</v>
      </c>
      <c r="L14" s="81">
        <f t="shared" ref="L14:M17" si="6">+H14+J14</f>
        <v>464095.26699999999</v>
      </c>
      <c r="M14" s="83">
        <f t="shared" si="6"/>
        <v>465762.26699999999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/>
      <c r="I15" s="82"/>
      <c r="J15" s="81">
        <f>'[6]5.c'!F14</f>
        <v>32729</v>
      </c>
      <c r="K15" s="82">
        <f>'[6]5.c'!G14</f>
        <v>32729</v>
      </c>
      <c r="L15" s="81">
        <f t="shared" si="6"/>
        <v>32729</v>
      </c>
      <c r="M15" s="83">
        <f t="shared" si="6"/>
        <v>32729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'[6]5.a'!D17</f>
        <v>8331.1419999999998</v>
      </c>
      <c r="I16" s="82">
        <f>'[6]5.a'!E17</f>
        <v>8331.1419999999998</v>
      </c>
      <c r="J16" s="81">
        <v>940</v>
      </c>
      <c r="K16" s="82">
        <v>940</v>
      </c>
      <c r="L16" s="81">
        <f t="shared" si="6"/>
        <v>9271.1419999999998</v>
      </c>
      <c r="M16" s="83">
        <f t="shared" si="6"/>
        <v>9271.1419999999998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'[6]5b'!C7</f>
        <v>369073.48300000001</v>
      </c>
      <c r="I17" s="82">
        <f>'[6]5b'!D7</f>
        <v>366862.66399999999</v>
      </c>
      <c r="J17" s="81"/>
      <c r="K17" s="82"/>
      <c r="L17" s="81">
        <f t="shared" si="6"/>
        <v>369073.48300000001</v>
      </c>
      <c r="M17" s="83">
        <f t="shared" si="6"/>
        <v>366862.66399999999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7">+H19+H22</f>
        <v>190870.454</v>
      </c>
      <c r="I18" s="76">
        <f t="shared" si="7"/>
        <v>186651.72749999998</v>
      </c>
      <c r="J18" s="75">
        <f t="shared" si="7"/>
        <v>1014</v>
      </c>
      <c r="K18" s="76">
        <f t="shared" si="7"/>
        <v>1013.16</v>
      </c>
      <c r="L18" s="75">
        <f t="shared" si="7"/>
        <v>191884.454</v>
      </c>
      <c r="M18" s="77">
        <f t="shared" si="7"/>
        <v>187664.88749999998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8">+H20+H21</f>
        <v>0</v>
      </c>
      <c r="I19" s="79">
        <f t="shared" si="8"/>
        <v>0</v>
      </c>
      <c r="J19" s="78">
        <f t="shared" si="8"/>
        <v>0</v>
      </c>
      <c r="K19" s="79">
        <f t="shared" si="8"/>
        <v>0</v>
      </c>
      <c r="L19" s="78">
        <f t="shared" si="8"/>
        <v>0</v>
      </c>
      <c r="M19" s="80">
        <f t="shared" si="8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/>
      <c r="I20" s="82"/>
      <c r="J20" s="81"/>
      <c r="K20" s="82"/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/>
      <c r="I21" s="82"/>
      <c r="J21" s="81"/>
      <c r="K21" s="82"/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9">+H23+H24</f>
        <v>190870.454</v>
      </c>
      <c r="I22" s="79">
        <f t="shared" si="9"/>
        <v>186651.72749999998</v>
      </c>
      <c r="J22" s="78">
        <f t="shared" si="9"/>
        <v>1014</v>
      </c>
      <c r="K22" s="79">
        <f t="shared" si="9"/>
        <v>1013.16</v>
      </c>
      <c r="L22" s="78">
        <f t="shared" si="9"/>
        <v>191884.454</v>
      </c>
      <c r="M22" s="80">
        <f t="shared" si="9"/>
        <v>187664.88749999998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/>
      <c r="I23" s="82"/>
      <c r="J23" s="81"/>
      <c r="K23" s="82"/>
      <c r="L23" s="81">
        <f>+H23+J23</f>
        <v>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'[6]5b'!C28</f>
        <v>190870.454</v>
      </c>
      <c r="I24" s="82">
        <f>'[6]5b'!D28</f>
        <v>186651.72749999998</v>
      </c>
      <c r="J24" s="81">
        <f>'[6]5b'!E28</f>
        <v>1014</v>
      </c>
      <c r="K24" s="82">
        <f>'[6]5b'!F28</f>
        <v>1013.16</v>
      </c>
      <c r="L24" s="81">
        <f>+H24+J24</f>
        <v>191884.454</v>
      </c>
      <c r="M24" s="83">
        <f>+I24+K24</f>
        <v>187664.88749999998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0">+H26+H29</f>
        <v>0</v>
      </c>
      <c r="I25" s="76">
        <f t="shared" si="10"/>
        <v>0</v>
      </c>
      <c r="J25" s="75">
        <f t="shared" si="10"/>
        <v>0</v>
      </c>
      <c r="K25" s="76">
        <f t="shared" si="10"/>
        <v>0</v>
      </c>
      <c r="L25" s="75">
        <f t="shared" si="10"/>
        <v>0</v>
      </c>
      <c r="M25" s="77">
        <f t="shared" si="10"/>
        <v>0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1">+H27+H28</f>
        <v>0</v>
      </c>
      <c r="I26" s="79">
        <f t="shared" si="11"/>
        <v>0</v>
      </c>
      <c r="J26" s="78">
        <f t="shared" si="11"/>
        <v>0</v>
      </c>
      <c r="K26" s="79">
        <f t="shared" si="11"/>
        <v>0</v>
      </c>
      <c r="L26" s="78">
        <f t="shared" si="11"/>
        <v>0</v>
      </c>
      <c r="M26" s="80">
        <f t="shared" si="11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/>
      <c r="I27" s="82"/>
      <c r="J27" s="81"/>
      <c r="K27" s="82"/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/>
      <c r="I28" s="82"/>
      <c r="J28" s="81"/>
      <c r="K28" s="82"/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2">+H30+H31</f>
        <v>0</v>
      </c>
      <c r="I29" s="79">
        <f t="shared" si="12"/>
        <v>0</v>
      </c>
      <c r="J29" s="78">
        <f t="shared" si="12"/>
        <v>0</v>
      </c>
      <c r="K29" s="79">
        <f t="shared" si="12"/>
        <v>0</v>
      </c>
      <c r="L29" s="78">
        <f t="shared" si="12"/>
        <v>0</v>
      </c>
      <c r="M29" s="80">
        <f t="shared" si="12"/>
        <v>0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/>
      <c r="I30" s="82"/>
      <c r="J30" s="81"/>
      <c r="K30" s="82"/>
      <c r="L30" s="81">
        <f>+H30+J30</f>
        <v>0</v>
      </c>
      <c r="M30" s="83">
        <f>+I30+K30</f>
        <v>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/>
      <c r="I31" s="82"/>
      <c r="J31" s="81"/>
      <c r="K31" s="82"/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3">+H33+H34</f>
        <v>44699.620580000003</v>
      </c>
      <c r="I32" s="73">
        <f t="shared" si="13"/>
        <v>44699.623579999999</v>
      </c>
      <c r="J32" s="72">
        <f t="shared" si="13"/>
        <v>1229.3202799999999</v>
      </c>
      <c r="K32" s="73">
        <f t="shared" si="13"/>
        <v>1229.3202799999999</v>
      </c>
      <c r="L32" s="72">
        <f t="shared" si="13"/>
        <v>45928.940860000002</v>
      </c>
      <c r="M32" s="74">
        <f t="shared" si="13"/>
        <v>45928.943859999999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'[6]5.a'!D32</f>
        <v>2715.3996299999999</v>
      </c>
      <c r="I33" s="82">
        <f>'[6]5.a'!E32</f>
        <v>2715.3996299999999</v>
      </c>
      <c r="J33" s="81"/>
      <c r="K33" s="82"/>
      <c r="L33" s="81">
        <f>+H33+J33</f>
        <v>2715.3996299999999</v>
      </c>
      <c r="M33" s="83">
        <f>+I33+K33</f>
        <v>2715.3996299999999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'[6]5b'!C45</f>
        <v>41984.220950000003</v>
      </c>
      <c r="I34" s="85">
        <f>'[6]5b'!D44</f>
        <v>41984.22395</v>
      </c>
      <c r="J34" s="84">
        <f>'[6]5b'!E44</f>
        <v>1229.3202799999999</v>
      </c>
      <c r="K34" s="85">
        <f>'[6]5b'!F44</f>
        <v>1229.3202799999999</v>
      </c>
      <c r="L34" s="84">
        <f>+H34+J34</f>
        <v>43213.541230000003</v>
      </c>
      <c r="M34" s="86">
        <f>+I34+K34</f>
        <v>43213.54423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4">+H37+H42</f>
        <v>1124298.8706499999</v>
      </c>
      <c r="I36" s="70">
        <f t="shared" si="14"/>
        <v>1103887.1815599999</v>
      </c>
      <c r="J36" s="69">
        <f t="shared" si="14"/>
        <v>67305.32028</v>
      </c>
      <c r="K36" s="70">
        <f t="shared" si="14"/>
        <v>88965.339919999999</v>
      </c>
      <c r="L36" s="69">
        <f t="shared" si="14"/>
        <v>1191604.19093</v>
      </c>
      <c r="M36" s="71">
        <f t="shared" si="14"/>
        <v>1192852.5214800001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5">G36+1</f>
        <v>31</v>
      </c>
      <c r="H37" s="78">
        <f t="shared" ref="H37:M37" si="16">+H38+H39+H40+H41</f>
        <v>474391.80862999998</v>
      </c>
      <c r="I37" s="79">
        <f t="shared" si="16"/>
        <v>476058.80862999998</v>
      </c>
      <c r="J37" s="78">
        <f t="shared" si="16"/>
        <v>34419</v>
      </c>
      <c r="K37" s="79">
        <f t="shared" si="16"/>
        <v>34419</v>
      </c>
      <c r="L37" s="78">
        <f t="shared" si="16"/>
        <v>508810.80862999998</v>
      </c>
      <c r="M37" s="80">
        <f t="shared" si="16"/>
        <v>510477.80862999998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5"/>
        <v>32</v>
      </c>
      <c r="H38" s="81">
        <f t="shared" ref="H38:M38" si="17">+H10+H13</f>
        <v>471676.40899999999</v>
      </c>
      <c r="I38" s="82">
        <f t="shared" si="17"/>
        <v>473343.40899999999</v>
      </c>
      <c r="J38" s="81">
        <f t="shared" si="17"/>
        <v>34419</v>
      </c>
      <c r="K38" s="82">
        <f t="shared" si="17"/>
        <v>34419</v>
      </c>
      <c r="L38" s="81">
        <f t="shared" si="17"/>
        <v>506095.40899999999</v>
      </c>
      <c r="M38" s="83">
        <f t="shared" si="17"/>
        <v>507762.40899999999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5"/>
        <v>33</v>
      </c>
      <c r="H39" s="81">
        <f t="shared" ref="H39:M39" si="18">+H20+H23</f>
        <v>0</v>
      </c>
      <c r="I39" s="82">
        <f t="shared" si="18"/>
        <v>0</v>
      </c>
      <c r="J39" s="81">
        <f t="shared" si="18"/>
        <v>0</v>
      </c>
      <c r="K39" s="82">
        <f t="shared" si="18"/>
        <v>0</v>
      </c>
      <c r="L39" s="81">
        <f t="shared" si="18"/>
        <v>0</v>
      </c>
      <c r="M39" s="83">
        <f t="shared" si="18"/>
        <v>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5"/>
        <v>34</v>
      </c>
      <c r="H40" s="81">
        <f t="shared" ref="H40:M40" si="19">+H27+H30</f>
        <v>0</v>
      </c>
      <c r="I40" s="82">
        <f t="shared" si="19"/>
        <v>0</v>
      </c>
      <c r="J40" s="81">
        <f t="shared" si="19"/>
        <v>0</v>
      </c>
      <c r="K40" s="82">
        <f t="shared" si="19"/>
        <v>0</v>
      </c>
      <c r="L40" s="81">
        <f t="shared" si="19"/>
        <v>0</v>
      </c>
      <c r="M40" s="83">
        <f t="shared" si="19"/>
        <v>0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5"/>
        <v>35</v>
      </c>
      <c r="H41" s="81">
        <f t="shared" ref="H41:M41" si="20">+H33</f>
        <v>2715.3996299999999</v>
      </c>
      <c r="I41" s="82">
        <f t="shared" si="20"/>
        <v>2715.3996299999999</v>
      </c>
      <c r="J41" s="81">
        <f t="shared" si="20"/>
        <v>0</v>
      </c>
      <c r="K41" s="82">
        <f t="shared" si="20"/>
        <v>0</v>
      </c>
      <c r="L41" s="81">
        <f t="shared" si="20"/>
        <v>2715.3996299999999</v>
      </c>
      <c r="M41" s="83">
        <f t="shared" si="20"/>
        <v>2715.3996299999999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5"/>
        <v>36</v>
      </c>
      <c r="H42" s="78">
        <f t="shared" ref="H42:M42" si="21">+H43+H44+H45+H46</f>
        <v>649907.06201999995</v>
      </c>
      <c r="I42" s="79">
        <f t="shared" si="21"/>
        <v>627828.37293000007</v>
      </c>
      <c r="J42" s="78">
        <f t="shared" si="21"/>
        <v>32886.32028</v>
      </c>
      <c r="K42" s="79">
        <f t="shared" si="21"/>
        <v>54546.339919999999</v>
      </c>
      <c r="L42" s="78">
        <f t="shared" si="21"/>
        <v>682793.38229999994</v>
      </c>
      <c r="M42" s="80">
        <f t="shared" si="21"/>
        <v>682374.71285000001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5"/>
        <v>37</v>
      </c>
      <c r="H43" s="81">
        <f t="shared" ref="H43:M43" si="22">+H11+H17</f>
        <v>417052.38707</v>
      </c>
      <c r="I43" s="82">
        <f t="shared" si="22"/>
        <v>399192.42148000002</v>
      </c>
      <c r="J43" s="81">
        <f t="shared" si="22"/>
        <v>30643</v>
      </c>
      <c r="K43" s="82">
        <f t="shared" si="22"/>
        <v>52303.859639999995</v>
      </c>
      <c r="L43" s="81">
        <f t="shared" si="22"/>
        <v>447695.38707</v>
      </c>
      <c r="M43" s="83">
        <f t="shared" si="22"/>
        <v>451496.28112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5"/>
        <v>38</v>
      </c>
      <c r="H44" s="81">
        <f t="shared" ref="H44:M44" si="23">+H21+H24</f>
        <v>190870.454</v>
      </c>
      <c r="I44" s="82">
        <f t="shared" si="23"/>
        <v>186651.72749999998</v>
      </c>
      <c r="J44" s="81">
        <f t="shared" si="23"/>
        <v>1014</v>
      </c>
      <c r="K44" s="82">
        <f t="shared" si="23"/>
        <v>1013.16</v>
      </c>
      <c r="L44" s="81">
        <f t="shared" si="23"/>
        <v>191884.454</v>
      </c>
      <c r="M44" s="83">
        <f t="shared" si="23"/>
        <v>187664.88749999998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5"/>
        <v>39</v>
      </c>
      <c r="H45" s="81">
        <f t="shared" ref="H45:M45" si="24">+H28+H31</f>
        <v>0</v>
      </c>
      <c r="I45" s="82">
        <f t="shared" si="24"/>
        <v>0</v>
      </c>
      <c r="J45" s="81">
        <f t="shared" si="24"/>
        <v>0</v>
      </c>
      <c r="K45" s="82">
        <f t="shared" si="24"/>
        <v>0</v>
      </c>
      <c r="L45" s="81">
        <f t="shared" si="24"/>
        <v>0</v>
      </c>
      <c r="M45" s="83">
        <f t="shared" si="24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5"/>
        <v>40</v>
      </c>
      <c r="H46" s="81">
        <f t="shared" ref="H46:M46" si="25">+H34</f>
        <v>41984.220950000003</v>
      </c>
      <c r="I46" s="82">
        <f t="shared" si="25"/>
        <v>41984.22395</v>
      </c>
      <c r="J46" s="81">
        <f t="shared" si="25"/>
        <v>1229.3202799999999</v>
      </c>
      <c r="K46" s="82">
        <f t="shared" si="25"/>
        <v>1229.3202799999999</v>
      </c>
      <c r="L46" s="81">
        <f t="shared" si="25"/>
        <v>43213.541230000003</v>
      </c>
      <c r="M46" s="83">
        <f t="shared" si="25"/>
        <v>43213.54423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5"/>
        <v>41</v>
      </c>
      <c r="H47" s="87">
        <f t="shared" ref="H47:M47" si="26">+H48+H52</f>
        <v>1124298.8706499999</v>
      </c>
      <c r="I47" s="88">
        <f t="shared" si="26"/>
        <v>1103887.1815599999</v>
      </c>
      <c r="J47" s="87">
        <f t="shared" si="26"/>
        <v>67305.32028</v>
      </c>
      <c r="K47" s="88">
        <f t="shared" si="26"/>
        <v>88965.339919999999</v>
      </c>
      <c r="L47" s="87">
        <f t="shared" si="26"/>
        <v>1191604.19093</v>
      </c>
      <c r="M47" s="89">
        <f t="shared" si="26"/>
        <v>1192852.5214799999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5"/>
        <v>42</v>
      </c>
      <c r="H48" s="78">
        <f t="shared" ref="H48:M48" si="27">+H49+H50+H51</f>
        <v>474391.80862999998</v>
      </c>
      <c r="I48" s="79">
        <f t="shared" si="27"/>
        <v>476058.80862999998</v>
      </c>
      <c r="J48" s="78">
        <f t="shared" si="27"/>
        <v>34419</v>
      </c>
      <c r="K48" s="79">
        <f t="shared" si="27"/>
        <v>34419</v>
      </c>
      <c r="L48" s="78">
        <f t="shared" si="27"/>
        <v>508810.80862999998</v>
      </c>
      <c r="M48" s="80">
        <f t="shared" si="27"/>
        <v>510477.80862999998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5"/>
        <v>43</v>
      </c>
      <c r="H49" s="81">
        <f t="shared" ref="H49:M49" si="28">+H10+H20+H27</f>
        <v>0</v>
      </c>
      <c r="I49" s="82">
        <f t="shared" si="28"/>
        <v>0</v>
      </c>
      <c r="J49" s="81">
        <f t="shared" si="28"/>
        <v>0</v>
      </c>
      <c r="K49" s="82">
        <f t="shared" si="28"/>
        <v>0</v>
      </c>
      <c r="L49" s="81">
        <f t="shared" si="28"/>
        <v>0</v>
      </c>
      <c r="M49" s="83">
        <f t="shared" si="28"/>
        <v>0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5"/>
        <v>44</v>
      </c>
      <c r="H50" s="81">
        <f t="shared" ref="H50:M50" si="29">+H13+H23+H30</f>
        <v>471676.40899999999</v>
      </c>
      <c r="I50" s="82">
        <f t="shared" si="29"/>
        <v>473343.40899999999</v>
      </c>
      <c r="J50" s="81">
        <f t="shared" si="29"/>
        <v>34419</v>
      </c>
      <c r="K50" s="82">
        <f t="shared" si="29"/>
        <v>34419</v>
      </c>
      <c r="L50" s="81">
        <f t="shared" si="29"/>
        <v>506095.40899999999</v>
      </c>
      <c r="M50" s="83">
        <f t="shared" si="29"/>
        <v>507762.40899999999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5"/>
        <v>45</v>
      </c>
      <c r="H51" s="81">
        <f t="shared" ref="H51:M51" si="30">+H33</f>
        <v>2715.3996299999999</v>
      </c>
      <c r="I51" s="82">
        <f t="shared" si="30"/>
        <v>2715.3996299999999</v>
      </c>
      <c r="J51" s="81">
        <f t="shared" si="30"/>
        <v>0</v>
      </c>
      <c r="K51" s="82">
        <f t="shared" si="30"/>
        <v>0</v>
      </c>
      <c r="L51" s="81">
        <f t="shared" si="30"/>
        <v>2715.3996299999999</v>
      </c>
      <c r="M51" s="83">
        <f t="shared" si="30"/>
        <v>2715.3996299999999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5"/>
        <v>46</v>
      </c>
      <c r="H52" s="78">
        <f t="shared" ref="H52:M52" si="31">+H53+H54+H55</f>
        <v>649907.06202000007</v>
      </c>
      <c r="I52" s="79">
        <f t="shared" si="31"/>
        <v>627828.37292999995</v>
      </c>
      <c r="J52" s="78">
        <f t="shared" si="31"/>
        <v>32886.32028</v>
      </c>
      <c r="K52" s="79">
        <f t="shared" si="31"/>
        <v>54546.339919999999</v>
      </c>
      <c r="L52" s="78">
        <f t="shared" si="31"/>
        <v>682793.38230000006</v>
      </c>
      <c r="M52" s="80">
        <f t="shared" si="31"/>
        <v>682374.71284999989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5"/>
        <v>47</v>
      </c>
      <c r="H53" s="81">
        <f t="shared" ref="H53:M53" si="32">+H11+H21+H28</f>
        <v>47978.904070000004</v>
      </c>
      <c r="I53" s="82">
        <f t="shared" si="32"/>
        <v>32329.75748</v>
      </c>
      <c r="J53" s="81">
        <f t="shared" si="32"/>
        <v>30643</v>
      </c>
      <c r="K53" s="82">
        <f t="shared" si="32"/>
        <v>52303.859639999995</v>
      </c>
      <c r="L53" s="81">
        <f t="shared" si="32"/>
        <v>78621.904070000004</v>
      </c>
      <c r="M53" s="83">
        <f t="shared" si="32"/>
        <v>84633.617119999995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5"/>
        <v>48</v>
      </c>
      <c r="H54" s="81">
        <f t="shared" ref="H54:M54" si="33">+H17+H24+H31</f>
        <v>559943.93700000003</v>
      </c>
      <c r="I54" s="82">
        <f t="shared" si="33"/>
        <v>553514.39149999991</v>
      </c>
      <c r="J54" s="81">
        <f t="shared" si="33"/>
        <v>1014</v>
      </c>
      <c r="K54" s="82">
        <f t="shared" si="33"/>
        <v>1013.16</v>
      </c>
      <c r="L54" s="81">
        <f t="shared" si="33"/>
        <v>560957.93700000003</v>
      </c>
      <c r="M54" s="83">
        <f t="shared" si="33"/>
        <v>554527.55149999994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5"/>
        <v>49</v>
      </c>
      <c r="H55" s="84">
        <f t="shared" ref="H55:M55" si="34">+H34</f>
        <v>41984.220950000003</v>
      </c>
      <c r="I55" s="85">
        <f t="shared" si="34"/>
        <v>41984.22395</v>
      </c>
      <c r="J55" s="84">
        <f t="shared" si="34"/>
        <v>1229.3202799999999</v>
      </c>
      <c r="K55" s="85">
        <f t="shared" si="34"/>
        <v>1229.3202799999999</v>
      </c>
      <c r="L55" s="84">
        <f t="shared" si="34"/>
        <v>43213.541230000003</v>
      </c>
      <c r="M55" s="86">
        <f t="shared" si="34"/>
        <v>43213.54423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240</v>
      </c>
      <c r="B1" s="6"/>
      <c r="C1" s="6"/>
      <c r="D1" s="6"/>
      <c r="E1" s="6"/>
      <c r="F1" s="6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6"/>
      <c r="G2" s="8"/>
      <c r="H2" s="6"/>
      <c r="I2" s="6"/>
      <c r="J2" s="6"/>
      <c r="K2" s="6"/>
      <c r="L2" s="6"/>
      <c r="M2" s="406" t="s">
        <v>3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6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1483824</v>
      </c>
      <c r="I6" s="70">
        <f t="shared" si="0"/>
        <v>1442540</v>
      </c>
      <c r="J6" s="69">
        <f t="shared" si="0"/>
        <v>61161</v>
      </c>
      <c r="K6" s="70">
        <f t="shared" si="0"/>
        <v>44746</v>
      </c>
      <c r="L6" s="69">
        <f t="shared" si="0"/>
        <v>1544985</v>
      </c>
      <c r="M6" s="71">
        <f t="shared" si="0"/>
        <v>1487286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1456785</v>
      </c>
      <c r="I7" s="73">
        <f t="shared" si="1"/>
        <v>1415501</v>
      </c>
      <c r="J7" s="72">
        <f t="shared" si="1"/>
        <v>61161</v>
      </c>
      <c r="K7" s="73">
        <f t="shared" si="1"/>
        <v>44746</v>
      </c>
      <c r="L7" s="72">
        <f t="shared" si="1"/>
        <v>1517946</v>
      </c>
      <c r="M7" s="74">
        <f t="shared" si="1"/>
        <v>1460247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1265186</v>
      </c>
      <c r="I8" s="76">
        <f t="shared" si="3"/>
        <v>1224387</v>
      </c>
      <c r="J8" s="75">
        <f t="shared" si="3"/>
        <v>61033</v>
      </c>
      <c r="K8" s="76">
        <f t="shared" si="3"/>
        <v>44618</v>
      </c>
      <c r="L8" s="75">
        <f t="shared" si="3"/>
        <v>1326219</v>
      </c>
      <c r="M8" s="77">
        <f t="shared" si="3"/>
        <v>1269005</v>
      </c>
    </row>
    <row r="9" spans="1:13">
      <c r="A9" s="20"/>
      <c r="B9" s="21"/>
      <c r="C9" s="21"/>
      <c r="D9" s="21" t="s">
        <v>2</v>
      </c>
      <c r="E9" s="21" t="s">
        <v>241</v>
      </c>
      <c r="F9" s="22"/>
      <c r="G9" s="47">
        <f t="shared" si="2"/>
        <v>4</v>
      </c>
      <c r="H9" s="78">
        <f t="shared" ref="H9:M9" si="4">+H10+H11</f>
        <v>76720</v>
      </c>
      <c r="I9" s="79">
        <f t="shared" si="4"/>
        <v>36020</v>
      </c>
      <c r="J9" s="78">
        <f t="shared" si="4"/>
        <v>23928</v>
      </c>
      <c r="K9" s="79">
        <f t="shared" si="4"/>
        <v>7513</v>
      </c>
      <c r="L9" s="78">
        <f t="shared" si="4"/>
        <v>100648</v>
      </c>
      <c r="M9" s="80">
        <f t="shared" si="4"/>
        <v>43533</v>
      </c>
    </row>
    <row r="10" spans="1:13">
      <c r="A10" s="407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v>52388</v>
      </c>
      <c r="I10" s="82">
        <v>25081</v>
      </c>
      <c r="J10" s="81">
        <v>23548</v>
      </c>
      <c r="K10" s="82">
        <v>7133</v>
      </c>
      <c r="L10" s="81">
        <f>+H10+J10</f>
        <v>75936</v>
      </c>
      <c r="M10" s="83">
        <f>+I10+K10</f>
        <v>32214</v>
      </c>
    </row>
    <row r="11" spans="1:13">
      <c r="A11" s="407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v>24332</v>
      </c>
      <c r="I11" s="82">
        <v>10939</v>
      </c>
      <c r="J11" s="81">
        <v>380</v>
      </c>
      <c r="K11" s="82">
        <v>380</v>
      </c>
      <c r="L11" s="81">
        <f>+H11+J11</f>
        <v>24712</v>
      </c>
      <c r="M11" s="83">
        <f>+I11+K11</f>
        <v>11319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1188466</v>
      </c>
      <c r="I12" s="79">
        <f t="shared" si="5"/>
        <v>1188367</v>
      </c>
      <c r="J12" s="78">
        <f t="shared" si="5"/>
        <v>37105</v>
      </c>
      <c r="K12" s="79">
        <f t="shared" si="5"/>
        <v>37105</v>
      </c>
      <c r="L12" s="78">
        <f t="shared" si="5"/>
        <v>1225571</v>
      </c>
      <c r="M12" s="80">
        <f t="shared" si="5"/>
        <v>1225472</v>
      </c>
    </row>
    <row r="13" spans="1:13">
      <c r="A13" s="407"/>
      <c r="B13" s="26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732061</v>
      </c>
      <c r="I13" s="82">
        <f t="shared" si="6"/>
        <v>731966</v>
      </c>
      <c r="J13" s="81">
        <f t="shared" si="6"/>
        <v>28257</v>
      </c>
      <c r="K13" s="82">
        <f t="shared" si="6"/>
        <v>28257</v>
      </c>
      <c r="L13" s="81">
        <f t="shared" si="6"/>
        <v>760318</v>
      </c>
      <c r="M13" s="83">
        <f t="shared" si="6"/>
        <v>760223</v>
      </c>
    </row>
    <row r="14" spans="1:13">
      <c r="A14" s="407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v>711204</v>
      </c>
      <c r="I14" s="82">
        <v>711204</v>
      </c>
      <c r="J14" s="81">
        <v>26397</v>
      </c>
      <c r="K14" s="82">
        <v>26397</v>
      </c>
      <c r="L14" s="81">
        <f t="shared" ref="L14:M17" si="7">+H14+J14</f>
        <v>737601</v>
      </c>
      <c r="M14" s="83">
        <f t="shared" si="7"/>
        <v>737601</v>
      </c>
    </row>
    <row r="15" spans="1:13">
      <c r="A15" s="407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v>0</v>
      </c>
      <c r="I15" s="82">
        <v>0</v>
      </c>
      <c r="J15" s="81">
        <v>0</v>
      </c>
      <c r="K15" s="82">
        <v>0</v>
      </c>
      <c r="L15" s="81">
        <f t="shared" si="7"/>
        <v>0</v>
      </c>
      <c r="M15" s="83">
        <f t="shared" si="7"/>
        <v>0</v>
      </c>
    </row>
    <row r="16" spans="1:13">
      <c r="A16" s="407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v>20857</v>
      </c>
      <c r="I16" s="82">
        <v>20762</v>
      </c>
      <c r="J16" s="81">
        <v>1860</v>
      </c>
      <c r="K16" s="82">
        <v>1860</v>
      </c>
      <c r="L16" s="81">
        <f t="shared" si="7"/>
        <v>22717</v>
      </c>
      <c r="M16" s="83">
        <f t="shared" si="7"/>
        <v>22622</v>
      </c>
    </row>
    <row r="17" spans="1:13">
      <c r="A17" s="407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v>456405</v>
      </c>
      <c r="I17" s="82">
        <v>456401</v>
      </c>
      <c r="J17" s="81">
        <v>8848</v>
      </c>
      <c r="K17" s="82">
        <v>8848</v>
      </c>
      <c r="L17" s="81">
        <f t="shared" si="7"/>
        <v>465253</v>
      </c>
      <c r="M17" s="83">
        <f t="shared" si="7"/>
        <v>465249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185068</v>
      </c>
      <c r="I18" s="76">
        <f t="shared" si="8"/>
        <v>184583</v>
      </c>
      <c r="J18" s="75">
        <f t="shared" si="8"/>
        <v>11</v>
      </c>
      <c r="K18" s="76">
        <f t="shared" si="8"/>
        <v>11</v>
      </c>
      <c r="L18" s="75">
        <f t="shared" si="8"/>
        <v>185079</v>
      </c>
      <c r="M18" s="77">
        <f t="shared" si="8"/>
        <v>184594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407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v>0</v>
      </c>
      <c r="I20" s="82">
        <v>0</v>
      </c>
      <c r="J20" s="81">
        <v>0</v>
      </c>
      <c r="K20" s="82">
        <v>0</v>
      </c>
      <c r="L20" s="81">
        <f>+H20+J20</f>
        <v>0</v>
      </c>
      <c r="M20" s="83">
        <f>+I20+K20</f>
        <v>0</v>
      </c>
    </row>
    <row r="21" spans="1:13">
      <c r="A21" s="407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v>0</v>
      </c>
      <c r="I21" s="82">
        <v>0</v>
      </c>
      <c r="J21" s="81">
        <v>0</v>
      </c>
      <c r="K21" s="82"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185068</v>
      </c>
      <c r="I22" s="79">
        <f t="shared" si="10"/>
        <v>184583</v>
      </c>
      <c r="J22" s="78">
        <f t="shared" si="10"/>
        <v>11</v>
      </c>
      <c r="K22" s="79">
        <f t="shared" si="10"/>
        <v>11</v>
      </c>
      <c r="L22" s="78">
        <f t="shared" si="10"/>
        <v>185079</v>
      </c>
      <c r="M22" s="80">
        <f t="shared" si="10"/>
        <v>184594</v>
      </c>
    </row>
    <row r="23" spans="1:13">
      <c r="A23" s="407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v>565</v>
      </c>
      <c r="I23" s="82">
        <v>475</v>
      </c>
      <c r="J23" s="81">
        <v>0</v>
      </c>
      <c r="K23" s="82">
        <v>0</v>
      </c>
      <c r="L23" s="81">
        <f>+H23+J23</f>
        <v>565</v>
      </c>
      <c r="M23" s="83">
        <f>+I23+K23</f>
        <v>475</v>
      </c>
    </row>
    <row r="24" spans="1:13">
      <c r="A24" s="407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v>184503</v>
      </c>
      <c r="I24" s="82">
        <v>184108</v>
      </c>
      <c r="J24" s="81">
        <v>11</v>
      </c>
      <c r="K24" s="82">
        <v>11</v>
      </c>
      <c r="L24" s="81">
        <f>+H24+J24</f>
        <v>184514</v>
      </c>
      <c r="M24" s="83">
        <f>+I24+K24</f>
        <v>184119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6531</v>
      </c>
      <c r="I25" s="76">
        <f t="shared" si="11"/>
        <v>6531</v>
      </c>
      <c r="J25" s="75">
        <f t="shared" si="11"/>
        <v>117</v>
      </c>
      <c r="K25" s="76">
        <f t="shared" si="11"/>
        <v>117</v>
      </c>
      <c r="L25" s="75">
        <f t="shared" si="11"/>
        <v>6648</v>
      </c>
      <c r="M25" s="77">
        <f t="shared" si="11"/>
        <v>6648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407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v>0</v>
      </c>
      <c r="I27" s="82">
        <v>0</v>
      </c>
      <c r="J27" s="81">
        <v>0</v>
      </c>
      <c r="K27" s="82">
        <v>0</v>
      </c>
      <c r="L27" s="81">
        <f>+H27+J27</f>
        <v>0</v>
      </c>
      <c r="M27" s="83">
        <f>+I27+K27</f>
        <v>0</v>
      </c>
    </row>
    <row r="28" spans="1:13">
      <c r="A28" s="407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6531</v>
      </c>
      <c r="I29" s="79">
        <f t="shared" si="13"/>
        <v>6531</v>
      </c>
      <c r="J29" s="78">
        <f t="shared" si="13"/>
        <v>117</v>
      </c>
      <c r="K29" s="79">
        <f t="shared" si="13"/>
        <v>117</v>
      </c>
      <c r="L29" s="78">
        <f t="shared" si="13"/>
        <v>6648</v>
      </c>
      <c r="M29" s="80">
        <f t="shared" si="13"/>
        <v>6648</v>
      </c>
    </row>
    <row r="30" spans="1:13">
      <c r="A30" s="407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v>6531</v>
      </c>
      <c r="I30" s="82">
        <v>6531</v>
      </c>
      <c r="J30" s="81">
        <v>117</v>
      </c>
      <c r="K30" s="82">
        <v>117</v>
      </c>
      <c r="L30" s="81">
        <f>+H30+J30</f>
        <v>6648</v>
      </c>
      <c r="M30" s="83">
        <f>+I30+K30</f>
        <v>6648</v>
      </c>
    </row>
    <row r="31" spans="1:13">
      <c r="A31" s="407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v>0</v>
      </c>
      <c r="I31" s="82">
        <v>0</v>
      </c>
      <c r="J31" s="81">
        <v>0</v>
      </c>
      <c r="K31" s="82">
        <v>0</v>
      </c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27039</v>
      </c>
      <c r="I32" s="73">
        <f t="shared" si="14"/>
        <v>27039</v>
      </c>
      <c r="J32" s="72">
        <f t="shared" si="14"/>
        <v>0</v>
      </c>
      <c r="K32" s="73">
        <f t="shared" si="14"/>
        <v>0</v>
      </c>
      <c r="L32" s="72">
        <f t="shared" si="14"/>
        <v>27039</v>
      </c>
      <c r="M32" s="74">
        <f t="shared" si="14"/>
        <v>27039</v>
      </c>
    </row>
    <row r="33" spans="1:13">
      <c r="A33" s="407"/>
      <c r="B33" s="25"/>
      <c r="C33" s="25"/>
      <c r="D33" s="25"/>
      <c r="E33" s="26" t="s">
        <v>14</v>
      </c>
      <c r="F33" s="27"/>
      <c r="G33" s="50">
        <f>G32+1</f>
        <v>28</v>
      </c>
      <c r="H33" s="81">
        <v>25722</v>
      </c>
      <c r="I33" s="82">
        <v>25722</v>
      </c>
      <c r="J33" s="81">
        <v>0</v>
      </c>
      <c r="K33" s="82">
        <v>0</v>
      </c>
      <c r="L33" s="81">
        <f>+H33+J33</f>
        <v>25722</v>
      </c>
      <c r="M33" s="83">
        <f>+I33+K33</f>
        <v>25722</v>
      </c>
    </row>
    <row r="34" spans="1:13" ht="15.75" thickBot="1">
      <c r="A34" s="408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v>1317</v>
      </c>
      <c r="I34" s="85">
        <v>1317</v>
      </c>
      <c r="J34" s="84">
        <v>0</v>
      </c>
      <c r="K34" s="85">
        <v>0</v>
      </c>
      <c r="L34" s="84">
        <f>+H34+J34</f>
        <v>1317</v>
      </c>
      <c r="M34" s="86">
        <f>+I34+K34</f>
        <v>1317</v>
      </c>
    </row>
    <row r="35" spans="1:13" ht="15.75" thickBot="1">
      <c r="A35" s="409"/>
      <c r="B35" s="409"/>
      <c r="C35" s="409"/>
      <c r="D35" s="409"/>
      <c r="E35" s="409"/>
      <c r="F35" s="409"/>
      <c r="G35" s="409"/>
      <c r="H35" s="410"/>
      <c r="I35" s="410"/>
      <c r="J35" s="410"/>
      <c r="K35" s="410"/>
      <c r="L35" s="410"/>
      <c r="M35" s="410"/>
    </row>
    <row r="36" spans="1:13">
      <c r="A36" s="563" t="s">
        <v>242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1483824</v>
      </c>
      <c r="I36" s="70">
        <f t="shared" si="15"/>
        <v>1442540</v>
      </c>
      <c r="J36" s="69">
        <f t="shared" si="15"/>
        <v>61161</v>
      </c>
      <c r="K36" s="70">
        <f t="shared" si="15"/>
        <v>44746</v>
      </c>
      <c r="L36" s="69">
        <f t="shared" si="15"/>
        <v>1544985</v>
      </c>
      <c r="M36" s="71">
        <f t="shared" si="15"/>
        <v>1487286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817267</v>
      </c>
      <c r="I37" s="79">
        <f t="shared" si="17"/>
        <v>789775</v>
      </c>
      <c r="J37" s="78">
        <f t="shared" si="17"/>
        <v>51922</v>
      </c>
      <c r="K37" s="79">
        <f t="shared" si="17"/>
        <v>35507</v>
      </c>
      <c r="L37" s="78">
        <f t="shared" si="17"/>
        <v>869189</v>
      </c>
      <c r="M37" s="80">
        <f t="shared" si="17"/>
        <v>825282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784449</v>
      </c>
      <c r="I38" s="82">
        <f t="shared" si="18"/>
        <v>757047</v>
      </c>
      <c r="J38" s="81">
        <f t="shared" si="18"/>
        <v>51805</v>
      </c>
      <c r="K38" s="82">
        <f t="shared" si="18"/>
        <v>35390</v>
      </c>
      <c r="L38" s="81">
        <f t="shared" si="18"/>
        <v>836254</v>
      </c>
      <c r="M38" s="83">
        <f t="shared" si="18"/>
        <v>792437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565</v>
      </c>
      <c r="I39" s="82">
        <f t="shared" si="19"/>
        <v>475</v>
      </c>
      <c r="J39" s="81">
        <f t="shared" si="19"/>
        <v>0</v>
      </c>
      <c r="K39" s="82">
        <f t="shared" si="19"/>
        <v>0</v>
      </c>
      <c r="L39" s="81">
        <f t="shared" si="19"/>
        <v>565</v>
      </c>
      <c r="M39" s="83">
        <f t="shared" si="19"/>
        <v>475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6531</v>
      </c>
      <c r="I40" s="82">
        <f t="shared" si="20"/>
        <v>6531</v>
      </c>
      <c r="J40" s="81">
        <f t="shared" si="20"/>
        <v>117</v>
      </c>
      <c r="K40" s="82">
        <f t="shared" si="20"/>
        <v>117</v>
      </c>
      <c r="L40" s="81">
        <f t="shared" si="20"/>
        <v>6648</v>
      </c>
      <c r="M40" s="83">
        <f t="shared" si="20"/>
        <v>6648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25722</v>
      </c>
      <c r="I41" s="82">
        <f t="shared" si="21"/>
        <v>25722</v>
      </c>
      <c r="J41" s="81">
        <f t="shared" si="21"/>
        <v>0</v>
      </c>
      <c r="K41" s="82">
        <f t="shared" si="21"/>
        <v>0</v>
      </c>
      <c r="L41" s="81">
        <f t="shared" si="21"/>
        <v>25722</v>
      </c>
      <c r="M41" s="83">
        <f t="shared" si="21"/>
        <v>25722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666557</v>
      </c>
      <c r="I42" s="79">
        <f t="shared" si="22"/>
        <v>652765</v>
      </c>
      <c r="J42" s="78">
        <f t="shared" si="22"/>
        <v>9239</v>
      </c>
      <c r="K42" s="79">
        <f t="shared" si="22"/>
        <v>9239</v>
      </c>
      <c r="L42" s="78">
        <f t="shared" si="22"/>
        <v>675796</v>
      </c>
      <c r="M42" s="80">
        <f t="shared" si="22"/>
        <v>662004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480737</v>
      </c>
      <c r="I43" s="82">
        <f t="shared" si="23"/>
        <v>467340</v>
      </c>
      <c r="J43" s="81">
        <f t="shared" si="23"/>
        <v>9228</v>
      </c>
      <c r="K43" s="82">
        <f t="shared" si="23"/>
        <v>9228</v>
      </c>
      <c r="L43" s="81">
        <f t="shared" si="23"/>
        <v>489965</v>
      </c>
      <c r="M43" s="83">
        <f t="shared" si="23"/>
        <v>476568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184503</v>
      </c>
      <c r="I44" s="82">
        <f t="shared" si="24"/>
        <v>184108</v>
      </c>
      <c r="J44" s="81">
        <f t="shared" si="24"/>
        <v>11</v>
      </c>
      <c r="K44" s="82">
        <f t="shared" si="24"/>
        <v>11</v>
      </c>
      <c r="L44" s="81">
        <f t="shared" si="24"/>
        <v>184514</v>
      </c>
      <c r="M44" s="83">
        <f t="shared" si="24"/>
        <v>184119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1317</v>
      </c>
      <c r="I46" s="82">
        <f t="shared" si="26"/>
        <v>1317</v>
      </c>
      <c r="J46" s="81">
        <f t="shared" si="26"/>
        <v>0</v>
      </c>
      <c r="K46" s="82">
        <f t="shared" si="26"/>
        <v>0</v>
      </c>
      <c r="L46" s="81">
        <f t="shared" si="26"/>
        <v>1317</v>
      </c>
      <c r="M46" s="83">
        <f t="shared" si="26"/>
        <v>1317</v>
      </c>
    </row>
    <row r="47" spans="1:13">
      <c r="A47" s="580" t="s">
        <v>243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1483824</v>
      </c>
      <c r="I47" s="88">
        <f t="shared" si="27"/>
        <v>1442540</v>
      </c>
      <c r="J47" s="87">
        <f t="shared" si="27"/>
        <v>61161</v>
      </c>
      <c r="K47" s="88">
        <f t="shared" si="27"/>
        <v>44746</v>
      </c>
      <c r="L47" s="87">
        <f t="shared" si="27"/>
        <v>1544985</v>
      </c>
      <c r="M47" s="89">
        <f t="shared" si="27"/>
        <v>1487286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817267</v>
      </c>
      <c r="I48" s="79">
        <f t="shared" si="28"/>
        <v>789775</v>
      </c>
      <c r="J48" s="78">
        <f t="shared" si="28"/>
        <v>51922</v>
      </c>
      <c r="K48" s="79">
        <f t="shared" si="28"/>
        <v>35507</v>
      </c>
      <c r="L48" s="78">
        <f t="shared" si="28"/>
        <v>869189</v>
      </c>
      <c r="M48" s="80">
        <f t="shared" si="28"/>
        <v>825282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52388</v>
      </c>
      <c r="I49" s="82">
        <f t="shared" si="29"/>
        <v>25081</v>
      </c>
      <c r="J49" s="81">
        <f t="shared" si="29"/>
        <v>23548</v>
      </c>
      <c r="K49" s="82">
        <f t="shared" si="29"/>
        <v>7133</v>
      </c>
      <c r="L49" s="81">
        <f t="shared" si="29"/>
        <v>75936</v>
      </c>
      <c r="M49" s="83">
        <f t="shared" si="29"/>
        <v>32214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739157</v>
      </c>
      <c r="I50" s="82">
        <f t="shared" si="30"/>
        <v>738972</v>
      </c>
      <c r="J50" s="81">
        <f t="shared" si="30"/>
        <v>28374</v>
      </c>
      <c r="K50" s="82">
        <f t="shared" si="30"/>
        <v>28374</v>
      </c>
      <c r="L50" s="81">
        <f t="shared" si="30"/>
        <v>767531</v>
      </c>
      <c r="M50" s="83">
        <f t="shared" si="30"/>
        <v>767346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25722</v>
      </c>
      <c r="I51" s="82">
        <f t="shared" si="31"/>
        <v>25722</v>
      </c>
      <c r="J51" s="81">
        <f t="shared" si="31"/>
        <v>0</v>
      </c>
      <c r="K51" s="82">
        <f t="shared" si="31"/>
        <v>0</v>
      </c>
      <c r="L51" s="81">
        <f t="shared" si="31"/>
        <v>25722</v>
      </c>
      <c r="M51" s="83">
        <f t="shared" si="31"/>
        <v>25722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666557</v>
      </c>
      <c r="I52" s="79">
        <f t="shared" si="32"/>
        <v>652765</v>
      </c>
      <c r="J52" s="78">
        <f t="shared" si="32"/>
        <v>9239</v>
      </c>
      <c r="K52" s="79">
        <f t="shared" si="32"/>
        <v>9239</v>
      </c>
      <c r="L52" s="78">
        <f t="shared" si="32"/>
        <v>675796</v>
      </c>
      <c r="M52" s="80">
        <f t="shared" si="32"/>
        <v>662004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24332</v>
      </c>
      <c r="I53" s="82">
        <f t="shared" si="33"/>
        <v>10939</v>
      </c>
      <c r="J53" s="81">
        <f t="shared" si="33"/>
        <v>380</v>
      </c>
      <c r="K53" s="82">
        <f t="shared" si="33"/>
        <v>380</v>
      </c>
      <c r="L53" s="81">
        <f t="shared" si="33"/>
        <v>24712</v>
      </c>
      <c r="M53" s="83">
        <f t="shared" si="33"/>
        <v>11319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640908</v>
      </c>
      <c r="I54" s="82">
        <f t="shared" si="34"/>
        <v>640509</v>
      </c>
      <c r="J54" s="81">
        <f t="shared" si="34"/>
        <v>8859</v>
      </c>
      <c r="K54" s="82">
        <f t="shared" si="34"/>
        <v>8859</v>
      </c>
      <c r="L54" s="81">
        <f t="shared" si="34"/>
        <v>649767</v>
      </c>
      <c r="M54" s="83">
        <f t="shared" si="34"/>
        <v>649368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1317</v>
      </c>
      <c r="I55" s="85">
        <f t="shared" si="35"/>
        <v>1317</v>
      </c>
      <c r="J55" s="84">
        <f t="shared" si="35"/>
        <v>0</v>
      </c>
      <c r="K55" s="85">
        <f t="shared" si="35"/>
        <v>0</v>
      </c>
      <c r="L55" s="84">
        <f t="shared" si="35"/>
        <v>1317</v>
      </c>
      <c r="M55" s="86">
        <f t="shared" si="35"/>
        <v>1317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61.5703125" customWidth="1"/>
    <col min="7" max="7" width="5.28515625" customWidth="1"/>
    <col min="8" max="8" width="14" customWidth="1"/>
    <col min="9" max="13" width="11.5703125" customWidth="1"/>
  </cols>
  <sheetData>
    <row r="1" spans="1:13" ht="15.75">
      <c r="A1" s="411" t="s">
        <v>244</v>
      </c>
      <c r="B1" s="412"/>
      <c r="C1" s="412"/>
      <c r="D1" s="412"/>
      <c r="E1" s="412"/>
      <c r="F1" s="413"/>
      <c r="G1" s="414"/>
      <c r="H1" s="412"/>
      <c r="I1" s="412"/>
      <c r="J1" s="412"/>
      <c r="K1" s="412"/>
      <c r="L1" s="412"/>
      <c r="M1" s="412"/>
    </row>
    <row r="2" spans="1:13" ht="16.5" thickBot="1">
      <c r="A2" s="411"/>
      <c r="B2" s="412"/>
      <c r="C2" s="412"/>
      <c r="D2" s="412"/>
      <c r="E2" s="412"/>
      <c r="F2" s="413"/>
      <c r="G2" s="414"/>
      <c r="H2" s="412"/>
      <c r="I2" s="412"/>
      <c r="J2" s="412"/>
      <c r="K2" s="412"/>
      <c r="L2" s="412"/>
      <c r="M2" s="414" t="s">
        <v>57</v>
      </c>
    </row>
    <row r="3" spans="1:13" ht="15.75">
      <c r="A3" s="743" t="s">
        <v>7</v>
      </c>
      <c r="B3" s="744"/>
      <c r="C3" s="744"/>
      <c r="D3" s="744"/>
      <c r="E3" s="744"/>
      <c r="F3" s="745"/>
      <c r="G3" s="752" t="s">
        <v>0</v>
      </c>
      <c r="H3" s="733" t="s">
        <v>8</v>
      </c>
      <c r="I3" s="755"/>
      <c r="J3" s="733" t="s">
        <v>9</v>
      </c>
      <c r="K3" s="755"/>
      <c r="L3" s="733" t="s">
        <v>10</v>
      </c>
      <c r="M3" s="734"/>
    </row>
    <row r="4" spans="1:13" ht="15.75">
      <c r="A4" s="746"/>
      <c r="B4" s="747"/>
      <c r="C4" s="747"/>
      <c r="D4" s="747"/>
      <c r="E4" s="747"/>
      <c r="F4" s="748"/>
      <c r="G4" s="753"/>
      <c r="H4" s="415" t="s">
        <v>58</v>
      </c>
      <c r="I4" s="416" t="s">
        <v>1</v>
      </c>
      <c r="J4" s="415" t="s">
        <v>6</v>
      </c>
      <c r="K4" s="416" t="s">
        <v>1</v>
      </c>
      <c r="L4" s="415" t="s">
        <v>6</v>
      </c>
      <c r="M4" s="417" t="s">
        <v>1</v>
      </c>
    </row>
    <row r="5" spans="1:13" ht="16.5" thickBot="1">
      <c r="A5" s="749"/>
      <c r="B5" s="750"/>
      <c r="C5" s="750"/>
      <c r="D5" s="750"/>
      <c r="E5" s="750"/>
      <c r="F5" s="751"/>
      <c r="G5" s="754"/>
      <c r="H5" s="418">
        <v>1</v>
      </c>
      <c r="I5" s="419">
        <v>2</v>
      </c>
      <c r="J5" s="418">
        <v>3</v>
      </c>
      <c r="K5" s="419">
        <v>4</v>
      </c>
      <c r="L5" s="418">
        <v>5</v>
      </c>
      <c r="M5" s="420">
        <v>6</v>
      </c>
    </row>
    <row r="6" spans="1:13" ht="15.75">
      <c r="A6" s="735" t="s">
        <v>198</v>
      </c>
      <c r="B6" s="736"/>
      <c r="C6" s="736"/>
      <c r="D6" s="736"/>
      <c r="E6" s="736"/>
      <c r="F6" s="737"/>
      <c r="G6" s="421">
        <v>1</v>
      </c>
      <c r="H6" s="422">
        <f t="shared" ref="H6:M6" si="0">+H7+H32</f>
        <v>734869</v>
      </c>
      <c r="I6" s="423">
        <f t="shared" si="0"/>
        <v>731518</v>
      </c>
      <c r="J6" s="422">
        <f t="shared" si="0"/>
        <v>98330</v>
      </c>
      <c r="K6" s="423">
        <f t="shared" si="0"/>
        <v>67698</v>
      </c>
      <c r="L6" s="422">
        <f t="shared" si="0"/>
        <v>833199</v>
      </c>
      <c r="M6" s="424">
        <f t="shared" si="0"/>
        <v>799216</v>
      </c>
    </row>
    <row r="7" spans="1:13" ht="15.75">
      <c r="A7" s="425"/>
      <c r="B7" s="738" t="s">
        <v>245</v>
      </c>
      <c r="C7" s="738"/>
      <c r="D7" s="738"/>
      <c r="E7" s="738"/>
      <c r="F7" s="739"/>
      <c r="G7" s="426">
        <f>G6+1</f>
        <v>2</v>
      </c>
      <c r="H7" s="427">
        <f t="shared" ref="H7:M7" si="1">+H8+H18+H25</f>
        <v>721164</v>
      </c>
      <c r="I7" s="428">
        <f t="shared" si="1"/>
        <v>713070</v>
      </c>
      <c r="J7" s="427">
        <f t="shared" si="1"/>
        <v>98330</v>
      </c>
      <c r="K7" s="428">
        <f t="shared" si="1"/>
        <v>67698</v>
      </c>
      <c r="L7" s="427">
        <f t="shared" si="1"/>
        <v>819494</v>
      </c>
      <c r="M7" s="429">
        <f t="shared" si="1"/>
        <v>780768</v>
      </c>
    </row>
    <row r="8" spans="1:13" ht="15.75">
      <c r="A8" s="430"/>
      <c r="B8" s="431"/>
      <c r="C8" s="432" t="s">
        <v>12</v>
      </c>
      <c r="D8" s="433" t="s">
        <v>59</v>
      </c>
      <c r="E8" s="431"/>
      <c r="F8" s="434"/>
      <c r="G8" s="435">
        <f t="shared" ref="G8:G34" si="2">G7+1</f>
        <v>3</v>
      </c>
      <c r="H8" s="436">
        <f t="shared" ref="H8:M8" si="3">+H9+H12</f>
        <v>641296</v>
      </c>
      <c r="I8" s="437">
        <f t="shared" si="3"/>
        <v>623769</v>
      </c>
      <c r="J8" s="436">
        <f t="shared" si="3"/>
        <v>86840</v>
      </c>
      <c r="K8" s="437">
        <f t="shared" si="3"/>
        <v>56071</v>
      </c>
      <c r="L8" s="436">
        <f t="shared" si="3"/>
        <v>728136</v>
      </c>
      <c r="M8" s="438">
        <f t="shared" si="3"/>
        <v>679840</v>
      </c>
    </row>
    <row r="9" spans="1:13" ht="15.75">
      <c r="A9" s="439"/>
      <c r="B9" s="440"/>
      <c r="C9" s="440"/>
      <c r="D9" s="440" t="s">
        <v>2</v>
      </c>
      <c r="E9" s="440" t="s">
        <v>60</v>
      </c>
      <c r="F9" s="441"/>
      <c r="G9" s="442">
        <f t="shared" si="2"/>
        <v>4</v>
      </c>
      <c r="H9" s="443">
        <f t="shared" ref="H9:M9" si="4">+H10+H11</f>
        <v>36217</v>
      </c>
      <c r="I9" s="444">
        <f t="shared" si="4"/>
        <v>18909</v>
      </c>
      <c r="J9" s="443">
        <f t="shared" si="4"/>
        <v>49298</v>
      </c>
      <c r="K9" s="444">
        <f t="shared" si="4"/>
        <v>18532</v>
      </c>
      <c r="L9" s="443">
        <f t="shared" si="4"/>
        <v>85515</v>
      </c>
      <c r="M9" s="445">
        <f t="shared" si="4"/>
        <v>37441</v>
      </c>
    </row>
    <row r="10" spans="1:13" ht="15.75">
      <c r="A10" s="446"/>
      <c r="B10" s="447"/>
      <c r="C10" s="447"/>
      <c r="D10" s="447"/>
      <c r="E10" s="447" t="s">
        <v>12</v>
      </c>
      <c r="F10" s="447" t="s">
        <v>14</v>
      </c>
      <c r="G10" s="448">
        <f t="shared" si="2"/>
        <v>5</v>
      </c>
      <c r="H10" s="449">
        <v>0</v>
      </c>
      <c r="I10" s="450">
        <v>0</v>
      </c>
      <c r="J10" s="449">
        <v>0</v>
      </c>
      <c r="K10" s="450">
        <v>0</v>
      </c>
      <c r="L10" s="449">
        <f>+H10+J10</f>
        <v>0</v>
      </c>
      <c r="M10" s="451">
        <f>+I10+K10</f>
        <v>0</v>
      </c>
    </row>
    <row r="11" spans="1:13" ht="15.75">
      <c r="A11" s="446"/>
      <c r="B11" s="447"/>
      <c r="C11" s="447"/>
      <c r="D11" s="447"/>
      <c r="E11" s="412"/>
      <c r="F11" s="447" t="s">
        <v>15</v>
      </c>
      <c r="G11" s="448">
        <f t="shared" si="2"/>
        <v>6</v>
      </c>
      <c r="H11" s="449">
        <v>36217</v>
      </c>
      <c r="I11" s="450">
        <v>18909</v>
      </c>
      <c r="J11" s="449">
        <v>49298</v>
      </c>
      <c r="K11" s="450">
        <v>18532</v>
      </c>
      <c r="L11" s="449">
        <f>+H11+J11</f>
        <v>85515</v>
      </c>
      <c r="M11" s="451">
        <f>+I11+K11</f>
        <v>37441</v>
      </c>
    </row>
    <row r="12" spans="1:13" ht="15.75">
      <c r="A12" s="439"/>
      <c r="B12" s="440"/>
      <c r="C12" s="440"/>
      <c r="D12" s="440"/>
      <c r="E12" s="440" t="s">
        <v>61</v>
      </c>
      <c r="F12" s="441"/>
      <c r="G12" s="442">
        <f>G11+1</f>
        <v>7</v>
      </c>
      <c r="H12" s="443">
        <f t="shared" ref="H12:M12" si="5">+H13+H17</f>
        <v>605079</v>
      </c>
      <c r="I12" s="444">
        <f t="shared" si="5"/>
        <v>604860</v>
      </c>
      <c r="J12" s="443">
        <f t="shared" si="5"/>
        <v>37542</v>
      </c>
      <c r="K12" s="444">
        <f t="shared" si="5"/>
        <v>37539</v>
      </c>
      <c r="L12" s="443">
        <f t="shared" si="5"/>
        <v>642621</v>
      </c>
      <c r="M12" s="445">
        <f t="shared" si="5"/>
        <v>642399</v>
      </c>
    </row>
    <row r="13" spans="1:13" ht="15.75">
      <c r="A13" s="452"/>
      <c r="B13" s="447"/>
      <c r="C13" s="447"/>
      <c r="D13" s="447"/>
      <c r="E13" s="447" t="s">
        <v>12</v>
      </c>
      <c r="F13" s="447" t="s">
        <v>62</v>
      </c>
      <c r="G13" s="453">
        <f t="shared" si="2"/>
        <v>8</v>
      </c>
      <c r="H13" s="449">
        <f t="shared" ref="H13:M13" si="6">SUM(H14:H16)</f>
        <v>432000</v>
      </c>
      <c r="I13" s="450">
        <f t="shared" si="6"/>
        <v>431914</v>
      </c>
      <c r="J13" s="449">
        <f t="shared" si="6"/>
        <v>37542</v>
      </c>
      <c r="K13" s="450">
        <f t="shared" si="6"/>
        <v>37539</v>
      </c>
      <c r="L13" s="449">
        <f t="shared" si="6"/>
        <v>469542</v>
      </c>
      <c r="M13" s="451">
        <f t="shared" si="6"/>
        <v>469453</v>
      </c>
    </row>
    <row r="14" spans="1:13" ht="15.75">
      <c r="A14" s="452"/>
      <c r="B14" s="447"/>
      <c r="C14" s="447"/>
      <c r="D14" s="447"/>
      <c r="E14" s="412"/>
      <c r="F14" s="447" t="s">
        <v>17</v>
      </c>
      <c r="G14" s="453">
        <f t="shared" si="2"/>
        <v>9</v>
      </c>
      <c r="H14" s="449">
        <v>421718</v>
      </c>
      <c r="I14" s="450">
        <v>421718</v>
      </c>
      <c r="J14" s="449">
        <v>10162</v>
      </c>
      <c r="K14" s="450">
        <v>10162</v>
      </c>
      <c r="L14" s="449">
        <f t="shared" ref="L14:M17" si="7">+H14+J14</f>
        <v>431880</v>
      </c>
      <c r="M14" s="451">
        <f t="shared" si="7"/>
        <v>431880</v>
      </c>
    </row>
    <row r="15" spans="1:13" ht="15.75">
      <c r="A15" s="454"/>
      <c r="B15" s="447"/>
      <c r="C15" s="447"/>
      <c r="D15" s="447"/>
      <c r="E15" s="447"/>
      <c r="F15" s="447" t="s">
        <v>16</v>
      </c>
      <c r="G15" s="453">
        <f t="shared" si="2"/>
        <v>10</v>
      </c>
      <c r="H15" s="449">
        <v>0</v>
      </c>
      <c r="I15" s="450">
        <v>0</v>
      </c>
      <c r="J15" s="449">
        <v>26950</v>
      </c>
      <c r="K15" s="450">
        <v>26950</v>
      </c>
      <c r="L15" s="449">
        <f t="shared" si="7"/>
        <v>26950</v>
      </c>
      <c r="M15" s="451">
        <f t="shared" si="7"/>
        <v>26950</v>
      </c>
    </row>
    <row r="16" spans="1:13" ht="15.75">
      <c r="A16" s="452"/>
      <c r="B16" s="447"/>
      <c r="C16" s="447"/>
      <c r="D16" s="447"/>
      <c r="E16" s="412"/>
      <c r="F16" s="447" t="s">
        <v>18</v>
      </c>
      <c r="G16" s="453">
        <f t="shared" si="2"/>
        <v>11</v>
      </c>
      <c r="H16" s="449">
        <v>10282</v>
      </c>
      <c r="I16" s="450">
        <v>10196</v>
      </c>
      <c r="J16" s="449">
        <v>430</v>
      </c>
      <c r="K16" s="450">
        <v>427</v>
      </c>
      <c r="L16" s="449">
        <f t="shared" si="7"/>
        <v>10712</v>
      </c>
      <c r="M16" s="451">
        <f t="shared" si="7"/>
        <v>10623</v>
      </c>
    </row>
    <row r="17" spans="1:13" ht="15.75">
      <c r="A17" s="455"/>
      <c r="B17" s="447"/>
      <c r="C17" s="447"/>
      <c r="D17" s="447"/>
      <c r="E17" s="447"/>
      <c r="F17" s="447" t="s">
        <v>15</v>
      </c>
      <c r="G17" s="453">
        <f t="shared" si="2"/>
        <v>12</v>
      </c>
      <c r="H17" s="449">
        <v>173079</v>
      </c>
      <c r="I17" s="450">
        <v>172946</v>
      </c>
      <c r="J17" s="449">
        <v>0</v>
      </c>
      <c r="K17" s="450">
        <v>0</v>
      </c>
      <c r="L17" s="449">
        <f t="shared" si="7"/>
        <v>173079</v>
      </c>
      <c r="M17" s="451">
        <f t="shared" si="7"/>
        <v>172946</v>
      </c>
    </row>
    <row r="18" spans="1:13" ht="15.75">
      <c r="A18" s="430"/>
      <c r="B18" s="431"/>
      <c r="C18" s="432"/>
      <c r="D18" s="433" t="s">
        <v>63</v>
      </c>
      <c r="E18" s="431"/>
      <c r="F18" s="434"/>
      <c r="G18" s="435">
        <f t="shared" si="2"/>
        <v>13</v>
      </c>
      <c r="H18" s="436">
        <f t="shared" ref="H18:M18" si="8">+H19+H22</f>
        <v>73018</v>
      </c>
      <c r="I18" s="437">
        <f t="shared" si="8"/>
        <v>72943</v>
      </c>
      <c r="J18" s="436">
        <f t="shared" si="8"/>
        <v>11490</v>
      </c>
      <c r="K18" s="437">
        <f t="shared" si="8"/>
        <v>11627</v>
      </c>
      <c r="L18" s="436">
        <f t="shared" si="8"/>
        <v>84508</v>
      </c>
      <c r="M18" s="438">
        <f t="shared" si="8"/>
        <v>84570</v>
      </c>
    </row>
    <row r="19" spans="1:13" ht="15.75">
      <c r="A19" s="439"/>
      <c r="B19" s="440"/>
      <c r="C19" s="440"/>
      <c r="D19" s="440" t="s">
        <v>2</v>
      </c>
      <c r="E19" s="440" t="s">
        <v>64</v>
      </c>
      <c r="F19" s="441"/>
      <c r="G19" s="442">
        <f t="shared" si="2"/>
        <v>14</v>
      </c>
      <c r="H19" s="443">
        <f t="shared" ref="H19:M19" si="9">+H20+H21</f>
        <v>1828</v>
      </c>
      <c r="I19" s="444">
        <f t="shared" si="9"/>
        <v>2943</v>
      </c>
      <c r="J19" s="443">
        <f t="shared" si="9"/>
        <v>4000</v>
      </c>
      <c r="K19" s="444">
        <f t="shared" si="9"/>
        <v>4154</v>
      </c>
      <c r="L19" s="443">
        <f t="shared" si="9"/>
        <v>5828</v>
      </c>
      <c r="M19" s="445">
        <f t="shared" si="9"/>
        <v>7097</v>
      </c>
    </row>
    <row r="20" spans="1:13" ht="15.75">
      <c r="A20" s="446"/>
      <c r="B20" s="447"/>
      <c r="C20" s="447"/>
      <c r="D20" s="447"/>
      <c r="E20" s="447" t="s">
        <v>12</v>
      </c>
      <c r="F20" s="447" t="s">
        <v>14</v>
      </c>
      <c r="G20" s="453">
        <f t="shared" si="2"/>
        <v>15</v>
      </c>
      <c r="H20" s="449">
        <v>0</v>
      </c>
      <c r="I20" s="450">
        <v>0</v>
      </c>
      <c r="J20" s="449"/>
      <c r="K20" s="450"/>
      <c r="L20" s="449">
        <f>+H20+J20</f>
        <v>0</v>
      </c>
      <c r="M20" s="451">
        <f>+I20+K20</f>
        <v>0</v>
      </c>
    </row>
    <row r="21" spans="1:13" ht="15.75">
      <c r="A21" s="446"/>
      <c r="B21" s="447"/>
      <c r="C21" s="447"/>
      <c r="D21" s="447"/>
      <c r="E21" s="412"/>
      <c r="F21" s="447" t="s">
        <v>15</v>
      </c>
      <c r="G21" s="453">
        <f t="shared" si="2"/>
        <v>16</v>
      </c>
      <c r="H21" s="449">
        <v>1828</v>
      </c>
      <c r="I21" s="450">
        <v>2943</v>
      </c>
      <c r="J21" s="449">
        <v>4000</v>
      </c>
      <c r="K21" s="450">
        <v>4154</v>
      </c>
      <c r="L21" s="449">
        <f>+H21+J21</f>
        <v>5828</v>
      </c>
      <c r="M21" s="451">
        <f>+I21+K21</f>
        <v>7097</v>
      </c>
    </row>
    <row r="22" spans="1:13" ht="15.75">
      <c r="A22" s="439"/>
      <c r="B22" s="440"/>
      <c r="C22" s="440"/>
      <c r="D22" s="440"/>
      <c r="E22" s="440" t="s">
        <v>65</v>
      </c>
      <c r="F22" s="441"/>
      <c r="G22" s="442">
        <f>G21+1</f>
        <v>17</v>
      </c>
      <c r="H22" s="443">
        <f t="shared" ref="H22:M22" si="10">+H23+H24</f>
        <v>71190</v>
      </c>
      <c r="I22" s="444">
        <f t="shared" si="10"/>
        <v>70000</v>
      </c>
      <c r="J22" s="443">
        <f t="shared" si="10"/>
        <v>7490</v>
      </c>
      <c r="K22" s="444">
        <f t="shared" si="10"/>
        <v>7473</v>
      </c>
      <c r="L22" s="443">
        <f t="shared" si="10"/>
        <v>78680</v>
      </c>
      <c r="M22" s="445">
        <f t="shared" si="10"/>
        <v>77473</v>
      </c>
    </row>
    <row r="23" spans="1:13" ht="15.75">
      <c r="A23" s="452"/>
      <c r="B23" s="447"/>
      <c r="C23" s="447"/>
      <c r="D23" s="447"/>
      <c r="E23" s="447" t="s">
        <v>12</v>
      </c>
      <c r="F23" s="447" t="s">
        <v>14</v>
      </c>
      <c r="G23" s="453">
        <f t="shared" si="2"/>
        <v>18</v>
      </c>
      <c r="H23" s="449">
        <v>350</v>
      </c>
      <c r="I23" s="450">
        <v>50</v>
      </c>
      <c r="J23" s="449">
        <v>0</v>
      </c>
      <c r="K23" s="450">
        <v>0</v>
      </c>
      <c r="L23" s="449">
        <f>+H23+J23</f>
        <v>350</v>
      </c>
      <c r="M23" s="451">
        <f>+I23+K23</f>
        <v>50</v>
      </c>
    </row>
    <row r="24" spans="1:13" ht="15.75">
      <c r="A24" s="455"/>
      <c r="B24" s="447"/>
      <c r="C24" s="447"/>
      <c r="D24" s="447"/>
      <c r="E24" s="412"/>
      <c r="F24" s="447" t="s">
        <v>15</v>
      </c>
      <c r="G24" s="453">
        <f t="shared" si="2"/>
        <v>19</v>
      </c>
      <c r="H24" s="449">
        <v>70840</v>
      </c>
      <c r="I24" s="450">
        <v>69950</v>
      </c>
      <c r="J24" s="449">
        <v>7490</v>
      </c>
      <c r="K24" s="450">
        <v>7473</v>
      </c>
      <c r="L24" s="449">
        <f>+H24+J24</f>
        <v>78330</v>
      </c>
      <c r="M24" s="451">
        <f>+I24+K24</f>
        <v>77423</v>
      </c>
    </row>
    <row r="25" spans="1:13" ht="15.75">
      <c r="A25" s="430"/>
      <c r="B25" s="431"/>
      <c r="C25" s="432"/>
      <c r="D25" s="433" t="s">
        <v>66</v>
      </c>
      <c r="E25" s="431"/>
      <c r="F25" s="434"/>
      <c r="G25" s="435">
        <f t="shared" si="2"/>
        <v>20</v>
      </c>
      <c r="H25" s="436">
        <f t="shared" ref="H25:M25" si="11">+H26+H29</f>
        <v>6850</v>
      </c>
      <c r="I25" s="437">
        <f t="shared" si="11"/>
        <v>16358</v>
      </c>
      <c r="J25" s="436">
        <f t="shared" si="11"/>
        <v>0</v>
      </c>
      <c r="K25" s="437">
        <f t="shared" si="11"/>
        <v>0</v>
      </c>
      <c r="L25" s="436">
        <f t="shared" si="11"/>
        <v>6850</v>
      </c>
      <c r="M25" s="438">
        <f t="shared" si="11"/>
        <v>16358</v>
      </c>
    </row>
    <row r="26" spans="1:13" ht="15.75">
      <c r="A26" s="439"/>
      <c r="B26" s="440"/>
      <c r="C26" s="440"/>
      <c r="D26" s="440" t="s">
        <v>2</v>
      </c>
      <c r="E26" s="440" t="s">
        <v>67</v>
      </c>
      <c r="F26" s="441"/>
      <c r="G26" s="442">
        <f t="shared" si="2"/>
        <v>21</v>
      </c>
      <c r="H26" s="443">
        <f t="shared" ref="H26:M26" si="12">+H27+H28</f>
        <v>6139</v>
      </c>
      <c r="I26" s="444">
        <f t="shared" si="12"/>
        <v>15647</v>
      </c>
      <c r="J26" s="443">
        <f t="shared" si="12"/>
        <v>0</v>
      </c>
      <c r="K26" s="444">
        <f t="shared" si="12"/>
        <v>0</v>
      </c>
      <c r="L26" s="443">
        <f t="shared" si="12"/>
        <v>6139</v>
      </c>
      <c r="M26" s="445">
        <f t="shared" si="12"/>
        <v>15647</v>
      </c>
    </row>
    <row r="27" spans="1:13" ht="15.75">
      <c r="A27" s="446"/>
      <c r="B27" s="447"/>
      <c r="C27" s="447"/>
      <c r="D27" s="447"/>
      <c r="E27" s="447" t="s">
        <v>12</v>
      </c>
      <c r="F27" s="447" t="s">
        <v>14</v>
      </c>
      <c r="G27" s="453">
        <f t="shared" si="2"/>
        <v>22</v>
      </c>
      <c r="H27" s="449">
        <v>0</v>
      </c>
      <c r="I27" s="450">
        <v>0</v>
      </c>
      <c r="J27" s="449"/>
      <c r="K27" s="450"/>
      <c r="L27" s="449">
        <f>+H27+J27</f>
        <v>0</v>
      </c>
      <c r="M27" s="451">
        <f>+I27+K27</f>
        <v>0</v>
      </c>
    </row>
    <row r="28" spans="1:13" ht="15.75">
      <c r="A28" s="446"/>
      <c r="B28" s="447"/>
      <c r="C28" s="447"/>
      <c r="D28" s="447"/>
      <c r="E28" s="412"/>
      <c r="F28" s="447" t="s">
        <v>15</v>
      </c>
      <c r="G28" s="453">
        <f t="shared" si="2"/>
        <v>23</v>
      </c>
      <c r="H28" s="449">
        <v>6139</v>
      </c>
      <c r="I28" s="450">
        <v>15647</v>
      </c>
      <c r="J28" s="449"/>
      <c r="K28" s="450"/>
      <c r="L28" s="449">
        <f>+H28+J28</f>
        <v>6139</v>
      </c>
      <c r="M28" s="451">
        <f>+I28+K28</f>
        <v>15647</v>
      </c>
    </row>
    <row r="29" spans="1:13" ht="15.75">
      <c r="A29" s="439"/>
      <c r="B29" s="440"/>
      <c r="C29" s="440"/>
      <c r="D29" s="440"/>
      <c r="E29" s="440" t="s">
        <v>68</v>
      </c>
      <c r="F29" s="441"/>
      <c r="G29" s="442">
        <f t="shared" si="2"/>
        <v>24</v>
      </c>
      <c r="H29" s="443">
        <f t="shared" ref="H29:M29" si="13">+H30+H31</f>
        <v>711</v>
      </c>
      <c r="I29" s="444">
        <f t="shared" si="13"/>
        <v>711</v>
      </c>
      <c r="J29" s="443">
        <f t="shared" si="13"/>
        <v>0</v>
      </c>
      <c r="K29" s="444">
        <f t="shared" si="13"/>
        <v>0</v>
      </c>
      <c r="L29" s="443">
        <f t="shared" si="13"/>
        <v>711</v>
      </c>
      <c r="M29" s="445">
        <f t="shared" si="13"/>
        <v>711</v>
      </c>
    </row>
    <row r="30" spans="1:13" ht="15.75">
      <c r="A30" s="452"/>
      <c r="B30" s="447"/>
      <c r="C30" s="447"/>
      <c r="D30" s="447"/>
      <c r="E30" s="447" t="s">
        <v>12</v>
      </c>
      <c r="F30" s="447" t="s">
        <v>14</v>
      </c>
      <c r="G30" s="453">
        <f t="shared" si="2"/>
        <v>25</v>
      </c>
      <c r="H30" s="449">
        <v>711</v>
      </c>
      <c r="I30" s="450">
        <v>711</v>
      </c>
      <c r="J30" s="449">
        <v>0</v>
      </c>
      <c r="K30" s="450">
        <v>0</v>
      </c>
      <c r="L30" s="449">
        <f>+H30+J30</f>
        <v>711</v>
      </c>
      <c r="M30" s="451">
        <f>+I30+K30</f>
        <v>711</v>
      </c>
    </row>
    <row r="31" spans="1:13" ht="15.75">
      <c r="A31" s="455"/>
      <c r="B31" s="447"/>
      <c r="C31" s="447"/>
      <c r="D31" s="447"/>
      <c r="E31" s="412"/>
      <c r="F31" s="447" t="s">
        <v>15</v>
      </c>
      <c r="G31" s="453">
        <f t="shared" si="2"/>
        <v>26</v>
      </c>
      <c r="H31" s="449"/>
      <c r="I31" s="450"/>
      <c r="J31" s="449"/>
      <c r="K31" s="450"/>
      <c r="L31" s="449">
        <f>+H31+J31</f>
        <v>0</v>
      </c>
      <c r="M31" s="451">
        <f>+I31+K31</f>
        <v>0</v>
      </c>
    </row>
    <row r="32" spans="1:13" ht="15.75">
      <c r="A32" s="425"/>
      <c r="B32" s="738" t="s">
        <v>246</v>
      </c>
      <c r="C32" s="738"/>
      <c r="D32" s="738" t="s">
        <v>5</v>
      </c>
      <c r="E32" s="738" t="s">
        <v>13</v>
      </c>
      <c r="F32" s="739"/>
      <c r="G32" s="426">
        <f>G31+1</f>
        <v>27</v>
      </c>
      <c r="H32" s="427">
        <f t="shared" ref="H32:M32" si="14">+H33+H34</f>
        <v>13705</v>
      </c>
      <c r="I32" s="428">
        <f t="shared" si="14"/>
        <v>18448</v>
      </c>
      <c r="J32" s="427">
        <f t="shared" si="14"/>
        <v>0</v>
      </c>
      <c r="K32" s="428">
        <f t="shared" si="14"/>
        <v>0</v>
      </c>
      <c r="L32" s="427">
        <f t="shared" si="14"/>
        <v>13705</v>
      </c>
      <c r="M32" s="429">
        <f t="shared" si="14"/>
        <v>18448</v>
      </c>
    </row>
    <row r="33" spans="1:13" ht="15.75">
      <c r="A33" s="452"/>
      <c r="B33" s="447"/>
      <c r="C33" s="447"/>
      <c r="D33" s="447"/>
      <c r="E33" s="456" t="s">
        <v>14</v>
      </c>
      <c r="F33" s="457"/>
      <c r="G33" s="453">
        <f>G32+1</f>
        <v>28</v>
      </c>
      <c r="H33" s="449">
        <v>13132</v>
      </c>
      <c r="I33" s="450">
        <v>14060</v>
      </c>
      <c r="J33" s="449">
        <v>0</v>
      </c>
      <c r="K33" s="450">
        <v>0</v>
      </c>
      <c r="L33" s="449">
        <f>+H33+J33</f>
        <v>13132</v>
      </c>
      <c r="M33" s="451">
        <f>+I33+K33</f>
        <v>14060</v>
      </c>
    </row>
    <row r="34" spans="1:13" ht="16.5" thickBot="1">
      <c r="A34" s="458"/>
      <c r="B34" s="459"/>
      <c r="C34" s="459"/>
      <c r="D34" s="459"/>
      <c r="E34" s="460" t="s">
        <v>15</v>
      </c>
      <c r="F34" s="461"/>
      <c r="G34" s="462">
        <f t="shared" si="2"/>
        <v>29</v>
      </c>
      <c r="H34" s="463">
        <v>573</v>
      </c>
      <c r="I34" s="464">
        <v>4388</v>
      </c>
      <c r="J34" s="463">
        <v>0</v>
      </c>
      <c r="K34" s="464">
        <v>0</v>
      </c>
      <c r="L34" s="463">
        <f>+H34+J34</f>
        <v>573</v>
      </c>
      <c r="M34" s="465">
        <f>+I34+K34</f>
        <v>4388</v>
      </c>
    </row>
    <row r="35" spans="1:13" ht="16.5" thickBot="1">
      <c r="A35" s="466"/>
      <c r="B35" s="466"/>
      <c r="C35" s="466"/>
      <c r="D35" s="466"/>
      <c r="E35" s="466"/>
      <c r="F35" s="466"/>
      <c r="G35" s="466"/>
      <c r="H35" s="467"/>
      <c r="I35" s="467"/>
      <c r="J35" s="467"/>
      <c r="K35" s="467"/>
      <c r="L35" s="467"/>
      <c r="M35" s="467"/>
    </row>
    <row r="36" spans="1:13" ht="15.75">
      <c r="A36" s="735" t="s">
        <v>247</v>
      </c>
      <c r="B36" s="736"/>
      <c r="C36" s="736"/>
      <c r="D36" s="736"/>
      <c r="E36" s="736"/>
      <c r="F36" s="737"/>
      <c r="G36" s="421">
        <f>G34+1</f>
        <v>30</v>
      </c>
      <c r="H36" s="422">
        <f t="shared" ref="H36:M36" si="15">+H37+H42</f>
        <v>734869</v>
      </c>
      <c r="I36" s="423">
        <f t="shared" si="15"/>
        <v>731518</v>
      </c>
      <c r="J36" s="422">
        <f t="shared" si="15"/>
        <v>98330</v>
      </c>
      <c r="K36" s="423">
        <f t="shared" si="15"/>
        <v>67698</v>
      </c>
      <c r="L36" s="422">
        <f t="shared" si="15"/>
        <v>833199</v>
      </c>
      <c r="M36" s="424">
        <f t="shared" si="15"/>
        <v>799216</v>
      </c>
    </row>
    <row r="37" spans="1:13" ht="15.75">
      <c r="A37" s="439"/>
      <c r="B37" s="440"/>
      <c r="C37" s="468" t="s">
        <v>12</v>
      </c>
      <c r="D37" s="440" t="s">
        <v>69</v>
      </c>
      <c r="E37" s="440"/>
      <c r="F37" s="441"/>
      <c r="G37" s="442">
        <f t="shared" ref="G37:G55" si="16">G36+1</f>
        <v>31</v>
      </c>
      <c r="H37" s="443">
        <f t="shared" ref="H37:M37" si="17">+H38+H39+H40+H41</f>
        <v>446193</v>
      </c>
      <c r="I37" s="444">
        <f t="shared" si="17"/>
        <v>446735</v>
      </c>
      <c r="J37" s="443">
        <f t="shared" si="17"/>
        <v>37542</v>
      </c>
      <c r="K37" s="444">
        <f t="shared" si="17"/>
        <v>37539</v>
      </c>
      <c r="L37" s="443">
        <f t="shared" si="17"/>
        <v>483735</v>
      </c>
      <c r="M37" s="445">
        <f t="shared" si="17"/>
        <v>484274</v>
      </c>
    </row>
    <row r="38" spans="1:13" ht="15.75">
      <c r="A38" s="439"/>
      <c r="B38" s="447"/>
      <c r="C38" s="447"/>
      <c r="D38" s="469" t="s">
        <v>12</v>
      </c>
      <c r="E38" s="470" t="s">
        <v>70</v>
      </c>
      <c r="F38" s="441"/>
      <c r="G38" s="448">
        <f t="shared" si="16"/>
        <v>32</v>
      </c>
      <c r="H38" s="449">
        <f t="shared" ref="H38:M38" si="18">+H10+H13</f>
        <v>432000</v>
      </c>
      <c r="I38" s="450">
        <f t="shared" si="18"/>
        <v>431914</v>
      </c>
      <c r="J38" s="449">
        <f t="shared" si="18"/>
        <v>37542</v>
      </c>
      <c r="K38" s="450">
        <f t="shared" si="18"/>
        <v>37539</v>
      </c>
      <c r="L38" s="449">
        <f t="shared" si="18"/>
        <v>469542</v>
      </c>
      <c r="M38" s="451">
        <f t="shared" si="18"/>
        <v>469453</v>
      </c>
    </row>
    <row r="39" spans="1:13" ht="15.75">
      <c r="A39" s="439"/>
      <c r="B39" s="447"/>
      <c r="C39" s="447"/>
      <c r="D39" s="447"/>
      <c r="E39" s="470" t="s">
        <v>71</v>
      </c>
      <c r="F39" s="441"/>
      <c r="G39" s="448">
        <f t="shared" si="16"/>
        <v>33</v>
      </c>
      <c r="H39" s="449">
        <f t="shared" ref="H39:M39" si="19">+H20+H23</f>
        <v>350</v>
      </c>
      <c r="I39" s="450">
        <f t="shared" si="19"/>
        <v>50</v>
      </c>
      <c r="J39" s="449">
        <f t="shared" si="19"/>
        <v>0</v>
      </c>
      <c r="K39" s="450">
        <f t="shared" si="19"/>
        <v>0</v>
      </c>
      <c r="L39" s="449">
        <f t="shared" si="19"/>
        <v>350</v>
      </c>
      <c r="M39" s="451">
        <f t="shared" si="19"/>
        <v>50</v>
      </c>
    </row>
    <row r="40" spans="1:13" ht="15.75">
      <c r="A40" s="439"/>
      <c r="B40" s="447"/>
      <c r="C40" s="447"/>
      <c r="D40" s="447"/>
      <c r="E40" s="470" t="s">
        <v>72</v>
      </c>
      <c r="F40" s="441"/>
      <c r="G40" s="448">
        <f t="shared" si="16"/>
        <v>34</v>
      </c>
      <c r="H40" s="449">
        <f t="shared" ref="H40:M40" si="20">+H27+H30</f>
        <v>711</v>
      </c>
      <c r="I40" s="450">
        <f t="shared" si="20"/>
        <v>711</v>
      </c>
      <c r="J40" s="449">
        <f t="shared" si="20"/>
        <v>0</v>
      </c>
      <c r="K40" s="450">
        <f t="shared" si="20"/>
        <v>0</v>
      </c>
      <c r="L40" s="449">
        <f t="shared" si="20"/>
        <v>711</v>
      </c>
      <c r="M40" s="451">
        <f t="shared" si="20"/>
        <v>711</v>
      </c>
    </row>
    <row r="41" spans="1:13" ht="15.75">
      <c r="A41" s="439"/>
      <c r="B41" s="447"/>
      <c r="C41" s="447"/>
      <c r="D41" s="469"/>
      <c r="E41" s="447" t="s">
        <v>73</v>
      </c>
      <c r="F41" s="441"/>
      <c r="G41" s="448">
        <f t="shared" si="16"/>
        <v>35</v>
      </c>
      <c r="H41" s="449">
        <f t="shared" ref="H41:M41" si="21">+H33</f>
        <v>13132</v>
      </c>
      <c r="I41" s="450">
        <f t="shared" si="21"/>
        <v>14060</v>
      </c>
      <c r="J41" s="449">
        <f t="shared" si="21"/>
        <v>0</v>
      </c>
      <c r="K41" s="450">
        <f t="shared" si="21"/>
        <v>0</v>
      </c>
      <c r="L41" s="449">
        <f t="shared" si="21"/>
        <v>13132</v>
      </c>
      <c r="M41" s="451">
        <f t="shared" si="21"/>
        <v>14060</v>
      </c>
    </row>
    <row r="42" spans="1:13" ht="15.75">
      <c r="A42" s="439"/>
      <c r="B42" s="440"/>
      <c r="C42" s="471"/>
      <c r="D42" s="440" t="s">
        <v>74</v>
      </c>
      <c r="E42" s="440"/>
      <c r="F42" s="441"/>
      <c r="G42" s="442">
        <f t="shared" si="16"/>
        <v>36</v>
      </c>
      <c r="H42" s="443">
        <f t="shared" ref="H42:M42" si="22">+H43+H44+H45+H46</f>
        <v>288676</v>
      </c>
      <c r="I42" s="444">
        <f t="shared" si="22"/>
        <v>284783</v>
      </c>
      <c r="J42" s="443">
        <f t="shared" si="22"/>
        <v>60788</v>
      </c>
      <c r="K42" s="444">
        <f t="shared" si="22"/>
        <v>30159</v>
      </c>
      <c r="L42" s="443">
        <f t="shared" si="22"/>
        <v>349464</v>
      </c>
      <c r="M42" s="445">
        <f t="shared" si="22"/>
        <v>314942</v>
      </c>
    </row>
    <row r="43" spans="1:13" ht="15.75">
      <c r="A43" s="472"/>
      <c r="B43" s="447"/>
      <c r="C43" s="470"/>
      <c r="D43" s="469" t="s">
        <v>12</v>
      </c>
      <c r="E43" s="470" t="s">
        <v>75</v>
      </c>
      <c r="F43" s="473"/>
      <c r="G43" s="448">
        <f t="shared" si="16"/>
        <v>37</v>
      </c>
      <c r="H43" s="449">
        <f t="shared" ref="H43:M43" si="23">+H11+H17</f>
        <v>209296</v>
      </c>
      <c r="I43" s="450">
        <f t="shared" si="23"/>
        <v>191855</v>
      </c>
      <c r="J43" s="449">
        <f t="shared" si="23"/>
        <v>49298</v>
      </c>
      <c r="K43" s="450">
        <f t="shared" si="23"/>
        <v>18532</v>
      </c>
      <c r="L43" s="449">
        <f t="shared" si="23"/>
        <v>258594</v>
      </c>
      <c r="M43" s="451">
        <f t="shared" si="23"/>
        <v>210387</v>
      </c>
    </row>
    <row r="44" spans="1:13" ht="15.75">
      <c r="A44" s="472"/>
      <c r="B44" s="447"/>
      <c r="C44" s="470"/>
      <c r="D44" s="447"/>
      <c r="E44" s="470" t="s">
        <v>76</v>
      </c>
      <c r="F44" s="473"/>
      <c r="G44" s="448">
        <f t="shared" si="16"/>
        <v>38</v>
      </c>
      <c r="H44" s="449">
        <f t="shared" ref="H44:M44" si="24">+H21+H24</f>
        <v>72668</v>
      </c>
      <c r="I44" s="450">
        <f t="shared" si="24"/>
        <v>72893</v>
      </c>
      <c r="J44" s="449">
        <f t="shared" si="24"/>
        <v>11490</v>
      </c>
      <c r="K44" s="450">
        <f t="shared" si="24"/>
        <v>11627</v>
      </c>
      <c r="L44" s="449">
        <f t="shared" si="24"/>
        <v>84158</v>
      </c>
      <c r="M44" s="451">
        <f t="shared" si="24"/>
        <v>84520</v>
      </c>
    </row>
    <row r="45" spans="1:13" ht="15.75">
      <c r="A45" s="439"/>
      <c r="B45" s="447"/>
      <c r="C45" s="447"/>
      <c r="D45" s="447"/>
      <c r="E45" s="470" t="s">
        <v>77</v>
      </c>
      <c r="F45" s="441"/>
      <c r="G45" s="448">
        <f t="shared" si="16"/>
        <v>39</v>
      </c>
      <c r="H45" s="449">
        <f t="shared" ref="H45:M45" si="25">+H28+H31</f>
        <v>6139</v>
      </c>
      <c r="I45" s="450">
        <f t="shared" si="25"/>
        <v>15647</v>
      </c>
      <c r="J45" s="449">
        <f t="shared" si="25"/>
        <v>0</v>
      </c>
      <c r="K45" s="450">
        <f t="shared" si="25"/>
        <v>0</v>
      </c>
      <c r="L45" s="449">
        <f t="shared" si="25"/>
        <v>6139</v>
      </c>
      <c r="M45" s="451">
        <f t="shared" si="25"/>
        <v>15647</v>
      </c>
    </row>
    <row r="46" spans="1:13" ht="15.75">
      <c r="A46" s="439"/>
      <c r="B46" s="447"/>
      <c r="C46" s="447"/>
      <c r="D46" s="469"/>
      <c r="E46" s="447" t="s">
        <v>78</v>
      </c>
      <c r="F46" s="441"/>
      <c r="G46" s="448">
        <f t="shared" si="16"/>
        <v>40</v>
      </c>
      <c r="H46" s="449">
        <f t="shared" ref="H46:M46" si="26">+H34</f>
        <v>573</v>
      </c>
      <c r="I46" s="450">
        <f t="shared" si="26"/>
        <v>4388</v>
      </c>
      <c r="J46" s="449">
        <f t="shared" si="26"/>
        <v>0</v>
      </c>
      <c r="K46" s="450">
        <f t="shared" si="26"/>
        <v>0</v>
      </c>
      <c r="L46" s="449">
        <f t="shared" si="26"/>
        <v>573</v>
      </c>
      <c r="M46" s="451">
        <f t="shared" si="26"/>
        <v>4388</v>
      </c>
    </row>
    <row r="47" spans="1:13" ht="15.75">
      <c r="A47" s="740" t="s">
        <v>79</v>
      </c>
      <c r="B47" s="741"/>
      <c r="C47" s="741"/>
      <c r="D47" s="741"/>
      <c r="E47" s="741"/>
      <c r="F47" s="742"/>
      <c r="G47" s="474">
        <f t="shared" si="16"/>
        <v>41</v>
      </c>
      <c r="H47" s="475">
        <f t="shared" ref="H47:M47" si="27">+H48+H52</f>
        <v>734869</v>
      </c>
      <c r="I47" s="476">
        <f t="shared" si="27"/>
        <v>731518</v>
      </c>
      <c r="J47" s="475">
        <f t="shared" si="27"/>
        <v>98330</v>
      </c>
      <c r="K47" s="476">
        <f t="shared" si="27"/>
        <v>67698</v>
      </c>
      <c r="L47" s="475">
        <f t="shared" si="27"/>
        <v>833199</v>
      </c>
      <c r="M47" s="477">
        <f t="shared" si="27"/>
        <v>799216</v>
      </c>
    </row>
    <row r="48" spans="1:13" ht="15.75">
      <c r="A48" s="439"/>
      <c r="B48" s="440"/>
      <c r="C48" s="468" t="s">
        <v>12</v>
      </c>
      <c r="D48" s="440" t="s">
        <v>80</v>
      </c>
      <c r="E48" s="440"/>
      <c r="F48" s="441"/>
      <c r="G48" s="442">
        <f t="shared" si="16"/>
        <v>42</v>
      </c>
      <c r="H48" s="443">
        <f t="shared" ref="H48:M48" si="28">+H49+H50+H51</f>
        <v>446193</v>
      </c>
      <c r="I48" s="444">
        <f t="shared" si="28"/>
        <v>446735</v>
      </c>
      <c r="J48" s="443">
        <f t="shared" si="28"/>
        <v>37542</v>
      </c>
      <c r="K48" s="444">
        <f t="shared" si="28"/>
        <v>37539</v>
      </c>
      <c r="L48" s="443">
        <f t="shared" si="28"/>
        <v>483735</v>
      </c>
      <c r="M48" s="445">
        <f t="shared" si="28"/>
        <v>484274</v>
      </c>
    </row>
    <row r="49" spans="1:13" ht="15.75">
      <c r="A49" s="439"/>
      <c r="B49" s="447"/>
      <c r="C49" s="447"/>
      <c r="D49" s="469" t="s">
        <v>12</v>
      </c>
      <c r="E49" s="447" t="s">
        <v>81</v>
      </c>
      <c r="F49" s="441"/>
      <c r="G49" s="448">
        <f t="shared" si="16"/>
        <v>43</v>
      </c>
      <c r="H49" s="449">
        <f t="shared" ref="H49:M49" si="29">+H10+H20+H27</f>
        <v>0</v>
      </c>
      <c r="I49" s="450">
        <f t="shared" si="29"/>
        <v>0</v>
      </c>
      <c r="J49" s="449">
        <f t="shared" si="29"/>
        <v>0</v>
      </c>
      <c r="K49" s="450">
        <f t="shared" si="29"/>
        <v>0</v>
      </c>
      <c r="L49" s="449">
        <f t="shared" si="29"/>
        <v>0</v>
      </c>
      <c r="M49" s="451">
        <f t="shared" si="29"/>
        <v>0</v>
      </c>
    </row>
    <row r="50" spans="1:13" ht="15.75">
      <c r="A50" s="439"/>
      <c r="B50" s="447"/>
      <c r="C50" s="447"/>
      <c r="D50" s="447"/>
      <c r="E50" s="447" t="s">
        <v>82</v>
      </c>
      <c r="F50" s="441"/>
      <c r="G50" s="448">
        <f t="shared" si="16"/>
        <v>44</v>
      </c>
      <c r="H50" s="449">
        <f t="shared" ref="H50:M50" si="30">+H13+H23+H30</f>
        <v>433061</v>
      </c>
      <c r="I50" s="450">
        <f t="shared" si="30"/>
        <v>432675</v>
      </c>
      <c r="J50" s="449">
        <f t="shared" si="30"/>
        <v>37542</v>
      </c>
      <c r="K50" s="450">
        <f t="shared" si="30"/>
        <v>37539</v>
      </c>
      <c r="L50" s="449">
        <f t="shared" si="30"/>
        <v>470603</v>
      </c>
      <c r="M50" s="451">
        <f t="shared" si="30"/>
        <v>470214</v>
      </c>
    </row>
    <row r="51" spans="1:13" ht="15.75">
      <c r="A51" s="439"/>
      <c r="B51" s="447"/>
      <c r="C51" s="447"/>
      <c r="D51" s="469"/>
      <c r="E51" s="447" t="s">
        <v>73</v>
      </c>
      <c r="F51" s="441"/>
      <c r="G51" s="448">
        <f t="shared" si="16"/>
        <v>45</v>
      </c>
      <c r="H51" s="449">
        <f t="shared" ref="H51:M51" si="31">+H33</f>
        <v>13132</v>
      </c>
      <c r="I51" s="450">
        <f t="shared" si="31"/>
        <v>14060</v>
      </c>
      <c r="J51" s="449">
        <f t="shared" si="31"/>
        <v>0</v>
      </c>
      <c r="K51" s="450">
        <f t="shared" si="31"/>
        <v>0</v>
      </c>
      <c r="L51" s="449">
        <f t="shared" si="31"/>
        <v>13132</v>
      </c>
      <c r="M51" s="451">
        <f t="shared" si="31"/>
        <v>14060</v>
      </c>
    </row>
    <row r="52" spans="1:13" ht="15.75">
      <c r="A52" s="439"/>
      <c r="B52" s="440"/>
      <c r="C52" s="471"/>
      <c r="D52" s="440" t="s">
        <v>83</v>
      </c>
      <c r="E52" s="440"/>
      <c r="F52" s="441"/>
      <c r="G52" s="442">
        <f t="shared" si="16"/>
        <v>46</v>
      </c>
      <c r="H52" s="443">
        <f t="shared" ref="H52:M52" si="32">+H53+H54+H55</f>
        <v>288676</v>
      </c>
      <c r="I52" s="444">
        <f t="shared" si="32"/>
        <v>284783</v>
      </c>
      <c r="J52" s="443">
        <f t="shared" si="32"/>
        <v>60788</v>
      </c>
      <c r="K52" s="444">
        <f t="shared" si="32"/>
        <v>30159</v>
      </c>
      <c r="L52" s="443">
        <f t="shared" si="32"/>
        <v>349464</v>
      </c>
      <c r="M52" s="445">
        <f t="shared" si="32"/>
        <v>314942</v>
      </c>
    </row>
    <row r="53" spans="1:13" ht="15.75">
      <c r="A53" s="472"/>
      <c r="B53" s="447"/>
      <c r="C53" s="470"/>
      <c r="D53" s="469" t="s">
        <v>12</v>
      </c>
      <c r="E53" s="447" t="s">
        <v>84</v>
      </c>
      <c r="F53" s="473"/>
      <c r="G53" s="453">
        <f t="shared" si="16"/>
        <v>47</v>
      </c>
      <c r="H53" s="449">
        <f t="shared" ref="H53:M53" si="33">+H11+H21+H28</f>
        <v>44184</v>
      </c>
      <c r="I53" s="450">
        <f t="shared" si="33"/>
        <v>37499</v>
      </c>
      <c r="J53" s="449">
        <f t="shared" si="33"/>
        <v>53298</v>
      </c>
      <c r="K53" s="450">
        <f t="shared" si="33"/>
        <v>22686</v>
      </c>
      <c r="L53" s="449">
        <f t="shared" si="33"/>
        <v>97482</v>
      </c>
      <c r="M53" s="451">
        <f t="shared" si="33"/>
        <v>60185</v>
      </c>
    </row>
    <row r="54" spans="1:13" ht="15.75">
      <c r="A54" s="472"/>
      <c r="B54" s="447"/>
      <c r="C54" s="470"/>
      <c r="D54" s="447"/>
      <c r="E54" s="447" t="s">
        <v>85</v>
      </c>
      <c r="F54" s="473"/>
      <c r="G54" s="453">
        <f t="shared" si="16"/>
        <v>48</v>
      </c>
      <c r="H54" s="449">
        <f t="shared" ref="H54:M54" si="34">+H17+H24+H31</f>
        <v>243919</v>
      </c>
      <c r="I54" s="450">
        <f t="shared" si="34"/>
        <v>242896</v>
      </c>
      <c r="J54" s="449">
        <f t="shared" si="34"/>
        <v>7490</v>
      </c>
      <c r="K54" s="450">
        <f t="shared" si="34"/>
        <v>7473</v>
      </c>
      <c r="L54" s="449">
        <f t="shared" si="34"/>
        <v>251409</v>
      </c>
      <c r="M54" s="451">
        <f t="shared" si="34"/>
        <v>250369</v>
      </c>
    </row>
    <row r="55" spans="1:13" ht="16.5" thickBot="1">
      <c r="A55" s="478"/>
      <c r="B55" s="459"/>
      <c r="C55" s="459"/>
      <c r="D55" s="459"/>
      <c r="E55" s="479" t="s">
        <v>86</v>
      </c>
      <c r="F55" s="480"/>
      <c r="G55" s="481">
        <f t="shared" si="16"/>
        <v>49</v>
      </c>
      <c r="H55" s="463">
        <f t="shared" ref="H55:M55" si="35">+H34</f>
        <v>573</v>
      </c>
      <c r="I55" s="464">
        <f t="shared" si="35"/>
        <v>4388</v>
      </c>
      <c r="J55" s="463">
        <f t="shared" si="35"/>
        <v>0</v>
      </c>
      <c r="K55" s="464">
        <f t="shared" si="35"/>
        <v>0</v>
      </c>
      <c r="L55" s="463">
        <f t="shared" si="35"/>
        <v>573</v>
      </c>
      <c r="M55" s="465">
        <f t="shared" si="35"/>
        <v>4388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M55"/>
  <sheetViews>
    <sheetView zoomScale="85" zoomScaleNormal="85" workbookViewId="0">
      <selection sqref="A1: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848789.97400000016</v>
      </c>
      <c r="I6" s="70">
        <f t="shared" si="0"/>
        <v>823470.01100000017</v>
      </c>
      <c r="J6" s="69">
        <f t="shared" si="0"/>
        <v>96698</v>
      </c>
      <c r="K6" s="70">
        <f t="shared" si="0"/>
        <v>56602</v>
      </c>
      <c r="L6" s="69">
        <f t="shared" si="0"/>
        <v>945487.97400000016</v>
      </c>
      <c r="M6" s="71">
        <f t="shared" si="0"/>
        <v>880072.01100000017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828169.58200000017</v>
      </c>
      <c r="I7" s="73">
        <f t="shared" si="1"/>
        <v>802849.61900000018</v>
      </c>
      <c r="J7" s="72">
        <f t="shared" si="1"/>
        <v>96698</v>
      </c>
      <c r="K7" s="73">
        <f t="shared" si="1"/>
        <v>56602</v>
      </c>
      <c r="L7" s="72">
        <f t="shared" si="1"/>
        <v>924867.58200000017</v>
      </c>
      <c r="M7" s="74">
        <f t="shared" si="1"/>
        <v>859451.61900000018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759857.19700000016</v>
      </c>
      <c r="I8" s="76">
        <f t="shared" si="3"/>
        <v>733406.23400000017</v>
      </c>
      <c r="J8" s="75">
        <f t="shared" si="3"/>
        <v>95436</v>
      </c>
      <c r="K8" s="76">
        <f t="shared" si="3"/>
        <v>55597</v>
      </c>
      <c r="L8" s="75">
        <f t="shared" si="3"/>
        <v>855293.19700000016</v>
      </c>
      <c r="M8" s="77">
        <f t="shared" si="3"/>
        <v>789003.23400000017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70150</v>
      </c>
      <c r="I9" s="79">
        <f t="shared" si="4"/>
        <v>43783</v>
      </c>
      <c r="J9" s="78">
        <f t="shared" si="4"/>
        <v>46129</v>
      </c>
      <c r="K9" s="79">
        <f t="shared" si="4"/>
        <v>6290</v>
      </c>
      <c r="L9" s="78">
        <f t="shared" si="4"/>
        <v>116279</v>
      </c>
      <c r="M9" s="80">
        <f t="shared" si="4"/>
        <v>50073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+'[7]5.d'!G10+'[7]5.d'!G11</f>
        <v>47572</v>
      </c>
      <c r="I10" s="82">
        <f>+'[7]5.d'!H10+'[7]5.d'!H11</f>
        <v>23197</v>
      </c>
      <c r="J10" s="81">
        <f>+'[7]5.d'!I10+'[7]5.d'!I11</f>
        <v>18484</v>
      </c>
      <c r="K10" s="82">
        <f>+'[7]5.d'!J10+'[7]5.d'!J11</f>
        <v>5261</v>
      </c>
      <c r="L10" s="81">
        <f>+H10+J10</f>
        <v>66056</v>
      </c>
      <c r="M10" s="83">
        <f>+I10+K10</f>
        <v>28458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f>'[7]5.d'!G8+'[7]5.d'!G9</f>
        <v>22578</v>
      </c>
      <c r="I11" s="82">
        <f>'[7]5.d'!H8+'[7]5.d'!H9</f>
        <v>20586</v>
      </c>
      <c r="J11" s="81">
        <f>'[7]5.d'!I8+'[7]5.d'!I9</f>
        <v>27645</v>
      </c>
      <c r="K11" s="82">
        <f>'[7]5.d'!J8+'[7]5.d'!J9</f>
        <v>1029</v>
      </c>
      <c r="L11" s="81">
        <f>+H11+J11</f>
        <v>50223</v>
      </c>
      <c r="M11" s="83">
        <f>+I11+K11</f>
        <v>21615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689707.19700000016</v>
      </c>
      <c r="I12" s="79">
        <f t="shared" si="5"/>
        <v>689623.23400000017</v>
      </c>
      <c r="J12" s="78">
        <f t="shared" si="5"/>
        <v>49307</v>
      </c>
      <c r="K12" s="79">
        <f t="shared" si="5"/>
        <v>49307</v>
      </c>
      <c r="L12" s="78">
        <f t="shared" si="5"/>
        <v>739014.19700000016</v>
      </c>
      <c r="M12" s="80">
        <f t="shared" si="5"/>
        <v>738930.23400000017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492914.1970000001</v>
      </c>
      <c r="I13" s="82">
        <f t="shared" si="6"/>
        <v>492830.23400000011</v>
      </c>
      <c r="J13" s="81">
        <f t="shared" si="6"/>
        <v>27307</v>
      </c>
      <c r="K13" s="82">
        <f t="shared" si="6"/>
        <v>27307</v>
      </c>
      <c r="L13" s="81">
        <f t="shared" si="6"/>
        <v>520221.1970000001</v>
      </c>
      <c r="M13" s="83">
        <f t="shared" si="6"/>
        <v>520137.23400000011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'[7]5.a'!D8</f>
        <v>479537.7900000001</v>
      </c>
      <c r="I14" s="82">
        <f>'[7]5.a'!E8</f>
        <v>479537.7900000001</v>
      </c>
      <c r="J14" s="81">
        <f>'[7]5.a'!F8</f>
        <v>22300</v>
      </c>
      <c r="K14" s="82">
        <f>'[7]5.a'!G8</f>
        <v>22300</v>
      </c>
      <c r="L14" s="81">
        <f t="shared" ref="L14:M17" si="7">+H14+J14</f>
        <v>501837.7900000001</v>
      </c>
      <c r="M14" s="83">
        <f t="shared" si="7"/>
        <v>501837.7900000001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'[7]5.c'!D6</f>
        <v>0</v>
      </c>
      <c r="I15" s="82">
        <f>'[7]5.c'!E6</f>
        <v>0</v>
      </c>
      <c r="J15" s="81">
        <f>'[7]5.c'!F6</f>
        <v>1642</v>
      </c>
      <c r="K15" s="82">
        <f>'[7]5.c'!G6</f>
        <v>1642</v>
      </c>
      <c r="L15" s="81">
        <f t="shared" si="7"/>
        <v>1642</v>
      </c>
      <c r="M15" s="83">
        <f t="shared" si="7"/>
        <v>1642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'[7]5.a'!D17</f>
        <v>13376.406999999999</v>
      </c>
      <c r="I16" s="82">
        <f>'[7]5.a'!E17</f>
        <v>13292.444</v>
      </c>
      <c r="J16" s="81">
        <f>'[7]5.a'!F17</f>
        <v>3365</v>
      </c>
      <c r="K16" s="82">
        <f>'[7]5.a'!G17</f>
        <v>3365</v>
      </c>
      <c r="L16" s="81">
        <f t="shared" si="7"/>
        <v>16741.406999999999</v>
      </c>
      <c r="M16" s="83">
        <f t="shared" si="7"/>
        <v>16657.444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'[7]5b'!C7</f>
        <v>196793</v>
      </c>
      <c r="I17" s="82">
        <f>'[7]5b'!D7</f>
        <v>196793</v>
      </c>
      <c r="J17" s="81">
        <f>'[7]5b'!E7</f>
        <v>22000</v>
      </c>
      <c r="K17" s="82">
        <f>'[7]5b'!F7</f>
        <v>22000</v>
      </c>
      <c r="L17" s="81">
        <f t="shared" si="7"/>
        <v>218793</v>
      </c>
      <c r="M17" s="83">
        <f t="shared" si="7"/>
        <v>218793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67963</v>
      </c>
      <c r="I18" s="76">
        <f t="shared" si="8"/>
        <v>67859</v>
      </c>
      <c r="J18" s="75">
        <f t="shared" si="8"/>
        <v>1262</v>
      </c>
      <c r="K18" s="76">
        <f t="shared" si="8"/>
        <v>1005</v>
      </c>
      <c r="L18" s="75">
        <f t="shared" si="8"/>
        <v>69225</v>
      </c>
      <c r="M18" s="77">
        <f t="shared" si="8"/>
        <v>68864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v>0</v>
      </c>
      <c r="I20" s="82">
        <v>0</v>
      </c>
      <c r="J20" s="81">
        <v>0</v>
      </c>
      <c r="K20" s="82">
        <v>0</v>
      </c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v>0</v>
      </c>
      <c r="I21" s="82">
        <v>0</v>
      </c>
      <c r="J21" s="81">
        <v>0</v>
      </c>
      <c r="K21" s="82"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67963</v>
      </c>
      <c r="I22" s="79">
        <f t="shared" si="10"/>
        <v>67859</v>
      </c>
      <c r="J22" s="78">
        <f t="shared" si="10"/>
        <v>1262</v>
      </c>
      <c r="K22" s="79">
        <f t="shared" si="10"/>
        <v>1005</v>
      </c>
      <c r="L22" s="78">
        <f t="shared" si="10"/>
        <v>69225</v>
      </c>
      <c r="M22" s="80">
        <f t="shared" si="10"/>
        <v>68864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'[7]5.a'!D23</f>
        <v>0</v>
      </c>
      <c r="I23" s="82">
        <f>'[7]5.a'!E23</f>
        <v>0</v>
      </c>
      <c r="J23" s="81">
        <f>'[7]5.a'!F23</f>
        <v>0</v>
      </c>
      <c r="K23" s="82">
        <f>'[7]5.a'!G23</f>
        <v>0</v>
      </c>
      <c r="L23" s="81">
        <f>+H23+J23</f>
        <v>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'[7]5b'!C22</f>
        <v>67963</v>
      </c>
      <c r="I24" s="82">
        <f>'[7]5b'!D22</f>
        <v>67859</v>
      </c>
      <c r="J24" s="81">
        <f>'[7]5b'!E22</f>
        <v>1262</v>
      </c>
      <c r="K24" s="82">
        <f>'[7]5b'!F22</f>
        <v>1005</v>
      </c>
      <c r="L24" s="81">
        <f>+H24+J24</f>
        <v>69225</v>
      </c>
      <c r="M24" s="83">
        <f>+I24+K24</f>
        <v>68864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349.38499999999999</v>
      </c>
      <c r="I25" s="76">
        <f t="shared" si="11"/>
        <v>1584.385</v>
      </c>
      <c r="J25" s="75">
        <f t="shared" si="11"/>
        <v>0</v>
      </c>
      <c r="K25" s="76">
        <f t="shared" si="11"/>
        <v>0</v>
      </c>
      <c r="L25" s="75">
        <f t="shared" si="11"/>
        <v>349.38499999999999</v>
      </c>
      <c r="M25" s="77">
        <f t="shared" si="11"/>
        <v>1584.385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1235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1235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f>'[7]5.d'!G15</f>
        <v>0</v>
      </c>
      <c r="I27" s="82">
        <f>'[7]5.d'!H15</f>
        <v>1235</v>
      </c>
      <c r="J27" s="81">
        <f>'[7]5.d'!I15</f>
        <v>0</v>
      </c>
      <c r="K27" s="82">
        <f>'[7]5.d'!J15</f>
        <v>0</v>
      </c>
      <c r="L27" s="81">
        <f>+H27+J27</f>
        <v>0</v>
      </c>
      <c r="M27" s="83">
        <f>+I27+K27</f>
        <v>1235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349.38499999999999</v>
      </c>
      <c r="I29" s="79">
        <f t="shared" si="13"/>
        <v>349.38499999999999</v>
      </c>
      <c r="J29" s="78">
        <f t="shared" si="13"/>
        <v>0</v>
      </c>
      <c r="K29" s="79">
        <f t="shared" si="13"/>
        <v>0</v>
      </c>
      <c r="L29" s="78">
        <f t="shared" si="13"/>
        <v>349.38499999999999</v>
      </c>
      <c r="M29" s="80">
        <f t="shared" si="13"/>
        <v>349.38499999999999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'[7]5.a'!D26</f>
        <v>349.38499999999999</v>
      </c>
      <c r="I30" s="82">
        <f>'[7]5.a'!E26</f>
        <v>349.38499999999999</v>
      </c>
      <c r="J30" s="81">
        <f>'[7]5.a'!F26</f>
        <v>0</v>
      </c>
      <c r="K30" s="82">
        <f>'[7]5.a'!G26</f>
        <v>0</v>
      </c>
      <c r="L30" s="81">
        <f>+H30+J30</f>
        <v>349.38499999999999</v>
      </c>
      <c r="M30" s="83">
        <f>+I30+K30</f>
        <v>349.38499999999999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f>'[7]5b'!C35</f>
        <v>0</v>
      </c>
      <c r="I31" s="82">
        <f>'[7]5b'!D35</f>
        <v>0</v>
      </c>
      <c r="J31" s="81">
        <f>'[7]5b'!E35</f>
        <v>0</v>
      </c>
      <c r="K31" s="82">
        <f>'[7]5b'!F35</f>
        <v>0</v>
      </c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20620.392</v>
      </c>
      <c r="I32" s="73">
        <f t="shared" si="14"/>
        <v>20620.392</v>
      </c>
      <c r="J32" s="72">
        <f t="shared" si="14"/>
        <v>0</v>
      </c>
      <c r="K32" s="73">
        <f t="shared" si="14"/>
        <v>0</v>
      </c>
      <c r="L32" s="72">
        <f t="shared" si="14"/>
        <v>20620.392</v>
      </c>
      <c r="M32" s="74">
        <f t="shared" si="14"/>
        <v>20620.392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'[7]5.a'!D31</f>
        <v>17746.392</v>
      </c>
      <c r="I33" s="82">
        <f>'[7]5.a'!E31</f>
        <v>17746.392</v>
      </c>
      <c r="J33" s="81">
        <f>'[7]5.a'!F31</f>
        <v>0</v>
      </c>
      <c r="K33" s="82">
        <f>'[7]5.a'!G31</f>
        <v>0</v>
      </c>
      <c r="L33" s="81">
        <f>+H33+J33</f>
        <v>17746.392</v>
      </c>
      <c r="M33" s="83">
        <f>+I33+K33</f>
        <v>17746.392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'[7]5b'!C36</f>
        <v>2874</v>
      </c>
      <c r="I34" s="85">
        <f>'[7]5b'!D36</f>
        <v>2874</v>
      </c>
      <c r="J34" s="84">
        <f>'[7]5b'!E36</f>
        <v>0</v>
      </c>
      <c r="K34" s="85">
        <f>'[7]5b'!F36</f>
        <v>0</v>
      </c>
      <c r="L34" s="84">
        <f>+H34+J34</f>
        <v>2874</v>
      </c>
      <c r="M34" s="86">
        <f>+I34+K34</f>
        <v>2874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848789.97400000016</v>
      </c>
      <c r="I36" s="70">
        <f t="shared" si="15"/>
        <v>823470.01100000017</v>
      </c>
      <c r="J36" s="69">
        <f t="shared" si="15"/>
        <v>96698</v>
      </c>
      <c r="K36" s="70">
        <f t="shared" si="15"/>
        <v>56602</v>
      </c>
      <c r="L36" s="69">
        <f t="shared" si="15"/>
        <v>945487.97400000016</v>
      </c>
      <c r="M36" s="71">
        <f t="shared" si="15"/>
        <v>880072.01100000017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558581.97400000016</v>
      </c>
      <c r="I37" s="79">
        <f t="shared" si="17"/>
        <v>535358.01100000017</v>
      </c>
      <c r="J37" s="78">
        <f t="shared" si="17"/>
        <v>45791</v>
      </c>
      <c r="K37" s="79">
        <f t="shared" si="17"/>
        <v>32568</v>
      </c>
      <c r="L37" s="78">
        <f t="shared" si="17"/>
        <v>604372.97400000016</v>
      </c>
      <c r="M37" s="80">
        <f t="shared" si="17"/>
        <v>567926.01100000017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540486.19700000016</v>
      </c>
      <c r="I38" s="82">
        <f t="shared" si="18"/>
        <v>516027.23400000011</v>
      </c>
      <c r="J38" s="81">
        <f t="shared" si="18"/>
        <v>45791</v>
      </c>
      <c r="K38" s="82">
        <f t="shared" si="18"/>
        <v>32568</v>
      </c>
      <c r="L38" s="81">
        <f t="shared" si="18"/>
        <v>586277.19700000016</v>
      </c>
      <c r="M38" s="83">
        <f t="shared" si="18"/>
        <v>548595.23400000017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0</v>
      </c>
      <c r="I39" s="82">
        <f t="shared" si="19"/>
        <v>0</v>
      </c>
      <c r="J39" s="81">
        <f t="shared" si="19"/>
        <v>0</v>
      </c>
      <c r="K39" s="82">
        <f t="shared" si="19"/>
        <v>0</v>
      </c>
      <c r="L39" s="81">
        <f t="shared" si="19"/>
        <v>0</v>
      </c>
      <c r="M39" s="83">
        <f t="shared" si="19"/>
        <v>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349.38499999999999</v>
      </c>
      <c r="I40" s="82">
        <f t="shared" si="20"/>
        <v>1584.385</v>
      </c>
      <c r="J40" s="81">
        <f t="shared" si="20"/>
        <v>0</v>
      </c>
      <c r="K40" s="82">
        <f t="shared" si="20"/>
        <v>0</v>
      </c>
      <c r="L40" s="81">
        <f t="shared" si="20"/>
        <v>349.38499999999999</v>
      </c>
      <c r="M40" s="83">
        <f t="shared" si="20"/>
        <v>1584.385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17746.392</v>
      </c>
      <c r="I41" s="82">
        <f t="shared" si="21"/>
        <v>17746.392</v>
      </c>
      <c r="J41" s="81">
        <f t="shared" si="21"/>
        <v>0</v>
      </c>
      <c r="K41" s="82">
        <f t="shared" si="21"/>
        <v>0</v>
      </c>
      <c r="L41" s="81">
        <f t="shared" si="21"/>
        <v>17746.392</v>
      </c>
      <c r="M41" s="83">
        <f t="shared" si="21"/>
        <v>17746.392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290208</v>
      </c>
      <c r="I42" s="79">
        <f t="shared" si="22"/>
        <v>288112</v>
      </c>
      <c r="J42" s="78">
        <f t="shared" si="22"/>
        <v>50907</v>
      </c>
      <c r="K42" s="79">
        <f t="shared" si="22"/>
        <v>24034</v>
      </c>
      <c r="L42" s="78">
        <f t="shared" si="22"/>
        <v>341115</v>
      </c>
      <c r="M42" s="80">
        <f t="shared" si="22"/>
        <v>312146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219371</v>
      </c>
      <c r="I43" s="82">
        <f t="shared" si="23"/>
        <v>217379</v>
      </c>
      <c r="J43" s="81">
        <f t="shared" si="23"/>
        <v>49645</v>
      </c>
      <c r="K43" s="82">
        <f t="shared" si="23"/>
        <v>23029</v>
      </c>
      <c r="L43" s="81">
        <f t="shared" si="23"/>
        <v>269016</v>
      </c>
      <c r="M43" s="83">
        <f t="shared" si="23"/>
        <v>240408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67963</v>
      </c>
      <c r="I44" s="82">
        <f t="shared" si="24"/>
        <v>67859</v>
      </c>
      <c r="J44" s="81">
        <f t="shared" si="24"/>
        <v>1262</v>
      </c>
      <c r="K44" s="82">
        <f t="shared" si="24"/>
        <v>1005</v>
      </c>
      <c r="L44" s="81">
        <f t="shared" si="24"/>
        <v>69225</v>
      </c>
      <c r="M44" s="83">
        <f t="shared" si="24"/>
        <v>68864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2874</v>
      </c>
      <c r="I46" s="82">
        <f t="shared" si="26"/>
        <v>2874</v>
      </c>
      <c r="J46" s="81">
        <f t="shared" si="26"/>
        <v>0</v>
      </c>
      <c r="K46" s="82">
        <f t="shared" si="26"/>
        <v>0</v>
      </c>
      <c r="L46" s="81">
        <f t="shared" si="26"/>
        <v>2874</v>
      </c>
      <c r="M46" s="83">
        <f t="shared" si="26"/>
        <v>2874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848789.97400000016</v>
      </c>
      <c r="I47" s="88">
        <f t="shared" si="27"/>
        <v>823470.01100000017</v>
      </c>
      <c r="J47" s="87">
        <f t="shared" si="27"/>
        <v>96698</v>
      </c>
      <c r="K47" s="88">
        <f t="shared" si="27"/>
        <v>56602</v>
      </c>
      <c r="L47" s="87">
        <f t="shared" si="27"/>
        <v>945487.97400000016</v>
      </c>
      <c r="M47" s="89">
        <f t="shared" si="27"/>
        <v>880072.01100000017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558581.97400000016</v>
      </c>
      <c r="I48" s="79">
        <f t="shared" si="28"/>
        <v>535358.01100000017</v>
      </c>
      <c r="J48" s="78">
        <f t="shared" si="28"/>
        <v>45791</v>
      </c>
      <c r="K48" s="79">
        <f t="shared" si="28"/>
        <v>32568</v>
      </c>
      <c r="L48" s="78">
        <f t="shared" si="28"/>
        <v>604372.97400000016</v>
      </c>
      <c r="M48" s="80">
        <f t="shared" si="28"/>
        <v>567926.01100000017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47572</v>
      </c>
      <c r="I49" s="82">
        <f t="shared" si="29"/>
        <v>24432</v>
      </c>
      <c r="J49" s="81">
        <f t="shared" si="29"/>
        <v>18484</v>
      </c>
      <c r="K49" s="82">
        <f t="shared" si="29"/>
        <v>5261</v>
      </c>
      <c r="L49" s="81">
        <f t="shared" si="29"/>
        <v>66056</v>
      </c>
      <c r="M49" s="83">
        <f t="shared" si="29"/>
        <v>29693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493263.58200000011</v>
      </c>
      <c r="I50" s="82">
        <f t="shared" si="30"/>
        <v>493179.61900000012</v>
      </c>
      <c r="J50" s="81">
        <f t="shared" si="30"/>
        <v>27307</v>
      </c>
      <c r="K50" s="82">
        <f t="shared" si="30"/>
        <v>27307</v>
      </c>
      <c r="L50" s="81">
        <f t="shared" si="30"/>
        <v>520570.58200000011</v>
      </c>
      <c r="M50" s="83">
        <f t="shared" si="30"/>
        <v>520486.61900000012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17746.392</v>
      </c>
      <c r="I51" s="82">
        <f t="shared" si="31"/>
        <v>17746.392</v>
      </c>
      <c r="J51" s="81">
        <f t="shared" si="31"/>
        <v>0</v>
      </c>
      <c r="K51" s="82">
        <f t="shared" si="31"/>
        <v>0</v>
      </c>
      <c r="L51" s="81">
        <f t="shared" si="31"/>
        <v>17746.392</v>
      </c>
      <c r="M51" s="83">
        <f t="shared" si="31"/>
        <v>17746.392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290208</v>
      </c>
      <c r="I52" s="79">
        <f t="shared" si="32"/>
        <v>288112</v>
      </c>
      <c r="J52" s="78">
        <f t="shared" si="32"/>
        <v>50907</v>
      </c>
      <c r="K52" s="79">
        <f t="shared" si="32"/>
        <v>24034</v>
      </c>
      <c r="L52" s="78">
        <f t="shared" si="32"/>
        <v>341115</v>
      </c>
      <c r="M52" s="80">
        <f t="shared" si="32"/>
        <v>312146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22578</v>
      </c>
      <c r="I53" s="82">
        <f t="shared" si="33"/>
        <v>20586</v>
      </c>
      <c r="J53" s="81">
        <f t="shared" si="33"/>
        <v>27645</v>
      </c>
      <c r="K53" s="82">
        <f t="shared" si="33"/>
        <v>1029</v>
      </c>
      <c r="L53" s="81">
        <f t="shared" si="33"/>
        <v>50223</v>
      </c>
      <c r="M53" s="83">
        <f t="shared" si="33"/>
        <v>21615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264756</v>
      </c>
      <c r="I54" s="82">
        <f t="shared" si="34"/>
        <v>264652</v>
      </c>
      <c r="J54" s="81">
        <f t="shared" si="34"/>
        <v>23262</v>
      </c>
      <c r="K54" s="82">
        <f t="shared" si="34"/>
        <v>23005</v>
      </c>
      <c r="L54" s="81">
        <f t="shared" si="34"/>
        <v>288018</v>
      </c>
      <c r="M54" s="83">
        <f t="shared" si="34"/>
        <v>287657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2874</v>
      </c>
      <c r="I55" s="85">
        <f t="shared" si="35"/>
        <v>2874</v>
      </c>
      <c r="J55" s="84">
        <f t="shared" si="35"/>
        <v>0</v>
      </c>
      <c r="K55" s="85">
        <f t="shared" si="35"/>
        <v>0</v>
      </c>
      <c r="L55" s="84">
        <f t="shared" si="35"/>
        <v>2874</v>
      </c>
      <c r="M55" s="86">
        <f t="shared" si="35"/>
        <v>2874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M55"/>
  <sheetViews>
    <sheetView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240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6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2613987</v>
      </c>
      <c r="I6" s="70">
        <f t="shared" si="0"/>
        <v>2612957</v>
      </c>
      <c r="J6" s="69">
        <f t="shared" si="0"/>
        <v>52029</v>
      </c>
      <c r="K6" s="70">
        <f t="shared" si="0"/>
        <v>52029</v>
      </c>
      <c r="L6" s="69">
        <f t="shared" si="0"/>
        <v>2666016</v>
      </c>
      <c r="M6" s="71">
        <f t="shared" si="0"/>
        <v>2664986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2540722</v>
      </c>
      <c r="I7" s="73">
        <f t="shared" si="1"/>
        <v>2539692</v>
      </c>
      <c r="J7" s="72">
        <f t="shared" si="1"/>
        <v>51897</v>
      </c>
      <c r="K7" s="73">
        <f t="shared" si="1"/>
        <v>51897</v>
      </c>
      <c r="L7" s="72">
        <f t="shared" si="1"/>
        <v>2592619</v>
      </c>
      <c r="M7" s="74">
        <f t="shared" si="1"/>
        <v>2591589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2132043</v>
      </c>
      <c r="I8" s="76">
        <f t="shared" si="3"/>
        <v>2131966</v>
      </c>
      <c r="J8" s="75">
        <f t="shared" si="3"/>
        <v>47463</v>
      </c>
      <c r="K8" s="76">
        <f t="shared" si="3"/>
        <v>47463</v>
      </c>
      <c r="L8" s="75">
        <f t="shared" si="3"/>
        <v>2179506</v>
      </c>
      <c r="M8" s="77">
        <f t="shared" si="3"/>
        <v>2179429</v>
      </c>
    </row>
    <row r="9" spans="1:13">
      <c r="A9" s="20"/>
      <c r="B9" s="21"/>
      <c r="C9" s="21"/>
      <c r="D9" s="21" t="s">
        <v>2</v>
      </c>
      <c r="E9" s="21" t="s">
        <v>248</v>
      </c>
      <c r="F9" s="22"/>
      <c r="G9" s="47">
        <f t="shared" si="2"/>
        <v>4</v>
      </c>
      <c r="H9" s="78">
        <f t="shared" ref="H9:M9" si="4">+H10+H11</f>
        <v>35857</v>
      </c>
      <c r="I9" s="79">
        <f t="shared" si="4"/>
        <v>35857</v>
      </c>
      <c r="J9" s="78">
        <f t="shared" si="4"/>
        <v>18446</v>
      </c>
      <c r="K9" s="79">
        <f t="shared" si="4"/>
        <v>18446</v>
      </c>
      <c r="L9" s="78">
        <f t="shared" si="4"/>
        <v>54303</v>
      </c>
      <c r="M9" s="80">
        <f t="shared" si="4"/>
        <v>54303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'[8]5.d'!G9+'[8]5.d'!G12</f>
        <v>10489</v>
      </c>
      <c r="I10" s="82">
        <f>'[8]5.d'!H9+'[8]5.d'!H12</f>
        <v>10489</v>
      </c>
      <c r="J10" s="81">
        <f>'[8]5.d'!I9+'[8]5.d'!I12</f>
        <v>684</v>
      </c>
      <c r="K10" s="82">
        <f>'[8]5.d'!J9+'[8]5.d'!J12</f>
        <v>684</v>
      </c>
      <c r="L10" s="81">
        <f>+H10+J10</f>
        <v>11173</v>
      </c>
      <c r="M10" s="83">
        <f>+I10+K10</f>
        <v>11173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f>'[8]5.d'!G10+'[8]5.d'!G13</f>
        <v>25368</v>
      </c>
      <c r="I11" s="82">
        <f>'[8]5.d'!H10+'[8]5.d'!H13</f>
        <v>25368</v>
      </c>
      <c r="J11" s="81">
        <f>'[8]5.d'!I10+'[8]5.d'!I13</f>
        <v>17762</v>
      </c>
      <c r="K11" s="82">
        <f>'[8]5.d'!J10+'[8]5.d'!J13</f>
        <v>17762</v>
      </c>
      <c r="L11" s="81">
        <f>+H11+J11</f>
        <v>43130</v>
      </c>
      <c r="M11" s="83">
        <f>+I11+K11</f>
        <v>43130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2096186</v>
      </c>
      <c r="I12" s="79">
        <f t="shared" si="5"/>
        <v>2096109</v>
      </c>
      <c r="J12" s="78">
        <f t="shared" si="5"/>
        <v>29017</v>
      </c>
      <c r="K12" s="79">
        <f t="shared" si="5"/>
        <v>29017</v>
      </c>
      <c r="L12" s="78">
        <f t="shared" si="5"/>
        <v>2125203</v>
      </c>
      <c r="M12" s="80">
        <f t="shared" si="5"/>
        <v>2125126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1394840</v>
      </c>
      <c r="I13" s="82">
        <f t="shared" si="6"/>
        <v>1394803</v>
      </c>
      <c r="J13" s="81">
        <f t="shared" si="6"/>
        <v>28847</v>
      </c>
      <c r="K13" s="82">
        <f t="shared" si="6"/>
        <v>28847</v>
      </c>
      <c r="L13" s="81">
        <f t="shared" si="6"/>
        <v>1423687</v>
      </c>
      <c r="M13" s="83">
        <f t="shared" si="6"/>
        <v>1423650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'[8]5.a'!D8</f>
        <v>1370508</v>
      </c>
      <c r="I14" s="82">
        <f>'[8]5.a'!E8</f>
        <v>1370508</v>
      </c>
      <c r="J14" s="81">
        <f>'[8]5.a'!F8</f>
        <v>27647</v>
      </c>
      <c r="K14" s="82">
        <f>'[8]5.a'!G8</f>
        <v>27647</v>
      </c>
      <c r="L14" s="81">
        <f t="shared" ref="L14:M17" si="7">+H14+J14</f>
        <v>1398155</v>
      </c>
      <c r="M14" s="83">
        <f t="shared" si="7"/>
        <v>1398155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'[8]5.c-NR'!D6</f>
        <v>0</v>
      </c>
      <c r="I15" s="82">
        <f>'[8]5.c-NR'!E6</f>
        <v>0</v>
      </c>
      <c r="J15" s="81">
        <f>'[8]5.c-NR'!F6</f>
        <v>0</v>
      </c>
      <c r="K15" s="82">
        <f>'[8]5.c-NR'!G6</f>
        <v>0</v>
      </c>
      <c r="L15" s="81">
        <f t="shared" si="7"/>
        <v>0</v>
      </c>
      <c r="M15" s="83">
        <f t="shared" si="7"/>
        <v>0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'[8]5.a'!D17</f>
        <v>24332</v>
      </c>
      <c r="I16" s="82">
        <f>'[8]5.a'!E17</f>
        <v>24295</v>
      </c>
      <c r="J16" s="81">
        <f>'[8]5.a'!F17</f>
        <v>1200</v>
      </c>
      <c r="K16" s="82">
        <f>'[8]5.a'!G17</f>
        <v>1200</v>
      </c>
      <c r="L16" s="81">
        <f t="shared" si="7"/>
        <v>25532</v>
      </c>
      <c r="M16" s="83">
        <f t="shared" si="7"/>
        <v>25495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'[8]5b'!C7</f>
        <v>701346</v>
      </c>
      <c r="I17" s="82">
        <f>'[8]5b'!D7</f>
        <v>701306</v>
      </c>
      <c r="J17" s="81">
        <f>'[8]5b'!E7</f>
        <v>170</v>
      </c>
      <c r="K17" s="82">
        <f>'[8]5b'!F7</f>
        <v>170</v>
      </c>
      <c r="L17" s="81">
        <f t="shared" si="7"/>
        <v>701516</v>
      </c>
      <c r="M17" s="83">
        <f t="shared" si="7"/>
        <v>701476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400040</v>
      </c>
      <c r="I18" s="76">
        <f t="shared" si="8"/>
        <v>399087</v>
      </c>
      <c r="J18" s="75">
        <f t="shared" si="8"/>
        <v>4434</v>
      </c>
      <c r="K18" s="76">
        <f t="shared" si="8"/>
        <v>4434</v>
      </c>
      <c r="L18" s="75">
        <f t="shared" si="8"/>
        <v>404474</v>
      </c>
      <c r="M18" s="77">
        <f t="shared" si="8"/>
        <v>403521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v>0</v>
      </c>
      <c r="I20" s="82">
        <v>0</v>
      </c>
      <c r="J20" s="81">
        <v>0</v>
      </c>
      <c r="K20" s="82">
        <v>0</v>
      </c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v>0</v>
      </c>
      <c r="I21" s="82">
        <v>0</v>
      </c>
      <c r="J21" s="81">
        <v>0</v>
      </c>
      <c r="K21" s="82"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400040</v>
      </c>
      <c r="I22" s="79">
        <f t="shared" si="10"/>
        <v>399087</v>
      </c>
      <c r="J22" s="78">
        <f t="shared" si="10"/>
        <v>4434</v>
      </c>
      <c r="K22" s="79">
        <f t="shared" si="10"/>
        <v>4434</v>
      </c>
      <c r="L22" s="78">
        <f t="shared" si="10"/>
        <v>404474</v>
      </c>
      <c r="M22" s="80">
        <f t="shared" si="10"/>
        <v>403521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'[8]5.a'!D23</f>
        <v>0</v>
      </c>
      <c r="I23" s="82">
        <f>'[8]5.a'!E23</f>
        <v>0</v>
      </c>
      <c r="J23" s="81">
        <f>'[8]5.a'!F23</f>
        <v>0</v>
      </c>
      <c r="K23" s="82">
        <f>'[8]5.a'!G23</f>
        <v>0</v>
      </c>
      <c r="L23" s="81">
        <f>+H23+J23</f>
        <v>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'[8]5b'!C25</f>
        <v>400040</v>
      </c>
      <c r="I24" s="82">
        <f>'[8]5b'!D25</f>
        <v>399087</v>
      </c>
      <c r="J24" s="81">
        <f>'[8]5b'!E25</f>
        <v>4434</v>
      </c>
      <c r="K24" s="82">
        <f>'[8]5b'!F25</f>
        <v>4434</v>
      </c>
      <c r="L24" s="81">
        <f>+H24+J24</f>
        <v>404474</v>
      </c>
      <c r="M24" s="83">
        <f>+I24+K24</f>
        <v>403521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8639</v>
      </c>
      <c r="I25" s="76">
        <f t="shared" si="11"/>
        <v>8639</v>
      </c>
      <c r="J25" s="75">
        <f t="shared" si="11"/>
        <v>0</v>
      </c>
      <c r="K25" s="76">
        <f t="shared" si="11"/>
        <v>0</v>
      </c>
      <c r="L25" s="75">
        <f t="shared" si="11"/>
        <v>8639</v>
      </c>
      <c r="M25" s="77">
        <f t="shared" si="11"/>
        <v>8639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v>0</v>
      </c>
      <c r="I27" s="82">
        <v>0</v>
      </c>
      <c r="J27" s="81">
        <v>0</v>
      </c>
      <c r="K27" s="82">
        <v>0</v>
      </c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8639</v>
      </c>
      <c r="I29" s="79">
        <f t="shared" si="13"/>
        <v>8639</v>
      </c>
      <c r="J29" s="78">
        <f t="shared" si="13"/>
        <v>0</v>
      </c>
      <c r="K29" s="79">
        <f t="shared" si="13"/>
        <v>0</v>
      </c>
      <c r="L29" s="78">
        <f t="shared" si="13"/>
        <v>8639</v>
      </c>
      <c r="M29" s="80">
        <f t="shared" si="13"/>
        <v>8639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'[8]5.a'!D25</f>
        <v>1694</v>
      </c>
      <c r="I30" s="82">
        <f>'[8]5.a'!E25</f>
        <v>1694</v>
      </c>
      <c r="J30" s="81">
        <f>'[8]5.a'!F25</f>
        <v>0</v>
      </c>
      <c r="K30" s="82">
        <f>'[8]5.a'!G25</f>
        <v>0</v>
      </c>
      <c r="L30" s="81">
        <f>+H30+J30</f>
        <v>1694</v>
      </c>
      <c r="M30" s="83">
        <f>+I30+K30</f>
        <v>1694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f>'[8]5b'!C32</f>
        <v>6945</v>
      </c>
      <c r="I31" s="82">
        <f>'[8]5b'!D32</f>
        <v>6945</v>
      </c>
      <c r="J31" s="81">
        <f>'[8]5b'!E32</f>
        <v>0</v>
      </c>
      <c r="K31" s="82">
        <f>'[8]5b'!F32</f>
        <v>0</v>
      </c>
      <c r="L31" s="81">
        <f>+H31+J31</f>
        <v>6945</v>
      </c>
      <c r="M31" s="83">
        <f>+I31+K31</f>
        <v>6945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73265</v>
      </c>
      <c r="I32" s="73">
        <f t="shared" si="14"/>
        <v>73265</v>
      </c>
      <c r="J32" s="72">
        <f t="shared" si="14"/>
        <v>132</v>
      </c>
      <c r="K32" s="73">
        <f t="shared" si="14"/>
        <v>132</v>
      </c>
      <c r="L32" s="72">
        <f t="shared" si="14"/>
        <v>73397</v>
      </c>
      <c r="M32" s="74">
        <f t="shared" si="14"/>
        <v>73397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'[8]5.a'!D28</f>
        <v>24262</v>
      </c>
      <c r="I33" s="82">
        <f>'[8]5.a'!E28</f>
        <v>24262</v>
      </c>
      <c r="J33" s="81">
        <f>'[8]5.a'!F28</f>
        <v>0</v>
      </c>
      <c r="K33" s="82">
        <f>'[8]5.a'!G28</f>
        <v>0</v>
      </c>
      <c r="L33" s="81">
        <f>+H33+J33</f>
        <v>24262</v>
      </c>
      <c r="M33" s="83">
        <f>+I33+K33</f>
        <v>24262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'[8]5b'!C35</f>
        <v>49003</v>
      </c>
      <c r="I34" s="85">
        <f>'[8]5b'!D35</f>
        <v>49003</v>
      </c>
      <c r="J34" s="84">
        <f>'[8]5b'!E35</f>
        <v>132</v>
      </c>
      <c r="K34" s="85">
        <f>'[8]5b'!F35</f>
        <v>132</v>
      </c>
      <c r="L34" s="84">
        <f>+H34+J34</f>
        <v>49135</v>
      </c>
      <c r="M34" s="86">
        <f>+I34+K34</f>
        <v>49135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249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2613987</v>
      </c>
      <c r="I36" s="70">
        <f t="shared" si="15"/>
        <v>2612957</v>
      </c>
      <c r="J36" s="69">
        <f t="shared" si="15"/>
        <v>52029</v>
      </c>
      <c r="K36" s="70">
        <f t="shared" si="15"/>
        <v>52029</v>
      </c>
      <c r="L36" s="69">
        <f t="shared" si="15"/>
        <v>2666016</v>
      </c>
      <c r="M36" s="71">
        <f t="shared" si="15"/>
        <v>2664986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1431285</v>
      </c>
      <c r="I37" s="79">
        <f t="shared" si="17"/>
        <v>1431248</v>
      </c>
      <c r="J37" s="78">
        <f t="shared" si="17"/>
        <v>29531</v>
      </c>
      <c r="K37" s="79">
        <f t="shared" si="17"/>
        <v>29531</v>
      </c>
      <c r="L37" s="78">
        <f t="shared" si="17"/>
        <v>1460816</v>
      </c>
      <c r="M37" s="80">
        <f t="shared" si="17"/>
        <v>1460779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1405329</v>
      </c>
      <c r="I38" s="82">
        <f t="shared" si="18"/>
        <v>1405292</v>
      </c>
      <c r="J38" s="81">
        <f t="shared" si="18"/>
        <v>29531</v>
      </c>
      <c r="K38" s="82">
        <f t="shared" si="18"/>
        <v>29531</v>
      </c>
      <c r="L38" s="81">
        <f t="shared" si="18"/>
        <v>1434860</v>
      </c>
      <c r="M38" s="83">
        <f t="shared" si="18"/>
        <v>1434823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0</v>
      </c>
      <c r="I39" s="82">
        <f t="shared" si="19"/>
        <v>0</v>
      </c>
      <c r="J39" s="81">
        <f t="shared" si="19"/>
        <v>0</v>
      </c>
      <c r="K39" s="82">
        <f t="shared" si="19"/>
        <v>0</v>
      </c>
      <c r="L39" s="81">
        <f t="shared" si="19"/>
        <v>0</v>
      </c>
      <c r="M39" s="83">
        <f t="shared" si="19"/>
        <v>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1694</v>
      </c>
      <c r="I40" s="82">
        <f t="shared" si="20"/>
        <v>1694</v>
      </c>
      <c r="J40" s="81">
        <f t="shared" si="20"/>
        <v>0</v>
      </c>
      <c r="K40" s="82">
        <f t="shared" si="20"/>
        <v>0</v>
      </c>
      <c r="L40" s="81">
        <f t="shared" si="20"/>
        <v>1694</v>
      </c>
      <c r="M40" s="83">
        <f t="shared" si="20"/>
        <v>1694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24262</v>
      </c>
      <c r="I41" s="82">
        <f t="shared" si="21"/>
        <v>24262</v>
      </c>
      <c r="J41" s="81">
        <f t="shared" si="21"/>
        <v>0</v>
      </c>
      <c r="K41" s="82">
        <f t="shared" si="21"/>
        <v>0</v>
      </c>
      <c r="L41" s="81">
        <f t="shared" si="21"/>
        <v>24262</v>
      </c>
      <c r="M41" s="83">
        <f t="shared" si="21"/>
        <v>24262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1182702</v>
      </c>
      <c r="I42" s="79">
        <f t="shared" si="22"/>
        <v>1181709</v>
      </c>
      <c r="J42" s="78">
        <f t="shared" si="22"/>
        <v>22498</v>
      </c>
      <c r="K42" s="79">
        <f t="shared" si="22"/>
        <v>22498</v>
      </c>
      <c r="L42" s="78">
        <f t="shared" si="22"/>
        <v>1205200</v>
      </c>
      <c r="M42" s="80">
        <f t="shared" si="22"/>
        <v>1204207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726714</v>
      </c>
      <c r="I43" s="82">
        <f t="shared" si="23"/>
        <v>726674</v>
      </c>
      <c r="J43" s="81">
        <f t="shared" si="23"/>
        <v>17932</v>
      </c>
      <c r="K43" s="82">
        <f t="shared" si="23"/>
        <v>17932</v>
      </c>
      <c r="L43" s="81">
        <f t="shared" si="23"/>
        <v>744646</v>
      </c>
      <c r="M43" s="83">
        <f t="shared" si="23"/>
        <v>744606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400040</v>
      </c>
      <c r="I44" s="82">
        <f t="shared" si="24"/>
        <v>399087</v>
      </c>
      <c r="J44" s="81">
        <f t="shared" si="24"/>
        <v>4434</v>
      </c>
      <c r="K44" s="82">
        <f t="shared" si="24"/>
        <v>4434</v>
      </c>
      <c r="L44" s="81">
        <f t="shared" si="24"/>
        <v>404474</v>
      </c>
      <c r="M44" s="83">
        <f t="shared" si="24"/>
        <v>403521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6945</v>
      </c>
      <c r="I45" s="82">
        <f t="shared" si="25"/>
        <v>6945</v>
      </c>
      <c r="J45" s="81">
        <f t="shared" si="25"/>
        <v>0</v>
      </c>
      <c r="K45" s="82">
        <f t="shared" si="25"/>
        <v>0</v>
      </c>
      <c r="L45" s="81">
        <f t="shared" si="25"/>
        <v>6945</v>
      </c>
      <c r="M45" s="83">
        <f t="shared" si="25"/>
        <v>6945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49003</v>
      </c>
      <c r="I46" s="82">
        <f t="shared" si="26"/>
        <v>49003</v>
      </c>
      <c r="J46" s="81">
        <f t="shared" si="26"/>
        <v>132</v>
      </c>
      <c r="K46" s="82">
        <f t="shared" si="26"/>
        <v>132</v>
      </c>
      <c r="L46" s="81">
        <f t="shared" si="26"/>
        <v>49135</v>
      </c>
      <c r="M46" s="83">
        <f t="shared" si="26"/>
        <v>49135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2613987</v>
      </c>
      <c r="I47" s="88">
        <f t="shared" si="27"/>
        <v>2612957</v>
      </c>
      <c r="J47" s="87">
        <f t="shared" si="27"/>
        <v>52029</v>
      </c>
      <c r="K47" s="88">
        <f t="shared" si="27"/>
        <v>52029</v>
      </c>
      <c r="L47" s="87">
        <f t="shared" si="27"/>
        <v>2666016</v>
      </c>
      <c r="M47" s="89">
        <f t="shared" si="27"/>
        <v>2664986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1431285</v>
      </c>
      <c r="I48" s="79">
        <f t="shared" si="28"/>
        <v>1431248</v>
      </c>
      <c r="J48" s="78">
        <f t="shared" si="28"/>
        <v>29531</v>
      </c>
      <c r="K48" s="79">
        <f t="shared" si="28"/>
        <v>29531</v>
      </c>
      <c r="L48" s="78">
        <f t="shared" si="28"/>
        <v>1460816</v>
      </c>
      <c r="M48" s="80">
        <f t="shared" si="28"/>
        <v>1460779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10489</v>
      </c>
      <c r="I49" s="82">
        <f t="shared" si="29"/>
        <v>10489</v>
      </c>
      <c r="J49" s="81">
        <f t="shared" si="29"/>
        <v>684</v>
      </c>
      <c r="K49" s="82">
        <f t="shared" si="29"/>
        <v>684</v>
      </c>
      <c r="L49" s="81">
        <f t="shared" si="29"/>
        <v>11173</v>
      </c>
      <c r="M49" s="83">
        <f t="shared" si="29"/>
        <v>11173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1396534</v>
      </c>
      <c r="I50" s="82">
        <f t="shared" si="30"/>
        <v>1396497</v>
      </c>
      <c r="J50" s="81">
        <f t="shared" si="30"/>
        <v>28847</v>
      </c>
      <c r="K50" s="82">
        <f t="shared" si="30"/>
        <v>28847</v>
      </c>
      <c r="L50" s="81">
        <f t="shared" si="30"/>
        <v>1425381</v>
      </c>
      <c r="M50" s="83">
        <f t="shared" si="30"/>
        <v>1425344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24262</v>
      </c>
      <c r="I51" s="82">
        <f t="shared" si="31"/>
        <v>24262</v>
      </c>
      <c r="J51" s="81">
        <f t="shared" si="31"/>
        <v>0</v>
      </c>
      <c r="K51" s="82">
        <f t="shared" si="31"/>
        <v>0</v>
      </c>
      <c r="L51" s="81">
        <f t="shared" si="31"/>
        <v>24262</v>
      </c>
      <c r="M51" s="83">
        <f t="shared" si="31"/>
        <v>24262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1182702</v>
      </c>
      <c r="I52" s="79">
        <f t="shared" si="32"/>
        <v>1181709</v>
      </c>
      <c r="J52" s="78">
        <f t="shared" si="32"/>
        <v>22498</v>
      </c>
      <c r="K52" s="79">
        <f t="shared" si="32"/>
        <v>22498</v>
      </c>
      <c r="L52" s="78">
        <f t="shared" si="32"/>
        <v>1205200</v>
      </c>
      <c r="M52" s="80">
        <f t="shared" si="32"/>
        <v>1204207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25368</v>
      </c>
      <c r="I53" s="82">
        <f t="shared" si="33"/>
        <v>25368</v>
      </c>
      <c r="J53" s="81">
        <f t="shared" si="33"/>
        <v>17762</v>
      </c>
      <c r="K53" s="82">
        <f t="shared" si="33"/>
        <v>17762</v>
      </c>
      <c r="L53" s="81">
        <f t="shared" si="33"/>
        <v>43130</v>
      </c>
      <c r="M53" s="83">
        <f t="shared" si="33"/>
        <v>43130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1108331</v>
      </c>
      <c r="I54" s="82">
        <f t="shared" si="34"/>
        <v>1107338</v>
      </c>
      <c r="J54" s="81">
        <f t="shared" si="34"/>
        <v>4604</v>
      </c>
      <c r="K54" s="82">
        <f t="shared" si="34"/>
        <v>4604</v>
      </c>
      <c r="L54" s="81">
        <f t="shared" si="34"/>
        <v>1112935</v>
      </c>
      <c r="M54" s="83">
        <f t="shared" si="34"/>
        <v>1111942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49003</v>
      </c>
      <c r="I55" s="85">
        <f t="shared" si="35"/>
        <v>49003</v>
      </c>
      <c r="J55" s="84">
        <f t="shared" si="35"/>
        <v>132</v>
      </c>
      <c r="K55" s="85">
        <f t="shared" si="35"/>
        <v>132</v>
      </c>
      <c r="L55" s="84">
        <f t="shared" si="35"/>
        <v>49135</v>
      </c>
      <c r="M55" s="86">
        <f t="shared" si="35"/>
        <v>49135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6"/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482">
        <f t="shared" ref="H6:M6" si="0">+H7+H32</f>
        <v>1746580</v>
      </c>
      <c r="I6" s="483">
        <f t="shared" si="0"/>
        <v>1697172</v>
      </c>
      <c r="J6" s="482">
        <f t="shared" si="0"/>
        <v>149143</v>
      </c>
      <c r="K6" s="483">
        <f t="shared" si="0"/>
        <v>125673</v>
      </c>
      <c r="L6" s="482">
        <f t="shared" si="0"/>
        <v>1895723</v>
      </c>
      <c r="M6" s="484">
        <f t="shared" si="0"/>
        <v>1822845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485">
        <f t="shared" ref="H7:M7" si="1">+H8+H18+H25</f>
        <v>1695596</v>
      </c>
      <c r="I7" s="486">
        <f t="shared" si="1"/>
        <v>1646188</v>
      </c>
      <c r="J7" s="485">
        <f t="shared" si="1"/>
        <v>148394</v>
      </c>
      <c r="K7" s="486">
        <f t="shared" si="1"/>
        <v>124924</v>
      </c>
      <c r="L7" s="485">
        <f t="shared" si="1"/>
        <v>1843990</v>
      </c>
      <c r="M7" s="487">
        <f t="shared" si="1"/>
        <v>1771112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488">
        <f t="shared" ref="H8:M8" si="3">+H9+H12</f>
        <v>1542593</v>
      </c>
      <c r="I8" s="489">
        <f t="shared" si="3"/>
        <v>1495852</v>
      </c>
      <c r="J8" s="488">
        <f t="shared" si="3"/>
        <v>139147</v>
      </c>
      <c r="K8" s="489">
        <f t="shared" si="3"/>
        <v>115676</v>
      </c>
      <c r="L8" s="488">
        <f t="shared" si="3"/>
        <v>1681740</v>
      </c>
      <c r="M8" s="490">
        <f t="shared" si="3"/>
        <v>1611528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491">
        <f t="shared" ref="H9:M9" si="4">+H10+H11</f>
        <v>76354</v>
      </c>
      <c r="I9" s="492">
        <f t="shared" si="4"/>
        <v>29629</v>
      </c>
      <c r="J9" s="491">
        <f t="shared" si="4"/>
        <v>22311</v>
      </c>
      <c r="K9" s="492">
        <f t="shared" si="4"/>
        <v>-1160</v>
      </c>
      <c r="L9" s="491">
        <f t="shared" si="4"/>
        <v>98665</v>
      </c>
      <c r="M9" s="493">
        <f t="shared" si="4"/>
        <v>28469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494">
        <v>64641</v>
      </c>
      <c r="I10" s="495">
        <v>25943</v>
      </c>
      <c r="J10" s="494">
        <v>13334</v>
      </c>
      <c r="K10" s="495">
        <v>5929</v>
      </c>
      <c r="L10" s="494">
        <f>+H10+J10</f>
        <v>77975</v>
      </c>
      <c r="M10" s="496">
        <f>+I10+K10</f>
        <v>31872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494">
        <v>11713</v>
      </c>
      <c r="I11" s="495">
        <v>3686</v>
      </c>
      <c r="J11" s="494">
        <v>8977</v>
      </c>
      <c r="K11" s="495">
        <v>-7089</v>
      </c>
      <c r="L11" s="494">
        <f>+H11+J11</f>
        <v>20690</v>
      </c>
      <c r="M11" s="496">
        <f>+I11+K11</f>
        <v>-3403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491">
        <f t="shared" ref="H12:M12" si="5">+H13+H17</f>
        <v>1466239</v>
      </c>
      <c r="I12" s="492">
        <f t="shared" si="5"/>
        <v>1466223</v>
      </c>
      <c r="J12" s="491">
        <f t="shared" si="5"/>
        <v>116836</v>
      </c>
      <c r="K12" s="492">
        <f t="shared" si="5"/>
        <v>116836</v>
      </c>
      <c r="L12" s="491">
        <f t="shared" si="5"/>
        <v>1583075</v>
      </c>
      <c r="M12" s="493">
        <f t="shared" si="5"/>
        <v>1583059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494">
        <f t="shared" ref="H13:M13" si="6">+H14+H15+H16</f>
        <v>961688</v>
      </c>
      <c r="I13" s="495">
        <f t="shared" si="6"/>
        <v>961672</v>
      </c>
      <c r="J13" s="494">
        <f t="shared" si="6"/>
        <v>112718</v>
      </c>
      <c r="K13" s="495">
        <f>SUM(K14:K16)</f>
        <v>112718</v>
      </c>
      <c r="L13" s="494">
        <f t="shared" si="6"/>
        <v>1074406</v>
      </c>
      <c r="M13" s="496">
        <f t="shared" si="6"/>
        <v>1074390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494">
        <v>951781</v>
      </c>
      <c r="I14" s="495">
        <v>951781</v>
      </c>
      <c r="J14" s="494">
        <v>16641</v>
      </c>
      <c r="K14" s="495">
        <v>16641</v>
      </c>
      <c r="L14" s="494">
        <f t="shared" ref="L14:M17" si="7">+H14+J14</f>
        <v>968422</v>
      </c>
      <c r="M14" s="496">
        <f t="shared" si="7"/>
        <v>968422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494">
        <v>0</v>
      </c>
      <c r="I15" s="495">
        <v>0</v>
      </c>
      <c r="J15" s="494">
        <v>94427</v>
      </c>
      <c r="K15" s="495">
        <v>94427</v>
      </c>
      <c r="L15" s="494">
        <f t="shared" si="7"/>
        <v>94427</v>
      </c>
      <c r="M15" s="496">
        <f t="shared" si="7"/>
        <v>94427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494">
        <v>9907</v>
      </c>
      <c r="I16" s="495">
        <v>9891</v>
      </c>
      <c r="J16" s="494">
        <v>1650</v>
      </c>
      <c r="K16" s="495">
        <v>1650</v>
      </c>
      <c r="L16" s="494">
        <f t="shared" si="7"/>
        <v>11557</v>
      </c>
      <c r="M16" s="496">
        <f t="shared" si="7"/>
        <v>11541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494">
        <v>504551</v>
      </c>
      <c r="I17" s="495">
        <v>504551</v>
      </c>
      <c r="J17" s="494">
        <v>4118</v>
      </c>
      <c r="K17" s="495">
        <v>4118</v>
      </c>
      <c r="L17" s="494">
        <f t="shared" si="7"/>
        <v>508669</v>
      </c>
      <c r="M17" s="496">
        <f t="shared" si="7"/>
        <v>508669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497">
        <f t="shared" ref="H18:M18" si="8">+H19+H22</f>
        <v>137568</v>
      </c>
      <c r="I18" s="498">
        <f t="shared" si="8"/>
        <v>136708</v>
      </c>
      <c r="J18" s="497">
        <f t="shared" si="8"/>
        <v>8492</v>
      </c>
      <c r="K18" s="498">
        <f t="shared" si="8"/>
        <v>8492</v>
      </c>
      <c r="L18" s="497">
        <f t="shared" si="8"/>
        <v>146060</v>
      </c>
      <c r="M18" s="499">
        <f t="shared" si="8"/>
        <v>145200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491">
        <f t="shared" ref="H19:M19" si="9">+H20+H21</f>
        <v>0</v>
      </c>
      <c r="I19" s="492">
        <f t="shared" si="9"/>
        <v>0</v>
      </c>
      <c r="J19" s="491">
        <f t="shared" si="9"/>
        <v>8187</v>
      </c>
      <c r="K19" s="492">
        <f t="shared" si="9"/>
        <v>8187</v>
      </c>
      <c r="L19" s="491">
        <f t="shared" si="9"/>
        <v>8187</v>
      </c>
      <c r="M19" s="493">
        <f t="shared" si="9"/>
        <v>8187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494"/>
      <c r="I20" s="495"/>
      <c r="J20" s="494"/>
      <c r="K20" s="495"/>
      <c r="L20" s="494">
        <f>+H20+J20</f>
        <v>0</v>
      </c>
      <c r="M20" s="496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494">
        <v>0</v>
      </c>
      <c r="I21" s="495">
        <v>0</v>
      </c>
      <c r="J21" s="494">
        <v>8187</v>
      </c>
      <c r="K21" s="495">
        <v>8187</v>
      </c>
      <c r="L21" s="494">
        <f>+H21+J21</f>
        <v>8187</v>
      </c>
      <c r="M21" s="496">
        <f>+I21+K21</f>
        <v>8187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491">
        <f t="shared" ref="H22:M22" si="10">+H23+H24</f>
        <v>137568</v>
      </c>
      <c r="I22" s="492">
        <f t="shared" si="10"/>
        <v>136708</v>
      </c>
      <c r="J22" s="491">
        <f t="shared" si="10"/>
        <v>305</v>
      </c>
      <c r="K22" s="492">
        <f t="shared" si="10"/>
        <v>305</v>
      </c>
      <c r="L22" s="491">
        <f t="shared" si="10"/>
        <v>137873</v>
      </c>
      <c r="M22" s="493">
        <f t="shared" si="10"/>
        <v>137013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494">
        <v>3381</v>
      </c>
      <c r="I23" s="495">
        <v>3381</v>
      </c>
      <c r="J23" s="494">
        <v>0</v>
      </c>
      <c r="K23" s="495">
        <v>0</v>
      </c>
      <c r="L23" s="494">
        <f>+H23+J23</f>
        <v>3381</v>
      </c>
      <c r="M23" s="496">
        <f>+I23+K23</f>
        <v>3381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494">
        <v>134187</v>
      </c>
      <c r="I24" s="495">
        <v>133327</v>
      </c>
      <c r="J24" s="494">
        <v>305</v>
      </c>
      <c r="K24" s="495">
        <v>305</v>
      </c>
      <c r="L24" s="494">
        <f>+H24+J24</f>
        <v>134492</v>
      </c>
      <c r="M24" s="496">
        <f>+I24+K24</f>
        <v>133632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497">
        <f t="shared" ref="H25:M25" si="11">+H26+H29</f>
        <v>15435</v>
      </c>
      <c r="I25" s="498">
        <f t="shared" si="11"/>
        <v>13628</v>
      </c>
      <c r="J25" s="497">
        <f t="shared" si="11"/>
        <v>755</v>
      </c>
      <c r="K25" s="498">
        <f t="shared" si="11"/>
        <v>756</v>
      </c>
      <c r="L25" s="497">
        <f t="shared" si="11"/>
        <v>16190</v>
      </c>
      <c r="M25" s="499">
        <f t="shared" si="11"/>
        <v>14384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491">
        <f t="shared" ref="H26:M26" si="12">+H27+H28</f>
        <v>3725</v>
      </c>
      <c r="I26" s="492">
        <f t="shared" si="12"/>
        <v>2134</v>
      </c>
      <c r="J26" s="491">
        <f t="shared" si="12"/>
        <v>275</v>
      </c>
      <c r="K26" s="492">
        <f t="shared" si="12"/>
        <v>276</v>
      </c>
      <c r="L26" s="491">
        <f t="shared" si="12"/>
        <v>4000</v>
      </c>
      <c r="M26" s="493">
        <f t="shared" si="12"/>
        <v>2410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494">
        <v>3265</v>
      </c>
      <c r="I27" s="495">
        <v>1674</v>
      </c>
      <c r="J27" s="494">
        <v>0</v>
      </c>
      <c r="K27" s="495">
        <v>0</v>
      </c>
      <c r="L27" s="494">
        <f>+H27+J27</f>
        <v>3265</v>
      </c>
      <c r="M27" s="496">
        <f>+I27+K27</f>
        <v>1674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494">
        <v>460</v>
      </c>
      <c r="I28" s="495">
        <v>460</v>
      </c>
      <c r="J28" s="494">
        <v>275</v>
      </c>
      <c r="K28" s="495">
        <v>276</v>
      </c>
      <c r="L28" s="494">
        <f>+H28+J28</f>
        <v>735</v>
      </c>
      <c r="M28" s="496">
        <f>+I28+K28</f>
        <v>736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491">
        <f t="shared" ref="H29:M29" si="13">+H30+H31</f>
        <v>11710</v>
      </c>
      <c r="I29" s="492">
        <f t="shared" si="13"/>
        <v>11494</v>
      </c>
      <c r="J29" s="491">
        <f t="shared" si="13"/>
        <v>480</v>
      </c>
      <c r="K29" s="492">
        <f t="shared" si="13"/>
        <v>480</v>
      </c>
      <c r="L29" s="491">
        <f t="shared" si="13"/>
        <v>12190</v>
      </c>
      <c r="M29" s="493">
        <f t="shared" si="13"/>
        <v>11974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494">
        <v>9680</v>
      </c>
      <c r="I30" s="495">
        <v>9664</v>
      </c>
      <c r="J30" s="494">
        <v>0</v>
      </c>
      <c r="K30" s="495">
        <v>0</v>
      </c>
      <c r="L30" s="494">
        <f>+H30+J30</f>
        <v>9680</v>
      </c>
      <c r="M30" s="496">
        <f>+I30+K30</f>
        <v>9664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494">
        <v>2030</v>
      </c>
      <c r="I31" s="495">
        <v>1830</v>
      </c>
      <c r="J31" s="494">
        <v>480</v>
      </c>
      <c r="K31" s="495">
        <v>480</v>
      </c>
      <c r="L31" s="494">
        <f>+H31+J31</f>
        <v>2510</v>
      </c>
      <c r="M31" s="496">
        <f>+I31+K31</f>
        <v>2310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485">
        <f>SUM(H33+H34)</f>
        <v>50984</v>
      </c>
      <c r="I32" s="486">
        <f>+I33+I34</f>
        <v>50984</v>
      </c>
      <c r="J32" s="485">
        <f>+J33+J34</f>
        <v>749</v>
      </c>
      <c r="K32" s="486">
        <f>+K33+K34</f>
        <v>749</v>
      </c>
      <c r="L32" s="485">
        <f>+L33+L34</f>
        <v>51733</v>
      </c>
      <c r="M32" s="487">
        <f>+M33+M34</f>
        <v>51733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494">
        <v>10158</v>
      </c>
      <c r="I33" s="495">
        <v>10158</v>
      </c>
      <c r="J33" s="494">
        <v>0</v>
      </c>
      <c r="K33" s="495">
        <v>0</v>
      </c>
      <c r="L33" s="494">
        <f>+H33+J33</f>
        <v>10158</v>
      </c>
      <c r="M33" s="496">
        <f>+I33+K33</f>
        <v>10158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500">
        <v>40826</v>
      </c>
      <c r="I34" s="501">
        <v>40826</v>
      </c>
      <c r="J34" s="500">
        <v>749</v>
      </c>
      <c r="K34" s="501">
        <v>749</v>
      </c>
      <c r="L34" s="500">
        <f>+H34+J34</f>
        <v>41575</v>
      </c>
      <c r="M34" s="502">
        <f>+I34+K34</f>
        <v>41575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482">
        <f t="shared" ref="H36:M36" si="14">+H37+H42</f>
        <v>1746580</v>
      </c>
      <c r="I36" s="483">
        <f t="shared" si="14"/>
        <v>1697172</v>
      </c>
      <c r="J36" s="482">
        <f t="shared" si="14"/>
        <v>149143</v>
      </c>
      <c r="K36" s="483">
        <f t="shared" si="14"/>
        <v>125673</v>
      </c>
      <c r="L36" s="482">
        <f t="shared" si="14"/>
        <v>1895723</v>
      </c>
      <c r="M36" s="484">
        <f t="shared" si="14"/>
        <v>1822845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5">G36+1</f>
        <v>31</v>
      </c>
      <c r="H37" s="491">
        <f t="shared" ref="H37:M37" si="16">+H38+H39+H40+H41</f>
        <v>1052813</v>
      </c>
      <c r="I37" s="492">
        <f t="shared" si="16"/>
        <v>1012492</v>
      </c>
      <c r="J37" s="491">
        <f t="shared" si="16"/>
        <v>126052</v>
      </c>
      <c r="K37" s="492">
        <f t="shared" si="16"/>
        <v>118647</v>
      </c>
      <c r="L37" s="491">
        <f t="shared" si="16"/>
        <v>1178865</v>
      </c>
      <c r="M37" s="493">
        <f t="shared" si="16"/>
        <v>1131139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5"/>
        <v>32</v>
      </c>
      <c r="H38" s="494">
        <f t="shared" ref="H38:M38" si="17">+H10+H13</f>
        <v>1026329</v>
      </c>
      <c r="I38" s="495">
        <f t="shared" si="17"/>
        <v>987615</v>
      </c>
      <c r="J38" s="494">
        <f t="shared" si="17"/>
        <v>126052</v>
      </c>
      <c r="K38" s="495">
        <f t="shared" si="17"/>
        <v>118647</v>
      </c>
      <c r="L38" s="494">
        <f t="shared" si="17"/>
        <v>1152381</v>
      </c>
      <c r="M38" s="496">
        <f t="shared" si="17"/>
        <v>1106262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5"/>
        <v>33</v>
      </c>
      <c r="H39" s="494">
        <f t="shared" ref="H39:M39" si="18">+H20+H23</f>
        <v>3381</v>
      </c>
      <c r="I39" s="495">
        <f t="shared" si="18"/>
        <v>3381</v>
      </c>
      <c r="J39" s="494">
        <f t="shared" si="18"/>
        <v>0</v>
      </c>
      <c r="K39" s="495">
        <f t="shared" si="18"/>
        <v>0</v>
      </c>
      <c r="L39" s="494">
        <f t="shared" si="18"/>
        <v>3381</v>
      </c>
      <c r="M39" s="496">
        <f t="shared" si="18"/>
        <v>3381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5"/>
        <v>34</v>
      </c>
      <c r="H40" s="494">
        <f t="shared" ref="H40:M40" si="19">+H27+H30</f>
        <v>12945</v>
      </c>
      <c r="I40" s="495">
        <f t="shared" si="19"/>
        <v>11338</v>
      </c>
      <c r="J40" s="494">
        <f t="shared" si="19"/>
        <v>0</v>
      </c>
      <c r="K40" s="495">
        <f t="shared" si="19"/>
        <v>0</v>
      </c>
      <c r="L40" s="494">
        <f t="shared" si="19"/>
        <v>12945</v>
      </c>
      <c r="M40" s="496">
        <f t="shared" si="19"/>
        <v>11338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5"/>
        <v>35</v>
      </c>
      <c r="H41" s="494">
        <f t="shared" ref="H41:M41" si="20">+H33</f>
        <v>10158</v>
      </c>
      <c r="I41" s="495">
        <f t="shared" si="20"/>
        <v>10158</v>
      </c>
      <c r="J41" s="494">
        <f t="shared" si="20"/>
        <v>0</v>
      </c>
      <c r="K41" s="495">
        <f t="shared" si="20"/>
        <v>0</v>
      </c>
      <c r="L41" s="494">
        <f t="shared" si="20"/>
        <v>10158</v>
      </c>
      <c r="M41" s="496">
        <f t="shared" si="20"/>
        <v>10158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5"/>
        <v>36</v>
      </c>
      <c r="H42" s="491">
        <f t="shared" ref="H42:M42" si="21">+H43+H44+H45+H46</f>
        <v>693767</v>
      </c>
      <c r="I42" s="492">
        <f t="shared" si="21"/>
        <v>684680</v>
      </c>
      <c r="J42" s="491">
        <f t="shared" si="21"/>
        <v>23091</v>
      </c>
      <c r="K42" s="492">
        <f t="shared" si="21"/>
        <v>7026</v>
      </c>
      <c r="L42" s="491">
        <f t="shared" si="21"/>
        <v>716858</v>
      </c>
      <c r="M42" s="493">
        <f t="shared" si="21"/>
        <v>691706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5"/>
        <v>37</v>
      </c>
      <c r="H43" s="494">
        <f t="shared" ref="H43:M43" si="22">+H11+H17</f>
        <v>516264</v>
      </c>
      <c r="I43" s="495">
        <f t="shared" si="22"/>
        <v>508237</v>
      </c>
      <c r="J43" s="494">
        <f t="shared" si="22"/>
        <v>13095</v>
      </c>
      <c r="K43" s="495">
        <f t="shared" si="22"/>
        <v>-2971</v>
      </c>
      <c r="L43" s="494">
        <f t="shared" si="22"/>
        <v>529359</v>
      </c>
      <c r="M43" s="496">
        <f t="shared" si="22"/>
        <v>505266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5"/>
        <v>38</v>
      </c>
      <c r="H44" s="494">
        <f t="shared" ref="H44:M44" si="23">+H21+H24</f>
        <v>134187</v>
      </c>
      <c r="I44" s="495">
        <f t="shared" si="23"/>
        <v>133327</v>
      </c>
      <c r="J44" s="494">
        <f t="shared" si="23"/>
        <v>8492</v>
      </c>
      <c r="K44" s="495">
        <f t="shared" si="23"/>
        <v>8492</v>
      </c>
      <c r="L44" s="494">
        <f t="shared" si="23"/>
        <v>142679</v>
      </c>
      <c r="M44" s="496">
        <f t="shared" si="23"/>
        <v>141819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5"/>
        <v>39</v>
      </c>
      <c r="H45" s="494">
        <f t="shared" ref="H45:M45" si="24">+H28+H31</f>
        <v>2490</v>
      </c>
      <c r="I45" s="495">
        <f t="shared" si="24"/>
        <v>2290</v>
      </c>
      <c r="J45" s="494">
        <f t="shared" si="24"/>
        <v>755</v>
      </c>
      <c r="K45" s="495">
        <f t="shared" si="24"/>
        <v>756</v>
      </c>
      <c r="L45" s="494">
        <f t="shared" si="24"/>
        <v>3245</v>
      </c>
      <c r="M45" s="496">
        <f t="shared" si="24"/>
        <v>3046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5"/>
        <v>40</v>
      </c>
      <c r="H46" s="494">
        <f t="shared" ref="H46:M46" si="25">+H34</f>
        <v>40826</v>
      </c>
      <c r="I46" s="495">
        <f t="shared" si="25"/>
        <v>40826</v>
      </c>
      <c r="J46" s="494">
        <f t="shared" si="25"/>
        <v>749</v>
      </c>
      <c r="K46" s="495">
        <f t="shared" si="25"/>
        <v>749</v>
      </c>
      <c r="L46" s="494">
        <f t="shared" si="25"/>
        <v>41575</v>
      </c>
      <c r="M46" s="496">
        <f t="shared" si="25"/>
        <v>41575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5"/>
        <v>41</v>
      </c>
      <c r="H47" s="503">
        <f t="shared" ref="H47:M47" si="26">+H48+H52</f>
        <v>1746580</v>
      </c>
      <c r="I47" s="504">
        <f t="shared" si="26"/>
        <v>1697172</v>
      </c>
      <c r="J47" s="503">
        <f t="shared" si="26"/>
        <v>149143</v>
      </c>
      <c r="K47" s="504">
        <f t="shared" si="26"/>
        <v>125673</v>
      </c>
      <c r="L47" s="503">
        <f t="shared" si="26"/>
        <v>1895723</v>
      </c>
      <c r="M47" s="505">
        <f t="shared" si="26"/>
        <v>1822845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5"/>
        <v>42</v>
      </c>
      <c r="H48" s="491">
        <f t="shared" ref="H48:M48" si="27">+H49+H50+H51</f>
        <v>1052813</v>
      </c>
      <c r="I48" s="492">
        <f t="shared" si="27"/>
        <v>1012492</v>
      </c>
      <c r="J48" s="491">
        <f t="shared" si="27"/>
        <v>126052</v>
      </c>
      <c r="K48" s="492">
        <f t="shared" si="27"/>
        <v>118647</v>
      </c>
      <c r="L48" s="491">
        <f t="shared" si="27"/>
        <v>1178865</v>
      </c>
      <c r="M48" s="493">
        <f t="shared" si="27"/>
        <v>1131139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5"/>
        <v>43</v>
      </c>
      <c r="H49" s="494">
        <f t="shared" ref="H49:M49" si="28">+H10+H20+H27</f>
        <v>67906</v>
      </c>
      <c r="I49" s="495">
        <f t="shared" si="28"/>
        <v>27617</v>
      </c>
      <c r="J49" s="494">
        <f t="shared" si="28"/>
        <v>13334</v>
      </c>
      <c r="K49" s="495">
        <f t="shared" si="28"/>
        <v>5929</v>
      </c>
      <c r="L49" s="494">
        <f t="shared" si="28"/>
        <v>81240</v>
      </c>
      <c r="M49" s="496">
        <f t="shared" si="28"/>
        <v>33546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5"/>
        <v>44</v>
      </c>
      <c r="H50" s="494">
        <f t="shared" ref="H50:M50" si="29">+H13+H23+H30</f>
        <v>974749</v>
      </c>
      <c r="I50" s="495">
        <f t="shared" si="29"/>
        <v>974717</v>
      </c>
      <c r="J50" s="494">
        <f t="shared" si="29"/>
        <v>112718</v>
      </c>
      <c r="K50" s="495">
        <f t="shared" si="29"/>
        <v>112718</v>
      </c>
      <c r="L50" s="494">
        <f t="shared" si="29"/>
        <v>1087467</v>
      </c>
      <c r="M50" s="496">
        <f t="shared" si="29"/>
        <v>1087435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5"/>
        <v>45</v>
      </c>
      <c r="H51" s="494">
        <f t="shared" ref="H51:M51" si="30">+H33</f>
        <v>10158</v>
      </c>
      <c r="I51" s="495">
        <f t="shared" si="30"/>
        <v>10158</v>
      </c>
      <c r="J51" s="494">
        <f t="shared" si="30"/>
        <v>0</v>
      </c>
      <c r="K51" s="495">
        <f t="shared" si="30"/>
        <v>0</v>
      </c>
      <c r="L51" s="494">
        <f t="shared" si="30"/>
        <v>10158</v>
      </c>
      <c r="M51" s="496">
        <f t="shared" si="30"/>
        <v>10158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5"/>
        <v>46</v>
      </c>
      <c r="H52" s="491">
        <f t="shared" ref="H52:M52" si="31">+H53+H54+H55</f>
        <v>693767</v>
      </c>
      <c r="I52" s="492">
        <f t="shared" si="31"/>
        <v>684680</v>
      </c>
      <c r="J52" s="491">
        <f t="shared" si="31"/>
        <v>23091</v>
      </c>
      <c r="K52" s="492">
        <f t="shared" si="31"/>
        <v>7026</v>
      </c>
      <c r="L52" s="491">
        <f t="shared" si="31"/>
        <v>716858</v>
      </c>
      <c r="M52" s="493">
        <f t="shared" si="31"/>
        <v>691706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5"/>
        <v>47</v>
      </c>
      <c r="H53" s="494">
        <f t="shared" ref="H53:M53" si="32">+H11+H21+H28</f>
        <v>12173</v>
      </c>
      <c r="I53" s="495">
        <f t="shared" si="32"/>
        <v>4146</v>
      </c>
      <c r="J53" s="494">
        <f t="shared" si="32"/>
        <v>17439</v>
      </c>
      <c r="K53" s="495">
        <f t="shared" si="32"/>
        <v>1374</v>
      </c>
      <c r="L53" s="494">
        <f t="shared" si="32"/>
        <v>29612</v>
      </c>
      <c r="M53" s="496">
        <f t="shared" si="32"/>
        <v>5520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5"/>
        <v>48</v>
      </c>
      <c r="H54" s="494">
        <f t="shared" ref="H54:M54" si="33">+H17+H24+H31</f>
        <v>640768</v>
      </c>
      <c r="I54" s="495">
        <f t="shared" si="33"/>
        <v>639708</v>
      </c>
      <c r="J54" s="494">
        <f t="shared" si="33"/>
        <v>4903</v>
      </c>
      <c r="K54" s="495">
        <f t="shared" si="33"/>
        <v>4903</v>
      </c>
      <c r="L54" s="494">
        <f t="shared" si="33"/>
        <v>645671</v>
      </c>
      <c r="M54" s="496">
        <f t="shared" si="33"/>
        <v>644611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5"/>
        <v>49</v>
      </c>
      <c r="H55" s="500">
        <f t="shared" ref="H55:M55" si="34">+H34</f>
        <v>40826</v>
      </c>
      <c r="I55" s="501">
        <f t="shared" si="34"/>
        <v>40826</v>
      </c>
      <c r="J55" s="500">
        <f t="shared" si="34"/>
        <v>749</v>
      </c>
      <c r="K55" s="501">
        <f t="shared" si="34"/>
        <v>749</v>
      </c>
      <c r="L55" s="500">
        <f t="shared" si="34"/>
        <v>41575</v>
      </c>
      <c r="M55" s="502">
        <f t="shared" si="34"/>
        <v>41575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M55"/>
  <sheetViews>
    <sheetView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250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847844</v>
      </c>
      <c r="I6" s="70">
        <f t="shared" si="0"/>
        <v>817779</v>
      </c>
      <c r="J6" s="69">
        <f t="shared" si="0"/>
        <v>293687</v>
      </c>
      <c r="K6" s="70">
        <f t="shared" si="0"/>
        <v>285590</v>
      </c>
      <c r="L6" s="69">
        <f t="shared" si="0"/>
        <v>1141531</v>
      </c>
      <c r="M6" s="71">
        <f t="shared" si="0"/>
        <v>1103369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829764</v>
      </c>
      <c r="I7" s="73">
        <f t="shared" si="1"/>
        <v>800663</v>
      </c>
      <c r="J7" s="72">
        <f t="shared" si="1"/>
        <v>293687</v>
      </c>
      <c r="K7" s="73">
        <f t="shared" si="1"/>
        <v>285590</v>
      </c>
      <c r="L7" s="72">
        <f t="shared" si="1"/>
        <v>1123451</v>
      </c>
      <c r="M7" s="74">
        <f t="shared" si="1"/>
        <v>1086253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783175</v>
      </c>
      <c r="I8" s="76">
        <f t="shared" si="3"/>
        <v>755666</v>
      </c>
      <c r="J8" s="75">
        <f t="shared" si="3"/>
        <v>293687</v>
      </c>
      <c r="K8" s="76">
        <f t="shared" si="3"/>
        <v>285590</v>
      </c>
      <c r="L8" s="75">
        <f t="shared" si="3"/>
        <v>1076862</v>
      </c>
      <c r="M8" s="77">
        <f t="shared" si="3"/>
        <v>1041256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44283</v>
      </c>
      <c r="I9" s="79">
        <f t="shared" si="4"/>
        <v>17607</v>
      </c>
      <c r="J9" s="78">
        <f t="shared" si="4"/>
        <v>9114</v>
      </c>
      <c r="K9" s="79">
        <f t="shared" si="4"/>
        <v>1253</v>
      </c>
      <c r="L9" s="78">
        <f t="shared" si="4"/>
        <v>53397</v>
      </c>
      <c r="M9" s="80">
        <f t="shared" si="4"/>
        <v>18860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v>38269</v>
      </c>
      <c r="I10" s="82">
        <v>16400</v>
      </c>
      <c r="J10" s="81">
        <v>8354</v>
      </c>
      <c r="K10" s="82">
        <v>1253</v>
      </c>
      <c r="L10" s="81">
        <f>+H10+J10</f>
        <v>46623</v>
      </c>
      <c r="M10" s="83">
        <f>+I10+K10</f>
        <v>17653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v>6014</v>
      </c>
      <c r="I11" s="82">
        <v>1207</v>
      </c>
      <c r="J11" s="81">
        <v>760</v>
      </c>
      <c r="K11" s="82">
        <v>0</v>
      </c>
      <c r="L11" s="81">
        <f>+H11+J11</f>
        <v>6774</v>
      </c>
      <c r="M11" s="83">
        <f>+I11+K11</f>
        <v>1207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738892</v>
      </c>
      <c r="I12" s="79">
        <f t="shared" si="5"/>
        <v>738059</v>
      </c>
      <c r="J12" s="78">
        <f t="shared" si="5"/>
        <v>284573</v>
      </c>
      <c r="K12" s="79">
        <f t="shared" si="5"/>
        <v>284337</v>
      </c>
      <c r="L12" s="78">
        <f t="shared" si="5"/>
        <v>1023465</v>
      </c>
      <c r="M12" s="80">
        <f t="shared" si="5"/>
        <v>1022396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571740</v>
      </c>
      <c r="I13" s="82">
        <f t="shared" si="6"/>
        <v>571203</v>
      </c>
      <c r="J13" s="81">
        <f t="shared" si="6"/>
        <v>273703</v>
      </c>
      <c r="K13" s="82">
        <f t="shared" si="6"/>
        <v>273467</v>
      </c>
      <c r="L13" s="81">
        <f t="shared" si="6"/>
        <v>845443</v>
      </c>
      <c r="M13" s="83">
        <f t="shared" si="6"/>
        <v>844670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v>553399</v>
      </c>
      <c r="I14" s="82">
        <v>553159</v>
      </c>
      <c r="J14" s="81">
        <v>32984</v>
      </c>
      <c r="K14" s="82">
        <v>32975</v>
      </c>
      <c r="L14" s="81">
        <f t="shared" ref="L14:M17" si="7">+H14+J14</f>
        <v>586383</v>
      </c>
      <c r="M14" s="83">
        <f t="shared" si="7"/>
        <v>586134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v>10000</v>
      </c>
      <c r="I15" s="82">
        <v>10000</v>
      </c>
      <c r="J15" s="81">
        <v>239049</v>
      </c>
      <c r="K15" s="82">
        <v>238822</v>
      </c>
      <c r="L15" s="81">
        <f t="shared" si="7"/>
        <v>249049</v>
      </c>
      <c r="M15" s="83">
        <f t="shared" si="7"/>
        <v>248822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v>8341</v>
      </c>
      <c r="I16" s="82">
        <v>8044</v>
      </c>
      <c r="J16" s="81">
        <v>1670</v>
      </c>
      <c r="K16" s="82">
        <v>1670</v>
      </c>
      <c r="L16" s="81">
        <f t="shared" si="7"/>
        <v>10011</v>
      </c>
      <c r="M16" s="83">
        <f t="shared" si="7"/>
        <v>9714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v>167152</v>
      </c>
      <c r="I17" s="82">
        <v>166856</v>
      </c>
      <c r="J17" s="81">
        <v>10870</v>
      </c>
      <c r="K17" s="82">
        <v>10870</v>
      </c>
      <c r="L17" s="81">
        <f t="shared" si="7"/>
        <v>178022</v>
      </c>
      <c r="M17" s="83">
        <f t="shared" si="7"/>
        <v>177726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45857</v>
      </c>
      <c r="I18" s="76">
        <f t="shared" si="8"/>
        <v>44265</v>
      </c>
      <c r="J18" s="75">
        <f t="shared" si="8"/>
        <v>0</v>
      </c>
      <c r="K18" s="76">
        <f t="shared" si="8"/>
        <v>0</v>
      </c>
      <c r="L18" s="75">
        <f t="shared" si="8"/>
        <v>45857</v>
      </c>
      <c r="M18" s="77">
        <f t="shared" si="8"/>
        <v>44265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v>0</v>
      </c>
      <c r="I20" s="82">
        <v>0</v>
      </c>
      <c r="J20" s="81">
        <v>0</v>
      </c>
      <c r="K20" s="82">
        <v>0</v>
      </c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v>0</v>
      </c>
      <c r="I21" s="82">
        <v>0</v>
      </c>
      <c r="J21" s="81">
        <v>0</v>
      </c>
      <c r="K21" s="82"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45857</v>
      </c>
      <c r="I22" s="79">
        <f t="shared" si="10"/>
        <v>44265</v>
      </c>
      <c r="J22" s="78">
        <f t="shared" si="10"/>
        <v>0</v>
      </c>
      <c r="K22" s="79">
        <f t="shared" si="10"/>
        <v>0</v>
      </c>
      <c r="L22" s="78">
        <f t="shared" si="10"/>
        <v>45857</v>
      </c>
      <c r="M22" s="80">
        <f t="shared" si="10"/>
        <v>44265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v>50</v>
      </c>
      <c r="I23" s="82">
        <v>0</v>
      </c>
      <c r="J23" s="81">
        <v>0</v>
      </c>
      <c r="K23" s="82">
        <v>0</v>
      </c>
      <c r="L23" s="81">
        <f>+H23+J23</f>
        <v>50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v>45807</v>
      </c>
      <c r="I24" s="82">
        <v>44265</v>
      </c>
      <c r="J24" s="81">
        <v>0</v>
      </c>
      <c r="K24" s="82">
        <v>0</v>
      </c>
      <c r="L24" s="81">
        <f>+H24+J24</f>
        <v>45807</v>
      </c>
      <c r="M24" s="83">
        <f>+I24+K24</f>
        <v>44265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732</v>
      </c>
      <c r="I25" s="76">
        <f t="shared" si="11"/>
        <v>732</v>
      </c>
      <c r="J25" s="75">
        <f t="shared" si="11"/>
        <v>0</v>
      </c>
      <c r="K25" s="76">
        <f t="shared" si="11"/>
        <v>0</v>
      </c>
      <c r="L25" s="75">
        <f t="shared" si="11"/>
        <v>732</v>
      </c>
      <c r="M25" s="77">
        <f t="shared" si="11"/>
        <v>732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v>0</v>
      </c>
      <c r="I27" s="82">
        <v>0</v>
      </c>
      <c r="J27" s="81">
        <v>0</v>
      </c>
      <c r="K27" s="82">
        <v>0</v>
      </c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732</v>
      </c>
      <c r="I29" s="79">
        <f t="shared" si="13"/>
        <v>732</v>
      </c>
      <c r="J29" s="78">
        <f t="shared" si="13"/>
        <v>0</v>
      </c>
      <c r="K29" s="79">
        <f t="shared" si="13"/>
        <v>0</v>
      </c>
      <c r="L29" s="78">
        <f t="shared" si="13"/>
        <v>732</v>
      </c>
      <c r="M29" s="80">
        <f t="shared" si="13"/>
        <v>732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v>732</v>
      </c>
      <c r="I30" s="82">
        <v>732</v>
      </c>
      <c r="J30" s="81">
        <v>0</v>
      </c>
      <c r="K30" s="82">
        <v>0</v>
      </c>
      <c r="L30" s="81">
        <f>+H30+J30</f>
        <v>732</v>
      </c>
      <c r="M30" s="83">
        <f>+I30+K30</f>
        <v>732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v>0</v>
      </c>
      <c r="I31" s="82">
        <v>0</v>
      </c>
      <c r="J31" s="81">
        <v>0</v>
      </c>
      <c r="K31" s="82">
        <v>0</v>
      </c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18080</v>
      </c>
      <c r="I32" s="73">
        <f t="shared" si="14"/>
        <v>17116</v>
      </c>
      <c r="J32" s="72">
        <f t="shared" si="14"/>
        <v>0</v>
      </c>
      <c r="K32" s="73">
        <f t="shared" si="14"/>
        <v>0</v>
      </c>
      <c r="L32" s="72">
        <f t="shared" si="14"/>
        <v>18080</v>
      </c>
      <c r="M32" s="74">
        <f t="shared" si="14"/>
        <v>17116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v>16522</v>
      </c>
      <c r="I33" s="82">
        <v>16684</v>
      </c>
      <c r="J33" s="81">
        <v>0</v>
      </c>
      <c r="K33" s="82">
        <v>0</v>
      </c>
      <c r="L33" s="81">
        <f>+H33+J33</f>
        <v>16522</v>
      </c>
      <c r="M33" s="83">
        <f>+I33+K33</f>
        <v>16684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v>1558</v>
      </c>
      <c r="I34" s="85">
        <v>432</v>
      </c>
      <c r="J34" s="84">
        <v>0</v>
      </c>
      <c r="K34" s="85">
        <v>0</v>
      </c>
      <c r="L34" s="84">
        <f>+H34+J34</f>
        <v>1558</v>
      </c>
      <c r="M34" s="86">
        <f>+I34+K34</f>
        <v>432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847844</v>
      </c>
      <c r="I36" s="70">
        <f t="shared" si="15"/>
        <v>817779</v>
      </c>
      <c r="J36" s="69">
        <f t="shared" si="15"/>
        <v>293687</v>
      </c>
      <c r="K36" s="70">
        <f t="shared" si="15"/>
        <v>285590</v>
      </c>
      <c r="L36" s="69">
        <f t="shared" si="15"/>
        <v>1141531</v>
      </c>
      <c r="M36" s="71">
        <f t="shared" si="15"/>
        <v>1103369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627313</v>
      </c>
      <c r="I37" s="79">
        <f t="shared" si="17"/>
        <v>605019</v>
      </c>
      <c r="J37" s="78">
        <f t="shared" si="17"/>
        <v>282057</v>
      </c>
      <c r="K37" s="79">
        <f t="shared" si="17"/>
        <v>274720</v>
      </c>
      <c r="L37" s="78">
        <f t="shared" si="17"/>
        <v>909370</v>
      </c>
      <c r="M37" s="80">
        <f t="shared" si="17"/>
        <v>879739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610009</v>
      </c>
      <c r="I38" s="82">
        <f t="shared" si="18"/>
        <v>587603</v>
      </c>
      <c r="J38" s="81">
        <f t="shared" si="18"/>
        <v>282057</v>
      </c>
      <c r="K38" s="82">
        <f t="shared" si="18"/>
        <v>274720</v>
      </c>
      <c r="L38" s="81">
        <f t="shared" si="18"/>
        <v>892066</v>
      </c>
      <c r="M38" s="83">
        <f t="shared" si="18"/>
        <v>862323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50</v>
      </c>
      <c r="I39" s="82">
        <f t="shared" si="19"/>
        <v>0</v>
      </c>
      <c r="J39" s="81">
        <f t="shared" si="19"/>
        <v>0</v>
      </c>
      <c r="K39" s="82">
        <f t="shared" si="19"/>
        <v>0</v>
      </c>
      <c r="L39" s="81">
        <f t="shared" si="19"/>
        <v>50</v>
      </c>
      <c r="M39" s="83">
        <f t="shared" si="19"/>
        <v>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732</v>
      </c>
      <c r="I40" s="82">
        <f t="shared" si="20"/>
        <v>732</v>
      </c>
      <c r="J40" s="81">
        <f t="shared" si="20"/>
        <v>0</v>
      </c>
      <c r="K40" s="82">
        <f t="shared" si="20"/>
        <v>0</v>
      </c>
      <c r="L40" s="81">
        <f t="shared" si="20"/>
        <v>732</v>
      </c>
      <c r="M40" s="83">
        <f t="shared" si="20"/>
        <v>732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16522</v>
      </c>
      <c r="I41" s="82">
        <f t="shared" si="21"/>
        <v>16684</v>
      </c>
      <c r="J41" s="81">
        <f t="shared" si="21"/>
        <v>0</v>
      </c>
      <c r="K41" s="82">
        <f t="shared" si="21"/>
        <v>0</v>
      </c>
      <c r="L41" s="81">
        <f t="shared" si="21"/>
        <v>16522</v>
      </c>
      <c r="M41" s="83">
        <f t="shared" si="21"/>
        <v>16684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220531</v>
      </c>
      <c r="I42" s="79">
        <f t="shared" si="22"/>
        <v>212760</v>
      </c>
      <c r="J42" s="78">
        <f t="shared" si="22"/>
        <v>11630</v>
      </c>
      <c r="K42" s="79">
        <f t="shared" si="22"/>
        <v>10870</v>
      </c>
      <c r="L42" s="78">
        <f t="shared" si="22"/>
        <v>232161</v>
      </c>
      <c r="M42" s="80">
        <f t="shared" si="22"/>
        <v>223630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173166</v>
      </c>
      <c r="I43" s="82">
        <f t="shared" si="23"/>
        <v>168063</v>
      </c>
      <c r="J43" s="81">
        <f t="shared" si="23"/>
        <v>11630</v>
      </c>
      <c r="K43" s="82">
        <f t="shared" si="23"/>
        <v>10870</v>
      </c>
      <c r="L43" s="81">
        <f t="shared" si="23"/>
        <v>184796</v>
      </c>
      <c r="M43" s="83">
        <f t="shared" si="23"/>
        <v>178933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45807</v>
      </c>
      <c r="I44" s="82">
        <f t="shared" si="24"/>
        <v>44265</v>
      </c>
      <c r="J44" s="81">
        <f t="shared" si="24"/>
        <v>0</v>
      </c>
      <c r="K44" s="82">
        <f t="shared" si="24"/>
        <v>0</v>
      </c>
      <c r="L44" s="81">
        <f t="shared" si="24"/>
        <v>45807</v>
      </c>
      <c r="M44" s="83">
        <f t="shared" si="24"/>
        <v>44265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1558</v>
      </c>
      <c r="I46" s="82">
        <f t="shared" si="26"/>
        <v>432</v>
      </c>
      <c r="J46" s="81">
        <f t="shared" si="26"/>
        <v>0</v>
      </c>
      <c r="K46" s="82">
        <f t="shared" si="26"/>
        <v>0</v>
      </c>
      <c r="L46" s="81">
        <f t="shared" si="26"/>
        <v>1558</v>
      </c>
      <c r="M46" s="83">
        <f t="shared" si="26"/>
        <v>432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847844</v>
      </c>
      <c r="I47" s="88">
        <f t="shared" si="27"/>
        <v>817779</v>
      </c>
      <c r="J47" s="87">
        <f t="shared" si="27"/>
        <v>293687</v>
      </c>
      <c r="K47" s="88">
        <f t="shared" si="27"/>
        <v>285590</v>
      </c>
      <c r="L47" s="87">
        <f t="shared" si="27"/>
        <v>1141531</v>
      </c>
      <c r="M47" s="89">
        <f t="shared" si="27"/>
        <v>1103369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627313</v>
      </c>
      <c r="I48" s="79">
        <f t="shared" si="28"/>
        <v>605019</v>
      </c>
      <c r="J48" s="78">
        <f t="shared" si="28"/>
        <v>282057</v>
      </c>
      <c r="K48" s="79">
        <f t="shared" si="28"/>
        <v>274720</v>
      </c>
      <c r="L48" s="78">
        <f t="shared" si="28"/>
        <v>909370</v>
      </c>
      <c r="M48" s="80">
        <f t="shared" si="28"/>
        <v>879739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38269</v>
      </c>
      <c r="I49" s="82">
        <f t="shared" si="29"/>
        <v>16400</v>
      </c>
      <c r="J49" s="81">
        <f t="shared" si="29"/>
        <v>8354</v>
      </c>
      <c r="K49" s="82">
        <f t="shared" si="29"/>
        <v>1253</v>
      </c>
      <c r="L49" s="81">
        <f t="shared" si="29"/>
        <v>46623</v>
      </c>
      <c r="M49" s="83">
        <f t="shared" si="29"/>
        <v>17653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572522</v>
      </c>
      <c r="I50" s="82">
        <f t="shared" si="30"/>
        <v>571935</v>
      </c>
      <c r="J50" s="81">
        <f t="shared" si="30"/>
        <v>273703</v>
      </c>
      <c r="K50" s="82">
        <f t="shared" si="30"/>
        <v>273467</v>
      </c>
      <c r="L50" s="81">
        <f t="shared" si="30"/>
        <v>846225</v>
      </c>
      <c r="M50" s="83">
        <f t="shared" si="30"/>
        <v>845402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16522</v>
      </c>
      <c r="I51" s="82">
        <f t="shared" si="31"/>
        <v>16684</v>
      </c>
      <c r="J51" s="81">
        <f t="shared" si="31"/>
        <v>0</v>
      </c>
      <c r="K51" s="82">
        <f t="shared" si="31"/>
        <v>0</v>
      </c>
      <c r="L51" s="81">
        <f t="shared" si="31"/>
        <v>16522</v>
      </c>
      <c r="M51" s="83">
        <f t="shared" si="31"/>
        <v>16684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220531</v>
      </c>
      <c r="I52" s="79">
        <f t="shared" si="32"/>
        <v>212760</v>
      </c>
      <c r="J52" s="78">
        <f t="shared" si="32"/>
        <v>11630</v>
      </c>
      <c r="K52" s="79">
        <f t="shared" si="32"/>
        <v>10870</v>
      </c>
      <c r="L52" s="78">
        <f t="shared" si="32"/>
        <v>232161</v>
      </c>
      <c r="M52" s="80">
        <f t="shared" si="32"/>
        <v>223630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6014</v>
      </c>
      <c r="I53" s="82">
        <f t="shared" si="33"/>
        <v>1207</v>
      </c>
      <c r="J53" s="81">
        <f t="shared" si="33"/>
        <v>760</v>
      </c>
      <c r="K53" s="82">
        <f t="shared" si="33"/>
        <v>0</v>
      </c>
      <c r="L53" s="81">
        <f t="shared" si="33"/>
        <v>6774</v>
      </c>
      <c r="M53" s="83">
        <f t="shared" si="33"/>
        <v>1207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212959</v>
      </c>
      <c r="I54" s="82">
        <f t="shared" si="34"/>
        <v>211121</v>
      </c>
      <c r="J54" s="81">
        <f t="shared" si="34"/>
        <v>10870</v>
      </c>
      <c r="K54" s="82">
        <f t="shared" si="34"/>
        <v>10870</v>
      </c>
      <c r="L54" s="81">
        <f t="shared" si="34"/>
        <v>223829</v>
      </c>
      <c r="M54" s="83">
        <f t="shared" si="34"/>
        <v>221991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1558</v>
      </c>
      <c r="I55" s="85">
        <f t="shared" si="35"/>
        <v>432</v>
      </c>
      <c r="J55" s="84">
        <f t="shared" si="35"/>
        <v>0</v>
      </c>
      <c r="K55" s="85">
        <f t="shared" si="35"/>
        <v>0</v>
      </c>
      <c r="L55" s="84">
        <f t="shared" si="35"/>
        <v>1558</v>
      </c>
      <c r="M55" s="86">
        <f t="shared" si="35"/>
        <v>432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M55"/>
  <sheetViews>
    <sheetView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930250.27220999985</v>
      </c>
      <c r="I6" s="70">
        <f t="shared" si="0"/>
        <v>929215.05514999991</v>
      </c>
      <c r="J6" s="69">
        <f t="shared" si="0"/>
        <v>59236.598270000002</v>
      </c>
      <c r="K6" s="70">
        <f t="shared" si="0"/>
        <v>59948.498270000004</v>
      </c>
      <c r="L6" s="69">
        <f t="shared" si="0"/>
        <v>989486.87047999993</v>
      </c>
      <c r="M6" s="71">
        <f t="shared" si="0"/>
        <v>989163.55342000001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898900.91112999991</v>
      </c>
      <c r="I7" s="73">
        <f t="shared" si="1"/>
        <v>898503.4845299999</v>
      </c>
      <c r="J7" s="72">
        <f t="shared" si="1"/>
        <v>59236.598270000002</v>
      </c>
      <c r="K7" s="73">
        <f t="shared" si="1"/>
        <v>59948.498270000004</v>
      </c>
      <c r="L7" s="72">
        <f t="shared" si="1"/>
        <v>958137.50939999998</v>
      </c>
      <c r="M7" s="74">
        <f t="shared" si="1"/>
        <v>958451.9828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853595.10688999994</v>
      </c>
      <c r="I8" s="76">
        <f t="shared" si="3"/>
        <v>853197.68028999993</v>
      </c>
      <c r="J8" s="75">
        <f t="shared" si="3"/>
        <v>59236.598270000002</v>
      </c>
      <c r="K8" s="76">
        <f t="shared" si="3"/>
        <v>59236.598270000002</v>
      </c>
      <c r="L8" s="75">
        <f t="shared" si="3"/>
        <v>912831.70516000001</v>
      </c>
      <c r="M8" s="77">
        <f t="shared" si="3"/>
        <v>912434.27856000001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11701.50906</v>
      </c>
      <c r="I9" s="79">
        <f t="shared" si="4"/>
        <v>11724.56446</v>
      </c>
      <c r="J9" s="78">
        <f t="shared" si="4"/>
        <v>0</v>
      </c>
      <c r="K9" s="79">
        <f t="shared" si="4"/>
        <v>0</v>
      </c>
      <c r="L9" s="78">
        <f t="shared" si="4"/>
        <v>11701.50906</v>
      </c>
      <c r="M9" s="80">
        <f t="shared" si="4"/>
        <v>11724.56446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'[9]5.d'!G7</f>
        <v>11701.50906</v>
      </c>
      <c r="I10" s="82">
        <f>'[9]5.d'!H7</f>
        <v>11724.56446</v>
      </c>
      <c r="J10" s="81">
        <v>0</v>
      </c>
      <c r="K10" s="82">
        <v>0</v>
      </c>
      <c r="L10" s="81">
        <f>+H10+J10</f>
        <v>11701.50906</v>
      </c>
      <c r="M10" s="83">
        <f>+I10+K10</f>
        <v>11724.56446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v>0</v>
      </c>
      <c r="I11" s="82">
        <v>0</v>
      </c>
      <c r="J11" s="81">
        <v>0</v>
      </c>
      <c r="K11" s="82">
        <v>0</v>
      </c>
      <c r="L11" s="81">
        <f>+H11+J11</f>
        <v>0</v>
      </c>
      <c r="M11" s="83">
        <f>+I11+K11</f>
        <v>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841893.59782999998</v>
      </c>
      <c r="I12" s="79">
        <f t="shared" si="5"/>
        <v>841473.11582999991</v>
      </c>
      <c r="J12" s="78">
        <f t="shared" si="5"/>
        <v>59236.598270000002</v>
      </c>
      <c r="K12" s="79">
        <f t="shared" si="5"/>
        <v>59236.598270000002</v>
      </c>
      <c r="L12" s="78">
        <f t="shared" si="5"/>
        <v>901130.19610000006</v>
      </c>
      <c r="M12" s="80">
        <f t="shared" si="5"/>
        <v>900709.71409999998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741793.48682999995</v>
      </c>
      <c r="I13" s="82">
        <f t="shared" si="6"/>
        <v>741373.00482999987</v>
      </c>
      <c r="J13" s="81">
        <f t="shared" si="6"/>
        <v>59236.598270000002</v>
      </c>
      <c r="K13" s="82">
        <f t="shared" si="6"/>
        <v>59236.598270000002</v>
      </c>
      <c r="L13" s="81">
        <f t="shared" si="6"/>
        <v>801030.08510000003</v>
      </c>
      <c r="M13" s="83">
        <f t="shared" si="6"/>
        <v>800609.60309999995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'[9]5.a'!D8</f>
        <v>721988.36199999996</v>
      </c>
      <c r="I14" s="82">
        <f>'[9]5.a'!E8</f>
        <v>721988.36199999996</v>
      </c>
      <c r="J14" s="81">
        <f>'[9]5.a'!F8</f>
        <v>7000</v>
      </c>
      <c r="K14" s="82">
        <f>'[9]5.a'!G8</f>
        <v>7000</v>
      </c>
      <c r="L14" s="81">
        <f t="shared" ref="L14:M17" si="7">+H14+J14</f>
        <v>728988.36199999996</v>
      </c>
      <c r="M14" s="83">
        <f t="shared" si="7"/>
        <v>728988.36199999996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'[9]5.c'!D12</f>
        <v>6019.8838300000007</v>
      </c>
      <c r="I15" s="82">
        <f>'[9]5.c'!E12</f>
        <v>6019.8838300000007</v>
      </c>
      <c r="J15" s="81">
        <f>'[9]5.c'!F12</f>
        <v>52236.598270000002</v>
      </c>
      <c r="K15" s="82">
        <f>'[9]5.c'!G12</f>
        <v>52236.598270000002</v>
      </c>
      <c r="L15" s="81">
        <f t="shared" si="7"/>
        <v>58256.482100000001</v>
      </c>
      <c r="M15" s="83">
        <f t="shared" si="7"/>
        <v>58256.482100000001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'[9]5.a'!D16</f>
        <v>13785.241</v>
      </c>
      <c r="I16" s="82">
        <f>'[9]5.a'!E16</f>
        <v>13364.759</v>
      </c>
      <c r="J16" s="81">
        <f>'[9]5.a'!F16</f>
        <v>0</v>
      </c>
      <c r="K16" s="82">
        <f>'[9]5.a'!G16</f>
        <v>0</v>
      </c>
      <c r="L16" s="81">
        <f t="shared" si="7"/>
        <v>13785.241</v>
      </c>
      <c r="M16" s="83">
        <f t="shared" si="7"/>
        <v>13364.759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'[9]5b'!C7</f>
        <v>100100.111</v>
      </c>
      <c r="I17" s="82">
        <f>'[9]5b'!D7</f>
        <v>100100.111</v>
      </c>
      <c r="J17" s="81">
        <f>'[9]5b'!E7</f>
        <v>0</v>
      </c>
      <c r="K17" s="82">
        <f>'[9]5b'!F7</f>
        <v>0</v>
      </c>
      <c r="L17" s="81">
        <f t="shared" si="7"/>
        <v>100100.111</v>
      </c>
      <c r="M17" s="83">
        <f t="shared" si="7"/>
        <v>100100.111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45305.804240000005</v>
      </c>
      <c r="I18" s="76">
        <f t="shared" si="8"/>
        <v>45305.804240000005</v>
      </c>
      <c r="J18" s="75">
        <f t="shared" si="8"/>
        <v>0</v>
      </c>
      <c r="K18" s="76">
        <f t="shared" si="8"/>
        <v>0</v>
      </c>
      <c r="L18" s="75">
        <f t="shared" si="8"/>
        <v>45305.804240000005</v>
      </c>
      <c r="M18" s="77">
        <f t="shared" si="8"/>
        <v>45305.804240000005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588.86824000000001</v>
      </c>
      <c r="I19" s="79">
        <f t="shared" si="9"/>
        <v>588.86824000000001</v>
      </c>
      <c r="J19" s="78">
        <f t="shared" si="9"/>
        <v>0</v>
      </c>
      <c r="K19" s="79">
        <f t="shared" si="9"/>
        <v>0</v>
      </c>
      <c r="L19" s="78">
        <f t="shared" si="9"/>
        <v>588.86824000000001</v>
      </c>
      <c r="M19" s="80">
        <f t="shared" si="9"/>
        <v>588.86824000000001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v>0</v>
      </c>
      <c r="I20" s="82">
        <v>0</v>
      </c>
      <c r="J20" s="81">
        <v>0</v>
      </c>
      <c r="K20" s="82">
        <v>0</v>
      </c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f>'[9]5.d'!G13</f>
        <v>588.86824000000001</v>
      </c>
      <c r="I21" s="82">
        <f>'[9]5.d'!H13</f>
        <v>588.86824000000001</v>
      </c>
      <c r="J21" s="81">
        <f>'[9]5.d'!I13</f>
        <v>0</v>
      </c>
      <c r="K21" s="82">
        <f>'[9]5.d'!J13</f>
        <v>0</v>
      </c>
      <c r="L21" s="81">
        <f>+H21+J21</f>
        <v>588.86824000000001</v>
      </c>
      <c r="M21" s="83">
        <f>+I21+K21</f>
        <v>588.86824000000001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44716.936000000002</v>
      </c>
      <c r="I22" s="79">
        <f t="shared" si="10"/>
        <v>44716.936000000002</v>
      </c>
      <c r="J22" s="78">
        <f t="shared" si="10"/>
        <v>0</v>
      </c>
      <c r="K22" s="79">
        <f t="shared" si="10"/>
        <v>0</v>
      </c>
      <c r="L22" s="78">
        <f t="shared" si="10"/>
        <v>44716.936000000002</v>
      </c>
      <c r="M22" s="80">
        <f t="shared" si="10"/>
        <v>44716.936000000002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'[9]5.a'!D22</f>
        <v>383</v>
      </c>
      <c r="I23" s="82">
        <f>'[9]5.a'!E22</f>
        <v>383</v>
      </c>
      <c r="J23" s="81">
        <f>'[9]5.a'!F22</f>
        <v>0</v>
      </c>
      <c r="K23" s="82">
        <f>'[9]5.a'!G22</f>
        <v>0</v>
      </c>
      <c r="L23" s="81">
        <f>+H23+J23</f>
        <v>383</v>
      </c>
      <c r="M23" s="83">
        <f>+I23+K23</f>
        <v>383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'[9]5b'!C17</f>
        <v>44333.936000000002</v>
      </c>
      <c r="I24" s="82">
        <f>'[9]5b'!D17</f>
        <v>44333.936000000002</v>
      </c>
      <c r="J24" s="81">
        <f>'[9]5b'!E17</f>
        <v>0</v>
      </c>
      <c r="K24" s="82">
        <f>'[9]5b'!F17</f>
        <v>0</v>
      </c>
      <c r="L24" s="81">
        <f>+H24+J24</f>
        <v>44333.936000000002</v>
      </c>
      <c r="M24" s="83">
        <f>+I24+K24</f>
        <v>44333.936000000002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0</v>
      </c>
      <c r="I25" s="76">
        <f t="shared" si="11"/>
        <v>0</v>
      </c>
      <c r="J25" s="75">
        <f t="shared" si="11"/>
        <v>0</v>
      </c>
      <c r="K25" s="76">
        <f t="shared" si="11"/>
        <v>711.9</v>
      </c>
      <c r="L25" s="75">
        <f t="shared" si="11"/>
        <v>0</v>
      </c>
      <c r="M25" s="77">
        <f t="shared" si="11"/>
        <v>711.9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711.9</v>
      </c>
      <c r="L26" s="78">
        <f t="shared" si="12"/>
        <v>0</v>
      </c>
      <c r="M26" s="80">
        <f t="shared" si="12"/>
        <v>711.9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f>'[9]5.d'!G14</f>
        <v>0</v>
      </c>
      <c r="I27" s="82">
        <f>'[9]5.d'!H14</f>
        <v>0</v>
      </c>
      <c r="J27" s="81">
        <f>'[9]5.d'!I14</f>
        <v>0</v>
      </c>
      <c r="K27" s="82">
        <f>'[9]5.d'!J14</f>
        <v>711.9</v>
      </c>
      <c r="L27" s="81">
        <f>+H27+J27</f>
        <v>0</v>
      </c>
      <c r="M27" s="83">
        <f>+I27+K27</f>
        <v>711.9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0</v>
      </c>
      <c r="I29" s="79">
        <f t="shared" si="13"/>
        <v>0</v>
      </c>
      <c r="J29" s="78">
        <f t="shared" si="13"/>
        <v>0</v>
      </c>
      <c r="K29" s="79">
        <f t="shared" si="13"/>
        <v>0</v>
      </c>
      <c r="L29" s="78">
        <f t="shared" si="13"/>
        <v>0</v>
      </c>
      <c r="M29" s="80">
        <f t="shared" si="13"/>
        <v>0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v>0</v>
      </c>
      <c r="I30" s="82">
        <v>0</v>
      </c>
      <c r="J30" s="81">
        <v>0</v>
      </c>
      <c r="K30" s="82">
        <v>0</v>
      </c>
      <c r="L30" s="81">
        <f>+H30+J30</f>
        <v>0</v>
      </c>
      <c r="M30" s="83">
        <f>+I30+K30</f>
        <v>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v>0</v>
      </c>
      <c r="I31" s="82">
        <v>0</v>
      </c>
      <c r="J31" s="81">
        <v>0</v>
      </c>
      <c r="K31" s="82">
        <v>0</v>
      </c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31349.361079999999</v>
      </c>
      <c r="I32" s="73">
        <f t="shared" si="14"/>
        <v>30711.570619999999</v>
      </c>
      <c r="J32" s="72">
        <f t="shared" si="14"/>
        <v>0</v>
      </c>
      <c r="K32" s="73">
        <f t="shared" si="14"/>
        <v>0</v>
      </c>
      <c r="L32" s="72">
        <f t="shared" si="14"/>
        <v>31349.361079999999</v>
      </c>
      <c r="M32" s="74">
        <f t="shared" si="14"/>
        <v>30711.570619999999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'[9]5.a'!D25</f>
        <v>30715.27132</v>
      </c>
      <c r="I33" s="82">
        <f>'[9]5.a'!E25</f>
        <v>30077.48086</v>
      </c>
      <c r="J33" s="81">
        <f>'[9]5.a'!F25</f>
        <v>0</v>
      </c>
      <c r="K33" s="82">
        <f>'[9]5.a'!G25</f>
        <v>0</v>
      </c>
      <c r="L33" s="81">
        <f>+H33+J33</f>
        <v>30715.27132</v>
      </c>
      <c r="M33" s="83">
        <f>+I33+K33</f>
        <v>30077.48086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'[9]5b'!C22</f>
        <v>634.08975999999996</v>
      </c>
      <c r="I34" s="85">
        <f>'[9]5b'!D22</f>
        <v>634.08975999999996</v>
      </c>
      <c r="J34" s="84">
        <f>'[9]5b'!E22</f>
        <v>0</v>
      </c>
      <c r="K34" s="85">
        <f>'[9]5b'!F22</f>
        <v>0</v>
      </c>
      <c r="L34" s="84">
        <f>+H34+J34</f>
        <v>634.08975999999996</v>
      </c>
      <c r="M34" s="86">
        <f>+I34+K34</f>
        <v>634.08975999999996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930250.27220999997</v>
      </c>
      <c r="I36" s="70">
        <f t="shared" si="15"/>
        <v>929215.05514999991</v>
      </c>
      <c r="J36" s="69">
        <f t="shared" si="15"/>
        <v>59236.598270000002</v>
      </c>
      <c r="K36" s="70">
        <f t="shared" si="15"/>
        <v>59948.498270000004</v>
      </c>
      <c r="L36" s="69">
        <f t="shared" si="15"/>
        <v>989486.87047999993</v>
      </c>
      <c r="M36" s="71">
        <f t="shared" si="15"/>
        <v>989163.55342000001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784593.26720999996</v>
      </c>
      <c r="I37" s="79">
        <f t="shared" si="17"/>
        <v>783558.05014999991</v>
      </c>
      <c r="J37" s="78">
        <f t="shared" si="17"/>
        <v>59236.598270000002</v>
      </c>
      <c r="K37" s="79">
        <f t="shared" si="17"/>
        <v>59948.498270000004</v>
      </c>
      <c r="L37" s="78">
        <f t="shared" si="17"/>
        <v>843829.86547999992</v>
      </c>
      <c r="M37" s="80">
        <f t="shared" si="17"/>
        <v>843506.54842000001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753494.9958899999</v>
      </c>
      <c r="I38" s="82">
        <f t="shared" si="18"/>
        <v>753097.5692899999</v>
      </c>
      <c r="J38" s="81">
        <f t="shared" si="18"/>
        <v>59236.598270000002</v>
      </c>
      <c r="K38" s="82">
        <f t="shared" si="18"/>
        <v>59236.598270000002</v>
      </c>
      <c r="L38" s="81">
        <f t="shared" si="18"/>
        <v>812731.59415999998</v>
      </c>
      <c r="M38" s="83">
        <f t="shared" si="18"/>
        <v>812334.16755999997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383</v>
      </c>
      <c r="I39" s="82">
        <f t="shared" si="19"/>
        <v>383</v>
      </c>
      <c r="J39" s="81">
        <f t="shared" si="19"/>
        <v>0</v>
      </c>
      <c r="K39" s="82">
        <f t="shared" si="19"/>
        <v>0</v>
      </c>
      <c r="L39" s="81">
        <f t="shared" si="19"/>
        <v>383</v>
      </c>
      <c r="M39" s="83">
        <f t="shared" si="19"/>
        <v>383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0</v>
      </c>
      <c r="I40" s="82">
        <f t="shared" si="20"/>
        <v>0</v>
      </c>
      <c r="J40" s="81">
        <f t="shared" si="20"/>
        <v>0</v>
      </c>
      <c r="K40" s="82">
        <f t="shared" si="20"/>
        <v>711.9</v>
      </c>
      <c r="L40" s="81">
        <f t="shared" si="20"/>
        <v>0</v>
      </c>
      <c r="M40" s="83">
        <f t="shared" si="20"/>
        <v>711.9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30715.27132</v>
      </c>
      <c r="I41" s="82">
        <f t="shared" si="21"/>
        <v>30077.48086</v>
      </c>
      <c r="J41" s="81">
        <f t="shared" si="21"/>
        <v>0</v>
      </c>
      <c r="K41" s="82">
        <f t="shared" si="21"/>
        <v>0</v>
      </c>
      <c r="L41" s="81">
        <f t="shared" si="21"/>
        <v>30715.27132</v>
      </c>
      <c r="M41" s="83">
        <f t="shared" si="21"/>
        <v>30077.48086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145657.005</v>
      </c>
      <c r="I42" s="79">
        <f t="shared" si="22"/>
        <v>145657.005</v>
      </c>
      <c r="J42" s="78">
        <f t="shared" si="22"/>
        <v>0</v>
      </c>
      <c r="K42" s="79">
        <f t="shared" si="22"/>
        <v>0</v>
      </c>
      <c r="L42" s="78">
        <f t="shared" si="22"/>
        <v>145657.005</v>
      </c>
      <c r="M42" s="80">
        <f t="shared" si="22"/>
        <v>145657.005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100100.111</v>
      </c>
      <c r="I43" s="82">
        <f t="shared" si="23"/>
        <v>100100.111</v>
      </c>
      <c r="J43" s="81">
        <f t="shared" si="23"/>
        <v>0</v>
      </c>
      <c r="K43" s="82">
        <f t="shared" si="23"/>
        <v>0</v>
      </c>
      <c r="L43" s="81">
        <f t="shared" si="23"/>
        <v>100100.111</v>
      </c>
      <c r="M43" s="83">
        <f t="shared" si="23"/>
        <v>100100.111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44922.804240000005</v>
      </c>
      <c r="I44" s="82">
        <f t="shared" si="24"/>
        <v>44922.804240000005</v>
      </c>
      <c r="J44" s="81">
        <f t="shared" si="24"/>
        <v>0</v>
      </c>
      <c r="K44" s="82">
        <f t="shared" si="24"/>
        <v>0</v>
      </c>
      <c r="L44" s="81">
        <f t="shared" si="24"/>
        <v>44922.804240000005</v>
      </c>
      <c r="M44" s="83">
        <f t="shared" si="24"/>
        <v>44922.804240000005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634.08975999999996</v>
      </c>
      <c r="I46" s="82">
        <f t="shared" si="26"/>
        <v>634.08975999999996</v>
      </c>
      <c r="J46" s="81">
        <f t="shared" si="26"/>
        <v>0</v>
      </c>
      <c r="K46" s="82">
        <f t="shared" si="26"/>
        <v>0</v>
      </c>
      <c r="L46" s="81">
        <f t="shared" si="26"/>
        <v>634.08975999999996</v>
      </c>
      <c r="M46" s="83">
        <f t="shared" si="26"/>
        <v>634.08975999999996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930250.27220999997</v>
      </c>
      <c r="I47" s="88">
        <f t="shared" si="27"/>
        <v>929215.05514999991</v>
      </c>
      <c r="J47" s="87">
        <f t="shared" si="27"/>
        <v>59236.598270000002</v>
      </c>
      <c r="K47" s="88">
        <f t="shared" si="27"/>
        <v>59948.498270000004</v>
      </c>
      <c r="L47" s="87">
        <f t="shared" si="27"/>
        <v>989486.87047999993</v>
      </c>
      <c r="M47" s="89">
        <f t="shared" si="27"/>
        <v>989163.55342000001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784593.26720999996</v>
      </c>
      <c r="I48" s="79">
        <f t="shared" si="28"/>
        <v>783558.05014999991</v>
      </c>
      <c r="J48" s="78">
        <f t="shared" si="28"/>
        <v>59236.598270000002</v>
      </c>
      <c r="K48" s="79">
        <f t="shared" si="28"/>
        <v>59948.498270000004</v>
      </c>
      <c r="L48" s="78">
        <f t="shared" si="28"/>
        <v>843829.86547999992</v>
      </c>
      <c r="M48" s="80">
        <f t="shared" si="28"/>
        <v>843506.54842000001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11701.50906</v>
      </c>
      <c r="I49" s="82">
        <f t="shared" si="29"/>
        <v>11724.56446</v>
      </c>
      <c r="J49" s="81">
        <f t="shared" si="29"/>
        <v>0</v>
      </c>
      <c r="K49" s="82">
        <f t="shared" si="29"/>
        <v>711.9</v>
      </c>
      <c r="L49" s="81">
        <f t="shared" si="29"/>
        <v>11701.50906</v>
      </c>
      <c r="M49" s="83">
        <f t="shared" si="29"/>
        <v>12436.464459999999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742176.48682999995</v>
      </c>
      <c r="I50" s="82">
        <f t="shared" si="30"/>
        <v>741756.00482999987</v>
      </c>
      <c r="J50" s="81">
        <f t="shared" si="30"/>
        <v>59236.598270000002</v>
      </c>
      <c r="K50" s="82">
        <f t="shared" si="30"/>
        <v>59236.598270000002</v>
      </c>
      <c r="L50" s="81">
        <f t="shared" si="30"/>
        <v>801413.08510000003</v>
      </c>
      <c r="M50" s="83">
        <f t="shared" si="30"/>
        <v>800992.60309999995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30715.27132</v>
      </c>
      <c r="I51" s="82">
        <f t="shared" si="31"/>
        <v>30077.48086</v>
      </c>
      <c r="J51" s="81">
        <f t="shared" si="31"/>
        <v>0</v>
      </c>
      <c r="K51" s="82">
        <f t="shared" si="31"/>
        <v>0</v>
      </c>
      <c r="L51" s="81">
        <f t="shared" si="31"/>
        <v>30715.27132</v>
      </c>
      <c r="M51" s="83">
        <f t="shared" si="31"/>
        <v>30077.48086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145657.00500000003</v>
      </c>
      <c r="I52" s="79">
        <f t="shared" si="32"/>
        <v>145657.00500000003</v>
      </c>
      <c r="J52" s="78">
        <f t="shared" si="32"/>
        <v>0</v>
      </c>
      <c r="K52" s="79">
        <f t="shared" si="32"/>
        <v>0</v>
      </c>
      <c r="L52" s="78">
        <f t="shared" si="32"/>
        <v>145657.00500000003</v>
      </c>
      <c r="M52" s="80">
        <f t="shared" si="32"/>
        <v>145657.00500000003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588.86824000000001</v>
      </c>
      <c r="I53" s="82">
        <f t="shared" si="33"/>
        <v>588.86824000000001</v>
      </c>
      <c r="J53" s="81">
        <f t="shared" si="33"/>
        <v>0</v>
      </c>
      <c r="K53" s="82">
        <f t="shared" si="33"/>
        <v>0</v>
      </c>
      <c r="L53" s="81">
        <f t="shared" si="33"/>
        <v>588.86824000000001</v>
      </c>
      <c r="M53" s="83">
        <f t="shared" si="33"/>
        <v>588.86824000000001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144434.04700000002</v>
      </c>
      <c r="I54" s="82">
        <f t="shared" si="34"/>
        <v>144434.04700000002</v>
      </c>
      <c r="J54" s="81">
        <f t="shared" si="34"/>
        <v>0</v>
      </c>
      <c r="K54" s="82">
        <f t="shared" si="34"/>
        <v>0</v>
      </c>
      <c r="L54" s="81">
        <f t="shared" si="34"/>
        <v>144434.04700000002</v>
      </c>
      <c r="M54" s="83">
        <f t="shared" si="34"/>
        <v>144434.04700000002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634.08975999999996</v>
      </c>
      <c r="I55" s="85">
        <f t="shared" si="35"/>
        <v>634.08975999999996</v>
      </c>
      <c r="J55" s="84">
        <f t="shared" si="35"/>
        <v>0</v>
      </c>
      <c r="K55" s="85">
        <f t="shared" si="35"/>
        <v>0</v>
      </c>
      <c r="L55" s="84">
        <f t="shared" si="35"/>
        <v>634.08975999999996</v>
      </c>
      <c r="M55" s="86">
        <f t="shared" si="35"/>
        <v>634.08975999999996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9" customWidth="1"/>
    <col min="7" max="7" width="5.28515625" customWidth="1"/>
    <col min="8" max="8" width="12" customWidth="1"/>
    <col min="9" max="13" width="11.5703125" customWidth="1"/>
  </cols>
  <sheetData>
    <row r="1" spans="1:13" ht="26.25">
      <c r="A1" s="90" t="s">
        <v>87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91" t="s">
        <v>57</v>
      </c>
    </row>
    <row r="3" spans="1:13" ht="15.75">
      <c r="A3" s="593" t="s">
        <v>7</v>
      </c>
      <c r="B3" s="594"/>
      <c r="C3" s="594"/>
      <c r="D3" s="594"/>
      <c r="E3" s="594"/>
      <c r="F3" s="595"/>
      <c r="G3" s="575" t="s">
        <v>0</v>
      </c>
      <c r="H3" s="583" t="s">
        <v>8</v>
      </c>
      <c r="I3" s="602"/>
      <c r="J3" s="583" t="s">
        <v>9</v>
      </c>
      <c r="K3" s="602"/>
      <c r="L3" s="583" t="s">
        <v>10</v>
      </c>
      <c r="M3" s="584"/>
    </row>
    <row r="4" spans="1:13">
      <c r="A4" s="596"/>
      <c r="B4" s="597"/>
      <c r="C4" s="597"/>
      <c r="D4" s="597"/>
      <c r="E4" s="597"/>
      <c r="F4" s="598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6.5" thickBot="1">
      <c r="A5" s="599"/>
      <c r="B5" s="600"/>
      <c r="C5" s="600"/>
      <c r="D5" s="600"/>
      <c r="E5" s="600"/>
      <c r="F5" s="601"/>
      <c r="G5" s="577"/>
      <c r="H5" s="92">
        <v>1</v>
      </c>
      <c r="I5" s="93">
        <v>2</v>
      </c>
      <c r="J5" s="92">
        <v>3</v>
      </c>
      <c r="K5" s="93">
        <v>4</v>
      </c>
      <c r="L5" s="92">
        <v>5</v>
      </c>
      <c r="M5" s="94">
        <v>6</v>
      </c>
    </row>
    <row r="6" spans="1:13" ht="15.75">
      <c r="A6" s="585" t="s">
        <v>88</v>
      </c>
      <c r="B6" s="586"/>
      <c r="C6" s="586"/>
      <c r="D6" s="586"/>
      <c r="E6" s="586"/>
      <c r="F6" s="587"/>
      <c r="G6" s="95">
        <v>1</v>
      </c>
      <c r="H6" s="96">
        <f t="shared" ref="H6:M6" si="0">+H7+H32</f>
        <v>7022980.0056399992</v>
      </c>
      <c r="I6" s="97">
        <f t="shared" si="0"/>
        <v>6918702.3719999995</v>
      </c>
      <c r="J6" s="98">
        <f t="shared" si="0"/>
        <v>473187.83734999999</v>
      </c>
      <c r="K6" s="97">
        <f t="shared" si="0"/>
        <v>254955.78219999996</v>
      </c>
      <c r="L6" s="96">
        <f t="shared" si="0"/>
        <v>7496167.8429899989</v>
      </c>
      <c r="M6" s="97">
        <f t="shared" si="0"/>
        <v>7173658.1541999998</v>
      </c>
    </row>
    <row r="7" spans="1:13" ht="15.75">
      <c r="A7" s="99"/>
      <c r="B7" s="588" t="s">
        <v>89</v>
      </c>
      <c r="C7" s="588"/>
      <c r="D7" s="588"/>
      <c r="E7" s="588"/>
      <c r="F7" s="589"/>
      <c r="G7" s="100">
        <f>G6+1</f>
        <v>2</v>
      </c>
      <c r="H7" s="101">
        <f t="shared" ref="H7:M7" si="1">+H8+H18+H25</f>
        <v>6943488.071969999</v>
      </c>
      <c r="I7" s="102">
        <f t="shared" si="1"/>
        <v>6838932.5955099994</v>
      </c>
      <c r="J7" s="103">
        <f t="shared" si="1"/>
        <v>462738.92371999996</v>
      </c>
      <c r="K7" s="102">
        <f t="shared" si="1"/>
        <v>244506.86856999996</v>
      </c>
      <c r="L7" s="101">
        <f t="shared" si="1"/>
        <v>7406226.9956899993</v>
      </c>
      <c r="M7" s="102">
        <f t="shared" si="1"/>
        <v>7083439.4640799994</v>
      </c>
    </row>
    <row r="8" spans="1:13" ht="15.75">
      <c r="A8" s="104"/>
      <c r="B8" s="105"/>
      <c r="C8" s="106" t="s">
        <v>12</v>
      </c>
      <c r="D8" s="107" t="s">
        <v>90</v>
      </c>
      <c r="E8" s="105"/>
      <c r="F8" s="108"/>
      <c r="G8" s="109">
        <f t="shared" ref="G8:G34" si="2">G7+1</f>
        <v>3</v>
      </c>
      <c r="H8" s="110">
        <f t="shared" ref="H8:M8" si="3">+H9+H12</f>
        <v>5903131.1316499989</v>
      </c>
      <c r="I8" s="111">
        <f t="shared" si="3"/>
        <v>5831204.33813</v>
      </c>
      <c r="J8" s="112">
        <f t="shared" si="3"/>
        <v>460057.28071999998</v>
      </c>
      <c r="K8" s="111">
        <f t="shared" si="3"/>
        <v>239592.70676999999</v>
      </c>
      <c r="L8" s="110">
        <f t="shared" si="3"/>
        <v>6363188.4123699991</v>
      </c>
      <c r="M8" s="111">
        <f t="shared" si="3"/>
        <v>6070797.0448999992</v>
      </c>
    </row>
    <row r="9" spans="1:13" ht="15.75">
      <c r="A9" s="113"/>
      <c r="B9" s="114"/>
      <c r="C9" s="114"/>
      <c r="D9" s="114" t="s">
        <v>2</v>
      </c>
      <c r="E9" s="114" t="s">
        <v>91</v>
      </c>
      <c r="F9" s="115"/>
      <c r="G9" s="116">
        <f t="shared" si="2"/>
        <v>4</v>
      </c>
      <c r="H9" s="117">
        <v>187636.31119000004</v>
      </c>
      <c r="I9" s="118">
        <v>120346.00018</v>
      </c>
      <c r="J9" s="119">
        <v>210002.72441</v>
      </c>
      <c r="K9" s="118">
        <v>66511.143230000001</v>
      </c>
      <c r="L9" s="117">
        <v>397639.03560000006</v>
      </c>
      <c r="M9" s="118">
        <v>186857.14340999999</v>
      </c>
    </row>
    <row r="10" spans="1:13" ht="15.75">
      <c r="A10" s="120"/>
      <c r="B10" s="121"/>
      <c r="C10" s="121"/>
      <c r="D10" s="121"/>
      <c r="E10" s="121" t="s">
        <v>12</v>
      </c>
      <c r="F10" s="121" t="s">
        <v>14</v>
      </c>
      <c r="G10" s="122">
        <f t="shared" si="2"/>
        <v>5</v>
      </c>
      <c r="H10" s="123">
        <v>100289.50346000002</v>
      </c>
      <c r="I10" s="124">
        <v>71432.560559999998</v>
      </c>
      <c r="J10" s="125">
        <v>76819.190520000004</v>
      </c>
      <c r="K10" s="124">
        <v>36888.104950000001</v>
      </c>
      <c r="L10" s="123">
        <v>177108.69398000004</v>
      </c>
      <c r="M10" s="124">
        <v>108320.66550999999</v>
      </c>
    </row>
    <row r="11" spans="1:13" ht="15.75">
      <c r="A11" s="120"/>
      <c r="B11" s="121"/>
      <c r="C11" s="121"/>
      <c r="D11" s="121"/>
      <c r="E11" s="126"/>
      <c r="F11" s="121" t="s">
        <v>15</v>
      </c>
      <c r="G11" s="122">
        <f t="shared" si="2"/>
        <v>6</v>
      </c>
      <c r="H11" s="123">
        <v>87346.80773</v>
      </c>
      <c r="I11" s="124">
        <v>48913.439619999997</v>
      </c>
      <c r="J11" s="125">
        <v>133183.53388999999</v>
      </c>
      <c r="K11" s="124">
        <v>29623.038280000001</v>
      </c>
      <c r="L11" s="123">
        <v>220530.34161999999</v>
      </c>
      <c r="M11" s="124">
        <v>78536.477899999998</v>
      </c>
    </row>
    <row r="12" spans="1:13" ht="15.75">
      <c r="A12" s="113"/>
      <c r="B12" s="114"/>
      <c r="C12" s="114"/>
      <c r="D12" s="114"/>
      <c r="E12" s="114" t="s">
        <v>92</v>
      </c>
      <c r="F12" s="115"/>
      <c r="G12" s="116">
        <f>G11+1</f>
        <v>7</v>
      </c>
      <c r="H12" s="117">
        <f t="shared" ref="H12:M12" si="4">+H13+H17</f>
        <v>5715494.8204599991</v>
      </c>
      <c r="I12" s="118">
        <f t="shared" si="4"/>
        <v>5710858.3379499996</v>
      </c>
      <c r="J12" s="119">
        <f t="shared" si="4"/>
        <v>250054.55630999999</v>
      </c>
      <c r="K12" s="118">
        <f t="shared" si="4"/>
        <v>173081.56354</v>
      </c>
      <c r="L12" s="117">
        <f t="shared" si="4"/>
        <v>5965549.376769999</v>
      </c>
      <c r="M12" s="118">
        <f t="shared" si="4"/>
        <v>5883939.9014899991</v>
      </c>
    </row>
    <row r="13" spans="1:13" ht="15.75">
      <c r="A13" s="127"/>
      <c r="B13" s="121"/>
      <c r="C13" s="121"/>
      <c r="D13" s="121"/>
      <c r="E13" s="121" t="s">
        <v>12</v>
      </c>
      <c r="F13" s="121" t="s">
        <v>93</v>
      </c>
      <c r="G13" s="128">
        <f t="shared" si="2"/>
        <v>8</v>
      </c>
      <c r="H13" s="123">
        <f t="shared" ref="H13:M13" si="5">+H14+H15+H16</f>
        <v>3768493.5614599995</v>
      </c>
      <c r="I13" s="124">
        <f t="shared" si="5"/>
        <v>3766200.1326399995</v>
      </c>
      <c r="J13" s="125">
        <f t="shared" si="5"/>
        <v>220272.56430999999</v>
      </c>
      <c r="K13" s="124">
        <f t="shared" si="5"/>
        <v>143304.09614000001</v>
      </c>
      <c r="L13" s="123">
        <f t="shared" si="5"/>
        <v>3988766.1257699993</v>
      </c>
      <c r="M13" s="124">
        <f t="shared" si="5"/>
        <v>3909504.2287799995</v>
      </c>
    </row>
    <row r="14" spans="1:13" ht="15.75">
      <c r="A14" s="127"/>
      <c r="B14" s="121"/>
      <c r="C14" s="121"/>
      <c r="D14" s="121"/>
      <c r="E14" s="126"/>
      <c r="F14" s="121" t="s">
        <v>17</v>
      </c>
      <c r="G14" s="128">
        <f t="shared" si="2"/>
        <v>9</v>
      </c>
      <c r="H14" s="123">
        <f>'[1]5.a'!D8</f>
        <v>3595826.4692599997</v>
      </c>
      <c r="I14" s="124">
        <f>'[1]5.a'!E8</f>
        <v>3595826.4692599997</v>
      </c>
      <c r="J14" s="125">
        <f>'[1]5.a'!F8</f>
        <v>72610.434000000008</v>
      </c>
      <c r="K14" s="124">
        <f>'[1]5.a'!G8</f>
        <v>72610.434000000008</v>
      </c>
      <c r="L14" s="123">
        <f t="shared" ref="L14:M17" si="6">+H14+J14</f>
        <v>3668436.9032599996</v>
      </c>
      <c r="M14" s="124">
        <f t="shared" si="6"/>
        <v>3668436.9032599996</v>
      </c>
    </row>
    <row r="15" spans="1:13" ht="15.75">
      <c r="A15" s="129"/>
      <c r="B15" s="121"/>
      <c r="C15" s="121"/>
      <c r="D15" s="121"/>
      <c r="E15" s="121"/>
      <c r="F15" s="121" t="s">
        <v>16</v>
      </c>
      <c r="G15" s="128">
        <f t="shared" si="2"/>
        <v>10</v>
      </c>
      <c r="H15" s="123">
        <v>13555.835360000001</v>
      </c>
      <c r="I15" s="124">
        <v>11557.720020000001</v>
      </c>
      <c r="J15" s="125">
        <v>143012.13030999998</v>
      </c>
      <c r="K15" s="124">
        <v>66043.66214</v>
      </c>
      <c r="L15" s="123">
        <f t="shared" si="6"/>
        <v>156567.96566999998</v>
      </c>
      <c r="M15" s="124">
        <f t="shared" si="6"/>
        <v>77601.382160000008</v>
      </c>
    </row>
    <row r="16" spans="1:13" ht="15.75">
      <c r="A16" s="127"/>
      <c r="B16" s="121"/>
      <c r="C16" s="121"/>
      <c r="D16" s="121"/>
      <c r="E16" s="126"/>
      <c r="F16" s="121" t="s">
        <v>18</v>
      </c>
      <c r="G16" s="128">
        <f t="shared" si="2"/>
        <v>11</v>
      </c>
      <c r="H16" s="123">
        <f>'[1]5.a'!D16</f>
        <v>159111.25683999999</v>
      </c>
      <c r="I16" s="124">
        <f>'[1]5.a'!E16</f>
        <v>158815.94335999998</v>
      </c>
      <c r="J16" s="125">
        <f>'[1]5.a'!F16</f>
        <v>4650</v>
      </c>
      <c r="K16" s="124">
        <f>'[1]5.a'!G16</f>
        <v>4650</v>
      </c>
      <c r="L16" s="123">
        <f t="shared" si="6"/>
        <v>163761.25683999999</v>
      </c>
      <c r="M16" s="124">
        <f t="shared" si="6"/>
        <v>163465.94335999998</v>
      </c>
    </row>
    <row r="17" spans="1:13" ht="15.75">
      <c r="A17" s="130"/>
      <c r="B17" s="121"/>
      <c r="C17" s="121"/>
      <c r="D17" s="121"/>
      <c r="E17" s="121"/>
      <c r="F17" s="121" t="s">
        <v>15</v>
      </c>
      <c r="G17" s="128">
        <f t="shared" si="2"/>
        <v>12</v>
      </c>
      <c r="H17" s="123">
        <f>'[1]5.b'!D7</f>
        <v>1947001.2590000001</v>
      </c>
      <c r="I17" s="124">
        <f>'[1]5.b'!E7</f>
        <v>1944658.2053099999</v>
      </c>
      <c r="J17" s="125">
        <f>'[1]5.b'!F7</f>
        <v>29781.991999999998</v>
      </c>
      <c r="K17" s="124">
        <f>'[1]5.b'!G7</f>
        <v>29777.467400000001</v>
      </c>
      <c r="L17" s="123">
        <f t="shared" si="6"/>
        <v>1976783.2510000002</v>
      </c>
      <c r="M17" s="124">
        <f t="shared" si="6"/>
        <v>1974435.6727099998</v>
      </c>
    </row>
    <row r="18" spans="1:13" ht="15.75">
      <c r="A18" s="104"/>
      <c r="B18" s="105"/>
      <c r="C18" s="106"/>
      <c r="D18" s="107" t="s">
        <v>94</v>
      </c>
      <c r="E18" s="105"/>
      <c r="F18" s="108"/>
      <c r="G18" s="109">
        <f t="shared" si="2"/>
        <v>13</v>
      </c>
      <c r="H18" s="110">
        <f t="shared" ref="H18:M18" si="7">+H19+H22</f>
        <v>999728.84567999991</v>
      </c>
      <c r="I18" s="111">
        <f t="shared" si="7"/>
        <v>991196.0398899999</v>
      </c>
      <c r="J18" s="112">
        <f t="shared" si="7"/>
        <v>2681.643</v>
      </c>
      <c r="K18" s="111">
        <f t="shared" si="7"/>
        <v>2628.6289999999999</v>
      </c>
      <c r="L18" s="110">
        <f t="shared" si="7"/>
        <v>1002410.48868</v>
      </c>
      <c r="M18" s="111">
        <f t="shared" si="7"/>
        <v>993824.66888999997</v>
      </c>
    </row>
    <row r="19" spans="1:13" ht="15.75">
      <c r="A19" s="113"/>
      <c r="B19" s="114"/>
      <c r="C19" s="114"/>
      <c r="D19" s="114" t="s">
        <v>2</v>
      </c>
      <c r="E19" s="114" t="s">
        <v>95</v>
      </c>
      <c r="F19" s="115"/>
      <c r="G19" s="116">
        <f t="shared" si="2"/>
        <v>14</v>
      </c>
      <c r="H19" s="117">
        <v>1161.8424</v>
      </c>
      <c r="I19" s="118">
        <v>1189.45057</v>
      </c>
      <c r="J19" s="119">
        <v>2007.643</v>
      </c>
      <c r="K19" s="118">
        <v>2007.643</v>
      </c>
      <c r="L19" s="117">
        <v>3169.4854</v>
      </c>
      <c r="M19" s="118">
        <v>3197.09357</v>
      </c>
    </row>
    <row r="20" spans="1:13" ht="15.75">
      <c r="A20" s="120"/>
      <c r="B20" s="121"/>
      <c r="C20" s="121"/>
      <c r="D20" s="121"/>
      <c r="E20" s="121" t="s">
        <v>12</v>
      </c>
      <c r="F20" s="121" t="s">
        <v>14</v>
      </c>
      <c r="G20" s="128">
        <f t="shared" si="2"/>
        <v>15</v>
      </c>
      <c r="H20" s="131">
        <v>1161.8424</v>
      </c>
      <c r="I20" s="132">
        <v>1189.45057</v>
      </c>
      <c r="J20" s="133">
        <v>2007.643</v>
      </c>
      <c r="K20" s="132">
        <v>2007.643</v>
      </c>
      <c r="L20" s="123">
        <v>3169.4854</v>
      </c>
      <c r="M20" s="124">
        <v>3197.09357</v>
      </c>
    </row>
    <row r="21" spans="1:13" ht="15.75">
      <c r="A21" s="120"/>
      <c r="B21" s="121"/>
      <c r="C21" s="121"/>
      <c r="D21" s="121"/>
      <c r="E21" s="126"/>
      <c r="F21" s="121" t="s">
        <v>15</v>
      </c>
      <c r="G21" s="128">
        <f t="shared" si="2"/>
        <v>16</v>
      </c>
      <c r="H21" s="131">
        <v>0</v>
      </c>
      <c r="I21" s="132">
        <v>0</v>
      </c>
      <c r="J21" s="133">
        <v>0</v>
      </c>
      <c r="K21" s="132">
        <v>0</v>
      </c>
      <c r="L21" s="123">
        <v>0</v>
      </c>
      <c r="M21" s="124">
        <v>0</v>
      </c>
    </row>
    <row r="22" spans="1:13" ht="15.75">
      <c r="A22" s="113"/>
      <c r="B22" s="114"/>
      <c r="C22" s="114"/>
      <c r="D22" s="114"/>
      <c r="E22" s="114" t="s">
        <v>96</v>
      </c>
      <c r="F22" s="115"/>
      <c r="G22" s="116">
        <f>G21+1</f>
        <v>17</v>
      </c>
      <c r="H22" s="117">
        <f t="shared" ref="H22:M22" si="8">+H23+H24</f>
        <v>998567.00327999995</v>
      </c>
      <c r="I22" s="118">
        <f t="shared" si="8"/>
        <v>990006.58931999991</v>
      </c>
      <c r="J22" s="119">
        <f t="shared" si="8"/>
        <v>674</v>
      </c>
      <c r="K22" s="118">
        <f t="shared" si="8"/>
        <v>620.98599999999999</v>
      </c>
      <c r="L22" s="117">
        <f t="shared" si="8"/>
        <v>999241.00327999995</v>
      </c>
      <c r="M22" s="118">
        <f t="shared" si="8"/>
        <v>990627.57531999995</v>
      </c>
    </row>
    <row r="23" spans="1:13" ht="15.75">
      <c r="A23" s="127"/>
      <c r="B23" s="121"/>
      <c r="C23" s="121"/>
      <c r="D23" s="121"/>
      <c r="E23" s="121" t="s">
        <v>12</v>
      </c>
      <c r="F23" s="121" t="s">
        <v>14</v>
      </c>
      <c r="G23" s="128">
        <f t="shared" si="2"/>
        <v>18</v>
      </c>
      <c r="H23" s="123">
        <f>'[1]5.a'!D22</f>
        <v>35535.560279999998</v>
      </c>
      <c r="I23" s="124">
        <f>'[1]5.a'!E22</f>
        <v>35134.203750000001</v>
      </c>
      <c r="J23" s="125">
        <f>'[1]5.a'!F22</f>
        <v>0</v>
      </c>
      <c r="K23" s="124">
        <f>'[1]5.a'!G22</f>
        <v>0</v>
      </c>
      <c r="L23" s="123">
        <f>+H23+J23</f>
        <v>35535.560279999998</v>
      </c>
      <c r="M23" s="124">
        <f>+I23+K23</f>
        <v>35134.203750000001</v>
      </c>
    </row>
    <row r="24" spans="1:13" ht="15.75">
      <c r="A24" s="130"/>
      <c r="B24" s="121"/>
      <c r="C24" s="121"/>
      <c r="D24" s="121"/>
      <c r="E24" s="126"/>
      <c r="F24" s="121" t="s">
        <v>15</v>
      </c>
      <c r="G24" s="128">
        <f t="shared" si="2"/>
        <v>19</v>
      </c>
      <c r="H24" s="123">
        <f>'[1]5.b'!D30</f>
        <v>963031.44299999997</v>
      </c>
      <c r="I24" s="124">
        <f>'[1]5.b'!E30</f>
        <v>954872.38556999993</v>
      </c>
      <c r="J24" s="125">
        <f>'[1]5.b'!F30</f>
        <v>674</v>
      </c>
      <c r="K24" s="124">
        <f>'[1]5.b'!G30</f>
        <v>620.98599999999999</v>
      </c>
      <c r="L24" s="123">
        <f>+H24+J24</f>
        <v>963705.44299999997</v>
      </c>
      <c r="M24" s="124">
        <f>+I24+K24</f>
        <v>955493.37156999996</v>
      </c>
    </row>
    <row r="25" spans="1:13" ht="15.75">
      <c r="A25" s="104"/>
      <c r="B25" s="105"/>
      <c r="C25" s="106"/>
      <c r="D25" s="107" t="s">
        <v>97</v>
      </c>
      <c r="E25" s="105"/>
      <c r="F25" s="108"/>
      <c r="G25" s="109">
        <f t="shared" si="2"/>
        <v>20</v>
      </c>
      <c r="H25" s="110">
        <f t="shared" ref="H25:M25" si="9">+H26+H29</f>
        <v>40628.094639999996</v>
      </c>
      <c r="I25" s="111">
        <f t="shared" si="9"/>
        <v>16532.217490000003</v>
      </c>
      <c r="J25" s="112">
        <f t="shared" si="9"/>
        <v>0</v>
      </c>
      <c r="K25" s="111">
        <f t="shared" si="9"/>
        <v>2285.5328</v>
      </c>
      <c r="L25" s="110">
        <f t="shared" si="9"/>
        <v>40628.094639999996</v>
      </c>
      <c r="M25" s="111">
        <f t="shared" si="9"/>
        <v>18817.750290000004</v>
      </c>
    </row>
    <row r="26" spans="1:13" ht="15.75">
      <c r="A26" s="113"/>
      <c r="B26" s="114"/>
      <c r="C26" s="114"/>
      <c r="D26" s="114" t="s">
        <v>2</v>
      </c>
      <c r="E26" s="114" t="s">
        <v>98</v>
      </c>
      <c r="F26" s="115"/>
      <c r="G26" s="116">
        <f t="shared" si="2"/>
        <v>21</v>
      </c>
      <c r="H26" s="117">
        <f t="shared" ref="H26:M26" si="10">+H27+H28</f>
        <v>38608.094639999996</v>
      </c>
      <c r="I26" s="118">
        <f t="shared" si="10"/>
        <v>14512.217490000003</v>
      </c>
      <c r="J26" s="119">
        <f t="shared" si="10"/>
        <v>0</v>
      </c>
      <c r="K26" s="118">
        <f t="shared" si="10"/>
        <v>2285.5328</v>
      </c>
      <c r="L26" s="117">
        <f t="shared" si="10"/>
        <v>38608.094639999996</v>
      </c>
      <c r="M26" s="118">
        <f t="shared" si="10"/>
        <v>16797.750290000004</v>
      </c>
    </row>
    <row r="27" spans="1:13" ht="15.75">
      <c r="A27" s="120"/>
      <c r="B27" s="121"/>
      <c r="C27" s="121"/>
      <c r="D27" s="121"/>
      <c r="E27" s="121" t="s">
        <v>12</v>
      </c>
      <c r="F27" s="121" t="s">
        <v>14</v>
      </c>
      <c r="G27" s="128">
        <f t="shared" si="2"/>
        <v>22</v>
      </c>
      <c r="H27" s="131">
        <v>23654.34489</v>
      </c>
      <c r="I27" s="132">
        <v>10126.737030000002</v>
      </c>
      <c r="J27" s="133">
        <v>0</v>
      </c>
      <c r="K27" s="132">
        <v>2285.5328</v>
      </c>
      <c r="L27" s="123">
        <v>23654.34489</v>
      </c>
      <c r="M27" s="124">
        <v>12412.269830000001</v>
      </c>
    </row>
    <row r="28" spans="1:13" ht="15.75">
      <c r="A28" s="120"/>
      <c r="B28" s="121"/>
      <c r="C28" s="121"/>
      <c r="D28" s="121"/>
      <c r="E28" s="126"/>
      <c r="F28" s="121" t="s">
        <v>15</v>
      </c>
      <c r="G28" s="128">
        <f t="shared" si="2"/>
        <v>23</v>
      </c>
      <c r="H28" s="131">
        <v>14953.749749999999</v>
      </c>
      <c r="I28" s="132">
        <v>4385.4804600000007</v>
      </c>
      <c r="J28" s="133">
        <v>0</v>
      </c>
      <c r="K28" s="132">
        <v>0</v>
      </c>
      <c r="L28" s="123">
        <v>14953.749749999999</v>
      </c>
      <c r="M28" s="124">
        <v>4385.4804600000007</v>
      </c>
    </row>
    <row r="29" spans="1:13" ht="15.75">
      <c r="A29" s="113"/>
      <c r="B29" s="114"/>
      <c r="C29" s="114"/>
      <c r="D29" s="114"/>
      <c r="E29" s="114" t="s">
        <v>99</v>
      </c>
      <c r="F29" s="115"/>
      <c r="G29" s="116">
        <f t="shared" si="2"/>
        <v>24</v>
      </c>
      <c r="H29" s="117">
        <f t="shared" ref="H29:M29" si="11">+H30+H31</f>
        <v>2020</v>
      </c>
      <c r="I29" s="118">
        <f t="shared" si="11"/>
        <v>2020</v>
      </c>
      <c r="J29" s="119">
        <f t="shared" si="11"/>
        <v>0</v>
      </c>
      <c r="K29" s="118">
        <f>+K30+K31</f>
        <v>0</v>
      </c>
      <c r="L29" s="117">
        <f>+L30+L31</f>
        <v>2020</v>
      </c>
      <c r="M29" s="118">
        <f t="shared" si="11"/>
        <v>2020</v>
      </c>
    </row>
    <row r="30" spans="1:13" ht="15.75">
      <c r="A30" s="127"/>
      <c r="B30" s="121"/>
      <c r="C30" s="121"/>
      <c r="D30" s="121"/>
      <c r="E30" s="121" t="s">
        <v>12</v>
      </c>
      <c r="F30" s="121" t="s">
        <v>14</v>
      </c>
      <c r="G30" s="128">
        <f t="shared" si="2"/>
        <v>25</v>
      </c>
      <c r="H30" s="123">
        <f>'[1]5.a'!D31</f>
        <v>1930</v>
      </c>
      <c r="I30" s="124">
        <f>'[1]5.a'!E31</f>
        <v>1930</v>
      </c>
      <c r="J30" s="125">
        <f>'[1]5.a'!F31</f>
        <v>0</v>
      </c>
      <c r="K30" s="124">
        <f>'[1]5.a'!G31</f>
        <v>0</v>
      </c>
      <c r="L30" s="123">
        <f>+H30+J30</f>
        <v>1930</v>
      </c>
      <c r="M30" s="124">
        <f>+I30+K30</f>
        <v>1930</v>
      </c>
    </row>
    <row r="31" spans="1:13" ht="15.75">
      <c r="A31" s="130"/>
      <c r="B31" s="121"/>
      <c r="C31" s="121"/>
      <c r="D31" s="121"/>
      <c r="E31" s="126"/>
      <c r="F31" s="121" t="s">
        <v>15</v>
      </c>
      <c r="G31" s="128">
        <f t="shared" si="2"/>
        <v>26</v>
      </c>
      <c r="H31" s="123">
        <f>'[1]5.b'!D39</f>
        <v>90</v>
      </c>
      <c r="I31" s="124">
        <f>'[1]5.b'!E39</f>
        <v>90</v>
      </c>
      <c r="J31" s="125">
        <f>'[1]5.b'!F39</f>
        <v>0</v>
      </c>
      <c r="K31" s="124">
        <f>'[1]5.b'!G39</f>
        <v>0</v>
      </c>
      <c r="L31" s="123">
        <f>+H31+J31</f>
        <v>90</v>
      </c>
      <c r="M31" s="124">
        <f>+I31+K31</f>
        <v>90</v>
      </c>
    </row>
    <row r="32" spans="1:13" ht="15.75">
      <c r="A32" s="99"/>
      <c r="B32" s="588" t="s">
        <v>100</v>
      </c>
      <c r="C32" s="588"/>
      <c r="D32" s="588" t="s">
        <v>5</v>
      </c>
      <c r="E32" s="588" t="s">
        <v>13</v>
      </c>
      <c r="F32" s="589"/>
      <c r="G32" s="100">
        <f>G31+1</f>
        <v>27</v>
      </c>
      <c r="H32" s="101">
        <f t="shared" ref="H32:M32" si="12">+H33+H34</f>
        <v>79491.933669999999</v>
      </c>
      <c r="I32" s="102">
        <f t="shared" si="12"/>
        <v>79769.776490000004</v>
      </c>
      <c r="J32" s="103">
        <f t="shared" si="12"/>
        <v>10448.913629999999</v>
      </c>
      <c r="K32" s="102">
        <f t="shared" si="12"/>
        <v>10448.913629999999</v>
      </c>
      <c r="L32" s="101">
        <f t="shared" si="12"/>
        <v>89940.847299999994</v>
      </c>
      <c r="M32" s="102">
        <f t="shared" si="12"/>
        <v>90218.690119999999</v>
      </c>
    </row>
    <row r="33" spans="1:13" ht="15.75">
      <c r="A33" s="127"/>
      <c r="B33" s="134"/>
      <c r="C33" s="134"/>
      <c r="D33" s="134"/>
      <c r="E33" s="135" t="s">
        <v>14</v>
      </c>
      <c r="F33" s="136"/>
      <c r="G33" s="128">
        <f>G32+1</f>
        <v>28</v>
      </c>
      <c r="H33" s="123">
        <f>'[1]5.a'!D34</f>
        <v>3927.6249299999999</v>
      </c>
      <c r="I33" s="124">
        <f>'[1]5.a'!E34</f>
        <v>3927.2318299999997</v>
      </c>
      <c r="J33" s="125">
        <f>'[1]5.a'!F34</f>
        <v>0</v>
      </c>
      <c r="K33" s="124">
        <f>'[1]5.a'!G34</f>
        <v>0</v>
      </c>
      <c r="L33" s="123">
        <f>+H33+J33</f>
        <v>3927.6249299999999</v>
      </c>
      <c r="M33" s="124">
        <f>+I33+K33</f>
        <v>3927.2318299999997</v>
      </c>
    </row>
    <row r="34" spans="1:13" ht="16.5" thickBot="1">
      <c r="A34" s="137"/>
      <c r="B34" s="138"/>
      <c r="C34" s="138"/>
      <c r="D34" s="138"/>
      <c r="E34" s="139" t="s">
        <v>15</v>
      </c>
      <c r="F34" s="140"/>
      <c r="G34" s="141">
        <f t="shared" si="2"/>
        <v>29</v>
      </c>
      <c r="H34" s="142">
        <f>'[1]5.b'!D42</f>
        <v>75564.308739999993</v>
      </c>
      <c r="I34" s="143">
        <f>'[1]5.b'!E42</f>
        <v>75842.54466</v>
      </c>
      <c r="J34" s="144">
        <f>'[1]5.b'!F42</f>
        <v>10448.913629999999</v>
      </c>
      <c r="K34" s="143">
        <f>'[1]5.b'!G42</f>
        <v>10448.913629999999</v>
      </c>
      <c r="L34" s="142">
        <f>+H34+J34</f>
        <v>86013.222369999989</v>
      </c>
      <c r="M34" s="143">
        <f>+I34+K34</f>
        <v>86291.458289999995</v>
      </c>
    </row>
    <row r="35" spans="1:13" ht="16.5" thickBot="1">
      <c r="A35" s="145"/>
      <c r="B35" s="145"/>
      <c r="C35" s="145"/>
      <c r="D35" s="145"/>
      <c r="E35" s="145"/>
      <c r="F35" s="145"/>
      <c r="G35" s="145"/>
      <c r="H35" s="146"/>
      <c r="I35" s="146"/>
      <c r="J35" s="146"/>
      <c r="K35" s="146"/>
      <c r="L35" s="146"/>
      <c r="M35" s="146"/>
    </row>
    <row r="36" spans="1:13" ht="15.75">
      <c r="A36" s="585" t="s">
        <v>101</v>
      </c>
      <c r="B36" s="586"/>
      <c r="C36" s="586"/>
      <c r="D36" s="586"/>
      <c r="E36" s="586"/>
      <c r="F36" s="587"/>
      <c r="G36" s="95">
        <f>G34+1</f>
        <v>30</v>
      </c>
      <c r="H36" s="98">
        <f t="shared" ref="H36:M36" si="13">+H37+H42</f>
        <v>7022980.0056399982</v>
      </c>
      <c r="I36" s="147">
        <f t="shared" si="13"/>
        <v>6918702.3719999995</v>
      </c>
      <c r="J36" s="96">
        <f t="shared" si="13"/>
        <v>473187.83734999993</v>
      </c>
      <c r="K36" s="148">
        <f t="shared" si="13"/>
        <v>254955.78220000002</v>
      </c>
      <c r="L36" s="96">
        <f t="shared" si="13"/>
        <v>7496167.8429899998</v>
      </c>
      <c r="M36" s="97">
        <f t="shared" si="13"/>
        <v>7173658.1541999998</v>
      </c>
    </row>
    <row r="37" spans="1:13" ht="15.75">
      <c r="A37" s="113"/>
      <c r="B37" s="114"/>
      <c r="C37" s="149" t="s">
        <v>12</v>
      </c>
      <c r="D37" s="114" t="s">
        <v>102</v>
      </c>
      <c r="E37" s="114"/>
      <c r="F37" s="115"/>
      <c r="G37" s="116">
        <f t="shared" ref="G37:G55" si="14">G36+1</f>
        <v>31</v>
      </c>
      <c r="H37" s="119">
        <f t="shared" ref="H37:M37" si="15">+H38+H39+H40+H41</f>
        <v>3934992.4374199989</v>
      </c>
      <c r="I37" s="150">
        <f t="shared" si="15"/>
        <v>3889940.3163799997</v>
      </c>
      <c r="J37" s="117">
        <f t="shared" si="15"/>
        <v>299099.39782999997</v>
      </c>
      <c r="K37" s="151">
        <f t="shared" si="15"/>
        <v>184485.37689000001</v>
      </c>
      <c r="L37" s="117">
        <f t="shared" si="15"/>
        <v>4234091.8352499995</v>
      </c>
      <c r="M37" s="118">
        <f t="shared" si="15"/>
        <v>4074425.6932699997</v>
      </c>
    </row>
    <row r="38" spans="1:13" ht="15.75">
      <c r="A38" s="152"/>
      <c r="B38" s="134"/>
      <c r="C38" s="134"/>
      <c r="D38" s="153" t="s">
        <v>12</v>
      </c>
      <c r="E38" s="154" t="s">
        <v>103</v>
      </c>
      <c r="F38" s="155"/>
      <c r="G38" s="122">
        <f t="shared" si="14"/>
        <v>32</v>
      </c>
      <c r="H38" s="125">
        <f t="shared" ref="H38:M38" si="16">+H10+H13</f>
        <v>3868783.0649199993</v>
      </c>
      <c r="I38" s="156">
        <f t="shared" si="16"/>
        <v>3837632.6931999996</v>
      </c>
      <c r="J38" s="123">
        <f t="shared" si="16"/>
        <v>297091.75482999999</v>
      </c>
      <c r="K38" s="157">
        <f t="shared" si="16"/>
        <v>180192.20109000002</v>
      </c>
      <c r="L38" s="123">
        <f t="shared" si="16"/>
        <v>4165874.8197499993</v>
      </c>
      <c r="M38" s="124">
        <f t="shared" si="16"/>
        <v>4017824.8942899997</v>
      </c>
    </row>
    <row r="39" spans="1:13" ht="15.75">
      <c r="A39" s="152"/>
      <c r="B39" s="134"/>
      <c r="C39" s="134"/>
      <c r="D39" s="134"/>
      <c r="E39" s="154" t="s">
        <v>104</v>
      </c>
      <c r="F39" s="155"/>
      <c r="G39" s="122">
        <f t="shared" si="14"/>
        <v>33</v>
      </c>
      <c r="H39" s="125">
        <f t="shared" ref="H39:M39" si="17">+H20+H23</f>
        <v>36697.402679999999</v>
      </c>
      <c r="I39" s="156">
        <f t="shared" si="17"/>
        <v>36323.654320000001</v>
      </c>
      <c r="J39" s="123">
        <f t="shared" si="17"/>
        <v>2007.643</v>
      </c>
      <c r="K39" s="157">
        <f t="shared" si="17"/>
        <v>2007.643</v>
      </c>
      <c r="L39" s="123">
        <f t="shared" si="17"/>
        <v>38705.045679999996</v>
      </c>
      <c r="M39" s="124">
        <f t="shared" si="17"/>
        <v>38331.297319999998</v>
      </c>
    </row>
    <row r="40" spans="1:13" ht="15.75">
      <c r="A40" s="152"/>
      <c r="B40" s="134"/>
      <c r="C40" s="134"/>
      <c r="D40" s="134"/>
      <c r="E40" s="154" t="s">
        <v>105</v>
      </c>
      <c r="F40" s="155"/>
      <c r="G40" s="122">
        <f t="shared" si="14"/>
        <v>34</v>
      </c>
      <c r="H40" s="125">
        <f t="shared" ref="H40:M40" si="18">+H27+H30</f>
        <v>25584.34489</v>
      </c>
      <c r="I40" s="156">
        <f t="shared" si="18"/>
        <v>12056.737030000002</v>
      </c>
      <c r="J40" s="123">
        <f t="shared" si="18"/>
        <v>0</v>
      </c>
      <c r="K40" s="157">
        <f t="shared" si="18"/>
        <v>2285.5328</v>
      </c>
      <c r="L40" s="123">
        <f t="shared" si="18"/>
        <v>25584.34489</v>
      </c>
      <c r="M40" s="124">
        <f t="shared" si="18"/>
        <v>14342.269830000001</v>
      </c>
    </row>
    <row r="41" spans="1:13" ht="15.75">
      <c r="A41" s="152"/>
      <c r="B41" s="134"/>
      <c r="C41" s="134"/>
      <c r="D41" s="153"/>
      <c r="E41" s="121" t="s">
        <v>106</v>
      </c>
      <c r="F41" s="155"/>
      <c r="G41" s="122">
        <f t="shared" si="14"/>
        <v>35</v>
      </c>
      <c r="H41" s="125">
        <f t="shared" ref="H41:M41" si="19">+H33</f>
        <v>3927.6249299999999</v>
      </c>
      <c r="I41" s="156">
        <f t="shared" si="19"/>
        <v>3927.2318299999997</v>
      </c>
      <c r="J41" s="123">
        <f t="shared" si="19"/>
        <v>0</v>
      </c>
      <c r="K41" s="157">
        <f t="shared" si="19"/>
        <v>0</v>
      </c>
      <c r="L41" s="123">
        <f t="shared" si="19"/>
        <v>3927.6249299999999</v>
      </c>
      <c r="M41" s="124">
        <f t="shared" si="19"/>
        <v>3927.2318299999997</v>
      </c>
    </row>
    <row r="42" spans="1:13" ht="15.75">
      <c r="A42" s="113"/>
      <c r="B42" s="114"/>
      <c r="C42" s="158"/>
      <c r="D42" s="114" t="s">
        <v>107</v>
      </c>
      <c r="E42" s="114"/>
      <c r="F42" s="115"/>
      <c r="G42" s="116">
        <f t="shared" si="14"/>
        <v>36</v>
      </c>
      <c r="H42" s="119">
        <f t="shared" ref="H42:M42" si="20">+H43+H44+H45+H46</f>
        <v>3087987.5682199998</v>
      </c>
      <c r="I42" s="150">
        <f t="shared" si="20"/>
        <v>3028762.0556200002</v>
      </c>
      <c r="J42" s="117">
        <f t="shared" si="20"/>
        <v>174088.43951999999</v>
      </c>
      <c r="K42" s="151">
        <f t="shared" si="20"/>
        <v>70470.405310000002</v>
      </c>
      <c r="L42" s="117">
        <f t="shared" si="20"/>
        <v>3262076.0077400003</v>
      </c>
      <c r="M42" s="118">
        <f t="shared" si="20"/>
        <v>3099232.4609300001</v>
      </c>
    </row>
    <row r="43" spans="1:13" ht="15.75">
      <c r="A43" s="159"/>
      <c r="B43" s="121"/>
      <c r="C43" s="154"/>
      <c r="D43" s="153" t="s">
        <v>12</v>
      </c>
      <c r="E43" s="154" t="s">
        <v>108</v>
      </c>
      <c r="F43" s="160"/>
      <c r="G43" s="122">
        <f t="shared" si="14"/>
        <v>37</v>
      </c>
      <c r="H43" s="125">
        <f t="shared" ref="H43:M43" si="21">+H11+H17</f>
        <v>2034348.0667300001</v>
      </c>
      <c r="I43" s="156">
        <f t="shared" si="21"/>
        <v>1993571.64493</v>
      </c>
      <c r="J43" s="123">
        <f t="shared" si="21"/>
        <v>162965.52588999999</v>
      </c>
      <c r="K43" s="157">
        <f t="shared" si="21"/>
        <v>59400.505680000002</v>
      </c>
      <c r="L43" s="123">
        <f t="shared" si="21"/>
        <v>2197313.5926200002</v>
      </c>
      <c r="M43" s="124">
        <f t="shared" si="21"/>
        <v>2052972.1506099999</v>
      </c>
    </row>
    <row r="44" spans="1:13" ht="15.75">
      <c r="A44" s="159"/>
      <c r="B44" s="121"/>
      <c r="C44" s="154"/>
      <c r="D44" s="134"/>
      <c r="E44" s="154" t="s">
        <v>109</v>
      </c>
      <c r="F44" s="160"/>
      <c r="G44" s="122">
        <f t="shared" si="14"/>
        <v>38</v>
      </c>
      <c r="H44" s="125">
        <f t="shared" ref="H44:M44" si="22">+H21+H24</f>
        <v>963031.44299999997</v>
      </c>
      <c r="I44" s="156">
        <f t="shared" si="22"/>
        <v>954872.38556999993</v>
      </c>
      <c r="J44" s="123">
        <f t="shared" si="22"/>
        <v>674</v>
      </c>
      <c r="K44" s="157">
        <f t="shared" si="22"/>
        <v>620.98599999999999</v>
      </c>
      <c r="L44" s="123">
        <f t="shared" si="22"/>
        <v>963705.44299999997</v>
      </c>
      <c r="M44" s="124">
        <f t="shared" si="22"/>
        <v>955493.37156999996</v>
      </c>
    </row>
    <row r="45" spans="1:13" ht="15.75">
      <c r="A45" s="152"/>
      <c r="B45" s="134"/>
      <c r="C45" s="134"/>
      <c r="D45" s="134"/>
      <c r="E45" s="154" t="s">
        <v>110</v>
      </c>
      <c r="F45" s="155"/>
      <c r="G45" s="122">
        <f t="shared" si="14"/>
        <v>39</v>
      </c>
      <c r="H45" s="125">
        <f t="shared" ref="H45:M45" si="23">+H28+H31</f>
        <v>15043.749749999999</v>
      </c>
      <c r="I45" s="156">
        <f t="shared" si="23"/>
        <v>4475.4804600000007</v>
      </c>
      <c r="J45" s="123">
        <f t="shared" si="23"/>
        <v>0</v>
      </c>
      <c r="K45" s="157">
        <f t="shared" si="23"/>
        <v>0</v>
      </c>
      <c r="L45" s="123">
        <f t="shared" si="23"/>
        <v>15043.749749999999</v>
      </c>
      <c r="M45" s="124">
        <f t="shared" si="23"/>
        <v>4475.4804600000007</v>
      </c>
    </row>
    <row r="46" spans="1:13" ht="15.75">
      <c r="A46" s="152"/>
      <c r="B46" s="134"/>
      <c r="C46" s="134"/>
      <c r="D46" s="153"/>
      <c r="E46" s="121" t="s">
        <v>111</v>
      </c>
      <c r="F46" s="155"/>
      <c r="G46" s="122">
        <f t="shared" si="14"/>
        <v>40</v>
      </c>
      <c r="H46" s="125">
        <f t="shared" ref="H46:M46" si="24">+H34</f>
        <v>75564.308739999993</v>
      </c>
      <c r="I46" s="156">
        <f t="shared" si="24"/>
        <v>75842.54466</v>
      </c>
      <c r="J46" s="123">
        <f t="shared" si="24"/>
        <v>10448.913629999999</v>
      </c>
      <c r="K46" s="157">
        <f t="shared" si="24"/>
        <v>10448.913629999999</v>
      </c>
      <c r="L46" s="123">
        <f t="shared" si="24"/>
        <v>86013.222369999989</v>
      </c>
      <c r="M46" s="124">
        <f t="shared" si="24"/>
        <v>86291.458289999995</v>
      </c>
    </row>
    <row r="47" spans="1:13" ht="15.75">
      <c r="A47" s="590" t="s">
        <v>112</v>
      </c>
      <c r="B47" s="591"/>
      <c r="C47" s="591"/>
      <c r="D47" s="591"/>
      <c r="E47" s="591"/>
      <c r="F47" s="592"/>
      <c r="G47" s="161">
        <f t="shared" si="14"/>
        <v>41</v>
      </c>
      <c r="H47" s="162">
        <f t="shared" ref="H47:M47" si="25">+H48+H52</f>
        <v>7022980.0056399992</v>
      </c>
      <c r="I47" s="163">
        <f t="shared" si="25"/>
        <v>6918702.3719999995</v>
      </c>
      <c r="J47" s="164">
        <f t="shared" si="25"/>
        <v>473187.83734999993</v>
      </c>
      <c r="K47" s="165">
        <f t="shared" si="25"/>
        <v>254955.78220000002</v>
      </c>
      <c r="L47" s="164">
        <f t="shared" si="25"/>
        <v>7496167.8429899998</v>
      </c>
      <c r="M47" s="166">
        <f t="shared" si="25"/>
        <v>7173658.1541999988</v>
      </c>
    </row>
    <row r="48" spans="1:13" ht="15.75">
      <c r="A48" s="113"/>
      <c r="B48" s="114"/>
      <c r="C48" s="149" t="s">
        <v>12</v>
      </c>
      <c r="D48" s="114" t="s">
        <v>113</v>
      </c>
      <c r="E48" s="114"/>
      <c r="F48" s="115"/>
      <c r="G48" s="116">
        <f t="shared" si="14"/>
        <v>42</v>
      </c>
      <c r="H48" s="119">
        <f t="shared" ref="H48:M48" si="26">+H49+H50+H51</f>
        <v>3934992.4374199994</v>
      </c>
      <c r="I48" s="150">
        <f t="shared" si="26"/>
        <v>3889940.3163799993</v>
      </c>
      <c r="J48" s="117">
        <f t="shared" si="26"/>
        <v>299099.39782999997</v>
      </c>
      <c r="K48" s="151">
        <f t="shared" si="26"/>
        <v>184485.37689000001</v>
      </c>
      <c r="L48" s="117">
        <f t="shared" si="26"/>
        <v>4234091.8352499995</v>
      </c>
      <c r="M48" s="118">
        <f t="shared" si="26"/>
        <v>4074425.6932699992</v>
      </c>
    </row>
    <row r="49" spans="1:13" ht="15.75">
      <c r="A49" s="152"/>
      <c r="B49" s="134"/>
      <c r="C49" s="134"/>
      <c r="D49" s="153" t="s">
        <v>12</v>
      </c>
      <c r="E49" s="121" t="s">
        <v>114</v>
      </c>
      <c r="F49" s="155"/>
      <c r="G49" s="122">
        <f t="shared" si="14"/>
        <v>43</v>
      </c>
      <c r="H49" s="125">
        <f t="shared" ref="H49:M49" si="27">+H10+H20+H27</f>
        <v>125105.69075000001</v>
      </c>
      <c r="I49" s="156">
        <f t="shared" si="27"/>
        <v>82748.748160000003</v>
      </c>
      <c r="J49" s="123">
        <f t="shared" si="27"/>
        <v>78826.83352</v>
      </c>
      <c r="K49" s="157">
        <f t="shared" si="27"/>
        <v>41181.280750000005</v>
      </c>
      <c r="L49" s="123">
        <f t="shared" si="27"/>
        <v>203932.52427000005</v>
      </c>
      <c r="M49" s="124">
        <f t="shared" si="27"/>
        <v>123930.02890999999</v>
      </c>
    </row>
    <row r="50" spans="1:13" ht="15.75">
      <c r="A50" s="152"/>
      <c r="B50" s="134"/>
      <c r="C50" s="134"/>
      <c r="D50" s="134"/>
      <c r="E50" s="121" t="s">
        <v>115</v>
      </c>
      <c r="F50" s="155"/>
      <c r="G50" s="122">
        <f t="shared" si="14"/>
        <v>44</v>
      </c>
      <c r="H50" s="125">
        <f t="shared" ref="H50:M50" si="28">+H13+H23+H30</f>
        <v>3805959.1217399994</v>
      </c>
      <c r="I50" s="156">
        <f t="shared" si="28"/>
        <v>3803264.3363899994</v>
      </c>
      <c r="J50" s="123">
        <f t="shared" si="28"/>
        <v>220272.56430999999</v>
      </c>
      <c r="K50" s="157">
        <f t="shared" si="28"/>
        <v>143304.09614000001</v>
      </c>
      <c r="L50" s="123">
        <f t="shared" si="28"/>
        <v>4026231.6860499992</v>
      </c>
      <c r="M50" s="124">
        <f t="shared" si="28"/>
        <v>3946568.4325299994</v>
      </c>
    </row>
    <row r="51" spans="1:13" ht="15.75">
      <c r="A51" s="152"/>
      <c r="B51" s="134"/>
      <c r="C51" s="134"/>
      <c r="D51" s="153"/>
      <c r="E51" s="121" t="s">
        <v>116</v>
      </c>
      <c r="F51" s="155"/>
      <c r="G51" s="122">
        <f t="shared" si="14"/>
        <v>45</v>
      </c>
      <c r="H51" s="125">
        <f t="shared" ref="H51:M51" si="29">+H33</f>
        <v>3927.6249299999999</v>
      </c>
      <c r="I51" s="156">
        <f t="shared" si="29"/>
        <v>3927.2318299999997</v>
      </c>
      <c r="J51" s="123">
        <f t="shared" si="29"/>
        <v>0</v>
      </c>
      <c r="K51" s="157">
        <f t="shared" si="29"/>
        <v>0</v>
      </c>
      <c r="L51" s="123">
        <f t="shared" si="29"/>
        <v>3927.6249299999999</v>
      </c>
      <c r="M51" s="124">
        <f t="shared" si="29"/>
        <v>3927.2318299999997</v>
      </c>
    </row>
    <row r="52" spans="1:13" ht="15.75">
      <c r="A52" s="113"/>
      <c r="B52" s="114"/>
      <c r="C52" s="158"/>
      <c r="D52" s="114" t="s">
        <v>117</v>
      </c>
      <c r="E52" s="114"/>
      <c r="F52" s="115"/>
      <c r="G52" s="116">
        <f t="shared" si="14"/>
        <v>46</v>
      </c>
      <c r="H52" s="119">
        <f t="shared" ref="H52:M52" si="30">+H53+H54+H55</f>
        <v>3087987.5682199998</v>
      </c>
      <c r="I52" s="150">
        <f t="shared" si="30"/>
        <v>3028762.0556200002</v>
      </c>
      <c r="J52" s="117">
        <f t="shared" si="30"/>
        <v>174088.43951999999</v>
      </c>
      <c r="K52" s="151">
        <f t="shared" si="30"/>
        <v>70470.405310000002</v>
      </c>
      <c r="L52" s="117">
        <f t="shared" si="30"/>
        <v>3262076.0077400003</v>
      </c>
      <c r="M52" s="118">
        <f t="shared" si="30"/>
        <v>3099232.4609300001</v>
      </c>
    </row>
    <row r="53" spans="1:13" ht="15.75">
      <c r="A53" s="159"/>
      <c r="B53" s="121"/>
      <c r="C53" s="154"/>
      <c r="D53" s="153" t="s">
        <v>12</v>
      </c>
      <c r="E53" s="121" t="s">
        <v>118</v>
      </c>
      <c r="F53" s="160"/>
      <c r="G53" s="128">
        <f t="shared" si="14"/>
        <v>47</v>
      </c>
      <c r="H53" s="125">
        <f t="shared" ref="H53:M53" si="31">+H11+H21+H28</f>
        <v>102300.55748</v>
      </c>
      <c r="I53" s="156">
        <f t="shared" si="31"/>
        <v>53298.920079999996</v>
      </c>
      <c r="J53" s="123">
        <f t="shared" si="31"/>
        <v>133183.53388999999</v>
      </c>
      <c r="K53" s="157">
        <f t="shared" si="31"/>
        <v>29623.038280000001</v>
      </c>
      <c r="L53" s="123">
        <f t="shared" si="31"/>
        <v>235484.09136999998</v>
      </c>
      <c r="M53" s="124">
        <f t="shared" si="31"/>
        <v>82921.958360000004</v>
      </c>
    </row>
    <row r="54" spans="1:13" ht="15.75">
      <c r="A54" s="159"/>
      <c r="B54" s="121"/>
      <c r="C54" s="154"/>
      <c r="D54" s="134"/>
      <c r="E54" s="121" t="s">
        <v>119</v>
      </c>
      <c r="F54" s="160"/>
      <c r="G54" s="128">
        <f t="shared" si="14"/>
        <v>48</v>
      </c>
      <c r="H54" s="125">
        <f t="shared" ref="H54:M54" si="32">+H17+H24+H31</f>
        <v>2910122.702</v>
      </c>
      <c r="I54" s="156">
        <f t="shared" si="32"/>
        <v>2899620.59088</v>
      </c>
      <c r="J54" s="123">
        <f t="shared" si="32"/>
        <v>30455.991999999998</v>
      </c>
      <c r="K54" s="157">
        <f t="shared" si="32"/>
        <v>30398.453400000002</v>
      </c>
      <c r="L54" s="123">
        <f t="shared" si="32"/>
        <v>2940578.6940000001</v>
      </c>
      <c r="M54" s="124">
        <f t="shared" si="32"/>
        <v>2930019.04428</v>
      </c>
    </row>
    <row r="55" spans="1:13" ht="16.5" thickBot="1">
      <c r="A55" s="167"/>
      <c r="B55" s="138"/>
      <c r="C55" s="138"/>
      <c r="D55" s="138"/>
      <c r="E55" s="168" t="s">
        <v>120</v>
      </c>
      <c r="F55" s="169"/>
      <c r="G55" s="170">
        <f t="shared" si="14"/>
        <v>49</v>
      </c>
      <c r="H55" s="144">
        <f t="shared" ref="H55:M55" si="33">+H34</f>
        <v>75564.308739999993</v>
      </c>
      <c r="I55" s="171">
        <f t="shared" si="33"/>
        <v>75842.54466</v>
      </c>
      <c r="J55" s="142">
        <f t="shared" si="33"/>
        <v>10448.913629999999</v>
      </c>
      <c r="K55" s="172">
        <f t="shared" si="33"/>
        <v>10448.913629999999</v>
      </c>
      <c r="L55" s="142">
        <f t="shared" si="33"/>
        <v>86013.222369999989</v>
      </c>
      <c r="M55" s="143">
        <f t="shared" si="33"/>
        <v>86291.458289999995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2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42578125" customWidth="1"/>
    <col min="8" max="13" width="11.5703125" customWidth="1"/>
  </cols>
  <sheetData>
    <row r="2" spans="1:13" ht="15.75" thickBot="1"/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v>1513653</v>
      </c>
      <c r="I6" s="70">
        <v>1505953</v>
      </c>
      <c r="J6" s="69">
        <v>202223</v>
      </c>
      <c r="K6" s="70">
        <v>200124</v>
      </c>
      <c r="L6" s="69">
        <v>1715876</v>
      </c>
      <c r="M6" s="71">
        <v>1706077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v>1442954</v>
      </c>
      <c r="I7" s="73">
        <v>1435254</v>
      </c>
      <c r="J7" s="72">
        <v>202002</v>
      </c>
      <c r="K7" s="73">
        <v>199903</v>
      </c>
      <c r="L7" s="72">
        <v>1644956</v>
      </c>
      <c r="M7" s="74">
        <v>1635157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0">G7+1</f>
        <v>3</v>
      </c>
      <c r="H8" s="75">
        <v>1276447</v>
      </c>
      <c r="I8" s="76">
        <v>1272197</v>
      </c>
      <c r="J8" s="75">
        <v>200502</v>
      </c>
      <c r="K8" s="76">
        <v>198403</v>
      </c>
      <c r="L8" s="75">
        <v>1476949</v>
      </c>
      <c r="M8" s="77">
        <v>1470600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0"/>
        <v>4</v>
      </c>
      <c r="H9" s="78">
        <v>43707</v>
      </c>
      <c r="I9" s="79">
        <v>43707</v>
      </c>
      <c r="J9" s="78">
        <v>53149</v>
      </c>
      <c r="K9" s="79">
        <v>53149</v>
      </c>
      <c r="L9" s="78">
        <v>96856</v>
      </c>
      <c r="M9" s="80">
        <v>96856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0"/>
        <v>5</v>
      </c>
      <c r="H10" s="81">
        <v>0</v>
      </c>
      <c r="I10" s="82">
        <v>0</v>
      </c>
      <c r="J10" s="81">
        <v>0</v>
      </c>
      <c r="K10" s="82">
        <v>0</v>
      </c>
      <c r="L10" s="81">
        <v>0</v>
      </c>
      <c r="M10" s="83">
        <v>0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0"/>
        <v>6</v>
      </c>
      <c r="H11" s="81">
        <v>43707</v>
      </c>
      <c r="I11" s="82">
        <v>43707</v>
      </c>
      <c r="J11" s="81">
        <v>53149</v>
      </c>
      <c r="K11" s="82">
        <v>53149</v>
      </c>
      <c r="L11" s="81">
        <v>96856</v>
      </c>
      <c r="M11" s="83">
        <v>96856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v>1232740</v>
      </c>
      <c r="I12" s="79">
        <v>1228490</v>
      </c>
      <c r="J12" s="78">
        <v>147353</v>
      </c>
      <c r="K12" s="79">
        <v>145254</v>
      </c>
      <c r="L12" s="78">
        <v>1380093</v>
      </c>
      <c r="M12" s="80">
        <v>1373744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0"/>
        <v>8</v>
      </c>
      <c r="H13" s="81">
        <v>996375</v>
      </c>
      <c r="I13" s="82">
        <v>995488</v>
      </c>
      <c r="J13" s="81">
        <v>122353</v>
      </c>
      <c r="K13" s="82">
        <v>120254</v>
      </c>
      <c r="L13" s="81">
        <v>1118728</v>
      </c>
      <c r="M13" s="83">
        <v>1115742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0"/>
        <v>9</v>
      </c>
      <c r="H14" s="81">
        <v>964444</v>
      </c>
      <c r="I14" s="82">
        <v>964444</v>
      </c>
      <c r="J14" s="81">
        <v>29228</v>
      </c>
      <c r="K14" s="82">
        <v>29228</v>
      </c>
      <c r="L14" s="81">
        <v>993672</v>
      </c>
      <c r="M14" s="83">
        <v>993672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0"/>
        <v>10</v>
      </c>
      <c r="H15" s="81">
        <v>6801</v>
      </c>
      <c r="I15" s="82">
        <v>6380</v>
      </c>
      <c r="J15" s="81">
        <v>91675</v>
      </c>
      <c r="K15" s="82">
        <v>89576</v>
      </c>
      <c r="L15" s="81">
        <v>98476</v>
      </c>
      <c r="M15" s="83">
        <v>95956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0"/>
        <v>11</v>
      </c>
      <c r="H16" s="81">
        <v>25130</v>
      </c>
      <c r="I16" s="82">
        <v>24664</v>
      </c>
      <c r="J16" s="81">
        <v>1450</v>
      </c>
      <c r="K16" s="82">
        <v>1450</v>
      </c>
      <c r="L16" s="81">
        <v>26580</v>
      </c>
      <c r="M16" s="83">
        <v>26114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0"/>
        <v>12</v>
      </c>
      <c r="H17" s="81">
        <v>236365</v>
      </c>
      <c r="I17" s="82">
        <v>233002</v>
      </c>
      <c r="J17" s="81">
        <v>25000</v>
      </c>
      <c r="K17" s="82">
        <v>25000</v>
      </c>
      <c r="L17" s="81">
        <v>261365</v>
      </c>
      <c r="M17" s="83">
        <v>258002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0"/>
        <v>13</v>
      </c>
      <c r="H18" s="75">
        <v>153746</v>
      </c>
      <c r="I18" s="76">
        <v>150296</v>
      </c>
      <c r="J18" s="75">
        <v>0</v>
      </c>
      <c r="K18" s="76">
        <v>0</v>
      </c>
      <c r="L18" s="75">
        <v>153746</v>
      </c>
      <c r="M18" s="77">
        <v>150296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0"/>
        <v>14</v>
      </c>
      <c r="H19" s="78">
        <v>1058</v>
      </c>
      <c r="I19" s="79">
        <v>1043</v>
      </c>
      <c r="J19" s="78">
        <v>0</v>
      </c>
      <c r="K19" s="79">
        <v>0</v>
      </c>
      <c r="L19" s="78">
        <v>1058</v>
      </c>
      <c r="M19" s="80">
        <v>1043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0"/>
        <v>15</v>
      </c>
      <c r="H20" s="81">
        <v>1058</v>
      </c>
      <c r="I20" s="82">
        <v>1043</v>
      </c>
      <c r="J20" s="81">
        <v>0</v>
      </c>
      <c r="K20" s="82">
        <v>0</v>
      </c>
      <c r="L20" s="81">
        <v>1058</v>
      </c>
      <c r="M20" s="83">
        <v>1043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0"/>
        <v>16</v>
      </c>
      <c r="H21" s="81">
        <v>0</v>
      </c>
      <c r="I21" s="82">
        <v>0</v>
      </c>
      <c r="J21" s="81">
        <v>0</v>
      </c>
      <c r="K21" s="82">
        <v>0</v>
      </c>
      <c r="L21" s="81">
        <v>0</v>
      </c>
      <c r="M21" s="83"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v>152688</v>
      </c>
      <c r="I22" s="79">
        <v>149253</v>
      </c>
      <c r="J22" s="78">
        <v>0</v>
      </c>
      <c r="K22" s="79">
        <v>0</v>
      </c>
      <c r="L22" s="78">
        <v>152688</v>
      </c>
      <c r="M22" s="80">
        <v>149253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0"/>
        <v>18</v>
      </c>
      <c r="H23" s="81">
        <v>5997</v>
      </c>
      <c r="I23" s="82">
        <v>5788</v>
      </c>
      <c r="J23" s="81">
        <v>0</v>
      </c>
      <c r="K23" s="82">
        <v>0</v>
      </c>
      <c r="L23" s="81">
        <v>5997</v>
      </c>
      <c r="M23" s="83">
        <v>5788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0"/>
        <v>19</v>
      </c>
      <c r="H24" s="81">
        <v>146691</v>
      </c>
      <c r="I24" s="82">
        <v>143465</v>
      </c>
      <c r="J24" s="81">
        <v>0</v>
      </c>
      <c r="K24" s="82">
        <v>0</v>
      </c>
      <c r="L24" s="81">
        <v>146691</v>
      </c>
      <c r="M24" s="83">
        <v>143465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0"/>
        <v>20</v>
      </c>
      <c r="H25" s="75">
        <v>12761</v>
      </c>
      <c r="I25" s="76">
        <v>12761</v>
      </c>
      <c r="J25" s="75">
        <v>1500</v>
      </c>
      <c r="K25" s="76">
        <v>1500</v>
      </c>
      <c r="L25" s="75">
        <v>14261</v>
      </c>
      <c r="M25" s="77">
        <v>14261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0"/>
        <v>21</v>
      </c>
      <c r="H26" s="78">
        <v>11475</v>
      </c>
      <c r="I26" s="79">
        <v>11475</v>
      </c>
      <c r="J26" s="78">
        <v>0</v>
      </c>
      <c r="K26" s="79">
        <v>0</v>
      </c>
      <c r="L26" s="78">
        <v>11475</v>
      </c>
      <c r="M26" s="80">
        <v>11475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0"/>
        <v>22</v>
      </c>
      <c r="H27" s="81">
        <v>0</v>
      </c>
      <c r="I27" s="82">
        <v>0</v>
      </c>
      <c r="J27" s="81">
        <v>0</v>
      </c>
      <c r="K27" s="82">
        <v>0</v>
      </c>
      <c r="L27" s="81">
        <v>0</v>
      </c>
      <c r="M27" s="83"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0"/>
        <v>23</v>
      </c>
      <c r="H28" s="81">
        <v>11475</v>
      </c>
      <c r="I28" s="82">
        <v>11475</v>
      </c>
      <c r="J28" s="81">
        <v>0</v>
      </c>
      <c r="K28" s="82">
        <v>0</v>
      </c>
      <c r="L28" s="81">
        <v>11475</v>
      </c>
      <c r="M28" s="83">
        <v>11475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0"/>
        <v>24</v>
      </c>
      <c r="H29" s="78">
        <v>1286</v>
      </c>
      <c r="I29" s="79">
        <v>1286</v>
      </c>
      <c r="J29" s="78">
        <v>1500</v>
      </c>
      <c r="K29" s="79">
        <v>1500</v>
      </c>
      <c r="L29" s="78">
        <v>2786</v>
      </c>
      <c r="M29" s="80">
        <v>2786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0"/>
        <v>25</v>
      </c>
      <c r="H30" s="81">
        <v>1286</v>
      </c>
      <c r="I30" s="82">
        <v>1286</v>
      </c>
      <c r="J30" s="81">
        <v>1500</v>
      </c>
      <c r="K30" s="82">
        <v>1500</v>
      </c>
      <c r="L30" s="81">
        <v>2786</v>
      </c>
      <c r="M30" s="83">
        <v>2786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0"/>
        <v>26</v>
      </c>
      <c r="H31" s="81">
        <v>0</v>
      </c>
      <c r="I31" s="82">
        <v>0</v>
      </c>
      <c r="J31" s="81">
        <v>0</v>
      </c>
      <c r="K31" s="82">
        <v>0</v>
      </c>
      <c r="L31" s="81">
        <v>0</v>
      </c>
      <c r="M31" s="83"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v>70699</v>
      </c>
      <c r="I32" s="73">
        <v>70699</v>
      </c>
      <c r="J32" s="72">
        <v>221</v>
      </c>
      <c r="K32" s="73">
        <v>221</v>
      </c>
      <c r="L32" s="72">
        <v>70920</v>
      </c>
      <c r="M32" s="74">
        <v>70920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v>54963</v>
      </c>
      <c r="I33" s="82">
        <v>54963</v>
      </c>
      <c r="J33" s="81">
        <v>221</v>
      </c>
      <c r="K33" s="82">
        <v>221</v>
      </c>
      <c r="L33" s="81">
        <v>55184</v>
      </c>
      <c r="M33" s="83">
        <v>55184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0"/>
        <v>29</v>
      </c>
      <c r="H34" s="84">
        <v>15736</v>
      </c>
      <c r="I34" s="85">
        <v>15736</v>
      </c>
      <c r="J34" s="84">
        <v>0</v>
      </c>
      <c r="K34" s="85">
        <v>0</v>
      </c>
      <c r="L34" s="84">
        <v>15736</v>
      </c>
      <c r="M34" s="86">
        <v>15736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v>1513653</v>
      </c>
      <c r="I36" s="70">
        <v>1505953</v>
      </c>
      <c r="J36" s="69">
        <v>202223</v>
      </c>
      <c r="K36" s="70">
        <v>200124</v>
      </c>
      <c r="L36" s="69">
        <v>1715876</v>
      </c>
      <c r="M36" s="71">
        <v>1706077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">G36+1</f>
        <v>31</v>
      </c>
      <c r="H37" s="78">
        <v>1059679</v>
      </c>
      <c r="I37" s="79">
        <v>1058568</v>
      </c>
      <c r="J37" s="78">
        <v>124074</v>
      </c>
      <c r="K37" s="79">
        <v>121975</v>
      </c>
      <c r="L37" s="78">
        <v>1183753</v>
      </c>
      <c r="M37" s="80">
        <v>1180543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"/>
        <v>32</v>
      </c>
      <c r="H38" s="81">
        <v>996375</v>
      </c>
      <c r="I38" s="82">
        <v>995488</v>
      </c>
      <c r="J38" s="81">
        <v>122353</v>
      </c>
      <c r="K38" s="82">
        <v>120254</v>
      </c>
      <c r="L38" s="81">
        <v>1118728</v>
      </c>
      <c r="M38" s="83">
        <v>1115742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"/>
        <v>33</v>
      </c>
      <c r="H39" s="81">
        <v>7055</v>
      </c>
      <c r="I39" s="82">
        <v>6831</v>
      </c>
      <c r="J39" s="81">
        <v>0</v>
      </c>
      <c r="K39" s="82">
        <v>0</v>
      </c>
      <c r="L39" s="81">
        <v>7055</v>
      </c>
      <c r="M39" s="83">
        <v>6831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"/>
        <v>34</v>
      </c>
      <c r="H40" s="81">
        <v>1286</v>
      </c>
      <c r="I40" s="82">
        <v>1286</v>
      </c>
      <c r="J40" s="81">
        <v>1500</v>
      </c>
      <c r="K40" s="82">
        <v>1500</v>
      </c>
      <c r="L40" s="81">
        <v>2786</v>
      </c>
      <c r="M40" s="83">
        <v>2786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"/>
        <v>35</v>
      </c>
      <c r="H41" s="81">
        <v>54963</v>
      </c>
      <c r="I41" s="82">
        <v>54963</v>
      </c>
      <c r="J41" s="81">
        <v>221</v>
      </c>
      <c r="K41" s="82">
        <v>221</v>
      </c>
      <c r="L41" s="81">
        <v>55184</v>
      </c>
      <c r="M41" s="83">
        <v>55184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"/>
        <v>36</v>
      </c>
      <c r="H42" s="78">
        <v>453974</v>
      </c>
      <c r="I42" s="79">
        <v>447385</v>
      </c>
      <c r="J42" s="78">
        <v>78149</v>
      </c>
      <c r="K42" s="79">
        <v>78149</v>
      </c>
      <c r="L42" s="78">
        <v>532123</v>
      </c>
      <c r="M42" s="80">
        <v>525534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"/>
        <v>37</v>
      </c>
      <c r="H43" s="81">
        <v>280072</v>
      </c>
      <c r="I43" s="82">
        <v>276709</v>
      </c>
      <c r="J43" s="81">
        <v>78149</v>
      </c>
      <c r="K43" s="82">
        <v>78149</v>
      </c>
      <c r="L43" s="81">
        <v>358221</v>
      </c>
      <c r="M43" s="83">
        <v>354858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"/>
        <v>38</v>
      </c>
      <c r="H44" s="81">
        <v>146691</v>
      </c>
      <c r="I44" s="82">
        <v>143465</v>
      </c>
      <c r="J44" s="81">
        <v>0</v>
      </c>
      <c r="K44" s="82">
        <v>0</v>
      </c>
      <c r="L44" s="81">
        <v>146691</v>
      </c>
      <c r="M44" s="83">
        <v>143465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"/>
        <v>39</v>
      </c>
      <c r="H45" s="81">
        <v>11475</v>
      </c>
      <c r="I45" s="82">
        <v>11475</v>
      </c>
      <c r="J45" s="81">
        <v>0</v>
      </c>
      <c r="K45" s="82">
        <v>0</v>
      </c>
      <c r="L45" s="81">
        <v>11475</v>
      </c>
      <c r="M45" s="83">
        <v>11475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"/>
        <v>40</v>
      </c>
      <c r="H46" s="81">
        <v>15736</v>
      </c>
      <c r="I46" s="82">
        <v>15736</v>
      </c>
      <c r="J46" s="81">
        <v>0</v>
      </c>
      <c r="K46" s="82">
        <v>0</v>
      </c>
      <c r="L46" s="81">
        <v>15736</v>
      </c>
      <c r="M46" s="83">
        <v>15736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"/>
        <v>41</v>
      </c>
      <c r="H47" s="87">
        <v>1513653</v>
      </c>
      <c r="I47" s="88">
        <v>1505953</v>
      </c>
      <c r="J47" s="87">
        <v>202223</v>
      </c>
      <c r="K47" s="88">
        <v>200124</v>
      </c>
      <c r="L47" s="87">
        <v>1715876</v>
      </c>
      <c r="M47" s="89">
        <v>1706077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"/>
        <v>42</v>
      </c>
      <c r="H48" s="78">
        <v>1059679</v>
      </c>
      <c r="I48" s="79">
        <v>1058568</v>
      </c>
      <c r="J48" s="78">
        <v>124074</v>
      </c>
      <c r="K48" s="79">
        <v>121975</v>
      </c>
      <c r="L48" s="78">
        <v>1183753</v>
      </c>
      <c r="M48" s="80">
        <v>1180543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"/>
        <v>43</v>
      </c>
      <c r="H49" s="81">
        <v>1058</v>
      </c>
      <c r="I49" s="82">
        <v>1043</v>
      </c>
      <c r="J49" s="81">
        <v>0</v>
      </c>
      <c r="K49" s="82">
        <v>0</v>
      </c>
      <c r="L49" s="81">
        <v>1058</v>
      </c>
      <c r="M49" s="83">
        <v>1043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"/>
        <v>44</v>
      </c>
      <c r="H50" s="81">
        <v>1003658</v>
      </c>
      <c r="I50" s="82">
        <v>1002562</v>
      </c>
      <c r="J50" s="81">
        <v>123853</v>
      </c>
      <c r="K50" s="82">
        <v>121754</v>
      </c>
      <c r="L50" s="81">
        <v>1127511</v>
      </c>
      <c r="M50" s="83">
        <v>1124316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"/>
        <v>45</v>
      </c>
      <c r="H51" s="81">
        <v>54963</v>
      </c>
      <c r="I51" s="82">
        <v>54963</v>
      </c>
      <c r="J51" s="81">
        <v>221</v>
      </c>
      <c r="K51" s="82">
        <v>221</v>
      </c>
      <c r="L51" s="81">
        <v>55184</v>
      </c>
      <c r="M51" s="83">
        <v>55184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"/>
        <v>46</v>
      </c>
      <c r="H52" s="78">
        <v>453974</v>
      </c>
      <c r="I52" s="79">
        <v>447385</v>
      </c>
      <c r="J52" s="78">
        <v>78149</v>
      </c>
      <c r="K52" s="79">
        <v>78149</v>
      </c>
      <c r="L52" s="78">
        <v>532123</v>
      </c>
      <c r="M52" s="80">
        <v>525534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"/>
        <v>47</v>
      </c>
      <c r="H53" s="81">
        <v>55182</v>
      </c>
      <c r="I53" s="82">
        <v>55182</v>
      </c>
      <c r="J53" s="81">
        <v>53149</v>
      </c>
      <c r="K53" s="82">
        <v>53149</v>
      </c>
      <c r="L53" s="81">
        <v>108331</v>
      </c>
      <c r="M53" s="83">
        <v>108331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"/>
        <v>48</v>
      </c>
      <c r="H54" s="81">
        <v>383056</v>
      </c>
      <c r="I54" s="82">
        <v>376467</v>
      </c>
      <c r="J54" s="81">
        <v>25000</v>
      </c>
      <c r="K54" s="82">
        <v>25000</v>
      </c>
      <c r="L54" s="81">
        <v>408056</v>
      </c>
      <c r="M54" s="83">
        <v>401467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"/>
        <v>49</v>
      </c>
      <c r="H55" s="84">
        <v>15736</v>
      </c>
      <c r="I55" s="85">
        <v>15736</v>
      </c>
      <c r="J55" s="84">
        <v>0</v>
      </c>
      <c r="K55" s="85">
        <v>0</v>
      </c>
      <c r="L55" s="84">
        <v>15736</v>
      </c>
      <c r="M55" s="86">
        <v>15736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140625" customWidth="1"/>
    <col min="8" max="13" width="11.5703125" customWidth="1"/>
  </cols>
  <sheetData>
    <row r="1" spans="1:13" ht="21">
      <c r="A1" s="5" t="s">
        <v>251</v>
      </c>
      <c r="B1" s="6"/>
      <c r="C1" s="6"/>
      <c r="D1" s="6"/>
      <c r="E1" s="6"/>
      <c r="F1" s="7"/>
      <c r="G1" s="8"/>
      <c r="H1" s="6"/>
      <c r="I1" s="6"/>
      <c r="J1" s="6"/>
      <c r="K1" s="50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252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1035555.87</v>
      </c>
      <c r="I6" s="70">
        <f t="shared" si="0"/>
        <v>1035407.0900000001</v>
      </c>
      <c r="J6" s="69">
        <f t="shared" si="0"/>
        <v>70191</v>
      </c>
      <c r="K6" s="70">
        <f t="shared" si="0"/>
        <v>70191</v>
      </c>
      <c r="L6" s="69">
        <f t="shared" si="0"/>
        <v>1105746.8700000001</v>
      </c>
      <c r="M6" s="71">
        <f t="shared" si="0"/>
        <v>1105598.0900000001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998279.87</v>
      </c>
      <c r="I7" s="73">
        <f t="shared" si="1"/>
        <v>998131.09000000008</v>
      </c>
      <c r="J7" s="72">
        <f t="shared" si="1"/>
        <v>69385</v>
      </c>
      <c r="K7" s="73">
        <f t="shared" si="1"/>
        <v>69385</v>
      </c>
      <c r="L7" s="72">
        <f t="shared" si="1"/>
        <v>1067664.8700000001</v>
      </c>
      <c r="M7" s="74">
        <f t="shared" si="1"/>
        <v>1067516.0900000001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833158.02</v>
      </c>
      <c r="I8" s="76">
        <f t="shared" si="3"/>
        <v>833081.54</v>
      </c>
      <c r="J8" s="75">
        <f t="shared" si="3"/>
        <v>64886</v>
      </c>
      <c r="K8" s="76">
        <f t="shared" si="3"/>
        <v>64886</v>
      </c>
      <c r="L8" s="75">
        <f t="shared" si="3"/>
        <v>898044.02</v>
      </c>
      <c r="M8" s="77">
        <f t="shared" si="3"/>
        <v>897967.54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42364</v>
      </c>
      <c r="I9" s="79">
        <f t="shared" si="4"/>
        <v>42364</v>
      </c>
      <c r="J9" s="78">
        <f t="shared" si="4"/>
        <v>37625</v>
      </c>
      <c r="K9" s="79">
        <f t="shared" si="4"/>
        <v>37625</v>
      </c>
      <c r="L9" s="78">
        <f t="shared" si="4"/>
        <v>79989</v>
      </c>
      <c r="M9" s="80">
        <f t="shared" si="4"/>
        <v>79989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'[10]5.d'!G11</f>
        <v>17301</v>
      </c>
      <c r="I10" s="81">
        <f>'[10]5.d'!H11</f>
        <v>17301</v>
      </c>
      <c r="J10" s="507">
        <f>'[10]5.d'!I11</f>
        <v>2241</v>
      </c>
      <c r="K10" s="508">
        <f>'[10]5.d'!J11</f>
        <v>2241</v>
      </c>
      <c r="L10" s="81">
        <f>+H10+J10</f>
        <v>19542</v>
      </c>
      <c r="M10" s="83">
        <f>+I10+K10</f>
        <v>19542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2">
        <f>'[10]5.d'!G8+'[10]5.d'!G9</f>
        <v>25063</v>
      </c>
      <c r="I11" s="82">
        <f>'[10]5.d'!H8+'[10]5.d'!H9</f>
        <v>25063</v>
      </c>
      <c r="J11" s="81">
        <f>'[10]5.d'!I8+'[10]5.d'!I9</f>
        <v>35384</v>
      </c>
      <c r="K11" s="82">
        <f>'[10]5.d'!J8+'[10]5.d'!J9</f>
        <v>35384</v>
      </c>
      <c r="L11" s="81">
        <f>+H11+J11</f>
        <v>60447</v>
      </c>
      <c r="M11" s="83">
        <f>+I11+K11</f>
        <v>60447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790794.02</v>
      </c>
      <c r="I12" s="79">
        <f t="shared" si="5"/>
        <v>790717.54</v>
      </c>
      <c r="J12" s="78">
        <f t="shared" si="5"/>
        <v>27261</v>
      </c>
      <c r="K12" s="79">
        <f t="shared" si="5"/>
        <v>27261</v>
      </c>
      <c r="L12" s="78">
        <f t="shared" si="5"/>
        <v>818055.02</v>
      </c>
      <c r="M12" s="80">
        <f t="shared" si="5"/>
        <v>817978.54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591715.02</v>
      </c>
      <c r="I13" s="82">
        <f t="shared" si="6"/>
        <v>591700.54</v>
      </c>
      <c r="J13" s="81">
        <f t="shared" si="6"/>
        <v>27261</v>
      </c>
      <c r="K13" s="82">
        <f t="shared" si="6"/>
        <v>27261</v>
      </c>
      <c r="L13" s="81">
        <f t="shared" si="6"/>
        <v>618976.02</v>
      </c>
      <c r="M13" s="83">
        <f t="shared" si="6"/>
        <v>618961.54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'[10]5.a'!D8</f>
        <v>579262.5</v>
      </c>
      <c r="I14" s="82">
        <f>'[10]5.a'!E8</f>
        <v>579262.54</v>
      </c>
      <c r="J14" s="81">
        <f>'[10]5.a'!F8</f>
        <v>4192</v>
      </c>
      <c r="K14" s="82">
        <f>'[10]5.a'!G8</f>
        <v>4192</v>
      </c>
      <c r="L14" s="81">
        <f t="shared" ref="L14:M17" si="7">+H14+J14</f>
        <v>583454.5</v>
      </c>
      <c r="M14" s="83">
        <f t="shared" si="7"/>
        <v>583454.54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'[10]5.c'!D14</f>
        <v>982</v>
      </c>
      <c r="I15" s="82">
        <f>'[10]5.c'!E14</f>
        <v>982</v>
      </c>
      <c r="J15" s="81">
        <f>'[10]5.c'!F14</f>
        <v>19169</v>
      </c>
      <c r="K15" s="82">
        <f>'[10]5.c'!G14</f>
        <v>19169</v>
      </c>
      <c r="L15" s="81">
        <f t="shared" si="7"/>
        <v>20151</v>
      </c>
      <c r="M15" s="83">
        <f t="shared" si="7"/>
        <v>20151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'[10]5.a'!D16</f>
        <v>11470.52</v>
      </c>
      <c r="I16" s="82">
        <f>'[10]5.a'!E16</f>
        <v>11456</v>
      </c>
      <c r="J16" s="81">
        <f>'[10]5.a'!F16</f>
        <v>3900</v>
      </c>
      <c r="K16" s="82">
        <f>'[10]5.a'!G16</f>
        <v>3900</v>
      </c>
      <c r="L16" s="81">
        <f t="shared" si="7"/>
        <v>15370.52</v>
      </c>
      <c r="M16" s="83">
        <f t="shared" si="7"/>
        <v>15356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'[10]5b'!C7</f>
        <v>199079</v>
      </c>
      <c r="I17" s="82">
        <f>'[10]5b'!D7</f>
        <v>199017</v>
      </c>
      <c r="J17" s="81">
        <f>'[10]5b'!E7</f>
        <v>0</v>
      </c>
      <c r="K17" s="82">
        <f>'[10]5b'!F7</f>
        <v>0</v>
      </c>
      <c r="L17" s="81">
        <f t="shared" si="7"/>
        <v>199079</v>
      </c>
      <c r="M17" s="83">
        <f t="shared" si="7"/>
        <v>199017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121625.35</v>
      </c>
      <c r="I18" s="76">
        <f t="shared" si="8"/>
        <v>121553.04999999999</v>
      </c>
      <c r="J18" s="75">
        <f t="shared" si="8"/>
        <v>0</v>
      </c>
      <c r="K18" s="76">
        <f t="shared" si="8"/>
        <v>0</v>
      </c>
      <c r="L18" s="75">
        <f t="shared" si="8"/>
        <v>121625.35</v>
      </c>
      <c r="M18" s="77">
        <f t="shared" si="8"/>
        <v>121553.04999999999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f>'[10]5.d'!G15+'[10]5.d'!G17</f>
        <v>0</v>
      </c>
      <c r="I20" s="82">
        <f>'[10]5.d'!H15+'[10]5.d'!H17</f>
        <v>0</v>
      </c>
      <c r="J20" s="81">
        <f>'[10]5.d'!I15+'[10]5.d'!I17</f>
        <v>0</v>
      </c>
      <c r="K20" s="82">
        <f>'[10]5.d'!J15+'[10]5.d'!J17</f>
        <v>0</v>
      </c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f>'[10]5.d'!G18</f>
        <v>0</v>
      </c>
      <c r="I21" s="82">
        <f>'[10]5.d'!H18</f>
        <v>0</v>
      </c>
      <c r="J21" s="81">
        <f>'[10]5.d'!I18</f>
        <v>0</v>
      </c>
      <c r="K21" s="82">
        <f>'[10]5.d'!J18</f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121625.35</v>
      </c>
      <c r="I22" s="79">
        <f t="shared" si="10"/>
        <v>121553.04999999999</v>
      </c>
      <c r="J22" s="78">
        <f t="shared" si="10"/>
        <v>0</v>
      </c>
      <c r="K22" s="79">
        <f t="shared" si="10"/>
        <v>0</v>
      </c>
      <c r="L22" s="78">
        <f t="shared" si="10"/>
        <v>121625.35</v>
      </c>
      <c r="M22" s="80">
        <f t="shared" si="10"/>
        <v>121553.04999999999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'[10]5.a'!D22</f>
        <v>31838.35</v>
      </c>
      <c r="I23" s="82">
        <f>'[10]5.a'!E22</f>
        <v>31824.35</v>
      </c>
      <c r="J23" s="81">
        <f>'[10]5.a'!F22</f>
        <v>0</v>
      </c>
      <c r="K23" s="82">
        <f>'[10]5.a'!G22</f>
        <v>0</v>
      </c>
      <c r="L23" s="81">
        <f>+H23+J23</f>
        <v>31838.35</v>
      </c>
      <c r="M23" s="83">
        <f>+I23+K23</f>
        <v>31824.35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'[10]5b'!C20</f>
        <v>89787</v>
      </c>
      <c r="I24" s="82">
        <f>'[10]5b'!D20</f>
        <v>89728.7</v>
      </c>
      <c r="J24" s="81">
        <f>'[10]5b'!E20</f>
        <v>0</v>
      </c>
      <c r="K24" s="82">
        <f>'[10]5b'!F20</f>
        <v>0</v>
      </c>
      <c r="L24" s="81">
        <f>+H24+J24</f>
        <v>89787</v>
      </c>
      <c r="M24" s="83">
        <f>+I24+K24</f>
        <v>89728.7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43496.5</v>
      </c>
      <c r="I25" s="76">
        <f t="shared" si="11"/>
        <v>43496.5</v>
      </c>
      <c r="J25" s="75">
        <f t="shared" si="11"/>
        <v>4499</v>
      </c>
      <c r="K25" s="76">
        <f t="shared" si="11"/>
        <v>4499</v>
      </c>
      <c r="L25" s="75">
        <f t="shared" si="11"/>
        <v>47995.5</v>
      </c>
      <c r="M25" s="77">
        <f t="shared" si="11"/>
        <v>47995.5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v>0</v>
      </c>
      <c r="I27" s="82">
        <v>0</v>
      </c>
      <c r="J27" s="81">
        <v>0</v>
      </c>
      <c r="K27" s="82">
        <v>0</v>
      </c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v>0</v>
      </c>
      <c r="I28" s="82">
        <v>0</v>
      </c>
      <c r="J28" s="81">
        <v>0</v>
      </c>
      <c r="K28" s="82">
        <v>0</v>
      </c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43496.5</v>
      </c>
      <c r="I29" s="79">
        <f t="shared" si="13"/>
        <v>43496.5</v>
      </c>
      <c r="J29" s="78">
        <f t="shared" si="13"/>
        <v>4499</v>
      </c>
      <c r="K29" s="79">
        <f t="shared" si="13"/>
        <v>4499</v>
      </c>
      <c r="L29" s="78">
        <f t="shared" si="13"/>
        <v>47995.5</v>
      </c>
      <c r="M29" s="80">
        <f t="shared" si="13"/>
        <v>47995.5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'[10]5.a'!D40</f>
        <v>42612.5</v>
      </c>
      <c r="I30" s="82">
        <f>'[10]5.a'!E40</f>
        <v>42612.5</v>
      </c>
      <c r="J30" s="81">
        <f>'[10]5.a'!F40</f>
        <v>4499</v>
      </c>
      <c r="K30" s="82">
        <f>'[10]5.a'!G40</f>
        <v>4499</v>
      </c>
      <c r="L30" s="81">
        <f>+H30+J30</f>
        <v>47111.5</v>
      </c>
      <c r="M30" s="83">
        <f>+I30+K30</f>
        <v>47111.5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f>'[10]5b'!C37</f>
        <v>884</v>
      </c>
      <c r="I31" s="82">
        <f>'[10]5b'!D37</f>
        <v>884</v>
      </c>
      <c r="J31" s="81">
        <f>'[10]5b'!E37</f>
        <v>0</v>
      </c>
      <c r="K31" s="82">
        <f>'[10]5b'!F37</f>
        <v>0</v>
      </c>
      <c r="L31" s="81">
        <f>+H31+J31</f>
        <v>884</v>
      </c>
      <c r="M31" s="83">
        <f>+I31+K31</f>
        <v>884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37276</v>
      </c>
      <c r="I32" s="73">
        <f t="shared" si="14"/>
        <v>37276</v>
      </c>
      <c r="J32" s="72">
        <f t="shared" si="14"/>
        <v>806</v>
      </c>
      <c r="K32" s="73">
        <f t="shared" si="14"/>
        <v>806</v>
      </c>
      <c r="L32" s="72">
        <f t="shared" si="14"/>
        <v>38082</v>
      </c>
      <c r="M32" s="74">
        <f t="shared" si="14"/>
        <v>38082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'[10]5.a'!D82</f>
        <v>20532</v>
      </c>
      <c r="I33" s="82">
        <f>'[10]5.a'!E82</f>
        <v>20532</v>
      </c>
      <c r="J33" s="81">
        <f>'[10]5.a'!F82</f>
        <v>0</v>
      </c>
      <c r="K33" s="82">
        <f>'[10]5.a'!G82</f>
        <v>0</v>
      </c>
      <c r="L33" s="81">
        <f>+H33+J33</f>
        <v>20532</v>
      </c>
      <c r="M33" s="83">
        <f>+I33+K33</f>
        <v>20532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'[10]5b'!C40</f>
        <v>16744</v>
      </c>
      <c r="I34" s="85">
        <f>'[10]5b'!D40</f>
        <v>16744</v>
      </c>
      <c r="J34" s="84">
        <f>'[10]5b'!E40</f>
        <v>806</v>
      </c>
      <c r="K34" s="85">
        <f>'[10]5b'!F40</f>
        <v>806</v>
      </c>
      <c r="L34" s="84">
        <f>+H34+J34</f>
        <v>17550</v>
      </c>
      <c r="M34" s="86">
        <f>+I34+K34</f>
        <v>17550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1035555.87</v>
      </c>
      <c r="I36" s="70">
        <f t="shared" si="15"/>
        <v>1035407.0900000001</v>
      </c>
      <c r="J36" s="69">
        <f t="shared" si="15"/>
        <v>70191</v>
      </c>
      <c r="K36" s="70">
        <f t="shared" si="15"/>
        <v>70191</v>
      </c>
      <c r="L36" s="69">
        <f t="shared" si="15"/>
        <v>1105746.8700000001</v>
      </c>
      <c r="M36" s="71">
        <f t="shared" si="15"/>
        <v>1105598.0900000001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703998.87</v>
      </c>
      <c r="I37" s="79">
        <f t="shared" si="17"/>
        <v>703970.39</v>
      </c>
      <c r="J37" s="78">
        <f t="shared" si="17"/>
        <v>34001</v>
      </c>
      <c r="K37" s="79">
        <f t="shared" si="17"/>
        <v>34001</v>
      </c>
      <c r="L37" s="78">
        <f t="shared" si="17"/>
        <v>737999.87</v>
      </c>
      <c r="M37" s="80">
        <f t="shared" si="17"/>
        <v>737971.39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609016.02</v>
      </c>
      <c r="I38" s="82">
        <f t="shared" si="18"/>
        <v>609001.54</v>
      </c>
      <c r="J38" s="81">
        <f t="shared" si="18"/>
        <v>29502</v>
      </c>
      <c r="K38" s="82">
        <f t="shared" si="18"/>
        <v>29502</v>
      </c>
      <c r="L38" s="81">
        <f t="shared" si="18"/>
        <v>638518.02</v>
      </c>
      <c r="M38" s="83">
        <f t="shared" si="18"/>
        <v>638503.54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31838.35</v>
      </c>
      <c r="I39" s="82">
        <f t="shared" si="19"/>
        <v>31824.35</v>
      </c>
      <c r="J39" s="81">
        <f t="shared" si="19"/>
        <v>0</v>
      </c>
      <c r="K39" s="82">
        <f t="shared" si="19"/>
        <v>0</v>
      </c>
      <c r="L39" s="81">
        <f t="shared" si="19"/>
        <v>31838.35</v>
      </c>
      <c r="M39" s="83">
        <f t="shared" si="19"/>
        <v>31824.35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42612.5</v>
      </c>
      <c r="I40" s="82">
        <f t="shared" si="20"/>
        <v>42612.5</v>
      </c>
      <c r="J40" s="81">
        <f t="shared" si="20"/>
        <v>4499</v>
      </c>
      <c r="K40" s="82">
        <f t="shared" si="20"/>
        <v>4499</v>
      </c>
      <c r="L40" s="81">
        <f t="shared" si="20"/>
        <v>47111.5</v>
      </c>
      <c r="M40" s="83">
        <f t="shared" si="20"/>
        <v>47111.5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20532</v>
      </c>
      <c r="I41" s="82">
        <f t="shared" si="21"/>
        <v>20532</v>
      </c>
      <c r="J41" s="81">
        <f t="shared" si="21"/>
        <v>0</v>
      </c>
      <c r="K41" s="82">
        <f t="shared" si="21"/>
        <v>0</v>
      </c>
      <c r="L41" s="81">
        <f t="shared" si="21"/>
        <v>20532</v>
      </c>
      <c r="M41" s="83">
        <f t="shared" si="21"/>
        <v>20532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331557</v>
      </c>
      <c r="I42" s="79">
        <f t="shared" si="22"/>
        <v>331436.7</v>
      </c>
      <c r="J42" s="78">
        <f t="shared" si="22"/>
        <v>36190</v>
      </c>
      <c r="K42" s="79">
        <f t="shared" si="22"/>
        <v>36190</v>
      </c>
      <c r="L42" s="78">
        <f t="shared" si="22"/>
        <v>367747</v>
      </c>
      <c r="M42" s="80">
        <f t="shared" si="22"/>
        <v>367626.7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224142</v>
      </c>
      <c r="I43" s="82">
        <f t="shared" si="23"/>
        <v>224080</v>
      </c>
      <c r="J43" s="81">
        <f t="shared" si="23"/>
        <v>35384</v>
      </c>
      <c r="K43" s="82">
        <f t="shared" si="23"/>
        <v>35384</v>
      </c>
      <c r="L43" s="81">
        <f t="shared" si="23"/>
        <v>259526</v>
      </c>
      <c r="M43" s="83">
        <f t="shared" si="23"/>
        <v>259464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89787</v>
      </c>
      <c r="I44" s="82">
        <f t="shared" si="24"/>
        <v>89728.7</v>
      </c>
      <c r="J44" s="81">
        <f t="shared" si="24"/>
        <v>0</v>
      </c>
      <c r="K44" s="82">
        <f t="shared" si="24"/>
        <v>0</v>
      </c>
      <c r="L44" s="81">
        <f t="shared" si="24"/>
        <v>89787</v>
      </c>
      <c r="M44" s="83">
        <f t="shared" si="24"/>
        <v>89728.7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884</v>
      </c>
      <c r="I45" s="82">
        <f t="shared" si="25"/>
        <v>884</v>
      </c>
      <c r="J45" s="81">
        <f t="shared" si="25"/>
        <v>0</v>
      </c>
      <c r="K45" s="82">
        <f t="shared" si="25"/>
        <v>0</v>
      </c>
      <c r="L45" s="81">
        <f t="shared" si="25"/>
        <v>884</v>
      </c>
      <c r="M45" s="83">
        <f t="shared" si="25"/>
        <v>884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16744</v>
      </c>
      <c r="I46" s="82">
        <f t="shared" si="26"/>
        <v>16744</v>
      </c>
      <c r="J46" s="81">
        <f t="shared" si="26"/>
        <v>806</v>
      </c>
      <c r="K46" s="82">
        <f t="shared" si="26"/>
        <v>806</v>
      </c>
      <c r="L46" s="81">
        <f t="shared" si="26"/>
        <v>17550</v>
      </c>
      <c r="M46" s="83">
        <f t="shared" si="26"/>
        <v>17550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1035555.87</v>
      </c>
      <c r="I47" s="88">
        <f t="shared" si="27"/>
        <v>1035407.0900000001</v>
      </c>
      <c r="J47" s="87">
        <f t="shared" si="27"/>
        <v>70191</v>
      </c>
      <c r="K47" s="88">
        <f t="shared" si="27"/>
        <v>70191</v>
      </c>
      <c r="L47" s="87">
        <f t="shared" si="27"/>
        <v>1105746.8700000001</v>
      </c>
      <c r="M47" s="89">
        <f t="shared" si="27"/>
        <v>1105598.0900000001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703998.87</v>
      </c>
      <c r="I48" s="79">
        <f t="shared" si="28"/>
        <v>703970.39</v>
      </c>
      <c r="J48" s="78">
        <f t="shared" si="28"/>
        <v>34001</v>
      </c>
      <c r="K48" s="79">
        <f t="shared" si="28"/>
        <v>34001</v>
      </c>
      <c r="L48" s="78">
        <f t="shared" si="28"/>
        <v>737999.87</v>
      </c>
      <c r="M48" s="80">
        <f t="shared" si="28"/>
        <v>737971.39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17301</v>
      </c>
      <c r="I49" s="82">
        <f t="shared" si="29"/>
        <v>17301</v>
      </c>
      <c r="J49" s="81">
        <f t="shared" si="29"/>
        <v>2241</v>
      </c>
      <c r="K49" s="82">
        <f t="shared" si="29"/>
        <v>2241</v>
      </c>
      <c r="L49" s="81">
        <f t="shared" si="29"/>
        <v>19542</v>
      </c>
      <c r="M49" s="83">
        <f t="shared" si="29"/>
        <v>19542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666165.87</v>
      </c>
      <c r="I50" s="82">
        <f t="shared" si="30"/>
        <v>666137.39</v>
      </c>
      <c r="J50" s="81">
        <f t="shared" si="30"/>
        <v>31760</v>
      </c>
      <c r="K50" s="82">
        <f t="shared" si="30"/>
        <v>31760</v>
      </c>
      <c r="L50" s="81">
        <f t="shared" si="30"/>
        <v>697925.87</v>
      </c>
      <c r="M50" s="83">
        <f t="shared" si="30"/>
        <v>697897.39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20532</v>
      </c>
      <c r="I51" s="82">
        <f t="shared" si="31"/>
        <v>20532</v>
      </c>
      <c r="J51" s="81">
        <f t="shared" si="31"/>
        <v>0</v>
      </c>
      <c r="K51" s="82">
        <f t="shared" si="31"/>
        <v>0</v>
      </c>
      <c r="L51" s="81">
        <f t="shared" si="31"/>
        <v>20532</v>
      </c>
      <c r="M51" s="83">
        <f t="shared" si="31"/>
        <v>20532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331557</v>
      </c>
      <c r="I52" s="79">
        <f t="shared" si="32"/>
        <v>331436.7</v>
      </c>
      <c r="J52" s="78">
        <f t="shared" si="32"/>
        <v>36190</v>
      </c>
      <c r="K52" s="79">
        <f t="shared" si="32"/>
        <v>36190</v>
      </c>
      <c r="L52" s="78">
        <f t="shared" si="32"/>
        <v>367747</v>
      </c>
      <c r="M52" s="80">
        <f t="shared" si="32"/>
        <v>367626.7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25063</v>
      </c>
      <c r="I53" s="82">
        <f t="shared" si="33"/>
        <v>25063</v>
      </c>
      <c r="J53" s="81">
        <f t="shared" si="33"/>
        <v>35384</v>
      </c>
      <c r="K53" s="82">
        <f t="shared" si="33"/>
        <v>35384</v>
      </c>
      <c r="L53" s="81">
        <f t="shared" si="33"/>
        <v>60447</v>
      </c>
      <c r="M53" s="83">
        <f t="shared" si="33"/>
        <v>60447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289750</v>
      </c>
      <c r="I54" s="82">
        <f t="shared" si="34"/>
        <v>289629.7</v>
      </c>
      <c r="J54" s="81">
        <f t="shared" si="34"/>
        <v>0</v>
      </c>
      <c r="K54" s="82">
        <f t="shared" si="34"/>
        <v>0</v>
      </c>
      <c r="L54" s="81">
        <f t="shared" si="34"/>
        <v>289750</v>
      </c>
      <c r="M54" s="83">
        <f t="shared" si="34"/>
        <v>289629.7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16744</v>
      </c>
      <c r="I55" s="85">
        <f t="shared" si="35"/>
        <v>16744</v>
      </c>
      <c r="J55" s="84">
        <f t="shared" si="35"/>
        <v>806</v>
      </c>
      <c r="K55" s="85">
        <f t="shared" si="35"/>
        <v>806</v>
      </c>
      <c r="L55" s="84">
        <f t="shared" si="35"/>
        <v>17550</v>
      </c>
      <c r="M55" s="86">
        <f t="shared" si="35"/>
        <v>17550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509" t="s">
        <v>57</v>
      </c>
    </row>
    <row r="3" spans="1:13">
      <c r="A3" s="766" t="s">
        <v>7</v>
      </c>
      <c r="B3" s="767"/>
      <c r="C3" s="767"/>
      <c r="D3" s="767"/>
      <c r="E3" s="767"/>
      <c r="F3" s="768"/>
      <c r="G3" s="775" t="s">
        <v>0</v>
      </c>
      <c r="H3" s="756" t="s">
        <v>8</v>
      </c>
      <c r="I3" s="778"/>
      <c r="J3" s="756" t="s">
        <v>9</v>
      </c>
      <c r="K3" s="778"/>
      <c r="L3" s="756" t="s">
        <v>10</v>
      </c>
      <c r="M3" s="757"/>
    </row>
    <row r="4" spans="1:13">
      <c r="A4" s="769"/>
      <c r="B4" s="770"/>
      <c r="C4" s="770"/>
      <c r="D4" s="770"/>
      <c r="E4" s="770"/>
      <c r="F4" s="771"/>
      <c r="G4" s="776"/>
      <c r="H4" s="510" t="s">
        <v>253</v>
      </c>
      <c r="I4" s="511" t="s">
        <v>1</v>
      </c>
      <c r="J4" s="510" t="s">
        <v>6</v>
      </c>
      <c r="K4" s="511" t="s">
        <v>1</v>
      </c>
      <c r="L4" s="510" t="s">
        <v>6</v>
      </c>
      <c r="M4" s="512" t="s">
        <v>1</v>
      </c>
    </row>
    <row r="5" spans="1:13" ht="15.75" thickBot="1">
      <c r="A5" s="772"/>
      <c r="B5" s="773"/>
      <c r="C5" s="773"/>
      <c r="D5" s="773"/>
      <c r="E5" s="773"/>
      <c r="F5" s="774"/>
      <c r="G5" s="777"/>
      <c r="H5" s="513">
        <v>1</v>
      </c>
      <c r="I5" s="514">
        <v>2</v>
      </c>
      <c r="J5" s="513">
        <v>3</v>
      </c>
      <c r="K5" s="514">
        <v>4</v>
      </c>
      <c r="L5" s="513">
        <v>5</v>
      </c>
      <c r="M5" s="515">
        <v>6</v>
      </c>
    </row>
    <row r="6" spans="1:13">
      <c r="A6" s="758" t="s">
        <v>122</v>
      </c>
      <c r="B6" s="759"/>
      <c r="C6" s="759"/>
      <c r="D6" s="759"/>
      <c r="E6" s="759"/>
      <c r="F6" s="760"/>
      <c r="G6" s="516">
        <v>1</v>
      </c>
      <c r="H6" s="517">
        <v>356319</v>
      </c>
      <c r="I6" s="518">
        <v>356295</v>
      </c>
      <c r="J6" s="517">
        <v>49786</v>
      </c>
      <c r="K6" s="518">
        <v>49771</v>
      </c>
      <c r="L6" s="517">
        <v>406105</v>
      </c>
      <c r="M6" s="519">
        <v>406066</v>
      </c>
    </row>
    <row r="7" spans="1:13">
      <c r="A7" s="520"/>
      <c r="B7" s="761" t="s">
        <v>20</v>
      </c>
      <c r="C7" s="761"/>
      <c r="D7" s="761"/>
      <c r="E7" s="761"/>
      <c r="F7" s="762"/>
      <c r="G7" s="521">
        <f>G6+1</f>
        <v>2</v>
      </c>
      <c r="H7" s="522">
        <v>348500</v>
      </c>
      <c r="I7" s="523">
        <v>348480</v>
      </c>
      <c r="J7" s="522">
        <v>49786</v>
      </c>
      <c r="K7" s="523">
        <v>49771</v>
      </c>
      <c r="L7" s="522">
        <v>398286</v>
      </c>
      <c r="M7" s="524">
        <v>398251</v>
      </c>
    </row>
    <row r="8" spans="1:13">
      <c r="A8" s="35"/>
      <c r="B8" s="30"/>
      <c r="C8" s="525" t="s">
        <v>12</v>
      </c>
      <c r="D8" s="36" t="s">
        <v>123</v>
      </c>
      <c r="E8" s="30"/>
      <c r="F8" s="37"/>
      <c r="G8" s="50">
        <f t="shared" ref="G8:G34" si="0">G7+1</f>
        <v>3</v>
      </c>
      <c r="H8" s="526">
        <v>335957</v>
      </c>
      <c r="I8" s="527">
        <v>335957</v>
      </c>
      <c r="J8" s="526">
        <v>49706</v>
      </c>
      <c r="K8" s="527">
        <v>49691</v>
      </c>
      <c r="L8" s="526">
        <v>385663</v>
      </c>
      <c r="M8" s="528">
        <v>385648</v>
      </c>
    </row>
    <row r="9" spans="1:13">
      <c r="A9" s="35"/>
      <c r="B9" s="30"/>
      <c r="C9" s="30"/>
      <c r="D9" s="30" t="s">
        <v>2</v>
      </c>
      <c r="E9" s="30" t="s">
        <v>124</v>
      </c>
      <c r="F9" s="37"/>
      <c r="G9" s="50">
        <f t="shared" si="0"/>
        <v>4</v>
      </c>
      <c r="H9" s="526">
        <v>3470</v>
      </c>
      <c r="I9" s="527">
        <v>3470</v>
      </c>
      <c r="J9" s="526">
        <v>0</v>
      </c>
      <c r="K9" s="527">
        <v>0</v>
      </c>
      <c r="L9" s="526">
        <v>3470</v>
      </c>
      <c r="M9" s="528">
        <v>3470</v>
      </c>
    </row>
    <row r="10" spans="1:13">
      <c r="A10" s="35"/>
      <c r="B10" s="30"/>
      <c r="C10" s="30"/>
      <c r="D10" s="30"/>
      <c r="E10" s="30" t="s">
        <v>12</v>
      </c>
      <c r="F10" s="30" t="s">
        <v>14</v>
      </c>
      <c r="G10" s="50">
        <f t="shared" si="0"/>
        <v>5</v>
      </c>
      <c r="H10" s="526">
        <v>3470</v>
      </c>
      <c r="I10" s="527">
        <v>3470</v>
      </c>
      <c r="J10" s="526"/>
      <c r="K10" s="527"/>
      <c r="L10" s="526">
        <v>3470</v>
      </c>
      <c r="M10" s="528">
        <v>3470</v>
      </c>
    </row>
    <row r="11" spans="1:13">
      <c r="A11" s="35"/>
      <c r="B11" s="30"/>
      <c r="C11" s="30"/>
      <c r="D11" s="30"/>
      <c r="E11" s="9"/>
      <c r="F11" s="30" t="s">
        <v>15</v>
      </c>
      <c r="G11" s="50">
        <f t="shared" si="0"/>
        <v>6</v>
      </c>
      <c r="H11" s="526"/>
      <c r="I11" s="527"/>
      <c r="J11" s="526"/>
      <c r="K11" s="527"/>
      <c r="L11" s="526">
        <v>0</v>
      </c>
      <c r="M11" s="528">
        <v>0</v>
      </c>
    </row>
    <row r="12" spans="1:13">
      <c r="A12" s="35"/>
      <c r="B12" s="30"/>
      <c r="C12" s="30"/>
      <c r="D12" s="30"/>
      <c r="E12" s="30" t="s">
        <v>125</v>
      </c>
      <c r="F12" s="37"/>
      <c r="G12" s="50">
        <f>G11+1</f>
        <v>7</v>
      </c>
      <c r="H12" s="526">
        <v>332487</v>
      </c>
      <c r="I12" s="527">
        <v>332487</v>
      </c>
      <c r="J12" s="526">
        <v>49706</v>
      </c>
      <c r="K12" s="527">
        <v>49691</v>
      </c>
      <c r="L12" s="526">
        <v>382193</v>
      </c>
      <c r="M12" s="528">
        <v>382178</v>
      </c>
    </row>
    <row r="13" spans="1:13">
      <c r="A13" s="35"/>
      <c r="B13" s="30"/>
      <c r="C13" s="30"/>
      <c r="D13" s="30"/>
      <c r="E13" s="30" t="s">
        <v>12</v>
      </c>
      <c r="F13" s="30" t="s">
        <v>126</v>
      </c>
      <c r="G13" s="50">
        <f t="shared" si="0"/>
        <v>8</v>
      </c>
      <c r="H13" s="526">
        <v>313431</v>
      </c>
      <c r="I13" s="527">
        <v>313431</v>
      </c>
      <c r="J13" s="527">
        <v>49436</v>
      </c>
      <c r="K13" s="527">
        <v>49421</v>
      </c>
      <c r="L13" s="526">
        <v>362867</v>
      </c>
      <c r="M13" s="528">
        <v>362852</v>
      </c>
    </row>
    <row r="14" spans="1:13">
      <c r="A14" s="35"/>
      <c r="B14" s="30"/>
      <c r="C14" s="30"/>
      <c r="D14" s="30"/>
      <c r="E14" s="9"/>
      <c r="F14" s="30" t="s">
        <v>17</v>
      </c>
      <c r="G14" s="50">
        <f t="shared" si="0"/>
        <v>9</v>
      </c>
      <c r="H14" s="526">
        <v>309339</v>
      </c>
      <c r="I14" s="527">
        <v>309339</v>
      </c>
      <c r="J14" s="526">
        <v>1804</v>
      </c>
      <c r="K14" s="527">
        <v>1804</v>
      </c>
      <c r="L14" s="526">
        <v>311143</v>
      </c>
      <c r="M14" s="528">
        <v>311143</v>
      </c>
    </row>
    <row r="15" spans="1:13">
      <c r="A15" s="35"/>
      <c r="B15" s="30"/>
      <c r="C15" s="30"/>
      <c r="D15" s="30"/>
      <c r="E15" s="30"/>
      <c r="F15" s="30" t="s">
        <v>16</v>
      </c>
      <c r="G15" s="50">
        <f t="shared" si="0"/>
        <v>10</v>
      </c>
      <c r="H15" s="526"/>
      <c r="I15" s="527"/>
      <c r="J15" s="526">
        <v>47502</v>
      </c>
      <c r="K15" s="527">
        <v>47487</v>
      </c>
      <c r="L15" s="526">
        <v>47502</v>
      </c>
      <c r="M15" s="528">
        <v>47487</v>
      </c>
    </row>
    <row r="16" spans="1:13">
      <c r="A16" s="35"/>
      <c r="B16" s="30"/>
      <c r="C16" s="30"/>
      <c r="D16" s="30"/>
      <c r="E16" s="9"/>
      <c r="F16" s="30" t="s">
        <v>18</v>
      </c>
      <c r="G16" s="50">
        <f t="shared" si="0"/>
        <v>11</v>
      </c>
      <c r="H16" s="526">
        <v>4092</v>
      </c>
      <c r="I16" s="527">
        <v>4092</v>
      </c>
      <c r="J16" s="526">
        <v>130</v>
      </c>
      <c r="K16" s="527">
        <v>130</v>
      </c>
      <c r="L16" s="526">
        <v>4222</v>
      </c>
      <c r="M16" s="528">
        <v>4222</v>
      </c>
    </row>
    <row r="17" spans="1:13">
      <c r="A17" s="35"/>
      <c r="B17" s="30"/>
      <c r="C17" s="30"/>
      <c r="D17" s="30"/>
      <c r="E17" s="30"/>
      <c r="F17" s="30" t="s">
        <v>15</v>
      </c>
      <c r="G17" s="50">
        <f t="shared" si="0"/>
        <v>12</v>
      </c>
      <c r="H17" s="526">
        <v>19056</v>
      </c>
      <c r="I17" s="527">
        <v>19056</v>
      </c>
      <c r="J17" s="526">
        <v>270</v>
      </c>
      <c r="K17" s="527">
        <v>270</v>
      </c>
      <c r="L17" s="526">
        <v>19326</v>
      </c>
      <c r="M17" s="528">
        <v>19326</v>
      </c>
    </row>
    <row r="18" spans="1:13">
      <c r="A18" s="35"/>
      <c r="B18" s="30"/>
      <c r="C18" s="525"/>
      <c r="D18" s="36" t="s">
        <v>127</v>
      </c>
      <c r="E18" s="30"/>
      <c r="F18" s="37"/>
      <c r="G18" s="50">
        <f t="shared" si="0"/>
        <v>13</v>
      </c>
      <c r="H18" s="526">
        <v>12163</v>
      </c>
      <c r="I18" s="527">
        <v>12143</v>
      </c>
      <c r="J18" s="526">
        <v>80</v>
      </c>
      <c r="K18" s="527">
        <v>80</v>
      </c>
      <c r="L18" s="526">
        <v>12243</v>
      </c>
      <c r="M18" s="528">
        <v>12223</v>
      </c>
    </row>
    <row r="19" spans="1:13">
      <c r="A19" s="35"/>
      <c r="B19" s="30"/>
      <c r="C19" s="30"/>
      <c r="D19" s="30" t="s">
        <v>2</v>
      </c>
      <c r="E19" s="30" t="s">
        <v>128</v>
      </c>
      <c r="F19" s="37"/>
      <c r="G19" s="50">
        <f t="shared" si="0"/>
        <v>14</v>
      </c>
      <c r="H19" s="526">
        <v>0</v>
      </c>
      <c r="I19" s="527"/>
      <c r="J19" s="526">
        <v>0</v>
      </c>
      <c r="K19" s="527">
        <v>0</v>
      </c>
      <c r="L19" s="526">
        <v>0</v>
      </c>
      <c r="M19" s="528">
        <v>0</v>
      </c>
    </row>
    <row r="20" spans="1:13">
      <c r="A20" s="35"/>
      <c r="B20" s="30"/>
      <c r="C20" s="30"/>
      <c r="D20" s="30"/>
      <c r="E20" s="30" t="s">
        <v>12</v>
      </c>
      <c r="F20" s="30" t="s">
        <v>14</v>
      </c>
      <c r="G20" s="50">
        <f t="shared" si="0"/>
        <v>15</v>
      </c>
      <c r="H20" s="526">
        <v>0</v>
      </c>
      <c r="I20" s="527"/>
      <c r="J20" s="526"/>
      <c r="K20" s="527"/>
      <c r="L20" s="526">
        <v>0</v>
      </c>
      <c r="M20" s="528">
        <v>0</v>
      </c>
    </row>
    <row r="21" spans="1:13">
      <c r="A21" s="35"/>
      <c r="B21" s="30"/>
      <c r="C21" s="30"/>
      <c r="D21" s="30"/>
      <c r="E21" s="9"/>
      <c r="F21" s="30" t="s">
        <v>15</v>
      </c>
      <c r="G21" s="50">
        <f t="shared" si="0"/>
        <v>16</v>
      </c>
      <c r="H21" s="526">
        <v>0</v>
      </c>
      <c r="I21" s="527"/>
      <c r="J21" s="526">
        <v>0</v>
      </c>
      <c r="K21" s="527">
        <v>0</v>
      </c>
      <c r="L21" s="526">
        <v>0</v>
      </c>
      <c r="M21" s="528">
        <v>0</v>
      </c>
    </row>
    <row r="22" spans="1:13">
      <c r="A22" s="35"/>
      <c r="B22" s="30"/>
      <c r="C22" s="30"/>
      <c r="D22" s="30"/>
      <c r="E22" s="30" t="s">
        <v>129</v>
      </c>
      <c r="F22" s="37"/>
      <c r="G22" s="50">
        <f>G21+1</f>
        <v>17</v>
      </c>
      <c r="H22" s="526">
        <v>12163</v>
      </c>
      <c r="I22" s="527">
        <v>12143</v>
      </c>
      <c r="J22" s="526">
        <v>80</v>
      </c>
      <c r="K22" s="527">
        <v>80</v>
      </c>
      <c r="L22" s="526">
        <v>12243</v>
      </c>
      <c r="M22" s="528">
        <v>12223</v>
      </c>
    </row>
    <row r="23" spans="1:13">
      <c r="A23" s="35"/>
      <c r="B23" s="30"/>
      <c r="C23" s="30"/>
      <c r="D23" s="30"/>
      <c r="E23" s="30" t="s">
        <v>12</v>
      </c>
      <c r="F23" s="30" t="s">
        <v>14</v>
      </c>
      <c r="G23" s="50">
        <f t="shared" si="0"/>
        <v>18</v>
      </c>
      <c r="H23" s="526">
        <v>6162</v>
      </c>
      <c r="I23" s="527">
        <v>6162</v>
      </c>
      <c r="J23" s="526"/>
      <c r="K23" s="527"/>
      <c r="L23" s="526">
        <v>6162</v>
      </c>
      <c r="M23" s="528">
        <v>6162</v>
      </c>
    </row>
    <row r="24" spans="1:13">
      <c r="A24" s="35"/>
      <c r="B24" s="30"/>
      <c r="C24" s="30"/>
      <c r="D24" s="30"/>
      <c r="E24" s="9"/>
      <c r="F24" s="30" t="s">
        <v>15</v>
      </c>
      <c r="G24" s="50">
        <f t="shared" si="0"/>
        <v>19</v>
      </c>
      <c r="H24" s="526">
        <v>6001</v>
      </c>
      <c r="I24" s="527">
        <v>5981</v>
      </c>
      <c r="J24" s="526">
        <v>80</v>
      </c>
      <c r="K24" s="527">
        <v>80</v>
      </c>
      <c r="L24" s="526">
        <v>6081</v>
      </c>
      <c r="M24" s="528">
        <v>6061</v>
      </c>
    </row>
    <row r="25" spans="1:13">
      <c r="A25" s="35"/>
      <c r="B25" s="30"/>
      <c r="C25" s="525"/>
      <c r="D25" s="36" t="s">
        <v>192</v>
      </c>
      <c r="E25" s="30"/>
      <c r="F25" s="37"/>
      <c r="G25" s="50">
        <f t="shared" si="0"/>
        <v>20</v>
      </c>
      <c r="H25" s="526">
        <v>380</v>
      </c>
      <c r="I25" s="527">
        <v>380</v>
      </c>
      <c r="J25" s="526">
        <v>0</v>
      </c>
      <c r="K25" s="527">
        <v>0</v>
      </c>
      <c r="L25" s="526">
        <v>380</v>
      </c>
      <c r="M25" s="528">
        <v>380</v>
      </c>
    </row>
    <row r="26" spans="1:13">
      <c r="A26" s="35"/>
      <c r="B26" s="30"/>
      <c r="C26" s="30"/>
      <c r="D26" s="30" t="s">
        <v>2</v>
      </c>
      <c r="E26" s="30" t="s">
        <v>131</v>
      </c>
      <c r="F26" s="37"/>
      <c r="G26" s="50">
        <f t="shared" si="0"/>
        <v>21</v>
      </c>
      <c r="H26" s="526">
        <v>0</v>
      </c>
      <c r="I26" s="527">
        <v>0</v>
      </c>
      <c r="J26" s="526">
        <v>0</v>
      </c>
      <c r="K26" s="527">
        <v>0</v>
      </c>
      <c r="L26" s="526">
        <v>0</v>
      </c>
      <c r="M26" s="528">
        <v>0</v>
      </c>
    </row>
    <row r="27" spans="1:13">
      <c r="A27" s="35"/>
      <c r="B27" s="30"/>
      <c r="C27" s="30"/>
      <c r="D27" s="30"/>
      <c r="E27" s="30" t="s">
        <v>12</v>
      </c>
      <c r="F27" s="30" t="s">
        <v>14</v>
      </c>
      <c r="G27" s="50">
        <f t="shared" si="0"/>
        <v>22</v>
      </c>
      <c r="H27" s="526">
        <v>0</v>
      </c>
      <c r="I27" s="527"/>
      <c r="J27" s="526"/>
      <c r="K27" s="527"/>
      <c r="L27" s="526">
        <v>0</v>
      </c>
      <c r="M27" s="528">
        <v>0</v>
      </c>
    </row>
    <row r="28" spans="1:13">
      <c r="A28" s="35"/>
      <c r="B28" s="30"/>
      <c r="C28" s="30"/>
      <c r="D28" s="30"/>
      <c r="E28" s="9"/>
      <c r="F28" s="30" t="s">
        <v>15</v>
      </c>
      <c r="G28" s="50">
        <f t="shared" si="0"/>
        <v>23</v>
      </c>
      <c r="H28" s="526"/>
      <c r="I28" s="527"/>
      <c r="J28" s="526"/>
      <c r="K28" s="527"/>
      <c r="L28" s="526">
        <v>0</v>
      </c>
      <c r="M28" s="528">
        <v>0</v>
      </c>
    </row>
    <row r="29" spans="1:13">
      <c r="A29" s="35"/>
      <c r="B29" s="30"/>
      <c r="C29" s="30"/>
      <c r="D29" s="30"/>
      <c r="E29" s="30" t="s">
        <v>132</v>
      </c>
      <c r="F29" s="37"/>
      <c r="G29" s="50">
        <f t="shared" si="0"/>
        <v>24</v>
      </c>
      <c r="H29" s="526">
        <v>380</v>
      </c>
      <c r="I29" s="527">
        <v>380</v>
      </c>
      <c r="J29" s="526">
        <v>0</v>
      </c>
      <c r="K29" s="527">
        <v>0</v>
      </c>
      <c r="L29" s="526">
        <v>380</v>
      </c>
      <c r="M29" s="528">
        <v>380</v>
      </c>
    </row>
    <row r="30" spans="1:13">
      <c r="A30" s="35"/>
      <c r="B30" s="30"/>
      <c r="C30" s="30"/>
      <c r="D30" s="30"/>
      <c r="E30" s="30" t="s">
        <v>12</v>
      </c>
      <c r="F30" s="30" t="s">
        <v>14</v>
      </c>
      <c r="G30" s="50">
        <f t="shared" si="0"/>
        <v>25</v>
      </c>
      <c r="H30" s="526">
        <v>380</v>
      </c>
      <c r="I30" s="527">
        <v>380</v>
      </c>
      <c r="J30" s="526"/>
      <c r="K30" s="527"/>
      <c r="L30" s="526">
        <v>380</v>
      </c>
      <c r="M30" s="528">
        <v>380</v>
      </c>
    </row>
    <row r="31" spans="1:13">
      <c r="A31" s="35"/>
      <c r="B31" s="30"/>
      <c r="C31" s="30"/>
      <c r="D31" s="30"/>
      <c r="E31" s="9"/>
      <c r="F31" s="30" t="s">
        <v>15</v>
      </c>
      <c r="G31" s="50">
        <f t="shared" si="0"/>
        <v>26</v>
      </c>
      <c r="H31" s="526"/>
      <c r="I31" s="527"/>
      <c r="J31" s="526"/>
      <c r="K31" s="527"/>
      <c r="L31" s="526">
        <v>0</v>
      </c>
      <c r="M31" s="528">
        <v>0</v>
      </c>
    </row>
    <row r="32" spans="1:13">
      <c r="A32" s="529"/>
      <c r="B32" s="761" t="s">
        <v>254</v>
      </c>
      <c r="C32" s="761"/>
      <c r="D32" s="761" t="s">
        <v>5</v>
      </c>
      <c r="E32" s="761" t="s">
        <v>13</v>
      </c>
      <c r="F32" s="762"/>
      <c r="G32" s="521">
        <f>G31+1</f>
        <v>27</v>
      </c>
      <c r="H32" s="522">
        <v>7819</v>
      </c>
      <c r="I32" s="523">
        <v>7815</v>
      </c>
      <c r="J32" s="522">
        <v>0</v>
      </c>
      <c r="K32" s="523">
        <v>0</v>
      </c>
      <c r="L32" s="522">
        <v>7819</v>
      </c>
      <c r="M32" s="524">
        <v>7815</v>
      </c>
    </row>
    <row r="33" spans="1:13">
      <c r="A33" s="35"/>
      <c r="B33" s="25"/>
      <c r="C33" s="25"/>
      <c r="D33" s="25"/>
      <c r="E33" s="26" t="s">
        <v>14</v>
      </c>
      <c r="F33" s="27"/>
      <c r="G33" s="50">
        <f>G32+1</f>
        <v>28</v>
      </c>
      <c r="H33" s="494">
        <v>7819</v>
      </c>
      <c r="I33" s="495">
        <v>7815</v>
      </c>
      <c r="J33" s="494"/>
      <c r="K33" s="495"/>
      <c r="L33" s="494">
        <v>7819</v>
      </c>
      <c r="M33" s="528">
        <v>7815</v>
      </c>
    </row>
    <row r="34" spans="1:13" ht="15.75" thickBot="1">
      <c r="A34" s="228"/>
      <c r="B34" s="43"/>
      <c r="C34" s="43"/>
      <c r="D34" s="43"/>
      <c r="E34" s="53" t="s">
        <v>15</v>
      </c>
      <c r="F34" s="54"/>
      <c r="G34" s="55">
        <f t="shared" si="0"/>
        <v>29</v>
      </c>
      <c r="H34" s="500"/>
      <c r="I34" s="501"/>
      <c r="J34" s="500"/>
      <c r="K34" s="501"/>
      <c r="L34" s="500">
        <v>0</v>
      </c>
      <c r="M34" s="502">
        <v>0</v>
      </c>
    </row>
    <row r="35" spans="1:13" ht="15.75" thickBot="1">
      <c r="A35" s="530"/>
      <c r="B35" s="32"/>
      <c r="C35" s="32"/>
      <c r="D35" s="32"/>
      <c r="E35" s="32"/>
      <c r="F35" s="32"/>
      <c r="G35" s="32"/>
      <c r="H35" s="531"/>
      <c r="I35" s="531"/>
      <c r="J35" s="531"/>
      <c r="K35" s="531"/>
      <c r="L35" s="531"/>
      <c r="M35" s="532"/>
    </row>
    <row r="36" spans="1:13">
      <c r="A36" s="758" t="s">
        <v>30</v>
      </c>
      <c r="B36" s="759"/>
      <c r="C36" s="759"/>
      <c r="D36" s="759"/>
      <c r="E36" s="759"/>
      <c r="F36" s="760"/>
      <c r="G36" s="516">
        <f>G34+1</f>
        <v>30</v>
      </c>
      <c r="H36" s="517">
        <f t="shared" ref="H36:M36" si="1">+H37+H42</f>
        <v>356319</v>
      </c>
      <c r="I36" s="518">
        <f t="shared" si="1"/>
        <v>356295</v>
      </c>
      <c r="J36" s="517">
        <f t="shared" si="1"/>
        <v>49786</v>
      </c>
      <c r="K36" s="518">
        <f t="shared" si="1"/>
        <v>49771</v>
      </c>
      <c r="L36" s="517">
        <f t="shared" si="1"/>
        <v>406105</v>
      </c>
      <c r="M36" s="519">
        <f t="shared" si="1"/>
        <v>406066</v>
      </c>
    </row>
    <row r="37" spans="1:13">
      <c r="A37" s="35"/>
      <c r="B37" s="30"/>
      <c r="C37" s="525" t="s">
        <v>12</v>
      </c>
      <c r="D37" s="30" t="s">
        <v>133</v>
      </c>
      <c r="E37" s="30"/>
      <c r="F37" s="37"/>
      <c r="G37" s="50">
        <f t="shared" ref="G37:G55" si="2">G36+1</f>
        <v>31</v>
      </c>
      <c r="H37" s="526">
        <f t="shared" ref="H37:M37" si="3">+H38+H39+H40+H41</f>
        <v>331262</v>
      </c>
      <c r="I37" s="527">
        <f t="shared" si="3"/>
        <v>331258</v>
      </c>
      <c r="J37" s="526">
        <f t="shared" si="3"/>
        <v>49436</v>
      </c>
      <c r="K37" s="527">
        <f t="shared" si="3"/>
        <v>49421</v>
      </c>
      <c r="L37" s="526">
        <f t="shared" si="3"/>
        <v>380698</v>
      </c>
      <c r="M37" s="528">
        <f t="shared" si="3"/>
        <v>380679</v>
      </c>
    </row>
    <row r="38" spans="1:13">
      <c r="A38" s="35"/>
      <c r="B38" s="30"/>
      <c r="C38" s="30"/>
      <c r="D38" s="227" t="s">
        <v>12</v>
      </c>
      <c r="E38" s="36" t="s">
        <v>134</v>
      </c>
      <c r="F38" s="37"/>
      <c r="G38" s="50">
        <f t="shared" si="2"/>
        <v>32</v>
      </c>
      <c r="H38" s="526">
        <f t="shared" ref="H38:M38" si="4">+H10+H13</f>
        <v>316901</v>
      </c>
      <c r="I38" s="527">
        <f t="shared" si="4"/>
        <v>316901</v>
      </c>
      <c r="J38" s="526">
        <f t="shared" si="4"/>
        <v>49436</v>
      </c>
      <c r="K38" s="527">
        <f t="shared" si="4"/>
        <v>49421</v>
      </c>
      <c r="L38" s="526">
        <f t="shared" si="4"/>
        <v>366337</v>
      </c>
      <c r="M38" s="528">
        <f t="shared" si="4"/>
        <v>366322</v>
      </c>
    </row>
    <row r="39" spans="1:13">
      <c r="A39" s="35"/>
      <c r="B39" s="30"/>
      <c r="C39" s="30"/>
      <c r="D39" s="30"/>
      <c r="E39" s="36" t="s">
        <v>135</v>
      </c>
      <c r="F39" s="37"/>
      <c r="G39" s="50">
        <f t="shared" si="2"/>
        <v>33</v>
      </c>
      <c r="H39" s="526">
        <f t="shared" ref="H39:M39" si="5">+H20+H23</f>
        <v>6162</v>
      </c>
      <c r="I39" s="527">
        <f t="shared" si="5"/>
        <v>6162</v>
      </c>
      <c r="J39" s="526">
        <f t="shared" si="5"/>
        <v>0</v>
      </c>
      <c r="K39" s="527">
        <f t="shared" si="5"/>
        <v>0</v>
      </c>
      <c r="L39" s="526">
        <f t="shared" si="5"/>
        <v>6162</v>
      </c>
      <c r="M39" s="528">
        <f t="shared" si="5"/>
        <v>6162</v>
      </c>
    </row>
    <row r="40" spans="1:13">
      <c r="A40" s="35"/>
      <c r="B40" s="30"/>
      <c r="C40" s="30"/>
      <c r="D40" s="30"/>
      <c r="E40" s="36" t="s">
        <v>193</v>
      </c>
      <c r="F40" s="37"/>
      <c r="G40" s="50">
        <f t="shared" si="2"/>
        <v>34</v>
      </c>
      <c r="H40" s="526">
        <f t="shared" ref="H40:M40" si="6">+H27+H30</f>
        <v>380</v>
      </c>
      <c r="I40" s="527">
        <f t="shared" si="6"/>
        <v>380</v>
      </c>
      <c r="J40" s="526">
        <f t="shared" si="6"/>
        <v>0</v>
      </c>
      <c r="K40" s="527">
        <f t="shared" si="6"/>
        <v>0</v>
      </c>
      <c r="L40" s="526">
        <f t="shared" si="6"/>
        <v>380</v>
      </c>
      <c r="M40" s="528">
        <f t="shared" si="6"/>
        <v>380</v>
      </c>
    </row>
    <row r="41" spans="1:13">
      <c r="A41" s="35"/>
      <c r="B41" s="30"/>
      <c r="C41" s="30"/>
      <c r="D41" s="227"/>
      <c r="E41" s="30" t="s">
        <v>137</v>
      </c>
      <c r="F41" s="37"/>
      <c r="G41" s="50">
        <f t="shared" si="2"/>
        <v>35</v>
      </c>
      <c r="H41" s="526">
        <f t="shared" ref="H41:M41" si="7">+H33</f>
        <v>7819</v>
      </c>
      <c r="I41" s="527">
        <f t="shared" si="7"/>
        <v>7815</v>
      </c>
      <c r="J41" s="526">
        <f t="shared" si="7"/>
        <v>0</v>
      </c>
      <c r="K41" s="527">
        <f t="shared" si="7"/>
        <v>0</v>
      </c>
      <c r="L41" s="526">
        <f t="shared" si="7"/>
        <v>7819</v>
      </c>
      <c r="M41" s="528">
        <f t="shared" si="7"/>
        <v>7815</v>
      </c>
    </row>
    <row r="42" spans="1:13">
      <c r="A42" s="35"/>
      <c r="B42" s="30"/>
      <c r="C42" s="36"/>
      <c r="D42" s="30" t="s">
        <v>138</v>
      </c>
      <c r="E42" s="30"/>
      <c r="F42" s="37"/>
      <c r="G42" s="50">
        <f t="shared" si="2"/>
        <v>36</v>
      </c>
      <c r="H42" s="526">
        <f t="shared" ref="H42:M42" si="8">+H43+H44+H45+H46</f>
        <v>25057</v>
      </c>
      <c r="I42" s="527">
        <f t="shared" si="8"/>
        <v>25037</v>
      </c>
      <c r="J42" s="526">
        <f t="shared" si="8"/>
        <v>350</v>
      </c>
      <c r="K42" s="527">
        <f t="shared" si="8"/>
        <v>350</v>
      </c>
      <c r="L42" s="526">
        <f t="shared" si="8"/>
        <v>25407</v>
      </c>
      <c r="M42" s="528">
        <f t="shared" si="8"/>
        <v>25387</v>
      </c>
    </row>
    <row r="43" spans="1:13">
      <c r="A43" s="35"/>
      <c r="B43" s="30"/>
      <c r="C43" s="36"/>
      <c r="D43" s="227" t="s">
        <v>12</v>
      </c>
      <c r="E43" s="36" t="s">
        <v>139</v>
      </c>
      <c r="F43" s="37"/>
      <c r="G43" s="50">
        <f t="shared" si="2"/>
        <v>37</v>
      </c>
      <c r="H43" s="526">
        <f t="shared" ref="H43:M43" si="9">+H11+H17</f>
        <v>19056</v>
      </c>
      <c r="I43" s="527">
        <f t="shared" si="9"/>
        <v>19056</v>
      </c>
      <c r="J43" s="526">
        <f t="shared" si="9"/>
        <v>270</v>
      </c>
      <c r="K43" s="527">
        <f t="shared" si="9"/>
        <v>270</v>
      </c>
      <c r="L43" s="526">
        <f t="shared" si="9"/>
        <v>19326</v>
      </c>
      <c r="M43" s="528">
        <f t="shared" si="9"/>
        <v>19326</v>
      </c>
    </row>
    <row r="44" spans="1:13">
      <c r="A44" s="35"/>
      <c r="B44" s="30"/>
      <c r="C44" s="36"/>
      <c r="D44" s="30"/>
      <c r="E44" s="36" t="s">
        <v>140</v>
      </c>
      <c r="F44" s="37"/>
      <c r="G44" s="50">
        <f t="shared" si="2"/>
        <v>38</v>
      </c>
      <c r="H44" s="526">
        <f t="shared" ref="H44:M44" si="10">+H21+H24</f>
        <v>6001</v>
      </c>
      <c r="I44" s="527">
        <f t="shared" si="10"/>
        <v>5981</v>
      </c>
      <c r="J44" s="526">
        <f t="shared" si="10"/>
        <v>80</v>
      </c>
      <c r="K44" s="527">
        <f t="shared" si="10"/>
        <v>80</v>
      </c>
      <c r="L44" s="526">
        <f t="shared" si="10"/>
        <v>6081</v>
      </c>
      <c r="M44" s="528">
        <f t="shared" si="10"/>
        <v>6061</v>
      </c>
    </row>
    <row r="45" spans="1:13">
      <c r="A45" s="35"/>
      <c r="B45" s="30"/>
      <c r="C45" s="30"/>
      <c r="D45" s="30"/>
      <c r="E45" s="36" t="s">
        <v>194</v>
      </c>
      <c r="F45" s="37"/>
      <c r="G45" s="50">
        <f t="shared" si="2"/>
        <v>39</v>
      </c>
      <c r="H45" s="526">
        <f t="shared" ref="H45:M45" si="11">+H28+H31</f>
        <v>0</v>
      </c>
      <c r="I45" s="527">
        <f t="shared" si="11"/>
        <v>0</v>
      </c>
      <c r="J45" s="526">
        <f t="shared" si="11"/>
        <v>0</v>
      </c>
      <c r="K45" s="527">
        <f t="shared" si="11"/>
        <v>0</v>
      </c>
      <c r="L45" s="526">
        <f t="shared" si="11"/>
        <v>0</v>
      </c>
      <c r="M45" s="528">
        <f t="shared" si="11"/>
        <v>0</v>
      </c>
    </row>
    <row r="46" spans="1:13">
      <c r="A46" s="35"/>
      <c r="B46" s="30"/>
      <c r="C46" s="30"/>
      <c r="D46" s="227"/>
      <c r="E46" s="30" t="s">
        <v>142</v>
      </c>
      <c r="F46" s="37"/>
      <c r="G46" s="50">
        <f t="shared" si="2"/>
        <v>40</v>
      </c>
      <c r="H46" s="526">
        <f t="shared" ref="H46:M46" si="12">+H34</f>
        <v>0</v>
      </c>
      <c r="I46" s="527">
        <f t="shared" si="12"/>
        <v>0</v>
      </c>
      <c r="J46" s="526">
        <f t="shared" si="12"/>
        <v>0</v>
      </c>
      <c r="K46" s="527">
        <f t="shared" si="12"/>
        <v>0</v>
      </c>
      <c r="L46" s="526">
        <f t="shared" si="12"/>
        <v>0</v>
      </c>
      <c r="M46" s="528">
        <f t="shared" si="12"/>
        <v>0</v>
      </c>
    </row>
    <row r="47" spans="1:13">
      <c r="A47" s="763" t="s">
        <v>143</v>
      </c>
      <c r="B47" s="764"/>
      <c r="C47" s="764"/>
      <c r="D47" s="764"/>
      <c r="E47" s="764"/>
      <c r="F47" s="765"/>
      <c r="G47" s="533">
        <f t="shared" si="2"/>
        <v>41</v>
      </c>
      <c r="H47" s="522">
        <f t="shared" ref="H47:M47" si="13">+H48+H52</f>
        <v>25057</v>
      </c>
      <c r="I47" s="523">
        <f t="shared" si="13"/>
        <v>25037</v>
      </c>
      <c r="J47" s="522">
        <f t="shared" si="13"/>
        <v>49786</v>
      </c>
      <c r="K47" s="523">
        <f t="shared" si="13"/>
        <v>49771</v>
      </c>
      <c r="L47" s="522">
        <f t="shared" si="13"/>
        <v>406105</v>
      </c>
      <c r="M47" s="524">
        <f t="shared" si="13"/>
        <v>406066</v>
      </c>
    </row>
    <row r="48" spans="1:13">
      <c r="A48" s="35"/>
      <c r="B48" s="30"/>
      <c r="C48" s="525" t="s">
        <v>12</v>
      </c>
      <c r="D48" s="30" t="s">
        <v>144</v>
      </c>
      <c r="E48" s="30"/>
      <c r="F48" s="37"/>
      <c r="G48" s="50">
        <f t="shared" si="2"/>
        <v>42</v>
      </c>
      <c r="H48" s="526"/>
      <c r="I48" s="527"/>
      <c r="J48" s="526">
        <f>+J49+J50+J51</f>
        <v>49436</v>
      </c>
      <c r="K48" s="527">
        <f>+K49+K50+K51</f>
        <v>49421</v>
      </c>
      <c r="L48" s="526">
        <f>+L49+L50+L51</f>
        <v>380698</v>
      </c>
      <c r="M48" s="528">
        <f>+M49+M50+M51</f>
        <v>380679</v>
      </c>
    </row>
    <row r="49" spans="1:13">
      <c r="A49" s="35"/>
      <c r="B49" s="30"/>
      <c r="C49" s="30"/>
      <c r="D49" s="227" t="s">
        <v>12</v>
      </c>
      <c r="E49" s="30" t="s">
        <v>145</v>
      </c>
      <c r="F49" s="37"/>
      <c r="G49" s="50">
        <f t="shared" si="2"/>
        <v>43</v>
      </c>
      <c r="H49" s="526">
        <f t="shared" ref="H49:M49" si="14">+H10+H20+H27</f>
        <v>3470</v>
      </c>
      <c r="I49" s="527">
        <f t="shared" si="14"/>
        <v>3470</v>
      </c>
      <c r="J49" s="526">
        <f t="shared" si="14"/>
        <v>0</v>
      </c>
      <c r="K49" s="527">
        <f t="shared" si="14"/>
        <v>0</v>
      </c>
      <c r="L49" s="526">
        <f t="shared" si="14"/>
        <v>3470</v>
      </c>
      <c r="M49" s="528">
        <f t="shared" si="14"/>
        <v>3470</v>
      </c>
    </row>
    <row r="50" spans="1:13">
      <c r="A50" s="35"/>
      <c r="B50" s="30"/>
      <c r="C50" s="30"/>
      <c r="D50" s="30"/>
      <c r="E50" s="30" t="s">
        <v>146</v>
      </c>
      <c r="F50" s="37"/>
      <c r="G50" s="50">
        <f t="shared" si="2"/>
        <v>44</v>
      </c>
      <c r="H50" s="526">
        <f t="shared" ref="H50:M50" si="15">+H13+H23+H30</f>
        <v>319973</v>
      </c>
      <c r="I50" s="527">
        <f t="shared" si="15"/>
        <v>319973</v>
      </c>
      <c r="J50" s="526">
        <f t="shared" si="15"/>
        <v>49436</v>
      </c>
      <c r="K50" s="527">
        <f t="shared" si="15"/>
        <v>49421</v>
      </c>
      <c r="L50" s="526">
        <f t="shared" si="15"/>
        <v>369409</v>
      </c>
      <c r="M50" s="528">
        <f t="shared" si="15"/>
        <v>369394</v>
      </c>
    </row>
    <row r="51" spans="1:13">
      <c r="A51" s="35"/>
      <c r="B51" s="30"/>
      <c r="C51" s="30"/>
      <c r="D51" s="227"/>
      <c r="E51" s="30" t="s">
        <v>147</v>
      </c>
      <c r="F51" s="37"/>
      <c r="G51" s="50">
        <f t="shared" si="2"/>
        <v>45</v>
      </c>
      <c r="H51" s="526">
        <f t="shared" ref="H51:M51" si="16">+H33</f>
        <v>7819</v>
      </c>
      <c r="I51" s="527">
        <f t="shared" si="16"/>
        <v>7815</v>
      </c>
      <c r="J51" s="526">
        <f t="shared" si="16"/>
        <v>0</v>
      </c>
      <c r="K51" s="527">
        <f t="shared" si="16"/>
        <v>0</v>
      </c>
      <c r="L51" s="526">
        <f t="shared" si="16"/>
        <v>7819</v>
      </c>
      <c r="M51" s="528">
        <f t="shared" si="16"/>
        <v>7815</v>
      </c>
    </row>
    <row r="52" spans="1:13">
      <c r="A52" s="35"/>
      <c r="B52" s="30"/>
      <c r="C52" s="36"/>
      <c r="D52" s="30" t="s">
        <v>148</v>
      </c>
      <c r="E52" s="30"/>
      <c r="F52" s="37"/>
      <c r="G52" s="50">
        <f t="shared" si="2"/>
        <v>46</v>
      </c>
      <c r="H52" s="526">
        <f t="shared" ref="H52:M52" si="17">+H53+H54+H55</f>
        <v>25057</v>
      </c>
      <c r="I52" s="527">
        <f t="shared" si="17"/>
        <v>25037</v>
      </c>
      <c r="J52" s="526">
        <f t="shared" si="17"/>
        <v>350</v>
      </c>
      <c r="K52" s="527">
        <f t="shared" si="17"/>
        <v>350</v>
      </c>
      <c r="L52" s="526">
        <f t="shared" si="17"/>
        <v>25407</v>
      </c>
      <c r="M52" s="528">
        <f t="shared" si="17"/>
        <v>25387</v>
      </c>
    </row>
    <row r="53" spans="1:13">
      <c r="A53" s="35"/>
      <c r="B53" s="30"/>
      <c r="C53" s="36"/>
      <c r="D53" s="227" t="s">
        <v>12</v>
      </c>
      <c r="E53" s="30" t="s">
        <v>149</v>
      </c>
      <c r="F53" s="37"/>
      <c r="G53" s="50">
        <f t="shared" si="2"/>
        <v>47</v>
      </c>
      <c r="H53" s="526">
        <f t="shared" ref="H53:M53" si="18">+H11+H21+H28</f>
        <v>0</v>
      </c>
      <c r="I53" s="527">
        <f t="shared" si="18"/>
        <v>0</v>
      </c>
      <c r="J53" s="526">
        <f t="shared" si="18"/>
        <v>0</v>
      </c>
      <c r="K53" s="527">
        <f t="shared" si="18"/>
        <v>0</v>
      </c>
      <c r="L53" s="526">
        <f t="shared" si="18"/>
        <v>0</v>
      </c>
      <c r="M53" s="528">
        <f t="shared" si="18"/>
        <v>0</v>
      </c>
    </row>
    <row r="54" spans="1:13">
      <c r="A54" s="35"/>
      <c r="B54" s="30"/>
      <c r="C54" s="36"/>
      <c r="D54" s="30"/>
      <c r="E54" s="30" t="s">
        <v>150</v>
      </c>
      <c r="F54" s="37"/>
      <c r="G54" s="50">
        <f t="shared" si="2"/>
        <v>48</v>
      </c>
      <c r="H54" s="526">
        <f t="shared" ref="H54:M54" si="19">+H17+H24+H31</f>
        <v>25057</v>
      </c>
      <c r="I54" s="527">
        <f t="shared" si="19"/>
        <v>25037</v>
      </c>
      <c r="J54" s="526">
        <f t="shared" si="19"/>
        <v>350</v>
      </c>
      <c r="K54" s="527">
        <f t="shared" si="19"/>
        <v>350</v>
      </c>
      <c r="L54" s="526">
        <f t="shared" si="19"/>
        <v>25407</v>
      </c>
      <c r="M54" s="528">
        <f t="shared" si="19"/>
        <v>25387</v>
      </c>
    </row>
    <row r="55" spans="1:13" ht="15.75" thickBot="1">
      <c r="A55" s="228"/>
      <c r="B55" s="44"/>
      <c r="C55" s="44"/>
      <c r="D55" s="44"/>
      <c r="E55" s="44" t="s">
        <v>151</v>
      </c>
      <c r="F55" s="223"/>
      <c r="G55" s="55">
        <f t="shared" si="2"/>
        <v>49</v>
      </c>
      <c r="H55" s="534">
        <f t="shared" ref="H55:M55" si="20">+H34</f>
        <v>0</v>
      </c>
      <c r="I55" s="535">
        <f t="shared" si="20"/>
        <v>0</v>
      </c>
      <c r="J55" s="534">
        <f t="shared" si="20"/>
        <v>0</v>
      </c>
      <c r="K55" s="535">
        <f t="shared" si="20"/>
        <v>0</v>
      </c>
      <c r="L55" s="534">
        <f t="shared" si="20"/>
        <v>0</v>
      </c>
      <c r="M55" s="536">
        <f t="shared" si="20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M55"/>
  <sheetViews>
    <sheetView zoomScale="85" zoomScaleNormal="85" workbookViewId="0">
      <selection sqref="A1: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70">
        <f t="shared" ref="H6:M6" si="0">+H7+H32</f>
        <v>95622</v>
      </c>
      <c r="I6" s="70">
        <f t="shared" si="0"/>
        <v>95399</v>
      </c>
      <c r="J6" s="69">
        <f t="shared" si="0"/>
        <v>1862</v>
      </c>
      <c r="K6" s="70">
        <f t="shared" si="0"/>
        <v>1862</v>
      </c>
      <c r="L6" s="69">
        <f t="shared" si="0"/>
        <v>97484</v>
      </c>
      <c r="M6" s="71">
        <f t="shared" si="0"/>
        <v>97261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94955</v>
      </c>
      <c r="I7" s="73">
        <f t="shared" si="1"/>
        <v>94732</v>
      </c>
      <c r="J7" s="72">
        <f t="shared" si="1"/>
        <v>1862</v>
      </c>
      <c r="K7" s="73">
        <f t="shared" si="1"/>
        <v>1862</v>
      </c>
      <c r="L7" s="72">
        <f t="shared" si="1"/>
        <v>96817</v>
      </c>
      <c r="M7" s="74">
        <f t="shared" si="1"/>
        <v>96594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89336</v>
      </c>
      <c r="I8" s="76">
        <f t="shared" si="3"/>
        <v>89336</v>
      </c>
      <c r="J8" s="75">
        <f t="shared" si="3"/>
        <v>1862</v>
      </c>
      <c r="K8" s="76">
        <f t="shared" si="3"/>
        <v>1862</v>
      </c>
      <c r="L8" s="75">
        <f t="shared" si="3"/>
        <v>91198</v>
      </c>
      <c r="M8" s="77">
        <f t="shared" si="3"/>
        <v>91198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0</v>
      </c>
      <c r="I9" s="79">
        <f t="shared" si="4"/>
        <v>0</v>
      </c>
      <c r="J9" s="78">
        <f t="shared" si="4"/>
        <v>0</v>
      </c>
      <c r="K9" s="79">
        <f t="shared" si="4"/>
        <v>0</v>
      </c>
      <c r="L9" s="78">
        <f t="shared" si="4"/>
        <v>0</v>
      </c>
      <c r="M9" s="80">
        <f t="shared" si="4"/>
        <v>0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/>
      <c r="I10" s="82"/>
      <c r="J10" s="81"/>
      <c r="K10" s="82"/>
      <c r="L10" s="81">
        <f>+H10+J10</f>
        <v>0</v>
      </c>
      <c r="M10" s="83">
        <f>+I10+K10</f>
        <v>0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/>
      <c r="I11" s="82"/>
      <c r="J11" s="81"/>
      <c r="K11" s="82"/>
      <c r="L11" s="81">
        <f>+H11+J11</f>
        <v>0</v>
      </c>
      <c r="M11" s="83">
        <f>+I11+K11</f>
        <v>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89336</v>
      </c>
      <c r="I12" s="79">
        <f t="shared" si="5"/>
        <v>89336</v>
      </c>
      <c r="J12" s="78">
        <f>J13+J17</f>
        <v>1862</v>
      </c>
      <c r="K12" s="79">
        <f>+K13+K17</f>
        <v>1862</v>
      </c>
      <c r="L12" s="78">
        <f t="shared" si="5"/>
        <v>91198</v>
      </c>
      <c r="M12" s="80">
        <f t="shared" si="5"/>
        <v>91198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84970</v>
      </c>
      <c r="I13" s="82">
        <f t="shared" si="6"/>
        <v>84970</v>
      </c>
      <c r="J13" s="81">
        <f>+J14+J15+J16</f>
        <v>1554</v>
      </c>
      <c r="K13" s="82">
        <f>+K14+K15+K16</f>
        <v>1554</v>
      </c>
      <c r="L13" s="81">
        <f t="shared" si="6"/>
        <v>86524</v>
      </c>
      <c r="M13" s="83">
        <f t="shared" si="6"/>
        <v>86524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220">
        <f>'[11]5.a'!D8</f>
        <v>83324</v>
      </c>
      <c r="I14" s="220">
        <f>'[11]5.a'!E8</f>
        <v>83324</v>
      </c>
      <c r="J14" s="81"/>
      <c r="K14" s="81"/>
      <c r="L14" s="81">
        <f t="shared" ref="L14:M17" si="7">+H14+J14</f>
        <v>83324</v>
      </c>
      <c r="M14" s="83">
        <f t="shared" si="7"/>
        <v>83324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220">
        <v>452</v>
      </c>
      <c r="I15" s="82">
        <v>452</v>
      </c>
      <c r="J15" s="81">
        <v>1457</v>
      </c>
      <c r="K15" s="81">
        <v>1457</v>
      </c>
      <c r="L15" s="81">
        <f t="shared" si="7"/>
        <v>1909</v>
      </c>
      <c r="M15" s="83">
        <f t="shared" si="7"/>
        <v>1909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'[11]5.a'!D17</f>
        <v>1194</v>
      </c>
      <c r="I16" s="81">
        <f>'[11]5.a'!E17</f>
        <v>1194</v>
      </c>
      <c r="J16" s="81">
        <v>97</v>
      </c>
      <c r="K16" s="82">
        <v>97</v>
      </c>
      <c r="L16" s="81">
        <f t="shared" si="7"/>
        <v>1291</v>
      </c>
      <c r="M16" s="83">
        <f t="shared" si="7"/>
        <v>1291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'[11]5b'!C7</f>
        <v>4366</v>
      </c>
      <c r="I17" s="81">
        <f>'[11]5b'!D7</f>
        <v>4366</v>
      </c>
      <c r="J17" s="81">
        <v>308</v>
      </c>
      <c r="K17" s="82">
        <v>308</v>
      </c>
      <c r="L17" s="81">
        <f t="shared" si="7"/>
        <v>4674</v>
      </c>
      <c r="M17" s="83">
        <f t="shared" si="7"/>
        <v>4674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5579</v>
      </c>
      <c r="I18" s="75">
        <f t="shared" si="8"/>
        <v>5356</v>
      </c>
      <c r="J18" s="75">
        <f t="shared" si="8"/>
        <v>0</v>
      </c>
      <c r="K18" s="76">
        <f t="shared" si="8"/>
        <v>0</v>
      </c>
      <c r="L18" s="75">
        <f t="shared" si="8"/>
        <v>5579</v>
      </c>
      <c r="M18" s="77">
        <f t="shared" si="8"/>
        <v>5356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/>
      <c r="I20" s="82"/>
      <c r="J20" s="81"/>
      <c r="K20" s="82"/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/>
      <c r="I21" s="82"/>
      <c r="J21" s="81"/>
      <c r="K21" s="82"/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5579</v>
      </c>
      <c r="I22" s="79">
        <f t="shared" si="10"/>
        <v>5356</v>
      </c>
      <c r="J22" s="78">
        <f t="shared" si="10"/>
        <v>0</v>
      </c>
      <c r="K22" s="79">
        <f t="shared" si="10"/>
        <v>0</v>
      </c>
      <c r="L22" s="78">
        <f t="shared" si="10"/>
        <v>5579</v>
      </c>
      <c r="M22" s="80">
        <f t="shared" si="10"/>
        <v>5356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'[11]5.a'!D23</f>
        <v>315</v>
      </c>
      <c r="I23" s="81">
        <f>'[11]5.a'!E23</f>
        <v>315</v>
      </c>
      <c r="J23" s="81"/>
      <c r="K23" s="82"/>
      <c r="L23" s="81">
        <f>+H23+J23</f>
        <v>315</v>
      </c>
      <c r="M23" s="83">
        <f>+I23+K23</f>
        <v>315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'[11]5b'!C21</f>
        <v>5264</v>
      </c>
      <c r="I24" s="81">
        <f>'[11]5b'!D21</f>
        <v>5041</v>
      </c>
      <c r="J24" s="81"/>
      <c r="K24" s="82"/>
      <c r="L24" s="81">
        <f>+H24+J24</f>
        <v>5264</v>
      </c>
      <c r="M24" s="83">
        <f>+I24+K24</f>
        <v>5041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>'[11]5.a'!D26</f>
        <v>40</v>
      </c>
      <c r="I25" s="76">
        <f>+I26+I29</f>
        <v>40</v>
      </c>
      <c r="J25" s="75">
        <f>+J26+J29</f>
        <v>0</v>
      </c>
      <c r="K25" s="76">
        <f>+K26+K29</f>
        <v>0</v>
      </c>
      <c r="L25" s="75">
        <f>+L26+L29</f>
        <v>40</v>
      </c>
      <c r="M25" s="77">
        <f>+M26+M29</f>
        <v>40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1">+H27+H28</f>
        <v>0</v>
      </c>
      <c r="I26" s="79">
        <f t="shared" si="11"/>
        <v>0</v>
      </c>
      <c r="J26" s="78">
        <f t="shared" si="11"/>
        <v>0</v>
      </c>
      <c r="K26" s="79">
        <f t="shared" si="11"/>
        <v>0</v>
      </c>
      <c r="L26" s="78">
        <f t="shared" si="11"/>
        <v>0</v>
      </c>
      <c r="M26" s="80">
        <f t="shared" si="11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/>
      <c r="I27" s="82"/>
      <c r="J27" s="81"/>
      <c r="K27" s="82"/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/>
      <c r="I28" s="82"/>
      <c r="J28" s="81"/>
      <c r="K28" s="82"/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2">+H30+H31</f>
        <v>40</v>
      </c>
      <c r="I29" s="79">
        <f t="shared" si="12"/>
        <v>40</v>
      </c>
      <c r="J29" s="78">
        <f t="shared" si="12"/>
        <v>0</v>
      </c>
      <c r="K29" s="79">
        <f t="shared" si="12"/>
        <v>0</v>
      </c>
      <c r="L29" s="78">
        <f t="shared" si="12"/>
        <v>40</v>
      </c>
      <c r="M29" s="80">
        <f t="shared" si="12"/>
        <v>40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v>40</v>
      </c>
      <c r="I30" s="81">
        <v>40</v>
      </c>
      <c r="J30" s="81"/>
      <c r="K30" s="82"/>
      <c r="L30" s="81">
        <f>+H30+J30</f>
        <v>40</v>
      </c>
      <c r="M30" s="83">
        <f>+I30+K30</f>
        <v>40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/>
      <c r="I31" s="82"/>
      <c r="J31" s="81"/>
      <c r="K31" s="82"/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3">+H33+H34</f>
        <v>667</v>
      </c>
      <c r="I32" s="73">
        <f t="shared" si="13"/>
        <v>667</v>
      </c>
      <c r="J32" s="72">
        <f t="shared" si="13"/>
        <v>0</v>
      </c>
      <c r="K32" s="73">
        <f t="shared" si="13"/>
        <v>0</v>
      </c>
      <c r="L32" s="72">
        <f t="shared" si="13"/>
        <v>667</v>
      </c>
      <c r="M32" s="74">
        <f t="shared" si="13"/>
        <v>667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'[11]5.a'!D29</f>
        <v>667</v>
      </c>
      <c r="I33" s="81">
        <f>'[11]5.a'!E29</f>
        <v>667</v>
      </c>
      <c r="J33" s="81"/>
      <c r="K33" s="82"/>
      <c r="L33" s="81">
        <f>+H33+J33</f>
        <v>667</v>
      </c>
      <c r="M33" s="83">
        <f>+I33+K33</f>
        <v>667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/>
      <c r="I34" s="85"/>
      <c r="J34" s="84"/>
      <c r="K34" s="85"/>
      <c r="L34" s="84">
        <f>+H34+J34</f>
        <v>0</v>
      </c>
      <c r="M34" s="86">
        <f>+I34+K34</f>
        <v>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4">+H37+H42</f>
        <v>95622</v>
      </c>
      <c r="I36" s="70">
        <f t="shared" si="14"/>
        <v>95399</v>
      </c>
      <c r="J36" s="69">
        <f t="shared" si="14"/>
        <v>1862</v>
      </c>
      <c r="K36" s="70">
        <f t="shared" si="14"/>
        <v>1862</v>
      </c>
      <c r="L36" s="69">
        <f t="shared" si="14"/>
        <v>97484</v>
      </c>
      <c r="M36" s="71">
        <f t="shared" si="14"/>
        <v>97261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5">G36+1</f>
        <v>31</v>
      </c>
      <c r="H37" s="78">
        <f t="shared" ref="H37:M37" si="16">+H38+H39+H40+H41</f>
        <v>85992</v>
      </c>
      <c r="I37" s="79">
        <f t="shared" si="16"/>
        <v>85992</v>
      </c>
      <c r="J37" s="78">
        <f t="shared" si="16"/>
        <v>1554</v>
      </c>
      <c r="K37" s="79">
        <f t="shared" si="16"/>
        <v>1554</v>
      </c>
      <c r="L37" s="78">
        <f t="shared" si="16"/>
        <v>87546</v>
      </c>
      <c r="M37" s="80">
        <f t="shared" si="16"/>
        <v>87546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5"/>
        <v>32</v>
      </c>
      <c r="H38" s="81">
        <f t="shared" ref="H38:M38" si="17">+H10+H13</f>
        <v>84970</v>
      </c>
      <c r="I38" s="82">
        <f t="shared" si="17"/>
        <v>84970</v>
      </c>
      <c r="J38" s="81">
        <f t="shared" si="17"/>
        <v>1554</v>
      </c>
      <c r="K38" s="82">
        <f t="shared" si="17"/>
        <v>1554</v>
      </c>
      <c r="L38" s="81">
        <f t="shared" si="17"/>
        <v>86524</v>
      </c>
      <c r="M38" s="83">
        <f t="shared" si="17"/>
        <v>86524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5"/>
        <v>33</v>
      </c>
      <c r="H39" s="81">
        <f t="shared" ref="H39:M39" si="18">+H20+H23</f>
        <v>315</v>
      </c>
      <c r="I39" s="82">
        <f t="shared" si="18"/>
        <v>315</v>
      </c>
      <c r="J39" s="81">
        <f t="shared" si="18"/>
        <v>0</v>
      </c>
      <c r="K39" s="82">
        <f t="shared" si="18"/>
        <v>0</v>
      </c>
      <c r="L39" s="81">
        <f t="shared" si="18"/>
        <v>315</v>
      </c>
      <c r="M39" s="83">
        <f t="shared" si="18"/>
        <v>315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5"/>
        <v>34</v>
      </c>
      <c r="H40" s="81">
        <f t="shared" ref="H40:M40" si="19">+H27+H30</f>
        <v>40</v>
      </c>
      <c r="I40" s="82">
        <f t="shared" si="19"/>
        <v>40</v>
      </c>
      <c r="J40" s="81">
        <f t="shared" si="19"/>
        <v>0</v>
      </c>
      <c r="K40" s="82">
        <f t="shared" si="19"/>
        <v>0</v>
      </c>
      <c r="L40" s="81">
        <f t="shared" si="19"/>
        <v>40</v>
      </c>
      <c r="M40" s="83">
        <f t="shared" si="19"/>
        <v>40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5"/>
        <v>35</v>
      </c>
      <c r="H41" s="81">
        <f t="shared" ref="H41:M41" si="20">+H33</f>
        <v>667</v>
      </c>
      <c r="I41" s="82">
        <f t="shared" si="20"/>
        <v>667</v>
      </c>
      <c r="J41" s="81">
        <f t="shared" si="20"/>
        <v>0</v>
      </c>
      <c r="K41" s="82">
        <f t="shared" si="20"/>
        <v>0</v>
      </c>
      <c r="L41" s="81">
        <f t="shared" si="20"/>
        <v>667</v>
      </c>
      <c r="M41" s="83">
        <f t="shared" si="20"/>
        <v>667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5"/>
        <v>36</v>
      </c>
      <c r="H42" s="78">
        <f t="shared" ref="H42:M42" si="21">+H43+H44+H45+H46</f>
        <v>9630</v>
      </c>
      <c r="I42" s="79">
        <f t="shared" si="21"/>
        <v>9407</v>
      </c>
      <c r="J42" s="78">
        <f t="shared" si="21"/>
        <v>308</v>
      </c>
      <c r="K42" s="79">
        <f t="shared" si="21"/>
        <v>308</v>
      </c>
      <c r="L42" s="78">
        <f t="shared" si="21"/>
        <v>9938</v>
      </c>
      <c r="M42" s="80">
        <f t="shared" si="21"/>
        <v>9715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5"/>
        <v>37</v>
      </c>
      <c r="H43" s="81">
        <f t="shared" ref="H43:M43" si="22">+H11+H17</f>
        <v>4366</v>
      </c>
      <c r="I43" s="82">
        <f t="shared" si="22"/>
        <v>4366</v>
      </c>
      <c r="J43" s="81">
        <f t="shared" si="22"/>
        <v>308</v>
      </c>
      <c r="K43" s="82">
        <f t="shared" si="22"/>
        <v>308</v>
      </c>
      <c r="L43" s="81">
        <f t="shared" si="22"/>
        <v>4674</v>
      </c>
      <c r="M43" s="83">
        <f t="shared" si="22"/>
        <v>4674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5"/>
        <v>38</v>
      </c>
      <c r="H44" s="81">
        <f t="shared" ref="H44:M44" si="23">+H21+H24</f>
        <v>5264</v>
      </c>
      <c r="I44" s="82">
        <f t="shared" si="23"/>
        <v>5041</v>
      </c>
      <c r="J44" s="81">
        <f t="shared" si="23"/>
        <v>0</v>
      </c>
      <c r="K44" s="82">
        <f t="shared" si="23"/>
        <v>0</v>
      </c>
      <c r="L44" s="81">
        <f t="shared" si="23"/>
        <v>5264</v>
      </c>
      <c r="M44" s="83">
        <f t="shared" si="23"/>
        <v>5041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5"/>
        <v>39</v>
      </c>
      <c r="H45" s="81">
        <f t="shared" ref="H45:M45" si="24">+H28+H31</f>
        <v>0</v>
      </c>
      <c r="I45" s="82">
        <f t="shared" si="24"/>
        <v>0</v>
      </c>
      <c r="J45" s="81">
        <f t="shared" si="24"/>
        <v>0</v>
      </c>
      <c r="K45" s="82">
        <f t="shared" si="24"/>
        <v>0</v>
      </c>
      <c r="L45" s="81">
        <f t="shared" si="24"/>
        <v>0</v>
      </c>
      <c r="M45" s="83">
        <f t="shared" si="24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5"/>
        <v>40</v>
      </c>
      <c r="H46" s="81">
        <f t="shared" ref="H46:M46" si="25">+H34</f>
        <v>0</v>
      </c>
      <c r="I46" s="82">
        <f t="shared" si="25"/>
        <v>0</v>
      </c>
      <c r="J46" s="81">
        <f t="shared" si="25"/>
        <v>0</v>
      </c>
      <c r="K46" s="82">
        <f t="shared" si="25"/>
        <v>0</v>
      </c>
      <c r="L46" s="81">
        <f t="shared" si="25"/>
        <v>0</v>
      </c>
      <c r="M46" s="83">
        <f t="shared" si="25"/>
        <v>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5"/>
        <v>41</v>
      </c>
      <c r="H47" s="87">
        <f t="shared" ref="H47:M47" si="26">+H48+H52</f>
        <v>95622</v>
      </c>
      <c r="I47" s="88">
        <f t="shared" si="26"/>
        <v>95399</v>
      </c>
      <c r="J47" s="87">
        <f t="shared" si="26"/>
        <v>1862</v>
      </c>
      <c r="K47" s="88">
        <f t="shared" si="26"/>
        <v>1862</v>
      </c>
      <c r="L47" s="87">
        <f t="shared" si="26"/>
        <v>97484</v>
      </c>
      <c r="M47" s="89">
        <f t="shared" si="26"/>
        <v>97261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5"/>
        <v>42</v>
      </c>
      <c r="H48" s="78">
        <f t="shared" ref="H48:M48" si="27">+H49+H50+H51</f>
        <v>85992</v>
      </c>
      <c r="I48" s="79">
        <f t="shared" si="27"/>
        <v>85992</v>
      </c>
      <c r="J48" s="78">
        <f t="shared" si="27"/>
        <v>1554</v>
      </c>
      <c r="K48" s="79">
        <f t="shared" si="27"/>
        <v>1554</v>
      </c>
      <c r="L48" s="78">
        <f t="shared" si="27"/>
        <v>87546</v>
      </c>
      <c r="M48" s="80">
        <f t="shared" si="27"/>
        <v>87546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5"/>
        <v>43</v>
      </c>
      <c r="H49" s="81">
        <f t="shared" ref="H49:M49" si="28">+H10+H20+H27</f>
        <v>0</v>
      </c>
      <c r="I49" s="82">
        <f t="shared" si="28"/>
        <v>0</v>
      </c>
      <c r="J49" s="81">
        <f t="shared" si="28"/>
        <v>0</v>
      </c>
      <c r="K49" s="82">
        <f t="shared" si="28"/>
        <v>0</v>
      </c>
      <c r="L49" s="81">
        <f t="shared" si="28"/>
        <v>0</v>
      </c>
      <c r="M49" s="83">
        <f t="shared" si="28"/>
        <v>0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5"/>
        <v>44</v>
      </c>
      <c r="H50" s="81">
        <f t="shared" ref="H50:M50" si="29">+H13+H23+H30</f>
        <v>85325</v>
      </c>
      <c r="I50" s="82">
        <f t="shared" si="29"/>
        <v>85325</v>
      </c>
      <c r="J50" s="81">
        <f t="shared" si="29"/>
        <v>1554</v>
      </c>
      <c r="K50" s="82">
        <f t="shared" si="29"/>
        <v>1554</v>
      </c>
      <c r="L50" s="81">
        <f t="shared" si="29"/>
        <v>86879</v>
      </c>
      <c r="M50" s="83">
        <f t="shared" si="29"/>
        <v>86879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5"/>
        <v>45</v>
      </c>
      <c r="H51" s="81">
        <f t="shared" ref="H51:M51" si="30">+H33</f>
        <v>667</v>
      </c>
      <c r="I51" s="82">
        <f t="shared" si="30"/>
        <v>667</v>
      </c>
      <c r="J51" s="81">
        <f t="shared" si="30"/>
        <v>0</v>
      </c>
      <c r="K51" s="82">
        <f t="shared" si="30"/>
        <v>0</v>
      </c>
      <c r="L51" s="81">
        <f t="shared" si="30"/>
        <v>667</v>
      </c>
      <c r="M51" s="83">
        <f t="shared" si="30"/>
        <v>667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5"/>
        <v>46</v>
      </c>
      <c r="H52" s="78">
        <f t="shared" ref="H52:M52" si="31">+H53+H54+H55</f>
        <v>9630</v>
      </c>
      <c r="I52" s="79">
        <f t="shared" si="31"/>
        <v>9407</v>
      </c>
      <c r="J52" s="78">
        <f t="shared" si="31"/>
        <v>308</v>
      </c>
      <c r="K52" s="79">
        <f t="shared" si="31"/>
        <v>308</v>
      </c>
      <c r="L52" s="78">
        <f t="shared" si="31"/>
        <v>9938</v>
      </c>
      <c r="M52" s="80">
        <f t="shared" si="31"/>
        <v>9715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5"/>
        <v>47</v>
      </c>
      <c r="H53" s="81">
        <f t="shared" ref="H53:M53" si="32">+H11+H21+H28</f>
        <v>0</v>
      </c>
      <c r="I53" s="82">
        <f t="shared" si="32"/>
        <v>0</v>
      </c>
      <c r="J53" s="81">
        <f t="shared" si="32"/>
        <v>0</v>
      </c>
      <c r="K53" s="82">
        <f t="shared" si="32"/>
        <v>0</v>
      </c>
      <c r="L53" s="81">
        <f t="shared" si="32"/>
        <v>0</v>
      </c>
      <c r="M53" s="83">
        <f t="shared" si="32"/>
        <v>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5"/>
        <v>48</v>
      </c>
      <c r="H54" s="81">
        <f t="shared" ref="H54:M54" si="33">+H17+H24+H31</f>
        <v>9630</v>
      </c>
      <c r="I54" s="82">
        <f t="shared" si="33"/>
        <v>9407</v>
      </c>
      <c r="J54" s="81">
        <f t="shared" si="33"/>
        <v>308</v>
      </c>
      <c r="K54" s="82">
        <f t="shared" si="33"/>
        <v>308</v>
      </c>
      <c r="L54" s="81">
        <f t="shared" si="33"/>
        <v>9938</v>
      </c>
      <c r="M54" s="83">
        <f t="shared" si="33"/>
        <v>9715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5"/>
        <v>49</v>
      </c>
      <c r="H55" s="84">
        <f t="shared" ref="H55:M55" si="34">+H34</f>
        <v>0</v>
      </c>
      <c r="I55" s="85">
        <f t="shared" si="34"/>
        <v>0</v>
      </c>
      <c r="J55" s="84">
        <f t="shared" si="34"/>
        <v>0</v>
      </c>
      <c r="K55" s="85">
        <f t="shared" si="34"/>
        <v>0</v>
      </c>
      <c r="L55" s="84">
        <f t="shared" si="34"/>
        <v>0</v>
      </c>
      <c r="M55" s="86">
        <f t="shared" si="34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134670</v>
      </c>
      <c r="I6" s="70">
        <f t="shared" si="0"/>
        <v>134670</v>
      </c>
      <c r="J6" s="69">
        <f t="shared" si="0"/>
        <v>500</v>
      </c>
      <c r="K6" s="70">
        <f t="shared" si="0"/>
        <v>500</v>
      </c>
      <c r="L6" s="69">
        <f t="shared" si="0"/>
        <v>135170</v>
      </c>
      <c r="M6" s="71">
        <f t="shared" si="0"/>
        <v>135170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132320</v>
      </c>
      <c r="I7" s="73">
        <f t="shared" si="1"/>
        <v>132320</v>
      </c>
      <c r="J7" s="72">
        <f t="shared" si="1"/>
        <v>500</v>
      </c>
      <c r="K7" s="73">
        <f t="shared" si="1"/>
        <v>500</v>
      </c>
      <c r="L7" s="72">
        <f t="shared" si="1"/>
        <v>132820</v>
      </c>
      <c r="M7" s="74">
        <f t="shared" si="1"/>
        <v>132820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130493</v>
      </c>
      <c r="I8" s="76">
        <f t="shared" si="3"/>
        <v>130493</v>
      </c>
      <c r="J8" s="75">
        <f t="shared" si="3"/>
        <v>500</v>
      </c>
      <c r="K8" s="76">
        <f t="shared" si="3"/>
        <v>500</v>
      </c>
      <c r="L8" s="75">
        <f t="shared" si="3"/>
        <v>130993</v>
      </c>
      <c r="M8" s="77">
        <f t="shared" si="3"/>
        <v>130993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1446</v>
      </c>
      <c r="I9" s="79">
        <f t="shared" si="4"/>
        <v>1446</v>
      </c>
      <c r="J9" s="78">
        <f t="shared" si="4"/>
        <v>0</v>
      </c>
      <c r="K9" s="79">
        <f t="shared" si="4"/>
        <v>0</v>
      </c>
      <c r="L9" s="78">
        <f t="shared" si="4"/>
        <v>1446</v>
      </c>
      <c r="M9" s="80">
        <f t="shared" si="4"/>
        <v>1446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'[12]5.d'!G7</f>
        <v>1446</v>
      </c>
      <c r="I10" s="82">
        <f>'[12]5.d'!H7</f>
        <v>1446</v>
      </c>
      <c r="J10" s="81"/>
      <c r="K10" s="82"/>
      <c r="L10" s="81">
        <f>+H10+J10</f>
        <v>1446</v>
      </c>
      <c r="M10" s="83">
        <f>+I10+K10</f>
        <v>1446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/>
      <c r="I11" s="82"/>
      <c r="J11" s="81"/>
      <c r="K11" s="82"/>
      <c r="L11" s="81">
        <f>+H11+J11</f>
        <v>0</v>
      </c>
      <c r="M11" s="83">
        <f>+I11+K11</f>
        <v>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129047</v>
      </c>
      <c r="I12" s="79">
        <f t="shared" si="5"/>
        <v>129047</v>
      </c>
      <c r="J12" s="78">
        <f t="shared" si="5"/>
        <v>500</v>
      </c>
      <c r="K12" s="79">
        <f t="shared" si="5"/>
        <v>500</v>
      </c>
      <c r="L12" s="78">
        <f t="shared" si="5"/>
        <v>129547</v>
      </c>
      <c r="M12" s="80">
        <f t="shared" si="5"/>
        <v>129547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122304</v>
      </c>
      <c r="I13" s="82">
        <f t="shared" si="6"/>
        <v>122304</v>
      </c>
      <c r="J13" s="81">
        <f t="shared" si="6"/>
        <v>500</v>
      </c>
      <c r="K13" s="82">
        <f t="shared" si="6"/>
        <v>500</v>
      </c>
      <c r="L13" s="81">
        <f t="shared" si="6"/>
        <v>122804</v>
      </c>
      <c r="M13" s="83">
        <f t="shared" si="6"/>
        <v>122804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'[12]5.a'!D8</f>
        <v>120494</v>
      </c>
      <c r="I14" s="82">
        <f>'[12]5.a'!E8</f>
        <v>120494</v>
      </c>
      <c r="J14" s="81">
        <f>'[12]5.a'!F8</f>
        <v>320</v>
      </c>
      <c r="K14" s="82">
        <f>'[12]5.a'!G8</f>
        <v>320</v>
      </c>
      <c r="L14" s="81">
        <f t="shared" ref="L14:M17" si="7">+H14+J14</f>
        <v>120814</v>
      </c>
      <c r="M14" s="83">
        <f t="shared" si="7"/>
        <v>120814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/>
      <c r="I15" s="82"/>
      <c r="J15" s="81"/>
      <c r="K15" s="82"/>
      <c r="L15" s="81">
        <f t="shared" si="7"/>
        <v>0</v>
      </c>
      <c r="M15" s="83">
        <f t="shared" si="7"/>
        <v>0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'[12]5.a'!D17</f>
        <v>1810</v>
      </c>
      <c r="I16" s="82">
        <f>'[12]5.a'!E17</f>
        <v>1810</v>
      </c>
      <c r="J16" s="81">
        <f>'[12]5.a'!F17</f>
        <v>180</v>
      </c>
      <c r="K16" s="82">
        <f>'[12]5.a'!G17</f>
        <v>180</v>
      </c>
      <c r="L16" s="81">
        <f t="shared" si="7"/>
        <v>1990</v>
      </c>
      <c r="M16" s="83">
        <f t="shared" si="7"/>
        <v>1990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'[12]5b'!C7</f>
        <v>6743</v>
      </c>
      <c r="I17" s="82">
        <f>'[12]5b'!D7</f>
        <v>6743</v>
      </c>
      <c r="J17" s="81"/>
      <c r="K17" s="82"/>
      <c r="L17" s="81">
        <f t="shared" si="7"/>
        <v>6743</v>
      </c>
      <c r="M17" s="83">
        <f t="shared" si="7"/>
        <v>6743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1647</v>
      </c>
      <c r="I18" s="76">
        <f t="shared" si="8"/>
        <v>1647</v>
      </c>
      <c r="J18" s="75">
        <f t="shared" si="8"/>
        <v>0</v>
      </c>
      <c r="K18" s="76">
        <f t="shared" si="8"/>
        <v>0</v>
      </c>
      <c r="L18" s="75">
        <f t="shared" si="8"/>
        <v>1647</v>
      </c>
      <c r="M18" s="77">
        <f t="shared" si="8"/>
        <v>1647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/>
      <c r="I20" s="82"/>
      <c r="J20" s="81"/>
      <c r="K20" s="82"/>
      <c r="L20" s="81">
        <f>+H20+J20</f>
        <v>0</v>
      </c>
      <c r="M20" s="83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/>
      <c r="I21" s="82"/>
      <c r="J21" s="81"/>
      <c r="K21" s="82"/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1647</v>
      </c>
      <c r="I22" s="79">
        <f t="shared" si="10"/>
        <v>1647</v>
      </c>
      <c r="J22" s="78">
        <f t="shared" si="10"/>
        <v>0</v>
      </c>
      <c r="K22" s="79">
        <f t="shared" si="10"/>
        <v>0</v>
      </c>
      <c r="L22" s="78">
        <f t="shared" si="10"/>
        <v>1647</v>
      </c>
      <c r="M22" s="80">
        <f t="shared" si="10"/>
        <v>1647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'[12]5.a'!D23</f>
        <v>350</v>
      </c>
      <c r="I23" s="82">
        <f>'[12]5.a'!E23</f>
        <v>350</v>
      </c>
      <c r="J23" s="81"/>
      <c r="K23" s="82"/>
      <c r="L23" s="81">
        <f>+H23+J23</f>
        <v>350</v>
      </c>
      <c r="M23" s="83">
        <f>+I23+K23</f>
        <v>350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'[12]5b'!C24</f>
        <v>1297</v>
      </c>
      <c r="I24" s="82">
        <f>'[12]5b'!D24</f>
        <v>1297</v>
      </c>
      <c r="J24" s="81"/>
      <c r="K24" s="82"/>
      <c r="L24" s="81">
        <f>+H24+J24</f>
        <v>1297</v>
      </c>
      <c r="M24" s="83">
        <f>+I24+K24</f>
        <v>1297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180</v>
      </c>
      <c r="I25" s="76">
        <f t="shared" si="11"/>
        <v>180</v>
      </c>
      <c r="J25" s="75">
        <f t="shared" si="11"/>
        <v>0</v>
      </c>
      <c r="K25" s="76">
        <f t="shared" si="11"/>
        <v>0</v>
      </c>
      <c r="L25" s="75">
        <f t="shared" si="11"/>
        <v>180</v>
      </c>
      <c r="M25" s="77">
        <f t="shared" si="11"/>
        <v>180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/>
      <c r="I27" s="82"/>
      <c r="J27" s="81"/>
      <c r="K27" s="82"/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/>
      <c r="I28" s="82"/>
      <c r="J28" s="81"/>
      <c r="K28" s="82"/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180</v>
      </c>
      <c r="I29" s="79">
        <f t="shared" si="13"/>
        <v>180</v>
      </c>
      <c r="J29" s="78">
        <f t="shared" si="13"/>
        <v>0</v>
      </c>
      <c r="K29" s="79">
        <f t="shared" si="13"/>
        <v>0</v>
      </c>
      <c r="L29" s="78">
        <f t="shared" si="13"/>
        <v>180</v>
      </c>
      <c r="M29" s="80">
        <f t="shared" si="13"/>
        <v>180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'[12]5.a'!D26</f>
        <v>180</v>
      </c>
      <c r="I30" s="82">
        <f>'[12]5.a'!E26</f>
        <v>180</v>
      </c>
      <c r="J30" s="81"/>
      <c r="K30" s="82"/>
      <c r="L30" s="81">
        <f>+H30+J30</f>
        <v>180</v>
      </c>
      <c r="M30" s="83">
        <f>+I30+K30</f>
        <v>180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/>
      <c r="I31" s="82"/>
      <c r="J31" s="81"/>
      <c r="K31" s="82"/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2350</v>
      </c>
      <c r="I32" s="73">
        <f t="shared" si="14"/>
        <v>2350</v>
      </c>
      <c r="J32" s="72">
        <f t="shared" si="14"/>
        <v>0</v>
      </c>
      <c r="K32" s="73">
        <f t="shared" si="14"/>
        <v>0</v>
      </c>
      <c r="L32" s="72">
        <f t="shared" si="14"/>
        <v>2350</v>
      </c>
      <c r="M32" s="74">
        <f t="shared" si="14"/>
        <v>2350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'[12]5.a'!D29</f>
        <v>2350</v>
      </c>
      <c r="I33" s="82">
        <f>'[12]5.a'!E29</f>
        <v>2350</v>
      </c>
      <c r="J33" s="81"/>
      <c r="K33" s="82"/>
      <c r="L33" s="81">
        <f>+H33+J33</f>
        <v>2350</v>
      </c>
      <c r="M33" s="83">
        <f>+I33+K33</f>
        <v>2350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/>
      <c r="I34" s="85"/>
      <c r="J34" s="84"/>
      <c r="K34" s="85"/>
      <c r="L34" s="84">
        <f>+H34+J34</f>
        <v>0</v>
      </c>
      <c r="M34" s="86">
        <f>+I34+K34</f>
        <v>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134670</v>
      </c>
      <c r="I36" s="70">
        <f t="shared" si="15"/>
        <v>134670</v>
      </c>
      <c r="J36" s="69">
        <f t="shared" si="15"/>
        <v>500</v>
      </c>
      <c r="K36" s="70">
        <f t="shared" si="15"/>
        <v>500</v>
      </c>
      <c r="L36" s="69">
        <f t="shared" si="15"/>
        <v>135170</v>
      </c>
      <c r="M36" s="71">
        <f t="shared" si="15"/>
        <v>135170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126630</v>
      </c>
      <c r="I37" s="79">
        <f t="shared" si="17"/>
        <v>126630</v>
      </c>
      <c r="J37" s="78">
        <f t="shared" si="17"/>
        <v>500</v>
      </c>
      <c r="K37" s="79">
        <f t="shared" si="17"/>
        <v>500</v>
      </c>
      <c r="L37" s="78">
        <f t="shared" si="17"/>
        <v>127130</v>
      </c>
      <c r="M37" s="80">
        <f t="shared" si="17"/>
        <v>127130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123750</v>
      </c>
      <c r="I38" s="82">
        <f t="shared" si="18"/>
        <v>123750</v>
      </c>
      <c r="J38" s="81">
        <f t="shared" si="18"/>
        <v>500</v>
      </c>
      <c r="K38" s="82">
        <f t="shared" si="18"/>
        <v>500</v>
      </c>
      <c r="L38" s="81">
        <f t="shared" si="18"/>
        <v>124250</v>
      </c>
      <c r="M38" s="83">
        <f t="shared" si="18"/>
        <v>124250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350</v>
      </c>
      <c r="I39" s="82">
        <f t="shared" si="19"/>
        <v>350</v>
      </c>
      <c r="J39" s="81">
        <f t="shared" si="19"/>
        <v>0</v>
      </c>
      <c r="K39" s="82">
        <f t="shared" si="19"/>
        <v>0</v>
      </c>
      <c r="L39" s="81">
        <f t="shared" si="19"/>
        <v>350</v>
      </c>
      <c r="M39" s="83">
        <f t="shared" si="19"/>
        <v>350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180</v>
      </c>
      <c r="I40" s="82">
        <f t="shared" si="20"/>
        <v>180</v>
      </c>
      <c r="J40" s="81">
        <f t="shared" si="20"/>
        <v>0</v>
      </c>
      <c r="K40" s="82">
        <f t="shared" si="20"/>
        <v>0</v>
      </c>
      <c r="L40" s="81">
        <f t="shared" si="20"/>
        <v>180</v>
      </c>
      <c r="M40" s="83">
        <f t="shared" si="20"/>
        <v>180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2350</v>
      </c>
      <c r="I41" s="82">
        <f t="shared" si="21"/>
        <v>2350</v>
      </c>
      <c r="J41" s="81">
        <f t="shared" si="21"/>
        <v>0</v>
      </c>
      <c r="K41" s="82">
        <f t="shared" si="21"/>
        <v>0</v>
      </c>
      <c r="L41" s="81">
        <f t="shared" si="21"/>
        <v>2350</v>
      </c>
      <c r="M41" s="83">
        <f t="shared" si="21"/>
        <v>2350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8040</v>
      </c>
      <c r="I42" s="79">
        <f t="shared" si="22"/>
        <v>8040</v>
      </c>
      <c r="J42" s="78">
        <f t="shared" si="22"/>
        <v>0</v>
      </c>
      <c r="K42" s="79">
        <f t="shared" si="22"/>
        <v>0</v>
      </c>
      <c r="L42" s="78">
        <f t="shared" si="22"/>
        <v>8040</v>
      </c>
      <c r="M42" s="80">
        <f t="shared" si="22"/>
        <v>8040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6743</v>
      </c>
      <c r="I43" s="82">
        <f t="shared" si="23"/>
        <v>6743</v>
      </c>
      <c r="J43" s="81">
        <f t="shared" si="23"/>
        <v>0</v>
      </c>
      <c r="K43" s="82">
        <f t="shared" si="23"/>
        <v>0</v>
      </c>
      <c r="L43" s="81">
        <f t="shared" si="23"/>
        <v>6743</v>
      </c>
      <c r="M43" s="83">
        <f t="shared" si="23"/>
        <v>6743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1297</v>
      </c>
      <c r="I44" s="82">
        <f t="shared" si="24"/>
        <v>1297</v>
      </c>
      <c r="J44" s="81">
        <f t="shared" si="24"/>
        <v>0</v>
      </c>
      <c r="K44" s="82">
        <f t="shared" si="24"/>
        <v>0</v>
      </c>
      <c r="L44" s="81">
        <f t="shared" si="24"/>
        <v>1297</v>
      </c>
      <c r="M44" s="83">
        <f t="shared" si="24"/>
        <v>1297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0</v>
      </c>
      <c r="I46" s="82">
        <f t="shared" si="26"/>
        <v>0</v>
      </c>
      <c r="J46" s="81">
        <f t="shared" si="26"/>
        <v>0</v>
      </c>
      <c r="K46" s="82">
        <f t="shared" si="26"/>
        <v>0</v>
      </c>
      <c r="L46" s="81">
        <f t="shared" si="26"/>
        <v>0</v>
      </c>
      <c r="M46" s="83">
        <f t="shared" si="26"/>
        <v>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134670</v>
      </c>
      <c r="I47" s="88">
        <f t="shared" si="27"/>
        <v>134670</v>
      </c>
      <c r="J47" s="87">
        <f t="shared" si="27"/>
        <v>500</v>
      </c>
      <c r="K47" s="88">
        <f t="shared" si="27"/>
        <v>500</v>
      </c>
      <c r="L47" s="87">
        <f t="shared" si="27"/>
        <v>135170</v>
      </c>
      <c r="M47" s="89">
        <f t="shared" si="27"/>
        <v>135170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126630</v>
      </c>
      <c r="I48" s="79">
        <f t="shared" si="28"/>
        <v>126630</v>
      </c>
      <c r="J48" s="78">
        <f t="shared" si="28"/>
        <v>500</v>
      </c>
      <c r="K48" s="79">
        <f t="shared" si="28"/>
        <v>500</v>
      </c>
      <c r="L48" s="78">
        <f t="shared" si="28"/>
        <v>127130</v>
      </c>
      <c r="M48" s="80">
        <f t="shared" si="28"/>
        <v>127130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1446</v>
      </c>
      <c r="I49" s="82">
        <f t="shared" si="29"/>
        <v>1446</v>
      </c>
      <c r="J49" s="81">
        <f t="shared" si="29"/>
        <v>0</v>
      </c>
      <c r="K49" s="82">
        <f t="shared" si="29"/>
        <v>0</v>
      </c>
      <c r="L49" s="81">
        <f t="shared" si="29"/>
        <v>1446</v>
      </c>
      <c r="M49" s="83">
        <f t="shared" si="29"/>
        <v>1446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122834</v>
      </c>
      <c r="I50" s="82">
        <f t="shared" si="30"/>
        <v>122834</v>
      </c>
      <c r="J50" s="81">
        <f t="shared" si="30"/>
        <v>500</v>
      </c>
      <c r="K50" s="82">
        <f t="shared" si="30"/>
        <v>500</v>
      </c>
      <c r="L50" s="81">
        <f t="shared" si="30"/>
        <v>123334</v>
      </c>
      <c r="M50" s="83">
        <f t="shared" si="30"/>
        <v>123334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2350</v>
      </c>
      <c r="I51" s="82">
        <f t="shared" si="31"/>
        <v>2350</v>
      </c>
      <c r="J51" s="81">
        <f t="shared" si="31"/>
        <v>0</v>
      </c>
      <c r="K51" s="82">
        <f t="shared" si="31"/>
        <v>0</v>
      </c>
      <c r="L51" s="81">
        <f t="shared" si="31"/>
        <v>2350</v>
      </c>
      <c r="M51" s="83">
        <f t="shared" si="31"/>
        <v>2350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8040</v>
      </c>
      <c r="I52" s="79">
        <f t="shared" si="32"/>
        <v>8040</v>
      </c>
      <c r="J52" s="78">
        <f t="shared" si="32"/>
        <v>0</v>
      </c>
      <c r="K52" s="79">
        <f t="shared" si="32"/>
        <v>0</v>
      </c>
      <c r="L52" s="78">
        <f t="shared" si="32"/>
        <v>8040</v>
      </c>
      <c r="M52" s="80">
        <f t="shared" si="32"/>
        <v>8040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0</v>
      </c>
      <c r="I53" s="82">
        <f t="shared" si="33"/>
        <v>0</v>
      </c>
      <c r="J53" s="81">
        <f t="shared" si="33"/>
        <v>0</v>
      </c>
      <c r="K53" s="82">
        <f t="shared" si="33"/>
        <v>0</v>
      </c>
      <c r="L53" s="81">
        <f t="shared" si="33"/>
        <v>0</v>
      </c>
      <c r="M53" s="83">
        <f t="shared" si="33"/>
        <v>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8040</v>
      </c>
      <c r="I54" s="82">
        <f t="shared" si="34"/>
        <v>8040</v>
      </c>
      <c r="J54" s="81">
        <f t="shared" si="34"/>
        <v>0</v>
      </c>
      <c r="K54" s="82">
        <f t="shared" si="34"/>
        <v>0</v>
      </c>
      <c r="L54" s="81">
        <f t="shared" si="34"/>
        <v>8040</v>
      </c>
      <c r="M54" s="83">
        <f t="shared" si="34"/>
        <v>8040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0</v>
      </c>
      <c r="I55" s="85">
        <f t="shared" si="35"/>
        <v>0</v>
      </c>
      <c r="J55" s="84">
        <f t="shared" si="35"/>
        <v>0</v>
      </c>
      <c r="K55" s="85">
        <f t="shared" si="35"/>
        <v>0</v>
      </c>
      <c r="L55" s="84">
        <f t="shared" si="35"/>
        <v>0</v>
      </c>
      <c r="M55" s="86">
        <f t="shared" si="35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537">
        <f t="shared" ref="H6:M6" si="0">+H7+H32</f>
        <v>213618.91999999995</v>
      </c>
      <c r="I6" s="538">
        <f t="shared" si="0"/>
        <v>203935.79999999996</v>
      </c>
      <c r="J6" s="537">
        <f t="shared" si="0"/>
        <v>35323.19</v>
      </c>
      <c r="K6" s="538">
        <f t="shared" si="0"/>
        <v>17272.440000000002</v>
      </c>
      <c r="L6" s="537">
        <f t="shared" si="0"/>
        <v>248942.10999999996</v>
      </c>
      <c r="M6" s="539">
        <f t="shared" si="0"/>
        <v>221208.23999999996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540">
        <f t="shared" ref="H7:M7" si="1">+H8+H18+H25</f>
        <v>213329.42999999996</v>
      </c>
      <c r="I7" s="541">
        <f t="shared" si="1"/>
        <v>203646.30999999997</v>
      </c>
      <c r="J7" s="540">
        <f t="shared" si="1"/>
        <v>35323.19</v>
      </c>
      <c r="K7" s="541">
        <f t="shared" si="1"/>
        <v>17272.440000000002</v>
      </c>
      <c r="L7" s="540">
        <f t="shared" si="1"/>
        <v>248652.61999999997</v>
      </c>
      <c r="M7" s="542">
        <f t="shared" si="1"/>
        <v>220918.74999999997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543">
        <f t="shared" ref="H8:M8" si="3">+H9+H12</f>
        <v>210852.42999999996</v>
      </c>
      <c r="I8" s="544">
        <f t="shared" si="3"/>
        <v>201177.42999999996</v>
      </c>
      <c r="J8" s="543">
        <f t="shared" si="3"/>
        <v>35323.19</v>
      </c>
      <c r="K8" s="544">
        <f t="shared" si="3"/>
        <v>17272.440000000002</v>
      </c>
      <c r="L8" s="543">
        <f t="shared" si="3"/>
        <v>246175.61999999997</v>
      </c>
      <c r="M8" s="545">
        <f t="shared" si="3"/>
        <v>218449.86999999997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546">
        <f t="shared" ref="H9:M9" si="4">+H10+H11</f>
        <v>15179.53</v>
      </c>
      <c r="I9" s="547">
        <f t="shared" si="4"/>
        <v>5504.53</v>
      </c>
      <c r="J9" s="546">
        <f t="shared" si="4"/>
        <v>27342.75</v>
      </c>
      <c r="K9" s="547">
        <f t="shared" si="4"/>
        <v>9292</v>
      </c>
      <c r="L9" s="546">
        <f t="shared" si="4"/>
        <v>42522.28</v>
      </c>
      <c r="M9" s="548">
        <f t="shared" si="4"/>
        <v>14796.529999999999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549">
        <v>15179.53</v>
      </c>
      <c r="I10" s="550">
        <v>5504.53</v>
      </c>
      <c r="J10" s="549">
        <v>27342.75</v>
      </c>
      <c r="K10" s="550">
        <v>9292</v>
      </c>
      <c r="L10" s="549">
        <f>+H10+J10</f>
        <v>42522.28</v>
      </c>
      <c r="M10" s="551">
        <f>+I10+K10</f>
        <v>14796.529999999999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549"/>
      <c r="I11" s="550"/>
      <c r="J11" s="549"/>
      <c r="K11" s="550"/>
      <c r="L11" s="549">
        <f>+H11+J11</f>
        <v>0</v>
      </c>
      <c r="M11" s="551">
        <f>+I11+K11</f>
        <v>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546">
        <f t="shared" ref="H12:M12" si="5">+H13+H17</f>
        <v>195672.89999999997</v>
      </c>
      <c r="I12" s="547">
        <f t="shared" si="5"/>
        <v>195672.89999999997</v>
      </c>
      <c r="J12" s="546">
        <f t="shared" si="5"/>
        <v>7980.4400000000005</v>
      </c>
      <c r="K12" s="547">
        <f t="shared" si="5"/>
        <v>7980.4400000000005</v>
      </c>
      <c r="L12" s="546">
        <f t="shared" si="5"/>
        <v>203653.33999999997</v>
      </c>
      <c r="M12" s="548">
        <f t="shared" si="5"/>
        <v>203653.33999999997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549">
        <f t="shared" ref="H13:M13" si="6">+H14+H15+H16</f>
        <v>189210.03999999998</v>
      </c>
      <c r="I13" s="550">
        <f t="shared" si="6"/>
        <v>189210.03999999998</v>
      </c>
      <c r="J13" s="549">
        <f t="shared" si="6"/>
        <v>7980.4400000000005</v>
      </c>
      <c r="K13" s="550">
        <f t="shared" si="6"/>
        <v>7980.4400000000005</v>
      </c>
      <c r="L13" s="549">
        <f t="shared" si="6"/>
        <v>197190.47999999998</v>
      </c>
      <c r="M13" s="551">
        <f t="shared" si="6"/>
        <v>197190.47999999998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549">
        <v>182885.8</v>
      </c>
      <c r="I14" s="550">
        <v>182885.8</v>
      </c>
      <c r="J14" s="549">
        <v>4270</v>
      </c>
      <c r="K14" s="550">
        <v>4270</v>
      </c>
      <c r="L14" s="549">
        <f t="shared" ref="L14:M17" si="7">+H14+J14</f>
        <v>187155.8</v>
      </c>
      <c r="M14" s="551">
        <f t="shared" si="7"/>
        <v>187155.8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549">
        <v>292.08</v>
      </c>
      <c r="I15" s="550">
        <v>292.08</v>
      </c>
      <c r="J15" s="549">
        <v>2610.44</v>
      </c>
      <c r="K15" s="550">
        <v>2610.44</v>
      </c>
      <c r="L15" s="549">
        <f t="shared" si="7"/>
        <v>2902.52</v>
      </c>
      <c r="M15" s="551">
        <f t="shared" si="7"/>
        <v>2902.52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549">
        <v>6032.16</v>
      </c>
      <c r="I16" s="550">
        <v>6032.16</v>
      </c>
      <c r="J16" s="549">
        <v>1100</v>
      </c>
      <c r="K16" s="550">
        <v>1100</v>
      </c>
      <c r="L16" s="549">
        <f t="shared" si="7"/>
        <v>7132.16</v>
      </c>
      <c r="M16" s="551">
        <f t="shared" si="7"/>
        <v>7132.16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549">
        <v>6462.86</v>
      </c>
      <c r="I17" s="550">
        <v>6462.86</v>
      </c>
      <c r="J17" s="549"/>
      <c r="K17" s="550"/>
      <c r="L17" s="549">
        <f t="shared" si="7"/>
        <v>6462.86</v>
      </c>
      <c r="M17" s="551">
        <f t="shared" si="7"/>
        <v>6462.86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543">
        <f t="shared" ref="H18:M18" si="8">+H19+H22</f>
        <v>722</v>
      </c>
      <c r="I18" s="544">
        <f t="shared" si="8"/>
        <v>713.88</v>
      </c>
      <c r="J18" s="543">
        <f t="shared" si="8"/>
        <v>0</v>
      </c>
      <c r="K18" s="544">
        <f t="shared" si="8"/>
        <v>0</v>
      </c>
      <c r="L18" s="543">
        <f t="shared" si="8"/>
        <v>722</v>
      </c>
      <c r="M18" s="545">
        <f t="shared" si="8"/>
        <v>713.88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546">
        <f t="shared" ref="H19:M19" si="9">+H20+H21</f>
        <v>0</v>
      </c>
      <c r="I19" s="547">
        <f t="shared" si="9"/>
        <v>0</v>
      </c>
      <c r="J19" s="546">
        <f t="shared" si="9"/>
        <v>0</v>
      </c>
      <c r="K19" s="547">
        <f t="shared" si="9"/>
        <v>0</v>
      </c>
      <c r="L19" s="546">
        <f t="shared" si="9"/>
        <v>0</v>
      </c>
      <c r="M19" s="548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549"/>
      <c r="I20" s="550"/>
      <c r="J20" s="549"/>
      <c r="K20" s="550"/>
      <c r="L20" s="549">
        <f>+H20+J20</f>
        <v>0</v>
      </c>
      <c r="M20" s="551">
        <f>+I20+K20</f>
        <v>0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549"/>
      <c r="I21" s="550"/>
      <c r="J21" s="549"/>
      <c r="K21" s="550"/>
      <c r="L21" s="549">
        <f>+H21+J21</f>
        <v>0</v>
      </c>
      <c r="M21" s="551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546">
        <f t="shared" ref="H22:M22" si="10">+H23+H24</f>
        <v>722</v>
      </c>
      <c r="I22" s="547">
        <f t="shared" si="10"/>
        <v>713.88</v>
      </c>
      <c r="J22" s="546">
        <f t="shared" si="10"/>
        <v>0</v>
      </c>
      <c r="K22" s="547">
        <f t="shared" si="10"/>
        <v>0</v>
      </c>
      <c r="L22" s="546">
        <f t="shared" si="10"/>
        <v>722</v>
      </c>
      <c r="M22" s="548">
        <f t="shared" si="10"/>
        <v>713.88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549">
        <v>257</v>
      </c>
      <c r="I23" s="550">
        <v>257</v>
      </c>
      <c r="J23" s="549"/>
      <c r="K23" s="550"/>
      <c r="L23" s="549">
        <f>+H23+J23</f>
        <v>257</v>
      </c>
      <c r="M23" s="551">
        <f>+I23+K23</f>
        <v>257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549">
        <v>465</v>
      </c>
      <c r="I24" s="550">
        <v>456.88</v>
      </c>
      <c r="J24" s="549"/>
      <c r="K24" s="550"/>
      <c r="L24" s="549">
        <f>+H24+J24</f>
        <v>465</v>
      </c>
      <c r="M24" s="551">
        <f>+I24+K24</f>
        <v>456.88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543">
        <f t="shared" ref="H25:M25" si="11">+H26+H29</f>
        <v>1755</v>
      </c>
      <c r="I25" s="544">
        <f t="shared" si="11"/>
        <v>1755</v>
      </c>
      <c r="J25" s="543">
        <f t="shared" si="11"/>
        <v>0</v>
      </c>
      <c r="K25" s="544">
        <f t="shared" si="11"/>
        <v>0</v>
      </c>
      <c r="L25" s="543">
        <f t="shared" si="11"/>
        <v>1755</v>
      </c>
      <c r="M25" s="545">
        <f t="shared" si="11"/>
        <v>1755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546">
        <f t="shared" ref="H26:M26" si="12">+H27+H28</f>
        <v>0</v>
      </c>
      <c r="I26" s="547">
        <f t="shared" si="12"/>
        <v>0</v>
      </c>
      <c r="J26" s="546">
        <f t="shared" si="12"/>
        <v>0</v>
      </c>
      <c r="K26" s="547">
        <f t="shared" si="12"/>
        <v>0</v>
      </c>
      <c r="L26" s="546">
        <f t="shared" si="12"/>
        <v>0</v>
      </c>
      <c r="M26" s="548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549"/>
      <c r="I27" s="550"/>
      <c r="J27" s="549"/>
      <c r="K27" s="550"/>
      <c r="L27" s="549">
        <f>+H27+J27</f>
        <v>0</v>
      </c>
      <c r="M27" s="551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549"/>
      <c r="I28" s="550"/>
      <c r="J28" s="549"/>
      <c r="K28" s="550"/>
      <c r="L28" s="549">
        <f>+H28+J28</f>
        <v>0</v>
      </c>
      <c r="M28" s="551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546">
        <f t="shared" ref="H29:M29" si="13">+H30+H31</f>
        <v>1755</v>
      </c>
      <c r="I29" s="547">
        <f t="shared" si="13"/>
        <v>1755</v>
      </c>
      <c r="J29" s="546">
        <f t="shared" si="13"/>
        <v>0</v>
      </c>
      <c r="K29" s="547">
        <f t="shared" si="13"/>
        <v>0</v>
      </c>
      <c r="L29" s="546">
        <f t="shared" si="13"/>
        <v>1755</v>
      </c>
      <c r="M29" s="548">
        <f t="shared" si="13"/>
        <v>1755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549">
        <v>1755</v>
      </c>
      <c r="I30" s="550">
        <v>1755</v>
      </c>
      <c r="J30" s="549"/>
      <c r="K30" s="550"/>
      <c r="L30" s="549">
        <f>+H30+J30</f>
        <v>1755</v>
      </c>
      <c r="M30" s="551">
        <f>+I30+K30</f>
        <v>1755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549"/>
      <c r="I31" s="550"/>
      <c r="J31" s="549"/>
      <c r="K31" s="550"/>
      <c r="L31" s="549">
        <f>+H31+J31</f>
        <v>0</v>
      </c>
      <c r="M31" s="551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540">
        <f t="shared" ref="H32:M32" si="14">+H33+H34</f>
        <v>289.49</v>
      </c>
      <c r="I32" s="541">
        <f t="shared" si="14"/>
        <v>289.49</v>
      </c>
      <c r="J32" s="540">
        <f t="shared" si="14"/>
        <v>0</v>
      </c>
      <c r="K32" s="541">
        <f t="shared" si="14"/>
        <v>0</v>
      </c>
      <c r="L32" s="540">
        <f t="shared" si="14"/>
        <v>289.49</v>
      </c>
      <c r="M32" s="542">
        <f t="shared" si="14"/>
        <v>289.49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549">
        <v>289.49</v>
      </c>
      <c r="I33" s="550">
        <v>289.49</v>
      </c>
      <c r="J33" s="549"/>
      <c r="K33" s="550"/>
      <c r="L33" s="549">
        <f>+H33+J33</f>
        <v>289.49</v>
      </c>
      <c r="M33" s="551">
        <f>+I33+K33</f>
        <v>289.49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552"/>
      <c r="I34" s="553"/>
      <c r="J34" s="552"/>
      <c r="K34" s="553"/>
      <c r="L34" s="552">
        <f>+H34+J34</f>
        <v>0</v>
      </c>
      <c r="M34" s="554">
        <f>+I34+K34</f>
        <v>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555"/>
      <c r="I35" s="555"/>
      <c r="J35" s="555"/>
      <c r="K35" s="555"/>
      <c r="L35" s="555"/>
      <c r="M35" s="555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537">
        <f t="shared" ref="H36:M36" si="15">+H37+H42</f>
        <v>213618.91999999995</v>
      </c>
      <c r="I36" s="538">
        <f t="shared" si="15"/>
        <v>203935.79999999996</v>
      </c>
      <c r="J36" s="537">
        <f t="shared" si="15"/>
        <v>35323.19</v>
      </c>
      <c r="K36" s="538">
        <f t="shared" si="15"/>
        <v>17272.440000000002</v>
      </c>
      <c r="L36" s="537">
        <f t="shared" si="15"/>
        <v>248942.10999999996</v>
      </c>
      <c r="M36" s="539">
        <f t="shared" si="15"/>
        <v>221208.23999999996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546">
        <f t="shared" ref="H37:M37" si="17">+H38+H39+H40+H41</f>
        <v>206691.05999999997</v>
      </c>
      <c r="I37" s="547">
        <f t="shared" si="17"/>
        <v>197016.05999999997</v>
      </c>
      <c r="J37" s="546">
        <f t="shared" si="17"/>
        <v>35323.19</v>
      </c>
      <c r="K37" s="547">
        <f t="shared" si="17"/>
        <v>17272.440000000002</v>
      </c>
      <c r="L37" s="546">
        <f t="shared" si="17"/>
        <v>242014.24999999997</v>
      </c>
      <c r="M37" s="548">
        <f t="shared" si="17"/>
        <v>214288.49999999997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549">
        <f t="shared" ref="H38:M38" si="18">+H10+H13</f>
        <v>204389.56999999998</v>
      </c>
      <c r="I38" s="550">
        <f t="shared" si="18"/>
        <v>194714.56999999998</v>
      </c>
      <c r="J38" s="549">
        <f t="shared" si="18"/>
        <v>35323.19</v>
      </c>
      <c r="K38" s="550">
        <f t="shared" si="18"/>
        <v>17272.440000000002</v>
      </c>
      <c r="L38" s="549">
        <f t="shared" si="18"/>
        <v>239712.75999999998</v>
      </c>
      <c r="M38" s="551">
        <f t="shared" si="18"/>
        <v>211987.00999999998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549">
        <f t="shared" ref="H39:M39" si="19">+H20+H23</f>
        <v>257</v>
      </c>
      <c r="I39" s="550">
        <f t="shared" si="19"/>
        <v>257</v>
      </c>
      <c r="J39" s="549">
        <f t="shared" si="19"/>
        <v>0</v>
      </c>
      <c r="K39" s="550">
        <f t="shared" si="19"/>
        <v>0</v>
      </c>
      <c r="L39" s="549">
        <f t="shared" si="19"/>
        <v>257</v>
      </c>
      <c r="M39" s="551">
        <f t="shared" si="19"/>
        <v>257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549">
        <f t="shared" ref="H40:M40" si="20">+H27+H30</f>
        <v>1755</v>
      </c>
      <c r="I40" s="550">
        <f t="shared" si="20"/>
        <v>1755</v>
      </c>
      <c r="J40" s="549">
        <f t="shared" si="20"/>
        <v>0</v>
      </c>
      <c r="K40" s="550">
        <f t="shared" si="20"/>
        <v>0</v>
      </c>
      <c r="L40" s="549">
        <f t="shared" si="20"/>
        <v>1755</v>
      </c>
      <c r="M40" s="551">
        <f t="shared" si="20"/>
        <v>1755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549">
        <f t="shared" ref="H41:M41" si="21">+H33</f>
        <v>289.49</v>
      </c>
      <c r="I41" s="550">
        <f t="shared" si="21"/>
        <v>289.49</v>
      </c>
      <c r="J41" s="549">
        <f t="shared" si="21"/>
        <v>0</v>
      </c>
      <c r="K41" s="550">
        <f t="shared" si="21"/>
        <v>0</v>
      </c>
      <c r="L41" s="549">
        <f t="shared" si="21"/>
        <v>289.49</v>
      </c>
      <c r="M41" s="551">
        <f t="shared" si="21"/>
        <v>289.49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546">
        <f t="shared" ref="H42:M42" si="22">+H43+H44+H45+H46</f>
        <v>6927.86</v>
      </c>
      <c r="I42" s="547">
        <f t="shared" si="22"/>
        <v>6919.74</v>
      </c>
      <c r="J42" s="546">
        <f t="shared" si="22"/>
        <v>0</v>
      </c>
      <c r="K42" s="547">
        <f t="shared" si="22"/>
        <v>0</v>
      </c>
      <c r="L42" s="546">
        <f t="shared" si="22"/>
        <v>6927.86</v>
      </c>
      <c r="M42" s="548">
        <f t="shared" si="22"/>
        <v>6919.74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549">
        <f t="shared" ref="H43:M43" si="23">+H11+H17</f>
        <v>6462.86</v>
      </c>
      <c r="I43" s="550">
        <f t="shared" si="23"/>
        <v>6462.86</v>
      </c>
      <c r="J43" s="549">
        <f t="shared" si="23"/>
        <v>0</v>
      </c>
      <c r="K43" s="550">
        <f t="shared" si="23"/>
        <v>0</v>
      </c>
      <c r="L43" s="549">
        <f t="shared" si="23"/>
        <v>6462.86</v>
      </c>
      <c r="M43" s="551">
        <f t="shared" si="23"/>
        <v>6462.86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549">
        <f t="shared" ref="H44:M44" si="24">+H21+H24</f>
        <v>465</v>
      </c>
      <c r="I44" s="550">
        <f t="shared" si="24"/>
        <v>456.88</v>
      </c>
      <c r="J44" s="549">
        <f t="shared" si="24"/>
        <v>0</v>
      </c>
      <c r="K44" s="550">
        <f t="shared" si="24"/>
        <v>0</v>
      </c>
      <c r="L44" s="549">
        <f t="shared" si="24"/>
        <v>465</v>
      </c>
      <c r="M44" s="551">
        <f t="shared" si="24"/>
        <v>456.88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549">
        <f t="shared" ref="H45:M45" si="25">+H28+H31</f>
        <v>0</v>
      </c>
      <c r="I45" s="550">
        <f t="shared" si="25"/>
        <v>0</v>
      </c>
      <c r="J45" s="549">
        <f t="shared" si="25"/>
        <v>0</v>
      </c>
      <c r="K45" s="550">
        <f t="shared" si="25"/>
        <v>0</v>
      </c>
      <c r="L45" s="549">
        <f t="shared" si="25"/>
        <v>0</v>
      </c>
      <c r="M45" s="551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549">
        <f t="shared" ref="H46:M46" si="26">+H34</f>
        <v>0</v>
      </c>
      <c r="I46" s="550">
        <f t="shared" si="26"/>
        <v>0</v>
      </c>
      <c r="J46" s="549">
        <f t="shared" si="26"/>
        <v>0</v>
      </c>
      <c r="K46" s="550">
        <f t="shared" si="26"/>
        <v>0</v>
      </c>
      <c r="L46" s="549">
        <f t="shared" si="26"/>
        <v>0</v>
      </c>
      <c r="M46" s="551">
        <f t="shared" si="26"/>
        <v>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556">
        <f t="shared" ref="H47:M47" si="27">+H48+H52</f>
        <v>213618.91999999995</v>
      </c>
      <c r="I47" s="557">
        <f t="shared" si="27"/>
        <v>203935.79999999996</v>
      </c>
      <c r="J47" s="556">
        <f t="shared" si="27"/>
        <v>35323.19</v>
      </c>
      <c r="K47" s="557">
        <f t="shared" si="27"/>
        <v>17272.440000000002</v>
      </c>
      <c r="L47" s="556">
        <f t="shared" si="27"/>
        <v>248942.10999999996</v>
      </c>
      <c r="M47" s="558">
        <f t="shared" si="27"/>
        <v>221208.23999999996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546">
        <f t="shared" ref="H48:M48" si="28">+H49+H50+H51</f>
        <v>206691.05999999997</v>
      </c>
      <c r="I48" s="547">
        <f t="shared" si="28"/>
        <v>197016.05999999997</v>
      </c>
      <c r="J48" s="546">
        <f t="shared" si="28"/>
        <v>35323.19</v>
      </c>
      <c r="K48" s="547">
        <f t="shared" si="28"/>
        <v>17272.440000000002</v>
      </c>
      <c r="L48" s="546">
        <f t="shared" si="28"/>
        <v>242014.24999999997</v>
      </c>
      <c r="M48" s="548">
        <f t="shared" si="28"/>
        <v>214288.49999999997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549">
        <f t="shared" ref="H49:M49" si="29">+H10+H20+H27</f>
        <v>15179.53</v>
      </c>
      <c r="I49" s="550">
        <f t="shared" si="29"/>
        <v>5504.53</v>
      </c>
      <c r="J49" s="549">
        <f t="shared" si="29"/>
        <v>27342.75</v>
      </c>
      <c r="K49" s="550">
        <f t="shared" si="29"/>
        <v>9292</v>
      </c>
      <c r="L49" s="549">
        <f t="shared" si="29"/>
        <v>42522.28</v>
      </c>
      <c r="M49" s="551">
        <f t="shared" si="29"/>
        <v>14796.529999999999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549">
        <f t="shared" ref="H50:M50" si="30">+H13+H23+H30</f>
        <v>191222.03999999998</v>
      </c>
      <c r="I50" s="550">
        <f t="shared" si="30"/>
        <v>191222.03999999998</v>
      </c>
      <c r="J50" s="549">
        <f t="shared" si="30"/>
        <v>7980.4400000000005</v>
      </c>
      <c r="K50" s="550">
        <f t="shared" si="30"/>
        <v>7980.4400000000005</v>
      </c>
      <c r="L50" s="549">
        <f t="shared" si="30"/>
        <v>199202.47999999998</v>
      </c>
      <c r="M50" s="551">
        <f t="shared" si="30"/>
        <v>199202.47999999998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549">
        <f t="shared" ref="H51:M51" si="31">+H33</f>
        <v>289.49</v>
      </c>
      <c r="I51" s="550">
        <f t="shared" si="31"/>
        <v>289.49</v>
      </c>
      <c r="J51" s="549">
        <f t="shared" si="31"/>
        <v>0</v>
      </c>
      <c r="K51" s="550">
        <f t="shared" si="31"/>
        <v>0</v>
      </c>
      <c r="L51" s="549">
        <f t="shared" si="31"/>
        <v>289.49</v>
      </c>
      <c r="M51" s="551">
        <f t="shared" si="31"/>
        <v>289.49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546">
        <f t="shared" ref="H52:M52" si="32">+H53+H54+H55</f>
        <v>6927.86</v>
      </c>
      <c r="I52" s="547">
        <f t="shared" si="32"/>
        <v>6919.74</v>
      </c>
      <c r="J52" s="546">
        <f t="shared" si="32"/>
        <v>0</v>
      </c>
      <c r="K52" s="547">
        <f t="shared" si="32"/>
        <v>0</v>
      </c>
      <c r="L52" s="546">
        <f t="shared" si="32"/>
        <v>6927.86</v>
      </c>
      <c r="M52" s="548">
        <f t="shared" si="32"/>
        <v>6919.74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549">
        <f t="shared" ref="H53:M53" si="33">+H11+H21+H28</f>
        <v>0</v>
      </c>
      <c r="I53" s="550">
        <f t="shared" si="33"/>
        <v>0</v>
      </c>
      <c r="J53" s="549">
        <f t="shared" si="33"/>
        <v>0</v>
      </c>
      <c r="K53" s="550">
        <f t="shared" si="33"/>
        <v>0</v>
      </c>
      <c r="L53" s="549">
        <f t="shared" si="33"/>
        <v>0</v>
      </c>
      <c r="M53" s="551">
        <f t="shared" si="33"/>
        <v>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549">
        <f t="shared" ref="H54:M54" si="34">+H17+H24+H31</f>
        <v>6927.86</v>
      </c>
      <c r="I54" s="550">
        <f t="shared" si="34"/>
        <v>6919.74</v>
      </c>
      <c r="J54" s="549">
        <f t="shared" si="34"/>
        <v>0</v>
      </c>
      <c r="K54" s="550">
        <f t="shared" si="34"/>
        <v>0</v>
      </c>
      <c r="L54" s="549">
        <f t="shared" si="34"/>
        <v>6927.86</v>
      </c>
      <c r="M54" s="551">
        <f t="shared" si="34"/>
        <v>6919.74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552">
        <f t="shared" ref="H55:M55" si="35">+H34</f>
        <v>0</v>
      </c>
      <c r="I55" s="553">
        <f t="shared" si="35"/>
        <v>0</v>
      </c>
      <c r="J55" s="552">
        <f t="shared" si="35"/>
        <v>0</v>
      </c>
      <c r="K55" s="553">
        <f t="shared" si="35"/>
        <v>0</v>
      </c>
      <c r="L55" s="552">
        <f t="shared" si="35"/>
        <v>0</v>
      </c>
      <c r="M55" s="554">
        <f t="shared" si="35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M55"/>
  <sheetViews>
    <sheetView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124222</v>
      </c>
      <c r="I6" s="70">
        <f t="shared" si="0"/>
        <v>116523</v>
      </c>
      <c r="J6" s="69">
        <f t="shared" si="0"/>
        <v>12017</v>
      </c>
      <c r="K6" s="70">
        <f t="shared" si="0"/>
        <v>1739</v>
      </c>
      <c r="L6" s="69">
        <f t="shared" si="0"/>
        <v>136239</v>
      </c>
      <c r="M6" s="71">
        <f t="shared" si="0"/>
        <v>118262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122929</v>
      </c>
      <c r="I7" s="73">
        <f t="shared" si="1"/>
        <v>115230</v>
      </c>
      <c r="J7" s="72">
        <f t="shared" si="1"/>
        <v>12017</v>
      </c>
      <c r="K7" s="73">
        <f t="shared" si="1"/>
        <v>1739</v>
      </c>
      <c r="L7" s="72">
        <f t="shared" si="1"/>
        <v>134946</v>
      </c>
      <c r="M7" s="74">
        <f t="shared" si="1"/>
        <v>116969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118100</v>
      </c>
      <c r="I8" s="76">
        <f t="shared" si="3"/>
        <v>110498</v>
      </c>
      <c r="J8" s="75">
        <f t="shared" si="3"/>
        <v>10502</v>
      </c>
      <c r="K8" s="76">
        <f t="shared" si="3"/>
        <v>226</v>
      </c>
      <c r="L8" s="75">
        <f t="shared" si="3"/>
        <v>128602</v>
      </c>
      <c r="M8" s="77">
        <f t="shared" si="3"/>
        <v>110724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10367</v>
      </c>
      <c r="I9" s="79">
        <f t="shared" si="4"/>
        <v>2801</v>
      </c>
      <c r="J9" s="78">
        <f t="shared" si="4"/>
        <v>10272</v>
      </c>
      <c r="K9" s="79">
        <f t="shared" si="4"/>
        <v>0</v>
      </c>
      <c r="L9" s="78">
        <f t="shared" si="4"/>
        <v>20639</v>
      </c>
      <c r="M9" s="80">
        <f t="shared" si="4"/>
        <v>2801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v>10367</v>
      </c>
      <c r="I10" s="82">
        <v>2801</v>
      </c>
      <c r="J10" s="81">
        <v>10272</v>
      </c>
      <c r="K10" s="82">
        <v>0</v>
      </c>
      <c r="L10" s="81">
        <f>+H10+J10</f>
        <v>20639</v>
      </c>
      <c r="M10" s="83">
        <f>+I10+K10</f>
        <v>2801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/>
      <c r="I11" s="82"/>
      <c r="J11" s="81"/>
      <c r="K11" s="82"/>
      <c r="L11" s="81"/>
      <c r="M11" s="83"/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107733</v>
      </c>
      <c r="I12" s="79">
        <f t="shared" si="5"/>
        <v>107697</v>
      </c>
      <c r="J12" s="78">
        <f t="shared" si="5"/>
        <v>230</v>
      </c>
      <c r="K12" s="79">
        <f t="shared" si="5"/>
        <v>226</v>
      </c>
      <c r="L12" s="78">
        <f t="shared" si="5"/>
        <v>107963</v>
      </c>
      <c r="M12" s="80">
        <f t="shared" si="5"/>
        <v>107923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106303</v>
      </c>
      <c r="I13" s="82">
        <f t="shared" si="6"/>
        <v>106267</v>
      </c>
      <c r="J13" s="81">
        <f t="shared" si="6"/>
        <v>0</v>
      </c>
      <c r="K13" s="82">
        <f t="shared" si="6"/>
        <v>0</v>
      </c>
      <c r="L13" s="81">
        <f t="shared" si="6"/>
        <v>106303</v>
      </c>
      <c r="M13" s="83">
        <f t="shared" si="6"/>
        <v>106267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v>104081</v>
      </c>
      <c r="I14" s="82">
        <v>104081</v>
      </c>
      <c r="J14" s="81"/>
      <c r="K14" s="82"/>
      <c r="L14" s="81">
        <f t="shared" ref="L14:M17" si="7">+H14+J14</f>
        <v>104081</v>
      </c>
      <c r="M14" s="83">
        <f t="shared" si="7"/>
        <v>104081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v>0</v>
      </c>
      <c r="I15" s="82">
        <v>0</v>
      </c>
      <c r="J15" s="81">
        <v>0</v>
      </c>
      <c r="K15" s="82">
        <v>0</v>
      </c>
      <c r="L15" s="81">
        <f t="shared" si="7"/>
        <v>0</v>
      </c>
      <c r="M15" s="83">
        <f t="shared" si="7"/>
        <v>0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v>2222</v>
      </c>
      <c r="I16" s="82">
        <v>2186</v>
      </c>
      <c r="J16" s="81"/>
      <c r="K16" s="82"/>
      <c r="L16" s="81">
        <f t="shared" si="7"/>
        <v>2222</v>
      </c>
      <c r="M16" s="83">
        <f t="shared" si="7"/>
        <v>2186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v>1430</v>
      </c>
      <c r="I17" s="82">
        <v>1430</v>
      </c>
      <c r="J17" s="81">
        <v>230</v>
      </c>
      <c r="K17" s="82">
        <v>226</v>
      </c>
      <c r="L17" s="81">
        <f t="shared" si="7"/>
        <v>1660</v>
      </c>
      <c r="M17" s="83">
        <f t="shared" si="7"/>
        <v>1656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3310</v>
      </c>
      <c r="I18" s="76">
        <f t="shared" si="8"/>
        <v>3242</v>
      </c>
      <c r="J18" s="75">
        <f t="shared" si="8"/>
        <v>0</v>
      </c>
      <c r="K18" s="76">
        <f t="shared" si="8"/>
        <v>0</v>
      </c>
      <c r="L18" s="75">
        <f t="shared" si="8"/>
        <v>3310</v>
      </c>
      <c r="M18" s="77">
        <f t="shared" si="8"/>
        <v>3242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0</v>
      </c>
      <c r="I19" s="79">
        <f t="shared" si="9"/>
        <v>0</v>
      </c>
      <c r="J19" s="78">
        <f t="shared" si="9"/>
        <v>0</v>
      </c>
      <c r="K19" s="79">
        <f t="shared" si="9"/>
        <v>0</v>
      </c>
      <c r="L19" s="78">
        <f t="shared" si="9"/>
        <v>0</v>
      </c>
      <c r="M19" s="80">
        <f t="shared" si="9"/>
        <v>0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/>
      <c r="I20" s="82"/>
      <c r="J20" s="81"/>
      <c r="K20" s="82"/>
      <c r="L20" s="81"/>
      <c r="M20" s="83"/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/>
      <c r="I21" s="82"/>
      <c r="J21" s="81"/>
      <c r="K21" s="82"/>
      <c r="L21" s="81"/>
      <c r="M21" s="83"/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3310</v>
      </c>
      <c r="I22" s="79">
        <f t="shared" si="10"/>
        <v>3242</v>
      </c>
      <c r="J22" s="78">
        <f t="shared" si="10"/>
        <v>0</v>
      </c>
      <c r="K22" s="79">
        <f t="shared" si="10"/>
        <v>0</v>
      </c>
      <c r="L22" s="78">
        <f t="shared" si="10"/>
        <v>3310</v>
      </c>
      <c r="M22" s="80">
        <f t="shared" si="10"/>
        <v>3242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/>
      <c r="I23" s="82"/>
      <c r="J23" s="81"/>
      <c r="K23" s="82"/>
      <c r="L23" s="81">
        <f>+H23+J23</f>
        <v>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v>3310</v>
      </c>
      <c r="I24" s="82">
        <v>3242</v>
      </c>
      <c r="J24" s="81"/>
      <c r="K24" s="82"/>
      <c r="L24" s="81">
        <f>+H24+J24</f>
        <v>3310</v>
      </c>
      <c r="M24" s="83">
        <f>+I24+K24</f>
        <v>3242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1">+H26+H29</f>
        <v>1519</v>
      </c>
      <c r="I25" s="76">
        <f t="shared" si="11"/>
        <v>1490</v>
      </c>
      <c r="J25" s="75">
        <f t="shared" si="11"/>
        <v>1515</v>
      </c>
      <c r="K25" s="76">
        <f t="shared" si="11"/>
        <v>1513</v>
      </c>
      <c r="L25" s="75">
        <f t="shared" si="11"/>
        <v>3034</v>
      </c>
      <c r="M25" s="77">
        <f t="shared" si="11"/>
        <v>3003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0</v>
      </c>
      <c r="J26" s="78">
        <f t="shared" si="12"/>
        <v>0</v>
      </c>
      <c r="K26" s="79">
        <f t="shared" si="12"/>
        <v>0</v>
      </c>
      <c r="L26" s="78">
        <f t="shared" si="12"/>
        <v>0</v>
      </c>
      <c r="M26" s="80">
        <f t="shared" si="12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/>
      <c r="I27" s="82"/>
      <c r="J27" s="81"/>
      <c r="K27" s="82"/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/>
      <c r="I28" s="82"/>
      <c r="J28" s="81"/>
      <c r="K28" s="82"/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1519</v>
      </c>
      <c r="I29" s="79">
        <f t="shared" si="13"/>
        <v>1490</v>
      </c>
      <c r="J29" s="78">
        <f t="shared" si="13"/>
        <v>1515</v>
      </c>
      <c r="K29" s="79">
        <f t="shared" si="13"/>
        <v>1513</v>
      </c>
      <c r="L29" s="78">
        <f t="shared" si="13"/>
        <v>3034</v>
      </c>
      <c r="M29" s="80">
        <f t="shared" si="13"/>
        <v>3003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v>1519</v>
      </c>
      <c r="I30" s="82">
        <v>1490</v>
      </c>
      <c r="J30" s="81">
        <v>1515</v>
      </c>
      <c r="K30" s="82">
        <v>1513</v>
      </c>
      <c r="L30" s="81">
        <f>+H30+J30</f>
        <v>3034</v>
      </c>
      <c r="M30" s="83">
        <f>+I30+K30</f>
        <v>3003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/>
      <c r="I31" s="82"/>
      <c r="J31" s="81"/>
      <c r="K31" s="82"/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1293</v>
      </c>
      <c r="I32" s="73">
        <f t="shared" si="14"/>
        <v>1293</v>
      </c>
      <c r="J32" s="72">
        <f t="shared" si="14"/>
        <v>0</v>
      </c>
      <c r="K32" s="73">
        <f t="shared" si="14"/>
        <v>0</v>
      </c>
      <c r="L32" s="72">
        <f t="shared" si="14"/>
        <v>1293</v>
      </c>
      <c r="M32" s="74">
        <f t="shared" si="14"/>
        <v>1293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v>1293</v>
      </c>
      <c r="I33" s="82">
        <v>1293</v>
      </c>
      <c r="J33" s="81"/>
      <c r="K33" s="82"/>
      <c r="L33" s="81">
        <f>+H33+J33</f>
        <v>1293</v>
      </c>
      <c r="M33" s="83">
        <f>+I33+K33</f>
        <v>1293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/>
      <c r="I34" s="85"/>
      <c r="J34" s="84"/>
      <c r="K34" s="85"/>
      <c r="L34" s="84">
        <f>+H34+J34</f>
        <v>0</v>
      </c>
      <c r="M34" s="86">
        <f>+I34+K34</f>
        <v>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124222</v>
      </c>
      <c r="I36" s="70">
        <f t="shared" si="15"/>
        <v>116523</v>
      </c>
      <c r="J36" s="69">
        <f t="shared" si="15"/>
        <v>12017</v>
      </c>
      <c r="K36" s="70">
        <f t="shared" si="15"/>
        <v>1739</v>
      </c>
      <c r="L36" s="69">
        <f t="shared" si="15"/>
        <v>136239</v>
      </c>
      <c r="M36" s="71">
        <f t="shared" si="15"/>
        <v>118262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119482</v>
      </c>
      <c r="I37" s="79">
        <f t="shared" si="17"/>
        <v>111851</v>
      </c>
      <c r="J37" s="78">
        <f t="shared" si="17"/>
        <v>11787</v>
      </c>
      <c r="K37" s="79">
        <f t="shared" si="17"/>
        <v>1513</v>
      </c>
      <c r="L37" s="78">
        <f t="shared" si="17"/>
        <v>131269</v>
      </c>
      <c r="M37" s="80">
        <f t="shared" si="17"/>
        <v>113364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116670</v>
      </c>
      <c r="I38" s="82">
        <f t="shared" si="18"/>
        <v>109068</v>
      </c>
      <c r="J38" s="81">
        <f t="shared" si="18"/>
        <v>10272</v>
      </c>
      <c r="K38" s="82">
        <f t="shared" si="18"/>
        <v>0</v>
      </c>
      <c r="L38" s="81">
        <f t="shared" si="18"/>
        <v>126942</v>
      </c>
      <c r="M38" s="83">
        <f t="shared" si="18"/>
        <v>109068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0</v>
      </c>
      <c r="I39" s="82">
        <f t="shared" si="19"/>
        <v>0</v>
      </c>
      <c r="J39" s="81">
        <f t="shared" si="19"/>
        <v>0</v>
      </c>
      <c r="K39" s="82">
        <f t="shared" si="19"/>
        <v>0</v>
      </c>
      <c r="L39" s="81">
        <f t="shared" si="19"/>
        <v>0</v>
      </c>
      <c r="M39" s="83">
        <f t="shared" si="19"/>
        <v>0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6"/>
        <v>34</v>
      </c>
      <c r="H40" s="81">
        <f t="shared" ref="H40:M40" si="20">+H27+H30</f>
        <v>1519</v>
      </c>
      <c r="I40" s="82">
        <f t="shared" si="20"/>
        <v>1490</v>
      </c>
      <c r="J40" s="81">
        <f t="shared" si="20"/>
        <v>1515</v>
      </c>
      <c r="K40" s="82">
        <f t="shared" si="20"/>
        <v>1513</v>
      </c>
      <c r="L40" s="81">
        <f t="shared" si="20"/>
        <v>3034</v>
      </c>
      <c r="M40" s="83">
        <f t="shared" si="20"/>
        <v>3003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1293</v>
      </c>
      <c r="I41" s="82">
        <f t="shared" si="21"/>
        <v>1293</v>
      </c>
      <c r="J41" s="81">
        <f t="shared" si="21"/>
        <v>0</v>
      </c>
      <c r="K41" s="82">
        <f t="shared" si="21"/>
        <v>0</v>
      </c>
      <c r="L41" s="81">
        <f t="shared" si="21"/>
        <v>1293</v>
      </c>
      <c r="M41" s="83">
        <f t="shared" si="21"/>
        <v>1293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4740</v>
      </c>
      <c r="I42" s="79">
        <f t="shared" si="22"/>
        <v>4672</v>
      </c>
      <c r="J42" s="78">
        <f t="shared" si="22"/>
        <v>230</v>
      </c>
      <c r="K42" s="79">
        <f t="shared" si="22"/>
        <v>226</v>
      </c>
      <c r="L42" s="78">
        <f t="shared" si="22"/>
        <v>4970</v>
      </c>
      <c r="M42" s="80">
        <f t="shared" si="22"/>
        <v>4898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1430</v>
      </c>
      <c r="I43" s="82">
        <f t="shared" si="23"/>
        <v>1430</v>
      </c>
      <c r="J43" s="81">
        <f t="shared" si="23"/>
        <v>230</v>
      </c>
      <c r="K43" s="82">
        <f t="shared" si="23"/>
        <v>226</v>
      </c>
      <c r="L43" s="81">
        <f t="shared" si="23"/>
        <v>1660</v>
      </c>
      <c r="M43" s="83">
        <f t="shared" si="23"/>
        <v>1656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3310</v>
      </c>
      <c r="I44" s="82">
        <f t="shared" si="24"/>
        <v>3242</v>
      </c>
      <c r="J44" s="81">
        <f t="shared" si="24"/>
        <v>0</v>
      </c>
      <c r="K44" s="82">
        <f t="shared" si="24"/>
        <v>0</v>
      </c>
      <c r="L44" s="81">
        <f t="shared" si="24"/>
        <v>3310</v>
      </c>
      <c r="M44" s="83">
        <f t="shared" si="24"/>
        <v>3242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6"/>
        <v>39</v>
      </c>
      <c r="H45" s="81">
        <f t="shared" ref="H45:M45" si="25">+H28+H31</f>
        <v>0</v>
      </c>
      <c r="I45" s="82">
        <f t="shared" si="25"/>
        <v>0</v>
      </c>
      <c r="J45" s="81">
        <f t="shared" si="25"/>
        <v>0</v>
      </c>
      <c r="K45" s="82">
        <f t="shared" si="25"/>
        <v>0</v>
      </c>
      <c r="L45" s="81">
        <f t="shared" si="25"/>
        <v>0</v>
      </c>
      <c r="M45" s="83">
        <f t="shared" si="25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0</v>
      </c>
      <c r="I46" s="82">
        <f t="shared" si="26"/>
        <v>0</v>
      </c>
      <c r="J46" s="81">
        <f t="shared" si="26"/>
        <v>0</v>
      </c>
      <c r="K46" s="82">
        <f t="shared" si="26"/>
        <v>0</v>
      </c>
      <c r="L46" s="81">
        <f t="shared" si="26"/>
        <v>0</v>
      </c>
      <c r="M46" s="83">
        <f t="shared" si="26"/>
        <v>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124222</v>
      </c>
      <c r="I47" s="88">
        <f t="shared" si="27"/>
        <v>116523</v>
      </c>
      <c r="J47" s="87">
        <f t="shared" si="27"/>
        <v>12017</v>
      </c>
      <c r="K47" s="88">
        <f t="shared" si="27"/>
        <v>1739</v>
      </c>
      <c r="L47" s="87">
        <f t="shared" si="27"/>
        <v>136239</v>
      </c>
      <c r="M47" s="89">
        <f t="shared" si="27"/>
        <v>118262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119482</v>
      </c>
      <c r="I48" s="79">
        <f t="shared" si="28"/>
        <v>111851</v>
      </c>
      <c r="J48" s="78">
        <f t="shared" si="28"/>
        <v>11787</v>
      </c>
      <c r="K48" s="79">
        <f t="shared" si="28"/>
        <v>1513</v>
      </c>
      <c r="L48" s="78">
        <f t="shared" si="28"/>
        <v>131269</v>
      </c>
      <c r="M48" s="80">
        <f t="shared" si="28"/>
        <v>113364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10367</v>
      </c>
      <c r="I49" s="82">
        <f t="shared" si="29"/>
        <v>2801</v>
      </c>
      <c r="J49" s="81">
        <f t="shared" si="29"/>
        <v>10272</v>
      </c>
      <c r="K49" s="82">
        <f t="shared" si="29"/>
        <v>0</v>
      </c>
      <c r="L49" s="81">
        <f t="shared" si="29"/>
        <v>20639</v>
      </c>
      <c r="M49" s="83">
        <f t="shared" si="29"/>
        <v>2801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107822</v>
      </c>
      <c r="I50" s="82">
        <f t="shared" si="30"/>
        <v>107757</v>
      </c>
      <c r="J50" s="81">
        <f t="shared" si="30"/>
        <v>1515</v>
      </c>
      <c r="K50" s="82">
        <f t="shared" si="30"/>
        <v>1513</v>
      </c>
      <c r="L50" s="81">
        <f t="shared" si="30"/>
        <v>109337</v>
      </c>
      <c r="M50" s="83">
        <f t="shared" si="30"/>
        <v>109270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1293</v>
      </c>
      <c r="I51" s="82">
        <f t="shared" si="31"/>
        <v>1293</v>
      </c>
      <c r="J51" s="81">
        <f t="shared" si="31"/>
        <v>0</v>
      </c>
      <c r="K51" s="82">
        <f t="shared" si="31"/>
        <v>0</v>
      </c>
      <c r="L51" s="81">
        <f t="shared" si="31"/>
        <v>1293</v>
      </c>
      <c r="M51" s="83">
        <f t="shared" si="31"/>
        <v>1293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4740</v>
      </c>
      <c r="I52" s="79">
        <f t="shared" si="32"/>
        <v>4672</v>
      </c>
      <c r="J52" s="78">
        <f t="shared" si="32"/>
        <v>230</v>
      </c>
      <c r="K52" s="79">
        <f t="shared" si="32"/>
        <v>226</v>
      </c>
      <c r="L52" s="78">
        <f t="shared" si="32"/>
        <v>4970</v>
      </c>
      <c r="M52" s="80">
        <f t="shared" si="32"/>
        <v>4898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0</v>
      </c>
      <c r="I53" s="82">
        <f t="shared" si="33"/>
        <v>0</v>
      </c>
      <c r="J53" s="81">
        <f t="shared" si="33"/>
        <v>0</v>
      </c>
      <c r="K53" s="82">
        <f t="shared" si="33"/>
        <v>0</v>
      </c>
      <c r="L53" s="81">
        <f t="shared" si="33"/>
        <v>0</v>
      </c>
      <c r="M53" s="83">
        <f t="shared" si="33"/>
        <v>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4740</v>
      </c>
      <c r="I54" s="82">
        <f t="shared" si="34"/>
        <v>4672</v>
      </c>
      <c r="J54" s="81">
        <f t="shared" si="34"/>
        <v>230</v>
      </c>
      <c r="K54" s="82">
        <f t="shared" si="34"/>
        <v>226</v>
      </c>
      <c r="L54" s="81">
        <f t="shared" si="34"/>
        <v>4970</v>
      </c>
      <c r="M54" s="83">
        <f t="shared" si="34"/>
        <v>4898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0</v>
      </c>
      <c r="I55" s="85">
        <f t="shared" si="35"/>
        <v>0</v>
      </c>
      <c r="J55" s="84">
        <f t="shared" si="35"/>
        <v>0</v>
      </c>
      <c r="K55" s="85">
        <f t="shared" si="35"/>
        <v>0</v>
      </c>
      <c r="L55" s="84">
        <f t="shared" si="35"/>
        <v>0</v>
      </c>
      <c r="M55" s="86">
        <f t="shared" si="35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fitToPage="1"/>
  </sheetPr>
  <dimension ref="A1:M55"/>
  <sheetViews>
    <sheetView topLeftCell="B1"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54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150838</v>
      </c>
      <c r="I6" s="70">
        <f t="shared" si="0"/>
        <v>154247</v>
      </c>
      <c r="J6" s="69">
        <f t="shared" si="0"/>
        <v>9925</v>
      </c>
      <c r="K6" s="70">
        <f t="shared" si="0"/>
        <v>9925</v>
      </c>
      <c r="L6" s="69">
        <f t="shared" si="0"/>
        <v>160763</v>
      </c>
      <c r="M6" s="71">
        <f t="shared" si="0"/>
        <v>164172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141100</v>
      </c>
      <c r="I7" s="73">
        <f t="shared" si="1"/>
        <v>144509</v>
      </c>
      <c r="J7" s="72">
        <f t="shared" si="1"/>
        <v>9925</v>
      </c>
      <c r="K7" s="73">
        <f t="shared" si="1"/>
        <v>9925</v>
      </c>
      <c r="L7" s="72">
        <f t="shared" si="1"/>
        <v>151025</v>
      </c>
      <c r="M7" s="74">
        <f t="shared" si="1"/>
        <v>154434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v>141100</v>
      </c>
      <c r="I8" s="76">
        <f>+I9+I12</f>
        <v>141100</v>
      </c>
      <c r="J8" s="75">
        <f>+J9+J12</f>
        <v>9925</v>
      </c>
      <c r="K8" s="76">
        <f>+K9+K12</f>
        <v>9925</v>
      </c>
      <c r="L8" s="75">
        <f>+L9+L12</f>
        <v>151025</v>
      </c>
      <c r="M8" s="77">
        <f>+M9+M12</f>
        <v>151025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3">+H10+H11</f>
        <v>0</v>
      </c>
      <c r="I9" s="79">
        <f t="shared" si="3"/>
        <v>0</v>
      </c>
      <c r="J9" s="78">
        <f t="shared" si="3"/>
        <v>0</v>
      </c>
      <c r="K9" s="79">
        <f t="shared" si="3"/>
        <v>0</v>
      </c>
      <c r="L9" s="78">
        <f t="shared" si="3"/>
        <v>0</v>
      </c>
      <c r="M9" s="80">
        <f t="shared" si="3"/>
        <v>0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/>
      <c r="I10" s="82"/>
      <c r="J10" s="81"/>
      <c r="K10" s="82"/>
      <c r="L10" s="81">
        <f>+H10+J10</f>
        <v>0</v>
      </c>
      <c r="M10" s="83">
        <f>+I10+K10</f>
        <v>0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/>
      <c r="I11" s="82"/>
      <c r="J11" s="81"/>
      <c r="K11" s="82"/>
      <c r="L11" s="81">
        <f>+H11+J11</f>
        <v>0</v>
      </c>
      <c r="M11" s="83">
        <f>+I11+K11</f>
        <v>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4">+H13+H17</f>
        <v>141100</v>
      </c>
      <c r="I12" s="79">
        <f t="shared" si="4"/>
        <v>141100</v>
      </c>
      <c r="J12" s="78">
        <f t="shared" si="4"/>
        <v>9925</v>
      </c>
      <c r="K12" s="79">
        <f t="shared" si="4"/>
        <v>9925</v>
      </c>
      <c r="L12" s="78">
        <f t="shared" si="4"/>
        <v>151025</v>
      </c>
      <c r="M12" s="80">
        <f t="shared" si="4"/>
        <v>151025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5">+H14+H15+H16</f>
        <v>141100</v>
      </c>
      <c r="I13" s="82">
        <f t="shared" si="5"/>
        <v>141100</v>
      </c>
      <c r="J13" s="81">
        <f t="shared" si="5"/>
        <v>6713</v>
      </c>
      <c r="K13" s="82">
        <f t="shared" si="5"/>
        <v>6713</v>
      </c>
      <c r="L13" s="81">
        <f t="shared" si="5"/>
        <v>147813</v>
      </c>
      <c r="M13" s="83">
        <f t="shared" si="5"/>
        <v>147813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v>140438</v>
      </c>
      <c r="I14" s="82">
        <v>140438</v>
      </c>
      <c r="J14" s="81">
        <v>6568</v>
      </c>
      <c r="K14" s="82">
        <v>6568</v>
      </c>
      <c r="L14" s="81">
        <f t="shared" ref="L14:M17" si="6">+H14+J14</f>
        <v>147006</v>
      </c>
      <c r="M14" s="83">
        <f t="shared" si="6"/>
        <v>147006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v>0</v>
      </c>
      <c r="I15" s="82">
        <v>0</v>
      </c>
      <c r="J15" s="81">
        <v>0</v>
      </c>
      <c r="K15" s="82">
        <v>0</v>
      </c>
      <c r="L15" s="81">
        <f t="shared" si="6"/>
        <v>0</v>
      </c>
      <c r="M15" s="83">
        <f t="shared" si="6"/>
        <v>0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v>662</v>
      </c>
      <c r="I16" s="82">
        <v>662</v>
      </c>
      <c r="J16" s="81">
        <v>145</v>
      </c>
      <c r="K16" s="82">
        <v>145</v>
      </c>
      <c r="L16" s="81">
        <f t="shared" si="6"/>
        <v>807</v>
      </c>
      <c r="M16" s="83">
        <f t="shared" si="6"/>
        <v>807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v>0</v>
      </c>
      <c r="I17" s="82">
        <v>0</v>
      </c>
      <c r="J17" s="81">
        <v>3212</v>
      </c>
      <c r="K17" s="82">
        <v>3212</v>
      </c>
      <c r="L17" s="81">
        <f t="shared" si="6"/>
        <v>3212</v>
      </c>
      <c r="M17" s="83">
        <f t="shared" si="6"/>
        <v>3212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7">+H19+H22</f>
        <v>0</v>
      </c>
      <c r="I18" s="76">
        <f t="shared" si="7"/>
        <v>3409</v>
      </c>
      <c r="J18" s="75">
        <f t="shared" si="7"/>
        <v>0</v>
      </c>
      <c r="K18" s="76">
        <f t="shared" si="7"/>
        <v>0</v>
      </c>
      <c r="L18" s="75">
        <f t="shared" si="7"/>
        <v>0</v>
      </c>
      <c r="M18" s="77">
        <f t="shared" si="7"/>
        <v>3409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8">+H20+H21</f>
        <v>0</v>
      </c>
      <c r="I19" s="79">
        <f t="shared" si="8"/>
        <v>3409</v>
      </c>
      <c r="J19" s="78">
        <f t="shared" si="8"/>
        <v>0</v>
      </c>
      <c r="K19" s="79">
        <f t="shared" si="8"/>
        <v>0</v>
      </c>
      <c r="L19" s="78">
        <f t="shared" si="8"/>
        <v>0</v>
      </c>
      <c r="M19" s="80">
        <f t="shared" si="8"/>
        <v>3409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/>
      <c r="I20" s="82">
        <v>3409</v>
      </c>
      <c r="J20" s="81"/>
      <c r="K20" s="82"/>
      <c r="L20" s="81">
        <f>+H20+J20</f>
        <v>0</v>
      </c>
      <c r="M20" s="83">
        <f>+I20+K20</f>
        <v>3409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/>
      <c r="I21" s="82"/>
      <c r="J21" s="81"/>
      <c r="K21" s="82"/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9">+H23+H24</f>
        <v>0</v>
      </c>
      <c r="I22" s="79">
        <f t="shared" si="9"/>
        <v>0</v>
      </c>
      <c r="J22" s="78">
        <f t="shared" si="9"/>
        <v>0</v>
      </c>
      <c r="K22" s="79">
        <f t="shared" si="9"/>
        <v>0</v>
      </c>
      <c r="L22" s="78">
        <f t="shared" si="9"/>
        <v>0</v>
      </c>
      <c r="M22" s="80">
        <f t="shared" si="9"/>
        <v>0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/>
      <c r="I23" s="82"/>
      <c r="J23" s="81"/>
      <c r="K23" s="82"/>
      <c r="L23" s="81">
        <f>+H23+J23</f>
        <v>0</v>
      </c>
      <c r="M23" s="83">
        <f>+I23+K23</f>
        <v>0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/>
      <c r="I24" s="82"/>
      <c r="J24" s="81"/>
      <c r="K24" s="82"/>
      <c r="L24" s="81">
        <f>+H24+J24</f>
        <v>0</v>
      </c>
      <c r="M24" s="83">
        <f>+I24+K24</f>
        <v>0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0">+H26+H29</f>
        <v>0</v>
      </c>
      <c r="I25" s="76">
        <f t="shared" si="10"/>
        <v>0</v>
      </c>
      <c r="J25" s="75">
        <f t="shared" si="10"/>
        <v>0</v>
      </c>
      <c r="K25" s="76">
        <f t="shared" si="10"/>
        <v>0</v>
      </c>
      <c r="L25" s="75">
        <f t="shared" si="10"/>
        <v>0</v>
      </c>
      <c r="M25" s="77">
        <f t="shared" si="10"/>
        <v>0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1">+H27+H28</f>
        <v>0</v>
      </c>
      <c r="I26" s="79">
        <f t="shared" si="11"/>
        <v>0</v>
      </c>
      <c r="J26" s="78">
        <f t="shared" si="11"/>
        <v>0</v>
      </c>
      <c r="K26" s="79">
        <f t="shared" si="11"/>
        <v>0</v>
      </c>
      <c r="L26" s="78">
        <f t="shared" si="11"/>
        <v>0</v>
      </c>
      <c r="M26" s="80">
        <f t="shared" si="11"/>
        <v>0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v>0</v>
      </c>
      <c r="I27" s="82">
        <v>0</v>
      </c>
      <c r="J27" s="81">
        <v>0</v>
      </c>
      <c r="K27" s="82">
        <v>0</v>
      </c>
      <c r="L27" s="81">
        <f>+H27+J27</f>
        <v>0</v>
      </c>
      <c r="M27" s="83">
        <f>+I27+K27</f>
        <v>0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/>
      <c r="I28" s="82"/>
      <c r="J28" s="81"/>
      <c r="K28" s="82"/>
      <c r="L28" s="81">
        <f>+H28+J28</f>
        <v>0</v>
      </c>
      <c r="M28" s="83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2">+H30+H31</f>
        <v>0</v>
      </c>
      <c r="I29" s="79">
        <f t="shared" si="12"/>
        <v>0</v>
      </c>
      <c r="J29" s="78">
        <f t="shared" si="12"/>
        <v>0</v>
      </c>
      <c r="K29" s="79">
        <f t="shared" si="12"/>
        <v>0</v>
      </c>
      <c r="L29" s="78">
        <f t="shared" si="12"/>
        <v>0</v>
      </c>
      <c r="M29" s="80">
        <f t="shared" si="12"/>
        <v>0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/>
      <c r="I30" s="82"/>
      <c r="J30" s="81"/>
      <c r="K30" s="82"/>
      <c r="L30" s="81">
        <f>+H30+J30</f>
        <v>0</v>
      </c>
      <c r="M30" s="83">
        <f>+I30+K30</f>
        <v>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/>
      <c r="I31" s="82"/>
      <c r="J31" s="81"/>
      <c r="K31" s="82"/>
      <c r="L31" s="81">
        <f>+H31+J31</f>
        <v>0</v>
      </c>
      <c r="M31" s="83">
        <f>+I31+K31</f>
        <v>0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3">+H33+H34</f>
        <v>9738</v>
      </c>
      <c r="I32" s="73">
        <f t="shared" si="13"/>
        <v>9738</v>
      </c>
      <c r="J32" s="72">
        <f t="shared" si="13"/>
        <v>0</v>
      </c>
      <c r="K32" s="73">
        <f t="shared" si="13"/>
        <v>0</v>
      </c>
      <c r="L32" s="72">
        <f t="shared" si="13"/>
        <v>9738</v>
      </c>
      <c r="M32" s="74">
        <f t="shared" si="13"/>
        <v>9738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v>9738</v>
      </c>
      <c r="I33" s="82">
        <v>9738</v>
      </c>
      <c r="J33" s="81">
        <v>0</v>
      </c>
      <c r="K33" s="82">
        <v>0</v>
      </c>
      <c r="L33" s="81">
        <f>+H33+J33</f>
        <v>9738</v>
      </c>
      <c r="M33" s="83">
        <f>+I33+K33</f>
        <v>9738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/>
      <c r="I34" s="85"/>
      <c r="J34" s="84"/>
      <c r="K34" s="85"/>
      <c r="L34" s="84">
        <f>+H34+J34</f>
        <v>0</v>
      </c>
      <c r="M34" s="86">
        <f>+I34+K34</f>
        <v>0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4">+H37+H42</f>
        <v>150838</v>
      </c>
      <c r="I36" s="70">
        <f t="shared" si="14"/>
        <v>154247</v>
      </c>
      <c r="J36" s="69">
        <f t="shared" si="14"/>
        <v>9925</v>
      </c>
      <c r="K36" s="70">
        <f t="shared" si="14"/>
        <v>9925</v>
      </c>
      <c r="L36" s="69">
        <f t="shared" si="14"/>
        <v>160763</v>
      </c>
      <c r="M36" s="71">
        <f t="shared" si="14"/>
        <v>164172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5">G36+1</f>
        <v>31</v>
      </c>
      <c r="H37" s="78">
        <f t="shared" ref="H37:M37" si="16">+H38+H39+H40+H41</f>
        <v>150838</v>
      </c>
      <c r="I37" s="79">
        <f t="shared" si="16"/>
        <v>154247</v>
      </c>
      <c r="J37" s="78">
        <f t="shared" si="16"/>
        <v>6713</v>
      </c>
      <c r="K37" s="79">
        <f t="shared" si="16"/>
        <v>6713</v>
      </c>
      <c r="L37" s="78">
        <f t="shared" si="16"/>
        <v>157551</v>
      </c>
      <c r="M37" s="80">
        <f t="shared" si="16"/>
        <v>160960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5"/>
        <v>32</v>
      </c>
      <c r="H38" s="81">
        <f t="shared" ref="H38:M38" si="17">+H10+H13</f>
        <v>141100</v>
      </c>
      <c r="I38" s="82">
        <f t="shared" si="17"/>
        <v>141100</v>
      </c>
      <c r="J38" s="81">
        <f t="shared" si="17"/>
        <v>6713</v>
      </c>
      <c r="K38" s="82">
        <f t="shared" si="17"/>
        <v>6713</v>
      </c>
      <c r="L38" s="81">
        <f t="shared" si="17"/>
        <v>147813</v>
      </c>
      <c r="M38" s="83">
        <f t="shared" si="17"/>
        <v>147813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5"/>
        <v>33</v>
      </c>
      <c r="H39" s="81">
        <f t="shared" ref="H39:M39" si="18">+H20+H23</f>
        <v>0</v>
      </c>
      <c r="I39" s="82">
        <f t="shared" si="18"/>
        <v>3409</v>
      </c>
      <c r="J39" s="81">
        <f t="shared" si="18"/>
        <v>0</v>
      </c>
      <c r="K39" s="82">
        <f t="shared" si="18"/>
        <v>0</v>
      </c>
      <c r="L39" s="81">
        <f t="shared" si="18"/>
        <v>0</v>
      </c>
      <c r="M39" s="83">
        <f t="shared" si="18"/>
        <v>3409</v>
      </c>
    </row>
    <row r="40" spans="1:13">
      <c r="A40" s="24"/>
      <c r="B40" s="25"/>
      <c r="C40" s="25"/>
      <c r="D40" s="25"/>
      <c r="E40" s="36" t="s">
        <v>193</v>
      </c>
      <c r="F40" s="40"/>
      <c r="G40" s="28">
        <f t="shared" si="15"/>
        <v>34</v>
      </c>
      <c r="H40" s="81">
        <f t="shared" ref="H40:M40" si="19">+H27+H30</f>
        <v>0</v>
      </c>
      <c r="I40" s="82">
        <f t="shared" si="19"/>
        <v>0</v>
      </c>
      <c r="J40" s="81">
        <f t="shared" si="19"/>
        <v>0</v>
      </c>
      <c r="K40" s="82">
        <f t="shared" si="19"/>
        <v>0</v>
      </c>
      <c r="L40" s="81">
        <f t="shared" si="19"/>
        <v>0</v>
      </c>
      <c r="M40" s="83">
        <f t="shared" si="19"/>
        <v>0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5"/>
        <v>35</v>
      </c>
      <c r="H41" s="81">
        <f t="shared" ref="H41:M41" si="20">+H33</f>
        <v>9738</v>
      </c>
      <c r="I41" s="82">
        <f t="shared" si="20"/>
        <v>9738</v>
      </c>
      <c r="J41" s="81">
        <f t="shared" si="20"/>
        <v>0</v>
      </c>
      <c r="K41" s="82">
        <f t="shared" si="20"/>
        <v>0</v>
      </c>
      <c r="L41" s="81">
        <f t="shared" si="20"/>
        <v>9738</v>
      </c>
      <c r="M41" s="83">
        <f t="shared" si="20"/>
        <v>9738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5"/>
        <v>36</v>
      </c>
      <c r="H42" s="78">
        <f t="shared" ref="H42:M42" si="21">+H43+H44+H45+H46</f>
        <v>0</v>
      </c>
      <c r="I42" s="79">
        <f t="shared" si="21"/>
        <v>0</v>
      </c>
      <c r="J42" s="78">
        <f t="shared" si="21"/>
        <v>3212</v>
      </c>
      <c r="K42" s="79">
        <f t="shared" si="21"/>
        <v>3212</v>
      </c>
      <c r="L42" s="78">
        <f t="shared" si="21"/>
        <v>3212</v>
      </c>
      <c r="M42" s="80">
        <f t="shared" si="21"/>
        <v>3212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5"/>
        <v>37</v>
      </c>
      <c r="H43" s="81">
        <f t="shared" ref="H43:M43" si="22">+H11+H17</f>
        <v>0</v>
      </c>
      <c r="I43" s="82">
        <f t="shared" si="22"/>
        <v>0</v>
      </c>
      <c r="J43" s="81">
        <f t="shared" si="22"/>
        <v>3212</v>
      </c>
      <c r="K43" s="82">
        <f t="shared" si="22"/>
        <v>3212</v>
      </c>
      <c r="L43" s="81">
        <f t="shared" si="22"/>
        <v>3212</v>
      </c>
      <c r="M43" s="83">
        <f t="shared" si="22"/>
        <v>3212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5"/>
        <v>38</v>
      </c>
      <c r="H44" s="81">
        <f t="shared" ref="H44:M44" si="23">+H21+H24</f>
        <v>0</v>
      </c>
      <c r="I44" s="82">
        <f t="shared" si="23"/>
        <v>0</v>
      </c>
      <c r="J44" s="81">
        <f t="shared" si="23"/>
        <v>0</v>
      </c>
      <c r="K44" s="82">
        <f t="shared" si="23"/>
        <v>0</v>
      </c>
      <c r="L44" s="81">
        <f t="shared" si="23"/>
        <v>0</v>
      </c>
      <c r="M44" s="83">
        <f t="shared" si="23"/>
        <v>0</v>
      </c>
    </row>
    <row r="45" spans="1:13">
      <c r="A45" s="24"/>
      <c r="B45" s="25"/>
      <c r="C45" s="25"/>
      <c r="D45" s="25"/>
      <c r="E45" s="36" t="s">
        <v>194</v>
      </c>
      <c r="F45" s="40"/>
      <c r="G45" s="28">
        <f t="shared" si="15"/>
        <v>39</v>
      </c>
      <c r="H45" s="81">
        <f t="shared" ref="H45:M45" si="24">+H28+H31</f>
        <v>0</v>
      </c>
      <c r="I45" s="82">
        <f t="shared" si="24"/>
        <v>0</v>
      </c>
      <c r="J45" s="81">
        <f t="shared" si="24"/>
        <v>0</v>
      </c>
      <c r="K45" s="82">
        <f t="shared" si="24"/>
        <v>0</v>
      </c>
      <c r="L45" s="81">
        <f t="shared" si="24"/>
        <v>0</v>
      </c>
      <c r="M45" s="83">
        <f t="shared" si="24"/>
        <v>0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5"/>
        <v>40</v>
      </c>
      <c r="H46" s="81">
        <f t="shared" ref="H46:M46" si="25">+H34</f>
        <v>0</v>
      </c>
      <c r="I46" s="82">
        <f t="shared" si="25"/>
        <v>0</v>
      </c>
      <c r="J46" s="81">
        <f t="shared" si="25"/>
        <v>0</v>
      </c>
      <c r="K46" s="82">
        <f t="shared" si="25"/>
        <v>0</v>
      </c>
      <c r="L46" s="81">
        <f t="shared" si="25"/>
        <v>0</v>
      </c>
      <c r="M46" s="83">
        <f t="shared" si="25"/>
        <v>0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5"/>
        <v>41</v>
      </c>
      <c r="H47" s="87">
        <f t="shared" ref="H47:M47" si="26">+H48+H52</f>
        <v>150838</v>
      </c>
      <c r="I47" s="88">
        <f t="shared" si="26"/>
        <v>154247</v>
      </c>
      <c r="J47" s="87">
        <f t="shared" si="26"/>
        <v>9925</v>
      </c>
      <c r="K47" s="88">
        <f t="shared" si="26"/>
        <v>9925</v>
      </c>
      <c r="L47" s="87">
        <f t="shared" si="26"/>
        <v>160763</v>
      </c>
      <c r="M47" s="89">
        <f t="shared" si="26"/>
        <v>164172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5"/>
        <v>42</v>
      </c>
      <c r="H48" s="78">
        <f t="shared" ref="H48:M48" si="27">+H49+H50+H51</f>
        <v>150838</v>
      </c>
      <c r="I48" s="79">
        <f t="shared" si="27"/>
        <v>154247</v>
      </c>
      <c r="J48" s="78">
        <f t="shared" si="27"/>
        <v>6713</v>
      </c>
      <c r="K48" s="79">
        <f t="shared" si="27"/>
        <v>6713</v>
      </c>
      <c r="L48" s="78">
        <f t="shared" si="27"/>
        <v>157551</v>
      </c>
      <c r="M48" s="80">
        <f t="shared" si="27"/>
        <v>160960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5"/>
        <v>43</v>
      </c>
      <c r="H49" s="81">
        <f t="shared" ref="H49:M49" si="28">+H10+H20+H27</f>
        <v>0</v>
      </c>
      <c r="I49" s="82">
        <f t="shared" si="28"/>
        <v>3409</v>
      </c>
      <c r="J49" s="81">
        <f t="shared" si="28"/>
        <v>0</v>
      </c>
      <c r="K49" s="82">
        <f t="shared" si="28"/>
        <v>0</v>
      </c>
      <c r="L49" s="81">
        <f t="shared" si="28"/>
        <v>0</v>
      </c>
      <c r="M49" s="83">
        <f t="shared" si="28"/>
        <v>3409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5"/>
        <v>44</v>
      </c>
      <c r="H50" s="81">
        <f t="shared" ref="H50:M50" si="29">+H13+H23+H30</f>
        <v>141100</v>
      </c>
      <c r="I50" s="82">
        <f t="shared" si="29"/>
        <v>141100</v>
      </c>
      <c r="J50" s="81">
        <f t="shared" si="29"/>
        <v>6713</v>
      </c>
      <c r="K50" s="82">
        <f t="shared" si="29"/>
        <v>6713</v>
      </c>
      <c r="L50" s="81">
        <f t="shared" si="29"/>
        <v>147813</v>
      </c>
      <c r="M50" s="83">
        <f t="shared" si="29"/>
        <v>147813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5"/>
        <v>45</v>
      </c>
      <c r="H51" s="81">
        <f t="shared" ref="H51:M51" si="30">+H33</f>
        <v>9738</v>
      </c>
      <c r="I51" s="82">
        <f t="shared" si="30"/>
        <v>9738</v>
      </c>
      <c r="J51" s="81">
        <f t="shared" si="30"/>
        <v>0</v>
      </c>
      <c r="K51" s="82">
        <f t="shared" si="30"/>
        <v>0</v>
      </c>
      <c r="L51" s="81">
        <f t="shared" si="30"/>
        <v>9738</v>
      </c>
      <c r="M51" s="83">
        <f t="shared" si="30"/>
        <v>9738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5"/>
        <v>46</v>
      </c>
      <c r="H52" s="78">
        <f t="shared" ref="H52:M52" si="31">+H53+H54+H55</f>
        <v>0</v>
      </c>
      <c r="I52" s="79">
        <f t="shared" si="31"/>
        <v>0</v>
      </c>
      <c r="J52" s="78">
        <f t="shared" si="31"/>
        <v>3212</v>
      </c>
      <c r="K52" s="79">
        <f t="shared" si="31"/>
        <v>3212</v>
      </c>
      <c r="L52" s="78">
        <f t="shared" si="31"/>
        <v>3212</v>
      </c>
      <c r="M52" s="80">
        <f t="shared" si="31"/>
        <v>3212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5"/>
        <v>47</v>
      </c>
      <c r="H53" s="81">
        <f t="shared" ref="H53:M53" si="32">+H11+H21+H28</f>
        <v>0</v>
      </c>
      <c r="I53" s="82">
        <f t="shared" si="32"/>
        <v>0</v>
      </c>
      <c r="J53" s="81">
        <f t="shared" si="32"/>
        <v>0</v>
      </c>
      <c r="K53" s="82">
        <f t="shared" si="32"/>
        <v>0</v>
      </c>
      <c r="L53" s="81">
        <f t="shared" si="32"/>
        <v>0</v>
      </c>
      <c r="M53" s="83">
        <f t="shared" si="32"/>
        <v>0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5"/>
        <v>48</v>
      </c>
      <c r="H54" s="81">
        <f t="shared" ref="H54:M54" si="33">+H17+H24+H31</f>
        <v>0</v>
      </c>
      <c r="I54" s="82">
        <f t="shared" si="33"/>
        <v>0</v>
      </c>
      <c r="J54" s="81">
        <f t="shared" si="33"/>
        <v>3212</v>
      </c>
      <c r="K54" s="82">
        <f t="shared" si="33"/>
        <v>3212</v>
      </c>
      <c r="L54" s="81">
        <f t="shared" si="33"/>
        <v>3212</v>
      </c>
      <c r="M54" s="83">
        <f t="shared" si="33"/>
        <v>3212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5"/>
        <v>49</v>
      </c>
      <c r="H55" s="84">
        <f t="shared" ref="H55:M55" si="34">+H34</f>
        <v>0</v>
      </c>
      <c r="I55" s="85">
        <f t="shared" si="34"/>
        <v>0</v>
      </c>
      <c r="J55" s="84">
        <f t="shared" si="34"/>
        <v>0</v>
      </c>
      <c r="K55" s="85">
        <f t="shared" si="34"/>
        <v>0</v>
      </c>
      <c r="L55" s="84">
        <f t="shared" si="34"/>
        <v>0</v>
      </c>
      <c r="M55" s="86">
        <f t="shared" si="34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M55"/>
  <sheetViews>
    <sheetView zoomScale="85" zoomScaleNormal="85" workbookViewId="0">
      <selection activeCell="B1" sqref="B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4.5703125" customWidth="1"/>
    <col min="7" max="7" width="5.28515625" customWidth="1"/>
    <col min="8" max="13" width="11.5703125" customWidth="1"/>
  </cols>
  <sheetData>
    <row r="1" spans="1:13" ht="15.75">
      <c r="A1" s="5" t="s">
        <v>121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 t="s">
        <v>57</v>
      </c>
    </row>
    <row r="3" spans="1:13">
      <c r="A3" s="566" t="s">
        <v>7</v>
      </c>
      <c r="B3" s="567"/>
      <c r="C3" s="567"/>
      <c r="D3" s="567"/>
      <c r="E3" s="567"/>
      <c r="F3" s="568"/>
      <c r="G3" s="575" t="s">
        <v>0</v>
      </c>
      <c r="H3" s="559" t="s">
        <v>8</v>
      </c>
      <c r="I3" s="578"/>
      <c r="J3" s="559" t="s">
        <v>9</v>
      </c>
      <c r="K3" s="578"/>
      <c r="L3" s="559" t="s">
        <v>10</v>
      </c>
      <c r="M3" s="560"/>
    </row>
    <row r="4" spans="1:13">
      <c r="A4" s="569"/>
      <c r="B4" s="570"/>
      <c r="C4" s="570"/>
      <c r="D4" s="570"/>
      <c r="E4" s="570"/>
      <c r="F4" s="571"/>
      <c r="G4" s="576"/>
      <c r="H4" s="62" t="s">
        <v>11</v>
      </c>
      <c r="I4" s="60" t="s">
        <v>1</v>
      </c>
      <c r="J4" s="62" t="s">
        <v>6</v>
      </c>
      <c r="K4" s="60" t="s">
        <v>1</v>
      </c>
      <c r="L4" s="62" t="s">
        <v>6</v>
      </c>
      <c r="M4" s="61" t="s">
        <v>1</v>
      </c>
    </row>
    <row r="5" spans="1:13" ht="15.75" thickBot="1">
      <c r="A5" s="572"/>
      <c r="B5" s="573"/>
      <c r="C5" s="573"/>
      <c r="D5" s="573"/>
      <c r="E5" s="573"/>
      <c r="F5" s="574"/>
      <c r="G5" s="577"/>
      <c r="H5" s="57">
        <v>1</v>
      </c>
      <c r="I5" s="58">
        <v>2</v>
      </c>
      <c r="J5" s="57">
        <v>3</v>
      </c>
      <c r="K5" s="58">
        <v>4</v>
      </c>
      <c r="L5" s="57">
        <v>5</v>
      </c>
      <c r="M5" s="5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1134322</v>
      </c>
      <c r="I6" s="70">
        <f t="shared" si="0"/>
        <v>1086395</v>
      </c>
      <c r="J6" s="69">
        <f t="shared" si="0"/>
        <v>100235</v>
      </c>
      <c r="K6" s="70">
        <f t="shared" si="0"/>
        <v>56491</v>
      </c>
      <c r="L6" s="69">
        <f t="shared" si="0"/>
        <v>1234557</v>
      </c>
      <c r="M6" s="71">
        <f t="shared" si="0"/>
        <v>1142886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1113702</v>
      </c>
      <c r="I7" s="73">
        <f t="shared" si="1"/>
        <v>1066055</v>
      </c>
      <c r="J7" s="72">
        <f t="shared" si="1"/>
        <v>100235</v>
      </c>
      <c r="K7" s="73">
        <f t="shared" si="1"/>
        <v>56491</v>
      </c>
      <c r="L7" s="72">
        <f t="shared" si="1"/>
        <v>1213937</v>
      </c>
      <c r="M7" s="74">
        <f t="shared" si="1"/>
        <v>1122546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980238</v>
      </c>
      <c r="I8" s="76">
        <f t="shared" si="3"/>
        <v>916034</v>
      </c>
      <c r="J8" s="75">
        <f t="shared" si="3"/>
        <v>100235</v>
      </c>
      <c r="K8" s="76">
        <f t="shared" si="3"/>
        <v>54986</v>
      </c>
      <c r="L8" s="75">
        <f t="shared" si="3"/>
        <v>1080473</v>
      </c>
      <c r="M8" s="77">
        <f t="shared" si="3"/>
        <v>971020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90948</v>
      </c>
      <c r="I9" s="79">
        <f t="shared" si="4"/>
        <v>27151</v>
      </c>
      <c r="J9" s="78">
        <f t="shared" si="4"/>
        <v>48649</v>
      </c>
      <c r="K9" s="79">
        <f t="shared" si="4"/>
        <v>3484</v>
      </c>
      <c r="L9" s="78">
        <f t="shared" si="4"/>
        <v>139597</v>
      </c>
      <c r="M9" s="80">
        <f t="shared" si="4"/>
        <v>30635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28">
        <f t="shared" si="2"/>
        <v>5</v>
      </c>
      <c r="H10" s="81">
        <f>'[2]5.d'!G8+'[2]5.d'!G10+'[2]5.d'!G11</f>
        <v>74890</v>
      </c>
      <c r="I10" s="82">
        <f>'[2]5.d'!H8+'[2]5.d'!H10+'[2]5.d'!H11</f>
        <v>17476</v>
      </c>
      <c r="J10" s="81">
        <f>'[2]5.d'!I8+'[2]5.d'!I10+'[2]5.d'!I11</f>
        <v>18649</v>
      </c>
      <c r="K10" s="82">
        <f>'[2]5.d'!J8+'[2]5.d'!J10+'[2]5.d'!J11</f>
        <v>1879</v>
      </c>
      <c r="L10" s="81">
        <f>+H10+J10</f>
        <v>93539</v>
      </c>
      <c r="M10" s="83">
        <f>+I10+K10</f>
        <v>19355</v>
      </c>
    </row>
    <row r="11" spans="1:13">
      <c r="A11" s="63"/>
      <c r="B11" s="30"/>
      <c r="C11" s="30"/>
      <c r="D11" s="30"/>
      <c r="E11" s="6"/>
      <c r="F11" s="30" t="s">
        <v>15</v>
      </c>
      <c r="G11" s="28">
        <f t="shared" si="2"/>
        <v>6</v>
      </c>
      <c r="H11" s="81">
        <f>'[2]5.d'!G9</f>
        <v>16058</v>
      </c>
      <c r="I11" s="82">
        <f>'[2]5.d'!H9</f>
        <v>9675</v>
      </c>
      <c r="J11" s="81">
        <f>'[2]5.d'!I9</f>
        <v>30000</v>
      </c>
      <c r="K11" s="82">
        <f>'[2]5.d'!J9</f>
        <v>1605</v>
      </c>
      <c r="L11" s="81">
        <f>+H11+J11</f>
        <v>46058</v>
      </c>
      <c r="M11" s="83">
        <f>+I11+K11</f>
        <v>11280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889290</v>
      </c>
      <c r="I12" s="79">
        <f t="shared" si="5"/>
        <v>888883</v>
      </c>
      <c r="J12" s="78">
        <f t="shared" si="5"/>
        <v>51586</v>
      </c>
      <c r="K12" s="79">
        <f t="shared" si="5"/>
        <v>51502</v>
      </c>
      <c r="L12" s="78">
        <f t="shared" si="5"/>
        <v>940876</v>
      </c>
      <c r="M12" s="80">
        <f t="shared" si="5"/>
        <v>940385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81">
        <f t="shared" ref="H13:M13" si="6">+H14+H15+H16</f>
        <v>617229</v>
      </c>
      <c r="I13" s="82">
        <f t="shared" si="6"/>
        <v>616950</v>
      </c>
      <c r="J13" s="81">
        <f t="shared" si="6"/>
        <v>48649</v>
      </c>
      <c r="K13" s="82">
        <f t="shared" si="6"/>
        <v>48565</v>
      </c>
      <c r="L13" s="81">
        <f t="shared" si="6"/>
        <v>665878</v>
      </c>
      <c r="M13" s="83">
        <f t="shared" si="6"/>
        <v>665515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81">
        <f>'[2]5.a'!D8</f>
        <v>606547</v>
      </c>
      <c r="I14" s="82">
        <f>'[2]5.a'!E8</f>
        <v>606547</v>
      </c>
      <c r="J14" s="81">
        <f>'[2]5.a'!F8</f>
        <v>7478</v>
      </c>
      <c r="K14" s="82">
        <f>'[2]5.a'!G8</f>
        <v>7478</v>
      </c>
      <c r="L14" s="81">
        <f t="shared" ref="L14:M17" si="7">+H14+J14</f>
        <v>614025</v>
      </c>
      <c r="M14" s="83">
        <f t="shared" si="7"/>
        <v>614025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81">
        <f>'[2]5.c'!D8</f>
        <v>0</v>
      </c>
      <c r="I15" s="82">
        <f>'[2]5.c'!E8</f>
        <v>0</v>
      </c>
      <c r="J15" s="81">
        <f>'[2]5.c'!F8</f>
        <v>38471</v>
      </c>
      <c r="K15" s="82">
        <f>'[2]5.c'!G8</f>
        <v>38471</v>
      </c>
      <c r="L15" s="81">
        <f t="shared" si="7"/>
        <v>38471</v>
      </c>
      <c r="M15" s="83">
        <f t="shared" si="7"/>
        <v>38471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81">
        <f>'[2]5.a'!D16</f>
        <v>10682</v>
      </c>
      <c r="I16" s="82">
        <f>'[2]5.a'!E16</f>
        <v>10403</v>
      </c>
      <c r="J16" s="81">
        <f>'[2]5.a'!F16</f>
        <v>2700</v>
      </c>
      <c r="K16" s="82">
        <f>'[2]5.a'!G16</f>
        <v>2616</v>
      </c>
      <c r="L16" s="81">
        <f t="shared" si="7"/>
        <v>13382</v>
      </c>
      <c r="M16" s="83">
        <f t="shared" si="7"/>
        <v>13019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81">
        <f>'[2]5b'!C7</f>
        <v>272061</v>
      </c>
      <c r="I17" s="82">
        <f>'[2]5b'!D7</f>
        <v>271933</v>
      </c>
      <c r="J17" s="81">
        <f>'[2]5b'!E7</f>
        <v>2937</v>
      </c>
      <c r="K17" s="82">
        <f>'[2]5b'!F7</f>
        <v>2937</v>
      </c>
      <c r="L17" s="81">
        <f t="shared" si="7"/>
        <v>274998</v>
      </c>
      <c r="M17" s="83">
        <f t="shared" si="7"/>
        <v>274870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8">+H19+H22</f>
        <v>131219</v>
      </c>
      <c r="I18" s="76">
        <f t="shared" si="8"/>
        <v>129707</v>
      </c>
      <c r="J18" s="75">
        <f t="shared" si="8"/>
        <v>0</v>
      </c>
      <c r="K18" s="76">
        <f t="shared" si="8"/>
        <v>0</v>
      </c>
      <c r="L18" s="75">
        <f t="shared" si="8"/>
        <v>131219</v>
      </c>
      <c r="M18" s="77">
        <f t="shared" si="8"/>
        <v>129707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9">+H20+H21</f>
        <v>2649</v>
      </c>
      <c r="I19" s="79">
        <f t="shared" si="9"/>
        <v>3128</v>
      </c>
      <c r="J19" s="78">
        <f t="shared" si="9"/>
        <v>0</v>
      </c>
      <c r="K19" s="79">
        <f t="shared" si="9"/>
        <v>0</v>
      </c>
      <c r="L19" s="78">
        <f t="shared" si="9"/>
        <v>2649</v>
      </c>
      <c r="M19" s="80">
        <f t="shared" si="9"/>
        <v>3128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81">
        <f>'[2]5.d'!G12</f>
        <v>2649</v>
      </c>
      <c r="I20" s="82">
        <f>'[2]5.d'!H12</f>
        <v>3128</v>
      </c>
      <c r="J20" s="81">
        <f>'[2]5.d'!I14</f>
        <v>0</v>
      </c>
      <c r="K20" s="82">
        <f>'[2]5.d'!J14</f>
        <v>0</v>
      </c>
      <c r="L20" s="81">
        <f>+H20+J20</f>
        <v>2649</v>
      </c>
      <c r="M20" s="83">
        <f>+I20+K20</f>
        <v>3128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81">
        <v>0</v>
      </c>
      <c r="I21" s="82">
        <v>0</v>
      </c>
      <c r="J21" s="81">
        <v>0</v>
      </c>
      <c r="K21" s="82">
        <v>0</v>
      </c>
      <c r="L21" s="81">
        <f>+H21+J21</f>
        <v>0</v>
      </c>
      <c r="M21" s="83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10">+H23+H24</f>
        <v>128570</v>
      </c>
      <c r="I22" s="79">
        <f t="shared" si="10"/>
        <v>126579</v>
      </c>
      <c r="J22" s="78">
        <f t="shared" si="10"/>
        <v>0</v>
      </c>
      <c r="K22" s="79">
        <f t="shared" si="10"/>
        <v>0</v>
      </c>
      <c r="L22" s="78">
        <f t="shared" si="10"/>
        <v>128570</v>
      </c>
      <c r="M22" s="80">
        <f t="shared" si="10"/>
        <v>126579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81">
        <f>'[2]5.a'!D22</f>
        <v>2734</v>
      </c>
      <c r="I23" s="82">
        <f>'[2]5.a'!E22</f>
        <v>2918</v>
      </c>
      <c r="J23" s="81">
        <f>'[2]5.a'!F22</f>
        <v>0</v>
      </c>
      <c r="K23" s="82">
        <f>'[2]5.a'!G22</f>
        <v>0</v>
      </c>
      <c r="L23" s="81">
        <f>+H23+J23</f>
        <v>2734</v>
      </c>
      <c r="M23" s="83">
        <f>+I23+K23</f>
        <v>2918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81">
        <f>'[2]5b'!C20</f>
        <v>125836</v>
      </c>
      <c r="I24" s="82">
        <f>'[2]5b'!D20</f>
        <v>123661</v>
      </c>
      <c r="J24" s="81">
        <f>'[2]5b'!E20</f>
        <v>0</v>
      </c>
      <c r="K24" s="82">
        <f>'[2]5b'!F20</f>
        <v>0</v>
      </c>
      <c r="L24" s="81">
        <f>+H24+J24</f>
        <v>125836</v>
      </c>
      <c r="M24" s="83">
        <f>+I24+K24</f>
        <v>123661</v>
      </c>
    </row>
    <row r="25" spans="1:13">
      <c r="A25" s="15"/>
      <c r="B25" s="16"/>
      <c r="C25" s="17"/>
      <c r="D25" s="18" t="s">
        <v>130</v>
      </c>
      <c r="E25" s="16"/>
      <c r="F25" s="19"/>
      <c r="G25" s="52">
        <f t="shared" si="2"/>
        <v>20</v>
      </c>
      <c r="H25" s="75">
        <f t="shared" ref="H25:M25" si="11">+H26+H29</f>
        <v>2245</v>
      </c>
      <c r="I25" s="76">
        <f t="shared" si="11"/>
        <v>20314</v>
      </c>
      <c r="J25" s="75">
        <f t="shared" si="11"/>
        <v>0</v>
      </c>
      <c r="K25" s="76">
        <f t="shared" si="11"/>
        <v>1505</v>
      </c>
      <c r="L25" s="75">
        <f t="shared" si="11"/>
        <v>2245</v>
      </c>
      <c r="M25" s="77">
        <f t="shared" si="11"/>
        <v>21819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2">+H27+H28</f>
        <v>0</v>
      </c>
      <c r="I26" s="79">
        <f t="shared" si="12"/>
        <v>18046</v>
      </c>
      <c r="J26" s="78">
        <f t="shared" si="12"/>
        <v>0</v>
      </c>
      <c r="K26" s="79">
        <f t="shared" si="12"/>
        <v>1505</v>
      </c>
      <c r="L26" s="78">
        <f t="shared" si="12"/>
        <v>0</v>
      </c>
      <c r="M26" s="80">
        <f t="shared" si="12"/>
        <v>19551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81">
        <f>'[2]5.d'!G19+'[2]5.d'!G21</f>
        <v>0</v>
      </c>
      <c r="I27" s="82">
        <f>'[2]5.d'!H19+'[2]5.d'!H21</f>
        <v>10863</v>
      </c>
      <c r="J27" s="81">
        <f>'[2]5.d'!I19+'[2]5.d'!I21</f>
        <v>0</v>
      </c>
      <c r="K27" s="82">
        <f>'[2]5.d'!J19+'[2]5.d'!J21</f>
        <v>60</v>
      </c>
      <c r="L27" s="81">
        <f>+H27+J27</f>
        <v>0</v>
      </c>
      <c r="M27" s="83">
        <f>+I27+K27</f>
        <v>10923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81">
        <f>'[2]5.d'!G20+'[2]5.d'!G22+'[2]5.d'!G23</f>
        <v>0</v>
      </c>
      <c r="I28" s="82">
        <f>'[2]5.d'!H20+'[2]5.d'!H22+'[2]5.d'!H23</f>
        <v>7183</v>
      </c>
      <c r="J28" s="81">
        <f>'[2]5.d'!I20+'[2]5.d'!I22+'[2]5.d'!I23</f>
        <v>0</v>
      </c>
      <c r="K28" s="82">
        <f>'[2]5.d'!J20+'[2]5.d'!J22+'[2]5.d'!J23</f>
        <v>1445</v>
      </c>
      <c r="L28" s="81">
        <f>+H28+J28</f>
        <v>0</v>
      </c>
      <c r="M28" s="83">
        <f>+I28+K28</f>
        <v>8628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3">+H30+H31</f>
        <v>2245</v>
      </c>
      <c r="I29" s="79">
        <f t="shared" si="13"/>
        <v>2268</v>
      </c>
      <c r="J29" s="78">
        <f t="shared" si="13"/>
        <v>0</v>
      </c>
      <c r="K29" s="79">
        <f t="shared" si="13"/>
        <v>0</v>
      </c>
      <c r="L29" s="78">
        <f t="shared" si="13"/>
        <v>2245</v>
      </c>
      <c r="M29" s="80">
        <f t="shared" si="13"/>
        <v>2268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81">
        <f>'[2]5.a'!D26</f>
        <v>1627</v>
      </c>
      <c r="I30" s="82">
        <f>'[2]5.a'!E26</f>
        <v>1650</v>
      </c>
      <c r="J30" s="81">
        <f>'[2]5.a'!F26</f>
        <v>0</v>
      </c>
      <c r="K30" s="82">
        <f>'[2]5.a'!G26</f>
        <v>0</v>
      </c>
      <c r="L30" s="81">
        <f>+H30+J30</f>
        <v>1627</v>
      </c>
      <c r="M30" s="83">
        <f>+I30+K30</f>
        <v>1650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81">
        <f>'[2]5b'!C26</f>
        <v>618</v>
      </c>
      <c r="I31" s="82">
        <f>'[2]5b'!D26</f>
        <v>618</v>
      </c>
      <c r="J31" s="81">
        <f>'[2]5b'!E26</f>
        <v>0</v>
      </c>
      <c r="K31" s="82">
        <f>'[2]5b'!F26</f>
        <v>0</v>
      </c>
      <c r="L31" s="81">
        <f>+H31+J31</f>
        <v>618</v>
      </c>
      <c r="M31" s="83">
        <f>+I31+K31</f>
        <v>618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4">+H33+H34</f>
        <v>20620</v>
      </c>
      <c r="I32" s="73">
        <f t="shared" si="14"/>
        <v>20340</v>
      </c>
      <c r="J32" s="72">
        <f t="shared" si="14"/>
        <v>0</v>
      </c>
      <c r="K32" s="73">
        <f t="shared" si="14"/>
        <v>0</v>
      </c>
      <c r="L32" s="72">
        <f t="shared" si="14"/>
        <v>20620</v>
      </c>
      <c r="M32" s="74">
        <f t="shared" si="14"/>
        <v>20340</v>
      </c>
    </row>
    <row r="33" spans="1:13">
      <c r="A33" s="64"/>
      <c r="B33" s="25"/>
      <c r="C33" s="25"/>
      <c r="D33" s="25"/>
      <c r="E33" s="26" t="s">
        <v>14</v>
      </c>
      <c r="F33" s="27"/>
      <c r="G33" s="50">
        <f>G32+1</f>
        <v>28</v>
      </c>
      <c r="H33" s="81">
        <f>'[2]5.a'!D31</f>
        <v>13844</v>
      </c>
      <c r="I33" s="82">
        <f>'[2]5.a'!E31</f>
        <v>13621</v>
      </c>
      <c r="J33" s="81">
        <f>'[2]5.a'!F31</f>
        <v>0</v>
      </c>
      <c r="K33" s="82">
        <f>'[2]5.a'!G31</f>
        <v>0</v>
      </c>
      <c r="L33" s="81">
        <f>+H33+J33</f>
        <v>13844</v>
      </c>
      <c r="M33" s="83">
        <f>+I33+K33</f>
        <v>13621</v>
      </c>
    </row>
    <row r="34" spans="1:13" ht="15.75" thickBot="1">
      <c r="A34" s="67"/>
      <c r="B34" s="43"/>
      <c r="C34" s="43"/>
      <c r="D34" s="43"/>
      <c r="E34" s="53" t="s">
        <v>15</v>
      </c>
      <c r="F34" s="54"/>
      <c r="G34" s="55">
        <f t="shared" si="2"/>
        <v>29</v>
      </c>
      <c r="H34" s="84">
        <f>'[2]5b'!C28</f>
        <v>6776</v>
      </c>
      <c r="I34" s="85">
        <f>'[2]5b'!D28</f>
        <v>6719</v>
      </c>
      <c r="J34" s="84">
        <f>'[2]5b'!E28</f>
        <v>0</v>
      </c>
      <c r="K34" s="85">
        <f>'[2]5b'!F28</f>
        <v>0</v>
      </c>
      <c r="L34" s="84">
        <f>+H34+J34</f>
        <v>6776</v>
      </c>
      <c r="M34" s="86">
        <f>+I34+K34</f>
        <v>6719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5">+H37+H42</f>
        <v>1134322</v>
      </c>
      <c r="I36" s="70">
        <f t="shared" si="15"/>
        <v>1086395</v>
      </c>
      <c r="J36" s="69">
        <f t="shared" si="15"/>
        <v>100235</v>
      </c>
      <c r="K36" s="70">
        <f t="shared" si="15"/>
        <v>56491</v>
      </c>
      <c r="L36" s="69">
        <f t="shared" si="15"/>
        <v>1234557</v>
      </c>
      <c r="M36" s="71">
        <f t="shared" si="15"/>
        <v>1142886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6">G36+1</f>
        <v>31</v>
      </c>
      <c r="H37" s="78">
        <f t="shared" ref="H37:M37" si="17">+H38+H39+H40+H41</f>
        <v>712973</v>
      </c>
      <c r="I37" s="79">
        <f t="shared" si="17"/>
        <v>666606</v>
      </c>
      <c r="J37" s="78">
        <f t="shared" si="17"/>
        <v>67298</v>
      </c>
      <c r="K37" s="79">
        <f t="shared" si="17"/>
        <v>50504</v>
      </c>
      <c r="L37" s="78">
        <f t="shared" si="17"/>
        <v>780271</v>
      </c>
      <c r="M37" s="80">
        <f t="shared" si="17"/>
        <v>717110</v>
      </c>
    </row>
    <row r="38" spans="1:13">
      <c r="A38" s="24"/>
      <c r="B38" s="25"/>
      <c r="C38" s="25"/>
      <c r="D38" s="39" t="s">
        <v>12</v>
      </c>
      <c r="E38" s="36" t="s">
        <v>134</v>
      </c>
      <c r="F38" s="40"/>
      <c r="G38" s="28">
        <f t="shared" si="16"/>
        <v>32</v>
      </c>
      <c r="H38" s="81">
        <f t="shared" ref="H38:M38" si="18">+H10+H13</f>
        <v>692119</v>
      </c>
      <c r="I38" s="82">
        <f t="shared" si="18"/>
        <v>634426</v>
      </c>
      <c r="J38" s="81">
        <f t="shared" si="18"/>
        <v>67298</v>
      </c>
      <c r="K38" s="82">
        <f t="shared" si="18"/>
        <v>50444</v>
      </c>
      <c r="L38" s="81">
        <f t="shared" si="18"/>
        <v>759417</v>
      </c>
      <c r="M38" s="83">
        <f t="shared" si="18"/>
        <v>684870</v>
      </c>
    </row>
    <row r="39" spans="1:13">
      <c r="A39" s="24"/>
      <c r="B39" s="25"/>
      <c r="C39" s="25"/>
      <c r="D39" s="25"/>
      <c r="E39" s="36" t="s">
        <v>135</v>
      </c>
      <c r="F39" s="40"/>
      <c r="G39" s="28">
        <f t="shared" si="16"/>
        <v>33</v>
      </c>
      <c r="H39" s="81">
        <f t="shared" ref="H39:M39" si="19">+H20+H23</f>
        <v>5383</v>
      </c>
      <c r="I39" s="82">
        <f t="shared" si="19"/>
        <v>6046</v>
      </c>
      <c r="J39" s="81">
        <f t="shared" si="19"/>
        <v>0</v>
      </c>
      <c r="K39" s="82">
        <f t="shared" si="19"/>
        <v>0</v>
      </c>
      <c r="L39" s="81">
        <f t="shared" si="19"/>
        <v>5383</v>
      </c>
      <c r="M39" s="83">
        <f t="shared" si="19"/>
        <v>6046</v>
      </c>
    </row>
    <row r="40" spans="1:13">
      <c r="A40" s="24"/>
      <c r="B40" s="25"/>
      <c r="C40" s="25"/>
      <c r="D40" s="25"/>
      <c r="E40" s="36" t="s">
        <v>136</v>
      </c>
      <c r="F40" s="40"/>
      <c r="G40" s="28">
        <f t="shared" si="16"/>
        <v>34</v>
      </c>
      <c r="H40" s="81">
        <f t="shared" ref="H40:M40" si="20">+H27+H30</f>
        <v>1627</v>
      </c>
      <c r="I40" s="82">
        <f t="shared" si="20"/>
        <v>12513</v>
      </c>
      <c r="J40" s="81">
        <f t="shared" si="20"/>
        <v>0</v>
      </c>
      <c r="K40" s="82">
        <f t="shared" si="20"/>
        <v>60</v>
      </c>
      <c r="L40" s="81">
        <f t="shared" si="20"/>
        <v>1627</v>
      </c>
      <c r="M40" s="83">
        <f t="shared" si="20"/>
        <v>12573</v>
      </c>
    </row>
    <row r="41" spans="1:13">
      <c r="A41" s="24"/>
      <c r="B41" s="25"/>
      <c r="C41" s="25"/>
      <c r="D41" s="39"/>
      <c r="E41" s="30" t="s">
        <v>137</v>
      </c>
      <c r="F41" s="40"/>
      <c r="G41" s="28">
        <f t="shared" si="16"/>
        <v>35</v>
      </c>
      <c r="H41" s="81">
        <f t="shared" ref="H41:M41" si="21">+H33</f>
        <v>13844</v>
      </c>
      <c r="I41" s="82">
        <f t="shared" si="21"/>
        <v>13621</v>
      </c>
      <c r="J41" s="81">
        <f t="shared" si="21"/>
        <v>0</v>
      </c>
      <c r="K41" s="82">
        <f t="shared" si="21"/>
        <v>0</v>
      </c>
      <c r="L41" s="81">
        <f t="shared" si="21"/>
        <v>13844</v>
      </c>
      <c r="M41" s="83">
        <f t="shared" si="21"/>
        <v>13621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6"/>
        <v>36</v>
      </c>
      <c r="H42" s="78">
        <f t="shared" ref="H42:M42" si="22">+H43+H44+H45+H46</f>
        <v>421349</v>
      </c>
      <c r="I42" s="79">
        <f t="shared" si="22"/>
        <v>419789</v>
      </c>
      <c r="J42" s="78">
        <f t="shared" si="22"/>
        <v>32937</v>
      </c>
      <c r="K42" s="79">
        <f t="shared" si="22"/>
        <v>5987</v>
      </c>
      <c r="L42" s="78">
        <f t="shared" si="22"/>
        <v>454286</v>
      </c>
      <c r="M42" s="80">
        <f t="shared" si="22"/>
        <v>425776</v>
      </c>
    </row>
    <row r="43" spans="1:13">
      <c r="A43" s="35"/>
      <c r="B43" s="30"/>
      <c r="C43" s="36"/>
      <c r="D43" s="39" t="s">
        <v>12</v>
      </c>
      <c r="E43" s="36" t="s">
        <v>139</v>
      </c>
      <c r="F43" s="37"/>
      <c r="G43" s="28">
        <f t="shared" si="16"/>
        <v>37</v>
      </c>
      <c r="H43" s="81">
        <f t="shared" ref="H43:M43" si="23">+H11+H17</f>
        <v>288119</v>
      </c>
      <c r="I43" s="82">
        <f t="shared" si="23"/>
        <v>281608</v>
      </c>
      <c r="J43" s="81">
        <f t="shared" si="23"/>
        <v>32937</v>
      </c>
      <c r="K43" s="82">
        <f t="shared" si="23"/>
        <v>4542</v>
      </c>
      <c r="L43" s="81">
        <f t="shared" si="23"/>
        <v>321056</v>
      </c>
      <c r="M43" s="83">
        <f t="shared" si="23"/>
        <v>286150</v>
      </c>
    </row>
    <row r="44" spans="1:13">
      <c r="A44" s="35"/>
      <c r="B44" s="30"/>
      <c r="C44" s="36"/>
      <c r="D44" s="25"/>
      <c r="E44" s="36" t="s">
        <v>140</v>
      </c>
      <c r="F44" s="37"/>
      <c r="G44" s="28">
        <f t="shared" si="16"/>
        <v>38</v>
      </c>
      <c r="H44" s="81">
        <f t="shared" ref="H44:M44" si="24">+H21+H24</f>
        <v>125836</v>
      </c>
      <c r="I44" s="82">
        <f t="shared" si="24"/>
        <v>123661</v>
      </c>
      <c r="J44" s="81">
        <f t="shared" si="24"/>
        <v>0</v>
      </c>
      <c r="K44" s="82">
        <f t="shared" si="24"/>
        <v>0</v>
      </c>
      <c r="L44" s="81">
        <f t="shared" si="24"/>
        <v>125836</v>
      </c>
      <c r="M44" s="83">
        <f t="shared" si="24"/>
        <v>123661</v>
      </c>
    </row>
    <row r="45" spans="1:13">
      <c r="A45" s="24"/>
      <c r="B45" s="25"/>
      <c r="C45" s="25"/>
      <c r="D45" s="25"/>
      <c r="E45" s="36" t="s">
        <v>141</v>
      </c>
      <c r="F45" s="40"/>
      <c r="G45" s="28">
        <f t="shared" si="16"/>
        <v>39</v>
      </c>
      <c r="H45" s="81">
        <f t="shared" ref="H45:M45" si="25">+H28+H31</f>
        <v>618</v>
      </c>
      <c r="I45" s="82">
        <f t="shared" si="25"/>
        <v>7801</v>
      </c>
      <c r="J45" s="81">
        <f t="shared" si="25"/>
        <v>0</v>
      </c>
      <c r="K45" s="82">
        <f t="shared" si="25"/>
        <v>1445</v>
      </c>
      <c r="L45" s="81">
        <f t="shared" si="25"/>
        <v>618</v>
      </c>
      <c r="M45" s="83">
        <f t="shared" si="25"/>
        <v>9246</v>
      </c>
    </row>
    <row r="46" spans="1:13">
      <c r="A46" s="24"/>
      <c r="B46" s="25"/>
      <c r="C46" s="25"/>
      <c r="D46" s="39"/>
      <c r="E46" s="30" t="s">
        <v>142</v>
      </c>
      <c r="F46" s="40"/>
      <c r="G46" s="28">
        <f t="shared" si="16"/>
        <v>40</v>
      </c>
      <c r="H46" s="81">
        <f t="shared" ref="H46:M46" si="26">+H34</f>
        <v>6776</v>
      </c>
      <c r="I46" s="82">
        <f t="shared" si="26"/>
        <v>6719</v>
      </c>
      <c r="J46" s="81">
        <f t="shared" si="26"/>
        <v>0</v>
      </c>
      <c r="K46" s="82">
        <f t="shared" si="26"/>
        <v>0</v>
      </c>
      <c r="L46" s="81">
        <f t="shared" si="26"/>
        <v>6776</v>
      </c>
      <c r="M46" s="83">
        <f t="shared" si="26"/>
        <v>6719</v>
      </c>
    </row>
    <row r="47" spans="1:13">
      <c r="A47" s="580" t="s">
        <v>143</v>
      </c>
      <c r="B47" s="581"/>
      <c r="C47" s="581"/>
      <c r="D47" s="581"/>
      <c r="E47" s="581"/>
      <c r="F47" s="582"/>
      <c r="G47" s="48">
        <f t="shared" si="16"/>
        <v>41</v>
      </c>
      <c r="H47" s="87">
        <f t="shared" ref="H47:M47" si="27">+H48+H52</f>
        <v>1134322</v>
      </c>
      <c r="I47" s="88">
        <f t="shared" si="27"/>
        <v>1086395</v>
      </c>
      <c r="J47" s="87">
        <f t="shared" si="27"/>
        <v>100235</v>
      </c>
      <c r="K47" s="88">
        <f t="shared" si="27"/>
        <v>56491</v>
      </c>
      <c r="L47" s="87">
        <f t="shared" si="27"/>
        <v>1234557</v>
      </c>
      <c r="M47" s="89">
        <f t="shared" si="27"/>
        <v>1142886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6"/>
        <v>42</v>
      </c>
      <c r="H48" s="78">
        <f t="shared" ref="H48:M48" si="28">+H49+H50+H51</f>
        <v>712973</v>
      </c>
      <c r="I48" s="79">
        <f t="shared" si="28"/>
        <v>666606</v>
      </c>
      <c r="J48" s="78">
        <f t="shared" si="28"/>
        <v>67298</v>
      </c>
      <c r="K48" s="79">
        <f t="shared" si="28"/>
        <v>50504</v>
      </c>
      <c r="L48" s="78">
        <f t="shared" si="28"/>
        <v>780271</v>
      </c>
      <c r="M48" s="80">
        <f t="shared" si="28"/>
        <v>717110</v>
      </c>
    </row>
    <row r="49" spans="1:13">
      <c r="A49" s="24"/>
      <c r="B49" s="25"/>
      <c r="C49" s="25"/>
      <c r="D49" s="39" t="s">
        <v>12</v>
      </c>
      <c r="E49" s="30" t="s">
        <v>145</v>
      </c>
      <c r="F49" s="40"/>
      <c r="G49" s="28">
        <f t="shared" si="16"/>
        <v>43</v>
      </c>
      <c r="H49" s="81">
        <f t="shared" ref="H49:M49" si="29">+H10+H20+H27</f>
        <v>77539</v>
      </c>
      <c r="I49" s="82">
        <f t="shared" si="29"/>
        <v>31467</v>
      </c>
      <c r="J49" s="81">
        <f t="shared" si="29"/>
        <v>18649</v>
      </c>
      <c r="K49" s="82">
        <f t="shared" si="29"/>
        <v>1939</v>
      </c>
      <c r="L49" s="81">
        <f t="shared" si="29"/>
        <v>96188</v>
      </c>
      <c r="M49" s="83">
        <f t="shared" si="29"/>
        <v>33406</v>
      </c>
    </row>
    <row r="50" spans="1:13">
      <c r="A50" s="24"/>
      <c r="B50" s="25"/>
      <c r="C50" s="25"/>
      <c r="D50" s="25"/>
      <c r="E50" s="30" t="s">
        <v>146</v>
      </c>
      <c r="F50" s="40"/>
      <c r="G50" s="28">
        <f t="shared" si="16"/>
        <v>44</v>
      </c>
      <c r="H50" s="81">
        <f t="shared" ref="H50:M50" si="30">+H13+H23+H30</f>
        <v>621590</v>
      </c>
      <c r="I50" s="82">
        <f t="shared" si="30"/>
        <v>621518</v>
      </c>
      <c r="J50" s="81">
        <f t="shared" si="30"/>
        <v>48649</v>
      </c>
      <c r="K50" s="82">
        <f t="shared" si="30"/>
        <v>48565</v>
      </c>
      <c r="L50" s="81">
        <f t="shared" si="30"/>
        <v>670239</v>
      </c>
      <c r="M50" s="83">
        <f t="shared" si="30"/>
        <v>670083</v>
      </c>
    </row>
    <row r="51" spans="1:13">
      <c r="A51" s="24"/>
      <c r="B51" s="25"/>
      <c r="C51" s="25"/>
      <c r="D51" s="39"/>
      <c r="E51" s="30" t="s">
        <v>147</v>
      </c>
      <c r="F51" s="40"/>
      <c r="G51" s="28">
        <f t="shared" si="16"/>
        <v>45</v>
      </c>
      <c r="H51" s="81">
        <f t="shared" ref="H51:M51" si="31">+H33</f>
        <v>13844</v>
      </c>
      <c r="I51" s="82">
        <f t="shared" si="31"/>
        <v>13621</v>
      </c>
      <c r="J51" s="81">
        <f t="shared" si="31"/>
        <v>0</v>
      </c>
      <c r="K51" s="82">
        <f t="shared" si="31"/>
        <v>0</v>
      </c>
      <c r="L51" s="81">
        <f t="shared" si="31"/>
        <v>13844</v>
      </c>
      <c r="M51" s="83">
        <f t="shared" si="31"/>
        <v>13621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6"/>
        <v>46</v>
      </c>
      <c r="H52" s="78">
        <f t="shared" ref="H52:M52" si="32">+H53+H54+H55</f>
        <v>421349</v>
      </c>
      <c r="I52" s="79">
        <f t="shared" si="32"/>
        <v>419789</v>
      </c>
      <c r="J52" s="78">
        <f t="shared" si="32"/>
        <v>32937</v>
      </c>
      <c r="K52" s="79">
        <f t="shared" si="32"/>
        <v>5987</v>
      </c>
      <c r="L52" s="78">
        <f t="shared" si="32"/>
        <v>454286</v>
      </c>
      <c r="M52" s="80">
        <f t="shared" si="32"/>
        <v>425776</v>
      </c>
    </row>
    <row r="53" spans="1:13">
      <c r="A53" s="35"/>
      <c r="B53" s="30"/>
      <c r="C53" s="36"/>
      <c r="D53" s="39" t="s">
        <v>12</v>
      </c>
      <c r="E53" s="30" t="s">
        <v>149</v>
      </c>
      <c r="F53" s="37"/>
      <c r="G53" s="50">
        <f t="shared" si="16"/>
        <v>47</v>
      </c>
      <c r="H53" s="81">
        <f t="shared" ref="H53:M53" si="33">+H11+H21+H28</f>
        <v>16058</v>
      </c>
      <c r="I53" s="82">
        <f t="shared" si="33"/>
        <v>16858</v>
      </c>
      <c r="J53" s="81">
        <f t="shared" si="33"/>
        <v>30000</v>
      </c>
      <c r="K53" s="82">
        <f t="shared" si="33"/>
        <v>3050</v>
      </c>
      <c r="L53" s="81">
        <f t="shared" si="33"/>
        <v>46058</v>
      </c>
      <c r="M53" s="83">
        <f t="shared" si="33"/>
        <v>19908</v>
      </c>
    </row>
    <row r="54" spans="1:13">
      <c r="A54" s="35"/>
      <c r="B54" s="30"/>
      <c r="C54" s="36"/>
      <c r="D54" s="25"/>
      <c r="E54" s="30" t="s">
        <v>150</v>
      </c>
      <c r="F54" s="37"/>
      <c r="G54" s="50">
        <f t="shared" si="16"/>
        <v>48</v>
      </c>
      <c r="H54" s="81">
        <f t="shared" ref="H54:M54" si="34">+H17+H24+H31</f>
        <v>398515</v>
      </c>
      <c r="I54" s="82">
        <f t="shared" si="34"/>
        <v>396212</v>
      </c>
      <c r="J54" s="81">
        <f t="shared" si="34"/>
        <v>2937</v>
      </c>
      <c r="K54" s="82">
        <f t="shared" si="34"/>
        <v>2937</v>
      </c>
      <c r="L54" s="81">
        <f t="shared" si="34"/>
        <v>401452</v>
      </c>
      <c r="M54" s="83">
        <f t="shared" si="34"/>
        <v>399149</v>
      </c>
    </row>
    <row r="55" spans="1:13" ht="15.75" thickBot="1">
      <c r="A55" s="42"/>
      <c r="B55" s="43"/>
      <c r="C55" s="43"/>
      <c r="D55" s="43"/>
      <c r="E55" s="44" t="s">
        <v>151</v>
      </c>
      <c r="F55" s="45"/>
      <c r="G55" s="46">
        <f t="shared" si="16"/>
        <v>49</v>
      </c>
      <c r="H55" s="84">
        <f t="shared" ref="H55:M55" si="35">+H34</f>
        <v>6776</v>
      </c>
      <c r="I55" s="85">
        <f t="shared" si="35"/>
        <v>6719</v>
      </c>
      <c r="J55" s="84">
        <f t="shared" si="35"/>
        <v>0</v>
      </c>
      <c r="K55" s="85">
        <f t="shared" si="35"/>
        <v>0</v>
      </c>
      <c r="L55" s="84">
        <f t="shared" si="35"/>
        <v>6776</v>
      </c>
      <c r="M55" s="86">
        <f t="shared" si="35"/>
        <v>6719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M55"/>
  <sheetViews>
    <sheetView tabSelected="1" zoomScale="85" zoomScaleNormal="85" workbookViewId="0">
      <selection sqref="A1:M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8.75">
      <c r="A1" s="618" t="s">
        <v>152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13">
      <c r="A2" s="620" t="s">
        <v>57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</row>
    <row r="3" spans="1:13">
      <c r="A3" s="622" t="s">
        <v>7</v>
      </c>
      <c r="B3" s="622"/>
      <c r="C3" s="622"/>
      <c r="D3" s="622"/>
      <c r="E3" s="622"/>
      <c r="F3" s="622"/>
      <c r="G3" s="623" t="s">
        <v>153</v>
      </c>
      <c r="H3" s="624" t="s">
        <v>8</v>
      </c>
      <c r="I3" s="624"/>
      <c r="J3" s="624" t="s">
        <v>9</v>
      </c>
      <c r="K3" s="624"/>
      <c r="L3" s="624" t="s">
        <v>10</v>
      </c>
      <c r="M3" s="624"/>
    </row>
    <row r="4" spans="1:13">
      <c r="A4" s="622"/>
      <c r="B4" s="622"/>
      <c r="C4" s="622"/>
      <c r="D4" s="622"/>
      <c r="E4" s="622"/>
      <c r="F4" s="622"/>
      <c r="G4" s="623"/>
      <c r="H4" s="175" t="s">
        <v>154</v>
      </c>
      <c r="I4" s="175" t="s">
        <v>155</v>
      </c>
      <c r="J4" s="175" t="s">
        <v>156</v>
      </c>
      <c r="K4" s="175" t="s">
        <v>155</v>
      </c>
      <c r="L4" s="175" t="s">
        <v>156</v>
      </c>
      <c r="M4" s="175" t="s">
        <v>155</v>
      </c>
    </row>
    <row r="5" spans="1:13">
      <c r="A5" s="622"/>
      <c r="B5" s="622"/>
      <c r="C5" s="622"/>
      <c r="D5" s="622"/>
      <c r="E5" s="622"/>
      <c r="F5" s="622"/>
      <c r="G5" s="623"/>
      <c r="H5" s="176">
        <v>1</v>
      </c>
      <c r="I5" s="176">
        <v>2</v>
      </c>
      <c r="J5" s="176">
        <v>3</v>
      </c>
      <c r="K5" s="176">
        <v>4</v>
      </c>
      <c r="L5" s="176">
        <v>5</v>
      </c>
      <c r="M5" s="176">
        <v>6</v>
      </c>
    </row>
    <row r="6" spans="1:13">
      <c r="A6" s="608" t="s">
        <v>157</v>
      </c>
      <c r="B6" s="609"/>
      <c r="C6" s="609"/>
      <c r="D6" s="609"/>
      <c r="E6" s="609"/>
      <c r="F6" s="610"/>
      <c r="G6" s="177">
        <v>1</v>
      </c>
      <c r="H6" s="178">
        <v>619872</v>
      </c>
      <c r="I6" s="178">
        <v>615244</v>
      </c>
      <c r="J6" s="178">
        <f>+J7+J32</f>
        <v>44377</v>
      </c>
      <c r="K6" s="178">
        <f>+K7+K32</f>
        <v>24819</v>
      </c>
      <c r="L6" s="178">
        <f>+H6+J6</f>
        <v>664249</v>
      </c>
      <c r="M6" s="178">
        <f>+I6+K6</f>
        <v>640063</v>
      </c>
    </row>
    <row r="7" spans="1:13">
      <c r="A7" s="611" t="s">
        <v>158</v>
      </c>
      <c r="B7" s="612"/>
      <c r="C7" s="612"/>
      <c r="D7" s="612"/>
      <c r="E7" s="612"/>
      <c r="F7" s="613"/>
      <c r="G7" s="179">
        <f>G6+1</f>
        <v>2</v>
      </c>
      <c r="H7" s="180">
        <v>607406</v>
      </c>
      <c r="I7" s="180">
        <v>603350</v>
      </c>
      <c r="J7" s="180">
        <f>+J8+J18+J25</f>
        <v>44377</v>
      </c>
      <c r="K7" s="180">
        <f>+K8+K18+K25</f>
        <v>24819</v>
      </c>
      <c r="L7" s="180">
        <f t="shared" ref="L7:M34" si="0">+H7+J7</f>
        <v>651783</v>
      </c>
      <c r="M7" s="180">
        <f t="shared" si="0"/>
        <v>628169</v>
      </c>
    </row>
    <row r="8" spans="1:13">
      <c r="A8" s="181"/>
      <c r="B8" s="182"/>
      <c r="C8" s="183" t="s">
        <v>12</v>
      </c>
      <c r="D8" s="184" t="s">
        <v>159</v>
      </c>
      <c r="E8" s="182"/>
      <c r="F8" s="185"/>
      <c r="G8" s="186">
        <f t="shared" ref="G8:G34" si="1">G7+1</f>
        <v>3</v>
      </c>
      <c r="H8" s="187">
        <f>+H9+H12</f>
        <v>578882</v>
      </c>
      <c r="I8" s="187">
        <f>+I9+I12</f>
        <v>574565</v>
      </c>
      <c r="J8" s="187">
        <f>+J9+J12</f>
        <v>44377</v>
      </c>
      <c r="K8" s="187">
        <f>+K9+K12</f>
        <v>24819</v>
      </c>
      <c r="L8" s="187">
        <f t="shared" si="0"/>
        <v>623259</v>
      </c>
      <c r="M8" s="187">
        <f t="shared" si="0"/>
        <v>599384</v>
      </c>
    </row>
    <row r="9" spans="1:13">
      <c r="A9" s="188"/>
      <c r="B9" s="189"/>
      <c r="C9" s="189"/>
      <c r="D9" s="189" t="s">
        <v>2</v>
      </c>
      <c r="E9" s="189" t="s">
        <v>160</v>
      </c>
      <c r="F9" s="190"/>
      <c r="G9" s="191">
        <f t="shared" si="1"/>
        <v>4</v>
      </c>
      <c r="H9" s="192">
        <f>+H10+H11</f>
        <v>45290</v>
      </c>
      <c r="I9" s="192">
        <f>+I10+I11</f>
        <v>41069</v>
      </c>
      <c r="J9" s="192">
        <f>+J10+J11</f>
        <v>22570</v>
      </c>
      <c r="K9" s="192">
        <f>+K10+K11</f>
        <v>3012</v>
      </c>
      <c r="L9" s="192">
        <f t="shared" si="0"/>
        <v>67860</v>
      </c>
      <c r="M9" s="192">
        <f t="shared" si="0"/>
        <v>44081</v>
      </c>
    </row>
    <row r="10" spans="1:13">
      <c r="A10" s="193"/>
      <c r="B10" s="189"/>
      <c r="C10" s="189"/>
      <c r="D10" s="189"/>
      <c r="E10" s="189" t="s">
        <v>12</v>
      </c>
      <c r="F10" s="190" t="s">
        <v>14</v>
      </c>
      <c r="G10" s="175">
        <f t="shared" si="1"/>
        <v>5</v>
      </c>
      <c r="H10" s="194">
        <v>0</v>
      </c>
      <c r="I10" s="194">
        <v>0</v>
      </c>
      <c r="J10" s="194">
        <v>0</v>
      </c>
      <c r="K10" s="194">
        <v>0</v>
      </c>
      <c r="L10" s="194">
        <f t="shared" si="0"/>
        <v>0</v>
      </c>
      <c r="M10" s="194">
        <f t="shared" si="0"/>
        <v>0</v>
      </c>
    </row>
    <row r="11" spans="1:13">
      <c r="A11" s="193"/>
      <c r="B11" s="189"/>
      <c r="C11" s="189"/>
      <c r="D11" s="189"/>
      <c r="E11" s="189"/>
      <c r="F11" s="190" t="s">
        <v>15</v>
      </c>
      <c r="G11" s="175">
        <f t="shared" si="1"/>
        <v>6</v>
      </c>
      <c r="H11" s="194">
        <f>+[3]TAB5d!G7</f>
        <v>45290</v>
      </c>
      <c r="I11" s="194">
        <f>+[3]TAB5d!H7</f>
        <v>41069</v>
      </c>
      <c r="J11" s="194">
        <f>+[3]TAB5d!I7</f>
        <v>22570</v>
      </c>
      <c r="K11" s="194">
        <f>+[3]TAB5d!J7</f>
        <v>3012</v>
      </c>
      <c r="L11" s="194">
        <f>+[3]TAB5d!K7</f>
        <v>67860</v>
      </c>
      <c r="M11" s="194">
        <f>+[3]TAB5d!L7</f>
        <v>44081</v>
      </c>
    </row>
    <row r="12" spans="1:13">
      <c r="A12" s="188"/>
      <c r="B12" s="189"/>
      <c r="C12" s="189"/>
      <c r="D12" s="189"/>
      <c r="E12" s="189" t="s">
        <v>161</v>
      </c>
      <c r="F12" s="190"/>
      <c r="G12" s="191">
        <f>G11+1</f>
        <v>7</v>
      </c>
      <c r="H12" s="192">
        <f>+H13+H17</f>
        <v>533592</v>
      </c>
      <c r="I12" s="192">
        <f>+I13+I17</f>
        <v>533496</v>
      </c>
      <c r="J12" s="192">
        <f>+J13+J17</f>
        <v>21807</v>
      </c>
      <c r="K12" s="192">
        <f>+K13+K17</f>
        <v>21807</v>
      </c>
      <c r="L12" s="192">
        <f t="shared" si="0"/>
        <v>555399</v>
      </c>
      <c r="M12" s="192">
        <f t="shared" si="0"/>
        <v>555303</v>
      </c>
    </row>
    <row r="13" spans="1:13">
      <c r="A13" s="195"/>
      <c r="B13" s="189"/>
      <c r="C13" s="189"/>
      <c r="D13" s="189"/>
      <c r="E13" s="189" t="s">
        <v>12</v>
      </c>
      <c r="F13" s="190" t="s">
        <v>162</v>
      </c>
      <c r="G13" s="191">
        <f t="shared" si="1"/>
        <v>8</v>
      </c>
      <c r="H13" s="194">
        <f>+H14+H15+H16</f>
        <v>466719</v>
      </c>
      <c r="I13" s="194">
        <f>+I14+I15+I16</f>
        <v>466673</v>
      </c>
      <c r="J13" s="194">
        <f>+J14+J15+J16</f>
        <v>21207</v>
      </c>
      <c r="K13" s="194">
        <f>+K14+K15+K16</f>
        <v>21207</v>
      </c>
      <c r="L13" s="194">
        <f t="shared" si="0"/>
        <v>487926</v>
      </c>
      <c r="M13" s="194">
        <f t="shared" si="0"/>
        <v>487880</v>
      </c>
    </row>
    <row r="14" spans="1:13">
      <c r="A14" s="195"/>
      <c r="B14" s="189"/>
      <c r="C14" s="189"/>
      <c r="D14" s="189"/>
      <c r="E14" s="189"/>
      <c r="F14" s="190" t="s">
        <v>17</v>
      </c>
      <c r="G14" s="191">
        <f t="shared" si="1"/>
        <v>9</v>
      </c>
      <c r="H14" s="194">
        <f>+[3]TAB5a!D8</f>
        <v>464465</v>
      </c>
      <c r="I14" s="194">
        <f>+[3]TAB5a!E8</f>
        <v>464465</v>
      </c>
      <c r="J14" s="194">
        <f>+[3]TAB5a!F8</f>
        <v>13200</v>
      </c>
      <c r="K14" s="194">
        <f>+[3]TAB5a!G8</f>
        <v>13200</v>
      </c>
      <c r="L14" s="194">
        <f t="shared" si="0"/>
        <v>477665</v>
      </c>
      <c r="M14" s="194">
        <f t="shared" si="0"/>
        <v>477665</v>
      </c>
    </row>
    <row r="15" spans="1:13">
      <c r="A15" s="196"/>
      <c r="B15" s="189"/>
      <c r="C15" s="189"/>
      <c r="D15" s="189"/>
      <c r="E15" s="189"/>
      <c r="F15" s="190" t="s">
        <v>16</v>
      </c>
      <c r="G15" s="191">
        <f t="shared" si="1"/>
        <v>10</v>
      </c>
      <c r="H15" s="194">
        <f>+[3]TAB5c!D7</f>
        <v>0</v>
      </c>
      <c r="I15" s="194">
        <f>+[3]TAB5c!E7</f>
        <v>0</v>
      </c>
      <c r="J15" s="194">
        <f>+[3]TAB5c!H6</f>
        <v>6292</v>
      </c>
      <c r="K15" s="194">
        <f>+[3]TAB5c!I6</f>
        <v>6292</v>
      </c>
      <c r="L15" s="194">
        <f>+[3]TAB5c!J6</f>
        <v>0</v>
      </c>
      <c r="M15" s="194">
        <f>+[3]TAB5c!K6</f>
        <v>0</v>
      </c>
    </row>
    <row r="16" spans="1:13">
      <c r="A16" s="195"/>
      <c r="B16" s="189"/>
      <c r="C16" s="189"/>
      <c r="D16" s="189"/>
      <c r="E16" s="189"/>
      <c r="F16" s="190" t="s">
        <v>18</v>
      </c>
      <c r="G16" s="191">
        <f t="shared" si="1"/>
        <v>11</v>
      </c>
      <c r="H16" s="194">
        <f>+[3]TAB5a!D17</f>
        <v>2254</v>
      </c>
      <c r="I16" s="194">
        <f>+[3]TAB5a!E17</f>
        <v>2208</v>
      </c>
      <c r="J16" s="194">
        <f>+[3]TAB5a!F17</f>
        <v>1715</v>
      </c>
      <c r="K16" s="194">
        <f>+[3]TAB5a!G17</f>
        <v>1715</v>
      </c>
      <c r="L16" s="194">
        <f t="shared" si="0"/>
        <v>3969</v>
      </c>
      <c r="M16" s="194">
        <f t="shared" si="0"/>
        <v>3923</v>
      </c>
    </row>
    <row r="17" spans="1:13">
      <c r="A17" s="197"/>
      <c r="B17" s="189"/>
      <c r="C17" s="189"/>
      <c r="D17" s="189"/>
      <c r="E17" s="189"/>
      <c r="F17" s="190" t="s">
        <v>15</v>
      </c>
      <c r="G17" s="191">
        <f t="shared" si="1"/>
        <v>12</v>
      </c>
      <c r="H17" s="194">
        <f>+[3]TAB5b!C7</f>
        <v>66873</v>
      </c>
      <c r="I17" s="194">
        <f>+[3]TAB5b!D7</f>
        <v>66823</v>
      </c>
      <c r="J17" s="194">
        <f>+[3]TAB5b!E7</f>
        <v>600</v>
      </c>
      <c r="K17" s="194">
        <f>+[3]TAB5b!F7</f>
        <v>600</v>
      </c>
      <c r="L17" s="194">
        <f t="shared" si="0"/>
        <v>67473</v>
      </c>
      <c r="M17" s="194">
        <f t="shared" si="0"/>
        <v>67423</v>
      </c>
    </row>
    <row r="18" spans="1:13">
      <c r="A18" s="181"/>
      <c r="B18" s="182"/>
      <c r="C18" s="183"/>
      <c r="D18" s="184" t="s">
        <v>163</v>
      </c>
      <c r="E18" s="182"/>
      <c r="F18" s="185"/>
      <c r="G18" s="186">
        <f t="shared" si="1"/>
        <v>13</v>
      </c>
      <c r="H18" s="187">
        <v>22083</v>
      </c>
      <c r="I18" s="187">
        <v>22347</v>
      </c>
      <c r="J18" s="187">
        <f>+J19+J22</f>
        <v>0</v>
      </c>
      <c r="K18" s="187">
        <f>+K19+K22</f>
        <v>0</v>
      </c>
      <c r="L18" s="187">
        <f t="shared" si="0"/>
        <v>22083</v>
      </c>
      <c r="M18" s="187">
        <f t="shared" si="0"/>
        <v>22347</v>
      </c>
    </row>
    <row r="19" spans="1:13">
      <c r="A19" s="188"/>
      <c r="B19" s="189"/>
      <c r="C19" s="189"/>
      <c r="D19" s="189" t="s">
        <v>2</v>
      </c>
      <c r="E19" s="189" t="s">
        <v>164</v>
      </c>
      <c r="F19" s="190"/>
      <c r="G19" s="191">
        <f t="shared" si="1"/>
        <v>14</v>
      </c>
      <c r="H19" s="192">
        <f>+H20+H21</f>
        <v>0</v>
      </c>
      <c r="I19" s="192">
        <f>+I20+I21</f>
        <v>0</v>
      </c>
      <c r="J19" s="192">
        <f>+J20+J21</f>
        <v>0</v>
      </c>
      <c r="K19" s="192">
        <f>+K20+K21</f>
        <v>0</v>
      </c>
      <c r="L19" s="192">
        <f t="shared" si="0"/>
        <v>0</v>
      </c>
      <c r="M19" s="192">
        <f t="shared" si="0"/>
        <v>0</v>
      </c>
    </row>
    <row r="20" spans="1:13">
      <c r="A20" s="193"/>
      <c r="B20" s="189"/>
      <c r="C20" s="189"/>
      <c r="D20" s="189"/>
      <c r="E20" s="189" t="s">
        <v>12</v>
      </c>
      <c r="F20" s="190" t="s">
        <v>14</v>
      </c>
      <c r="G20" s="191">
        <f t="shared" si="1"/>
        <v>15</v>
      </c>
      <c r="H20" s="194">
        <f>+[3]TAB5d!G17</f>
        <v>0</v>
      </c>
      <c r="I20" s="194">
        <f>+[3]TAB5d!H17</f>
        <v>0</v>
      </c>
      <c r="J20" s="194">
        <f>+[3]TAB5d!I17</f>
        <v>0</v>
      </c>
      <c r="K20" s="194">
        <f>+[3]TAB5d!J17</f>
        <v>0</v>
      </c>
      <c r="L20" s="194">
        <f t="shared" si="0"/>
        <v>0</v>
      </c>
      <c r="M20" s="194">
        <f t="shared" si="0"/>
        <v>0</v>
      </c>
    </row>
    <row r="21" spans="1:13">
      <c r="A21" s="193"/>
      <c r="B21" s="189"/>
      <c r="C21" s="189"/>
      <c r="D21" s="189"/>
      <c r="E21" s="189"/>
      <c r="F21" s="190" t="s">
        <v>15</v>
      </c>
      <c r="G21" s="191">
        <f t="shared" si="1"/>
        <v>16</v>
      </c>
      <c r="H21" s="194"/>
      <c r="I21" s="194"/>
      <c r="J21" s="194"/>
      <c r="K21" s="194"/>
      <c r="L21" s="194">
        <f t="shared" si="0"/>
        <v>0</v>
      </c>
      <c r="M21" s="194">
        <f t="shared" si="0"/>
        <v>0</v>
      </c>
    </row>
    <row r="22" spans="1:13">
      <c r="A22" s="188"/>
      <c r="B22" s="189"/>
      <c r="C22" s="189"/>
      <c r="D22" s="189"/>
      <c r="E22" s="189" t="s">
        <v>165</v>
      </c>
      <c r="F22" s="190"/>
      <c r="G22" s="191">
        <f>G21+1</f>
        <v>17</v>
      </c>
      <c r="H22" s="192">
        <v>22083</v>
      </c>
      <c r="I22" s="192">
        <v>22347</v>
      </c>
      <c r="J22" s="192">
        <f>+J23+J24</f>
        <v>0</v>
      </c>
      <c r="K22" s="192">
        <f>+K23+K24</f>
        <v>0</v>
      </c>
      <c r="L22" s="192">
        <f t="shared" si="0"/>
        <v>22083</v>
      </c>
      <c r="M22" s="192">
        <f t="shared" si="0"/>
        <v>22347</v>
      </c>
    </row>
    <row r="23" spans="1:13">
      <c r="A23" s="195"/>
      <c r="B23" s="189"/>
      <c r="C23" s="189"/>
      <c r="D23" s="189"/>
      <c r="E23" s="189" t="s">
        <v>12</v>
      </c>
      <c r="F23" s="190" t="s">
        <v>14</v>
      </c>
      <c r="G23" s="191">
        <f t="shared" si="1"/>
        <v>18</v>
      </c>
      <c r="H23" s="194">
        <f>+[3]TAB5a!D23</f>
        <v>730</v>
      </c>
      <c r="I23" s="194">
        <f>+[3]TAB5a!E23</f>
        <v>730</v>
      </c>
      <c r="J23" s="194">
        <f>+[3]TAB5a!F23</f>
        <v>0</v>
      </c>
      <c r="K23" s="194">
        <f>+[3]TAB5a!G23</f>
        <v>0</v>
      </c>
      <c r="L23" s="194">
        <f t="shared" si="0"/>
        <v>730</v>
      </c>
      <c r="M23" s="194">
        <f t="shared" si="0"/>
        <v>730</v>
      </c>
    </row>
    <row r="24" spans="1:13">
      <c r="A24" s="197"/>
      <c r="B24" s="189"/>
      <c r="C24" s="189"/>
      <c r="D24" s="189"/>
      <c r="E24" s="189"/>
      <c r="F24" s="190" t="s">
        <v>15</v>
      </c>
      <c r="G24" s="191">
        <f t="shared" si="1"/>
        <v>19</v>
      </c>
      <c r="H24" s="194">
        <v>21353</v>
      </c>
      <c r="I24" s="194">
        <v>21617</v>
      </c>
      <c r="J24" s="194">
        <f>+[3]TAB5b!E21</f>
        <v>0</v>
      </c>
      <c r="K24" s="194">
        <f>+[3]TAB5b!F21</f>
        <v>0</v>
      </c>
      <c r="L24" s="194">
        <f t="shared" si="0"/>
        <v>21353</v>
      </c>
      <c r="M24" s="194">
        <f t="shared" si="0"/>
        <v>21617</v>
      </c>
    </row>
    <row r="25" spans="1:13">
      <c r="A25" s="181"/>
      <c r="B25" s="182"/>
      <c r="C25" s="183"/>
      <c r="D25" s="184" t="s">
        <v>166</v>
      </c>
      <c r="E25" s="182"/>
      <c r="F25" s="185"/>
      <c r="G25" s="186">
        <f>G24+1</f>
        <v>20</v>
      </c>
      <c r="H25" s="187">
        <v>6441</v>
      </c>
      <c r="I25" s="187">
        <v>6438</v>
      </c>
      <c r="J25" s="187">
        <f>+J26+J29</f>
        <v>0</v>
      </c>
      <c r="K25" s="187">
        <f>+K26+K29</f>
        <v>0</v>
      </c>
      <c r="L25" s="187">
        <f t="shared" si="0"/>
        <v>6441</v>
      </c>
      <c r="M25" s="187">
        <f t="shared" si="0"/>
        <v>6438</v>
      </c>
    </row>
    <row r="26" spans="1:13">
      <c r="A26" s="188"/>
      <c r="B26" s="189"/>
      <c r="C26" s="189"/>
      <c r="D26" s="189" t="s">
        <v>2</v>
      </c>
      <c r="E26" s="189" t="s">
        <v>167</v>
      </c>
      <c r="F26" s="190"/>
      <c r="G26" s="191">
        <f t="shared" si="1"/>
        <v>21</v>
      </c>
      <c r="H26" s="192">
        <f>+H27+H28</f>
        <v>0</v>
      </c>
      <c r="I26" s="192">
        <f>+I27+I28</f>
        <v>0</v>
      </c>
      <c r="J26" s="192">
        <f>+J27+J28</f>
        <v>0</v>
      </c>
      <c r="K26" s="192">
        <f>+K27+K28</f>
        <v>0</v>
      </c>
      <c r="L26" s="192">
        <f t="shared" si="0"/>
        <v>0</v>
      </c>
      <c r="M26" s="192">
        <f t="shared" si="0"/>
        <v>0</v>
      </c>
    </row>
    <row r="27" spans="1:13">
      <c r="A27" s="193"/>
      <c r="B27" s="189"/>
      <c r="C27" s="189"/>
      <c r="D27" s="189"/>
      <c r="E27" s="189" t="s">
        <v>12</v>
      </c>
      <c r="F27" s="190" t="s">
        <v>14</v>
      </c>
      <c r="G27" s="191">
        <f t="shared" si="1"/>
        <v>22</v>
      </c>
      <c r="H27" s="194">
        <f>+[3]TAB5d!G20</f>
        <v>0</v>
      </c>
      <c r="I27" s="194">
        <f>+[3]TAB5d!H20</f>
        <v>0</v>
      </c>
      <c r="J27" s="194">
        <f>+[3]TAB5d!I20</f>
        <v>0</v>
      </c>
      <c r="K27" s="194">
        <f>+[3]TAB5d!J20</f>
        <v>0</v>
      </c>
      <c r="L27" s="194">
        <f t="shared" si="0"/>
        <v>0</v>
      </c>
      <c r="M27" s="194">
        <f t="shared" si="0"/>
        <v>0</v>
      </c>
    </row>
    <row r="28" spans="1:13">
      <c r="A28" s="193"/>
      <c r="B28" s="189"/>
      <c r="C28" s="189"/>
      <c r="D28" s="189"/>
      <c r="E28" s="189"/>
      <c r="F28" s="190" t="s">
        <v>15</v>
      </c>
      <c r="G28" s="191">
        <f t="shared" si="1"/>
        <v>23</v>
      </c>
      <c r="H28" s="194"/>
      <c r="I28" s="194"/>
      <c r="J28" s="194"/>
      <c r="K28" s="194"/>
      <c r="L28" s="194">
        <f t="shared" si="0"/>
        <v>0</v>
      </c>
      <c r="M28" s="194">
        <f t="shared" si="0"/>
        <v>0</v>
      </c>
    </row>
    <row r="29" spans="1:13">
      <c r="A29" s="188"/>
      <c r="B29" s="189"/>
      <c r="C29" s="189"/>
      <c r="D29" s="189"/>
      <c r="E29" s="189" t="s">
        <v>168</v>
      </c>
      <c r="F29" s="190"/>
      <c r="G29" s="191">
        <f t="shared" si="1"/>
        <v>24</v>
      </c>
      <c r="H29" s="192">
        <v>6441</v>
      </c>
      <c r="I29" s="192">
        <v>6438</v>
      </c>
      <c r="J29" s="192">
        <f>+J30+J31</f>
        <v>0</v>
      </c>
      <c r="K29" s="192">
        <f>+K30+K31</f>
        <v>0</v>
      </c>
      <c r="L29" s="192">
        <f t="shared" si="0"/>
        <v>6441</v>
      </c>
      <c r="M29" s="192">
        <f t="shared" si="0"/>
        <v>6438</v>
      </c>
    </row>
    <row r="30" spans="1:13">
      <c r="A30" s="195"/>
      <c r="B30" s="189"/>
      <c r="C30" s="189"/>
      <c r="D30" s="189"/>
      <c r="E30" s="189" t="s">
        <v>12</v>
      </c>
      <c r="F30" s="190" t="s">
        <v>14</v>
      </c>
      <c r="G30" s="191">
        <f t="shared" si="1"/>
        <v>25</v>
      </c>
      <c r="H30" s="194">
        <f>+[3]TAB5a!D26</f>
        <v>6441</v>
      </c>
      <c r="I30" s="194">
        <f>+[3]TAB5a!E26</f>
        <v>6438</v>
      </c>
      <c r="J30" s="194">
        <f>+[3]TAB5a!F26</f>
        <v>0</v>
      </c>
      <c r="K30" s="194">
        <f>+[3]TAB5a!G26</f>
        <v>0</v>
      </c>
      <c r="L30" s="194">
        <f t="shared" si="0"/>
        <v>6441</v>
      </c>
      <c r="M30" s="194">
        <f t="shared" si="0"/>
        <v>6438</v>
      </c>
    </row>
    <row r="31" spans="1:13">
      <c r="A31" s="198"/>
      <c r="B31" s="199"/>
      <c r="C31" s="199"/>
      <c r="D31" s="199"/>
      <c r="E31" s="199"/>
      <c r="F31" s="200" t="s">
        <v>15</v>
      </c>
      <c r="G31" s="191">
        <f t="shared" si="1"/>
        <v>26</v>
      </c>
      <c r="H31" s="194">
        <v>0</v>
      </c>
      <c r="I31" s="194">
        <v>0</v>
      </c>
      <c r="J31" s="194">
        <f>+[3]TAB5b!E29</f>
        <v>0</v>
      </c>
      <c r="K31" s="194">
        <f>+[3]TAB5b!F29</f>
        <v>0</v>
      </c>
      <c r="L31" s="194">
        <f t="shared" si="0"/>
        <v>0</v>
      </c>
      <c r="M31" s="194">
        <f t="shared" si="0"/>
        <v>0</v>
      </c>
    </row>
    <row r="32" spans="1:13">
      <c r="A32" s="201"/>
      <c r="B32" s="614" t="s">
        <v>169</v>
      </c>
      <c r="C32" s="614"/>
      <c r="D32" s="614" t="s">
        <v>5</v>
      </c>
      <c r="E32" s="614" t="s">
        <v>13</v>
      </c>
      <c r="F32" s="615"/>
      <c r="G32" s="179">
        <f>G31+1</f>
        <v>27</v>
      </c>
      <c r="H32" s="180">
        <v>12466</v>
      </c>
      <c r="I32" s="180">
        <v>11894</v>
      </c>
      <c r="J32" s="180">
        <f>+J33+J34</f>
        <v>0</v>
      </c>
      <c r="K32" s="180">
        <f>+K33+K34</f>
        <v>0</v>
      </c>
      <c r="L32" s="180">
        <f t="shared" si="0"/>
        <v>12466</v>
      </c>
      <c r="M32" s="180">
        <f t="shared" si="0"/>
        <v>11894</v>
      </c>
    </row>
    <row r="33" spans="1:13">
      <c r="A33" s="202"/>
      <c r="B33" s="203"/>
      <c r="C33" s="203"/>
      <c r="D33" s="203"/>
      <c r="E33" s="204" t="s">
        <v>14</v>
      </c>
      <c r="F33" s="205"/>
      <c r="G33" s="191">
        <f>G32+1</f>
        <v>28</v>
      </c>
      <c r="H33" s="194">
        <f>+[3]TAB5a!D30</f>
        <v>9554</v>
      </c>
      <c r="I33" s="194">
        <f>+[3]TAB5a!E30</f>
        <v>10606</v>
      </c>
      <c r="J33" s="194">
        <f>+[3]TAB5a!F30</f>
        <v>0</v>
      </c>
      <c r="K33" s="194">
        <f>+[3]TAB5a!G30</f>
        <v>0</v>
      </c>
      <c r="L33" s="194">
        <f t="shared" si="0"/>
        <v>9554</v>
      </c>
      <c r="M33" s="194">
        <f t="shared" si="0"/>
        <v>10606</v>
      </c>
    </row>
    <row r="34" spans="1:13">
      <c r="A34" s="197"/>
      <c r="B34" s="189"/>
      <c r="C34" s="189"/>
      <c r="D34" s="189"/>
      <c r="E34" s="206" t="s">
        <v>15</v>
      </c>
      <c r="F34" s="207"/>
      <c r="G34" s="616">
        <f t="shared" si="1"/>
        <v>29</v>
      </c>
      <c r="H34" s="603">
        <v>2912</v>
      </c>
      <c r="I34" s="603">
        <v>1288</v>
      </c>
      <c r="J34" s="603">
        <f>+[3]TAB5b!E32</f>
        <v>0</v>
      </c>
      <c r="K34" s="603">
        <f>+[3]TAB5b!F32</f>
        <v>0</v>
      </c>
      <c r="L34" s="603">
        <f t="shared" si="0"/>
        <v>2912</v>
      </c>
      <c r="M34" s="603">
        <f t="shared" si="0"/>
        <v>1288</v>
      </c>
    </row>
    <row r="35" spans="1:13">
      <c r="A35" s="208"/>
      <c r="B35" s="209"/>
      <c r="C35" s="209"/>
      <c r="D35" s="209"/>
      <c r="E35" s="209"/>
      <c r="F35" s="210"/>
      <c r="G35" s="617"/>
      <c r="H35" s="604"/>
      <c r="I35" s="604"/>
      <c r="J35" s="604"/>
      <c r="K35" s="604"/>
      <c r="L35" s="604"/>
      <c r="M35" s="604"/>
    </row>
    <row r="36" spans="1:13">
      <c r="A36" s="605" t="s">
        <v>170</v>
      </c>
      <c r="B36" s="606"/>
      <c r="C36" s="606"/>
      <c r="D36" s="606"/>
      <c r="E36" s="606"/>
      <c r="F36" s="607"/>
      <c r="G36" s="177">
        <f>G34+1</f>
        <v>30</v>
      </c>
      <c r="H36" s="178">
        <f t="shared" ref="H36:M36" si="2">+H37+H42</f>
        <v>619872</v>
      </c>
      <c r="I36" s="178">
        <f t="shared" si="2"/>
        <v>615244</v>
      </c>
      <c r="J36" s="178">
        <f t="shared" si="2"/>
        <v>44377</v>
      </c>
      <c r="K36" s="178">
        <f t="shared" si="2"/>
        <v>24819</v>
      </c>
      <c r="L36" s="178">
        <f t="shared" si="2"/>
        <v>664249</v>
      </c>
      <c r="M36" s="178">
        <f t="shared" si="2"/>
        <v>640063</v>
      </c>
    </row>
    <row r="37" spans="1:13">
      <c r="A37" s="188"/>
      <c r="B37" s="189"/>
      <c r="C37" s="211" t="s">
        <v>12</v>
      </c>
      <c r="D37" s="189" t="s">
        <v>171</v>
      </c>
      <c r="E37" s="189"/>
      <c r="F37" s="190"/>
      <c r="G37" s="191">
        <f t="shared" ref="G37:G55" si="3">G36+1</f>
        <v>31</v>
      </c>
      <c r="H37" s="192">
        <f t="shared" ref="H37:M37" si="4">+H38+H39+H40+H41</f>
        <v>483444</v>
      </c>
      <c r="I37" s="192">
        <f t="shared" si="4"/>
        <v>484447</v>
      </c>
      <c r="J37" s="192">
        <f t="shared" si="4"/>
        <v>21207</v>
      </c>
      <c r="K37" s="192">
        <f t="shared" si="4"/>
        <v>21207</v>
      </c>
      <c r="L37" s="192">
        <f t="shared" si="4"/>
        <v>504651</v>
      </c>
      <c r="M37" s="192">
        <f t="shared" si="4"/>
        <v>505654</v>
      </c>
    </row>
    <row r="38" spans="1:13">
      <c r="A38" s="188"/>
      <c r="B38" s="189"/>
      <c r="C38" s="189"/>
      <c r="D38" s="173" t="s">
        <v>12</v>
      </c>
      <c r="E38" s="212" t="s">
        <v>172</v>
      </c>
      <c r="F38" s="190"/>
      <c r="G38" s="175">
        <f t="shared" si="3"/>
        <v>32</v>
      </c>
      <c r="H38" s="194">
        <f t="shared" ref="H38:M38" si="5">+H10+H13</f>
        <v>466719</v>
      </c>
      <c r="I38" s="194">
        <f t="shared" si="5"/>
        <v>466673</v>
      </c>
      <c r="J38" s="194">
        <f t="shared" si="5"/>
        <v>21207</v>
      </c>
      <c r="K38" s="194">
        <f t="shared" si="5"/>
        <v>21207</v>
      </c>
      <c r="L38" s="194">
        <f t="shared" si="5"/>
        <v>487926</v>
      </c>
      <c r="M38" s="194">
        <f t="shared" si="5"/>
        <v>487880</v>
      </c>
    </row>
    <row r="39" spans="1:13">
      <c r="A39" s="188"/>
      <c r="B39" s="189"/>
      <c r="C39" s="189"/>
      <c r="D39" s="189"/>
      <c r="E39" s="212" t="s">
        <v>173</v>
      </c>
      <c r="F39" s="190"/>
      <c r="G39" s="175">
        <f t="shared" si="3"/>
        <v>33</v>
      </c>
      <c r="H39" s="194">
        <f t="shared" ref="H39:M39" si="6">+H20+H23</f>
        <v>730</v>
      </c>
      <c r="I39" s="194">
        <f t="shared" si="6"/>
        <v>730</v>
      </c>
      <c r="J39" s="194">
        <f t="shared" si="6"/>
        <v>0</v>
      </c>
      <c r="K39" s="194">
        <f t="shared" si="6"/>
        <v>0</v>
      </c>
      <c r="L39" s="194">
        <f t="shared" si="6"/>
        <v>730</v>
      </c>
      <c r="M39" s="194">
        <f t="shared" si="6"/>
        <v>730</v>
      </c>
    </row>
    <row r="40" spans="1:13">
      <c r="A40" s="188"/>
      <c r="B40" s="189"/>
      <c r="C40" s="189"/>
      <c r="D40" s="189"/>
      <c r="E40" s="212" t="s">
        <v>174</v>
      </c>
      <c r="F40" s="190"/>
      <c r="G40" s="175">
        <f t="shared" si="3"/>
        <v>34</v>
      </c>
      <c r="H40" s="194">
        <f t="shared" ref="H40:M40" si="7">+H27+H30</f>
        <v>6441</v>
      </c>
      <c r="I40" s="194">
        <f t="shared" si="7"/>
        <v>6438</v>
      </c>
      <c r="J40" s="194">
        <f t="shared" si="7"/>
        <v>0</v>
      </c>
      <c r="K40" s="194">
        <f t="shared" si="7"/>
        <v>0</v>
      </c>
      <c r="L40" s="194">
        <f t="shared" si="7"/>
        <v>6441</v>
      </c>
      <c r="M40" s="194">
        <f t="shared" si="7"/>
        <v>6438</v>
      </c>
    </row>
    <row r="41" spans="1:13">
      <c r="A41" s="188"/>
      <c r="B41" s="189"/>
      <c r="C41" s="189"/>
      <c r="D41" s="173"/>
      <c r="E41" s="189" t="s">
        <v>175</v>
      </c>
      <c r="F41" s="190"/>
      <c r="G41" s="175">
        <f t="shared" si="3"/>
        <v>35</v>
      </c>
      <c r="H41" s="194">
        <f t="shared" ref="H41:M41" si="8">+H33</f>
        <v>9554</v>
      </c>
      <c r="I41" s="194">
        <f t="shared" si="8"/>
        <v>10606</v>
      </c>
      <c r="J41" s="194">
        <f t="shared" si="8"/>
        <v>0</v>
      </c>
      <c r="K41" s="194">
        <f t="shared" si="8"/>
        <v>0</v>
      </c>
      <c r="L41" s="194">
        <f t="shared" si="8"/>
        <v>9554</v>
      </c>
      <c r="M41" s="194">
        <f t="shared" si="8"/>
        <v>10606</v>
      </c>
    </row>
    <row r="42" spans="1:13">
      <c r="A42" s="188"/>
      <c r="B42" s="189"/>
      <c r="C42" s="212"/>
      <c r="D42" s="189" t="s">
        <v>176</v>
      </c>
      <c r="E42" s="189"/>
      <c r="F42" s="190"/>
      <c r="G42" s="191">
        <f t="shared" si="3"/>
        <v>36</v>
      </c>
      <c r="H42" s="192">
        <f t="shared" ref="H42:M42" si="9">+H43+H44+H45+H46</f>
        <v>136428</v>
      </c>
      <c r="I42" s="192">
        <f t="shared" si="9"/>
        <v>130797</v>
      </c>
      <c r="J42" s="192">
        <f t="shared" si="9"/>
        <v>23170</v>
      </c>
      <c r="K42" s="192">
        <f t="shared" si="9"/>
        <v>3612</v>
      </c>
      <c r="L42" s="192">
        <f t="shared" si="9"/>
        <v>159598</v>
      </c>
      <c r="M42" s="192">
        <f t="shared" si="9"/>
        <v>134409</v>
      </c>
    </row>
    <row r="43" spans="1:13">
      <c r="A43" s="188"/>
      <c r="B43" s="189"/>
      <c r="C43" s="212"/>
      <c r="D43" s="173" t="s">
        <v>12</v>
      </c>
      <c r="E43" s="212" t="s">
        <v>177</v>
      </c>
      <c r="F43" s="190"/>
      <c r="G43" s="175">
        <f t="shared" si="3"/>
        <v>37</v>
      </c>
      <c r="H43" s="194">
        <f t="shared" ref="H43:M43" si="10">+H11+H17</f>
        <v>112163</v>
      </c>
      <c r="I43" s="194">
        <f t="shared" si="10"/>
        <v>107892</v>
      </c>
      <c r="J43" s="194">
        <f t="shared" si="10"/>
        <v>23170</v>
      </c>
      <c r="K43" s="194">
        <f t="shared" si="10"/>
        <v>3612</v>
      </c>
      <c r="L43" s="194">
        <f t="shared" si="10"/>
        <v>135333</v>
      </c>
      <c r="M43" s="194">
        <f t="shared" si="10"/>
        <v>111504</v>
      </c>
    </row>
    <row r="44" spans="1:13">
      <c r="A44" s="188"/>
      <c r="B44" s="189"/>
      <c r="C44" s="212"/>
      <c r="D44" s="189"/>
      <c r="E44" s="212" t="s">
        <v>178</v>
      </c>
      <c r="F44" s="190"/>
      <c r="G44" s="175">
        <f t="shared" si="3"/>
        <v>38</v>
      </c>
      <c r="H44" s="194">
        <f t="shared" ref="H44:M44" si="11">+H21+H24</f>
        <v>21353</v>
      </c>
      <c r="I44" s="194">
        <f t="shared" si="11"/>
        <v>21617</v>
      </c>
      <c r="J44" s="194">
        <f t="shared" si="11"/>
        <v>0</v>
      </c>
      <c r="K44" s="194">
        <f t="shared" si="11"/>
        <v>0</v>
      </c>
      <c r="L44" s="194">
        <f t="shared" si="11"/>
        <v>21353</v>
      </c>
      <c r="M44" s="194">
        <f t="shared" si="11"/>
        <v>21617</v>
      </c>
    </row>
    <row r="45" spans="1:13">
      <c r="A45" s="188"/>
      <c r="B45" s="189"/>
      <c r="C45" s="189"/>
      <c r="D45" s="189"/>
      <c r="E45" s="212" t="s">
        <v>179</v>
      </c>
      <c r="F45" s="190"/>
      <c r="G45" s="175">
        <f t="shared" si="3"/>
        <v>39</v>
      </c>
      <c r="H45" s="194">
        <f t="shared" ref="H45:M45" si="12">+H28+H31</f>
        <v>0</v>
      </c>
      <c r="I45" s="194">
        <f t="shared" si="12"/>
        <v>0</v>
      </c>
      <c r="J45" s="194">
        <f t="shared" si="12"/>
        <v>0</v>
      </c>
      <c r="K45" s="194">
        <f t="shared" si="12"/>
        <v>0</v>
      </c>
      <c r="L45" s="194">
        <f t="shared" si="12"/>
        <v>0</v>
      </c>
      <c r="M45" s="194">
        <f t="shared" si="12"/>
        <v>0</v>
      </c>
    </row>
    <row r="46" spans="1:13">
      <c r="A46" s="188"/>
      <c r="B46" s="189"/>
      <c r="C46" s="189"/>
      <c r="D46" s="173"/>
      <c r="E46" s="189" t="s">
        <v>180</v>
      </c>
      <c r="F46" s="190"/>
      <c r="G46" s="175">
        <f t="shared" si="3"/>
        <v>40</v>
      </c>
      <c r="H46" s="194">
        <f t="shared" ref="H46:M46" si="13">+H34</f>
        <v>2912</v>
      </c>
      <c r="I46" s="194">
        <f t="shared" si="13"/>
        <v>1288</v>
      </c>
      <c r="J46" s="194">
        <f t="shared" si="13"/>
        <v>0</v>
      </c>
      <c r="K46" s="194">
        <f t="shared" si="13"/>
        <v>0</v>
      </c>
      <c r="L46" s="194">
        <f t="shared" si="13"/>
        <v>2912</v>
      </c>
      <c r="M46" s="194">
        <f t="shared" si="13"/>
        <v>1288</v>
      </c>
    </row>
    <row r="47" spans="1:13">
      <c r="A47" s="605" t="s">
        <v>181</v>
      </c>
      <c r="B47" s="606"/>
      <c r="C47" s="606"/>
      <c r="D47" s="606"/>
      <c r="E47" s="606"/>
      <c r="F47" s="607"/>
      <c r="G47" s="177">
        <f t="shared" si="3"/>
        <v>41</v>
      </c>
      <c r="H47" s="178">
        <f t="shared" ref="H47:M47" si="14">+H48+H52</f>
        <v>619872</v>
      </c>
      <c r="I47" s="178">
        <f t="shared" si="14"/>
        <v>615244</v>
      </c>
      <c r="J47" s="178">
        <f t="shared" si="14"/>
        <v>44377</v>
      </c>
      <c r="K47" s="178">
        <f t="shared" si="14"/>
        <v>24819</v>
      </c>
      <c r="L47" s="178">
        <f t="shared" si="14"/>
        <v>664249</v>
      </c>
      <c r="M47" s="178">
        <f t="shared" si="14"/>
        <v>640063</v>
      </c>
    </row>
    <row r="48" spans="1:13">
      <c r="A48" s="188"/>
      <c r="B48" s="189"/>
      <c r="C48" s="211" t="s">
        <v>12</v>
      </c>
      <c r="D48" s="189" t="s">
        <v>182</v>
      </c>
      <c r="E48" s="189"/>
      <c r="F48" s="190"/>
      <c r="G48" s="191">
        <f t="shared" si="3"/>
        <v>42</v>
      </c>
      <c r="H48" s="192">
        <f t="shared" ref="H48:M48" si="15">+H49+H50+H51</f>
        <v>483444</v>
      </c>
      <c r="I48" s="192">
        <f t="shared" si="15"/>
        <v>484447</v>
      </c>
      <c r="J48" s="192">
        <f t="shared" si="15"/>
        <v>21207</v>
      </c>
      <c r="K48" s="192">
        <f t="shared" si="15"/>
        <v>21207</v>
      </c>
      <c r="L48" s="192">
        <f t="shared" si="15"/>
        <v>504651</v>
      </c>
      <c r="M48" s="192">
        <f t="shared" si="15"/>
        <v>505654</v>
      </c>
    </row>
    <row r="49" spans="1:13">
      <c r="A49" s="188"/>
      <c r="B49" s="189"/>
      <c r="C49" s="189"/>
      <c r="D49" s="173" t="s">
        <v>12</v>
      </c>
      <c r="E49" s="189" t="s">
        <v>183</v>
      </c>
      <c r="F49" s="190"/>
      <c r="G49" s="175">
        <f t="shared" si="3"/>
        <v>43</v>
      </c>
      <c r="H49" s="194">
        <f t="shared" ref="H49:M49" si="16">+H10+H20+H27</f>
        <v>0</v>
      </c>
      <c r="I49" s="194">
        <f t="shared" si="16"/>
        <v>0</v>
      </c>
      <c r="J49" s="194">
        <f t="shared" si="16"/>
        <v>0</v>
      </c>
      <c r="K49" s="194">
        <f t="shared" si="16"/>
        <v>0</v>
      </c>
      <c r="L49" s="194">
        <f t="shared" si="16"/>
        <v>0</v>
      </c>
      <c r="M49" s="194">
        <f t="shared" si="16"/>
        <v>0</v>
      </c>
    </row>
    <row r="50" spans="1:13">
      <c r="A50" s="188"/>
      <c r="B50" s="189"/>
      <c r="C50" s="189"/>
      <c r="D50" s="189"/>
      <c r="E50" s="189" t="s">
        <v>184</v>
      </c>
      <c r="F50" s="190"/>
      <c r="G50" s="175">
        <f t="shared" si="3"/>
        <v>44</v>
      </c>
      <c r="H50" s="194">
        <f t="shared" ref="H50:M50" si="17">+H13+H23+H30</f>
        <v>473890</v>
      </c>
      <c r="I50" s="194">
        <f t="shared" si="17"/>
        <v>473841</v>
      </c>
      <c r="J50" s="194">
        <f t="shared" si="17"/>
        <v>21207</v>
      </c>
      <c r="K50" s="194">
        <f t="shared" si="17"/>
        <v>21207</v>
      </c>
      <c r="L50" s="194">
        <f t="shared" si="17"/>
        <v>495097</v>
      </c>
      <c r="M50" s="194">
        <f t="shared" si="17"/>
        <v>495048</v>
      </c>
    </row>
    <row r="51" spans="1:13">
      <c r="A51" s="188"/>
      <c r="B51" s="189"/>
      <c r="C51" s="189"/>
      <c r="D51" s="173"/>
      <c r="E51" s="189" t="s">
        <v>185</v>
      </c>
      <c r="F51" s="190"/>
      <c r="G51" s="175">
        <f t="shared" si="3"/>
        <v>45</v>
      </c>
      <c r="H51" s="194">
        <f t="shared" ref="H51:M51" si="18">+H33</f>
        <v>9554</v>
      </c>
      <c r="I51" s="194">
        <f t="shared" si="18"/>
        <v>10606</v>
      </c>
      <c r="J51" s="194">
        <f t="shared" si="18"/>
        <v>0</v>
      </c>
      <c r="K51" s="194">
        <f t="shared" si="18"/>
        <v>0</v>
      </c>
      <c r="L51" s="194">
        <f t="shared" si="18"/>
        <v>9554</v>
      </c>
      <c r="M51" s="194">
        <f t="shared" si="18"/>
        <v>10606</v>
      </c>
    </row>
    <row r="52" spans="1:13">
      <c r="A52" s="188"/>
      <c r="B52" s="189"/>
      <c r="C52" s="212"/>
      <c r="D52" s="189" t="s">
        <v>186</v>
      </c>
      <c r="E52" s="189"/>
      <c r="F52" s="190"/>
      <c r="G52" s="191">
        <f t="shared" si="3"/>
        <v>46</v>
      </c>
      <c r="H52" s="192">
        <f t="shared" ref="H52:M52" si="19">+H53+H54+H55</f>
        <v>136428</v>
      </c>
      <c r="I52" s="192">
        <f t="shared" si="19"/>
        <v>130797</v>
      </c>
      <c r="J52" s="192">
        <f t="shared" si="19"/>
        <v>23170</v>
      </c>
      <c r="K52" s="192">
        <f t="shared" si="19"/>
        <v>3612</v>
      </c>
      <c r="L52" s="192">
        <f t="shared" si="19"/>
        <v>159598</v>
      </c>
      <c r="M52" s="192">
        <f t="shared" si="19"/>
        <v>134409</v>
      </c>
    </row>
    <row r="53" spans="1:13">
      <c r="A53" s="188"/>
      <c r="B53" s="189"/>
      <c r="C53" s="212"/>
      <c r="D53" s="173" t="s">
        <v>12</v>
      </c>
      <c r="E53" s="189" t="s">
        <v>187</v>
      </c>
      <c r="F53" s="190"/>
      <c r="G53" s="191">
        <f t="shared" si="3"/>
        <v>47</v>
      </c>
      <c r="H53" s="194">
        <f t="shared" ref="H53:M53" si="20">+H11+H21+H28</f>
        <v>45290</v>
      </c>
      <c r="I53" s="194">
        <f t="shared" si="20"/>
        <v>41069</v>
      </c>
      <c r="J53" s="194">
        <f t="shared" si="20"/>
        <v>22570</v>
      </c>
      <c r="K53" s="194">
        <f t="shared" si="20"/>
        <v>3012</v>
      </c>
      <c r="L53" s="194">
        <f t="shared" si="20"/>
        <v>67860</v>
      </c>
      <c r="M53" s="194">
        <f t="shared" si="20"/>
        <v>44081</v>
      </c>
    </row>
    <row r="54" spans="1:13">
      <c r="A54" s="188"/>
      <c r="B54" s="189"/>
      <c r="C54" s="212"/>
      <c r="D54" s="189"/>
      <c r="E54" s="189" t="s">
        <v>188</v>
      </c>
      <c r="F54" s="190"/>
      <c r="G54" s="191">
        <f t="shared" si="3"/>
        <v>48</v>
      </c>
      <c r="H54" s="194">
        <f t="shared" ref="H54:M54" si="21">+H17+H24+H31</f>
        <v>88226</v>
      </c>
      <c r="I54" s="194">
        <f t="shared" si="21"/>
        <v>88440</v>
      </c>
      <c r="J54" s="194">
        <f t="shared" si="21"/>
        <v>600</v>
      </c>
      <c r="K54" s="194">
        <f t="shared" si="21"/>
        <v>600</v>
      </c>
      <c r="L54" s="194">
        <f t="shared" si="21"/>
        <v>88826</v>
      </c>
      <c r="M54" s="194">
        <f t="shared" si="21"/>
        <v>89040</v>
      </c>
    </row>
    <row r="55" spans="1:13">
      <c r="A55" s="213"/>
      <c r="B55" s="199"/>
      <c r="C55" s="199"/>
      <c r="D55" s="199"/>
      <c r="E55" s="199" t="s">
        <v>189</v>
      </c>
      <c r="F55" s="200"/>
      <c r="G55" s="175">
        <f t="shared" si="3"/>
        <v>49</v>
      </c>
      <c r="H55" s="194">
        <f t="shared" ref="H55:M55" si="22">+H34</f>
        <v>2912</v>
      </c>
      <c r="I55" s="194">
        <f t="shared" si="22"/>
        <v>1288</v>
      </c>
      <c r="J55" s="194">
        <f t="shared" si="22"/>
        <v>0</v>
      </c>
      <c r="K55" s="194">
        <f t="shared" si="22"/>
        <v>0</v>
      </c>
      <c r="L55" s="194">
        <f t="shared" si="22"/>
        <v>2912</v>
      </c>
      <c r="M55" s="194">
        <f t="shared" si="22"/>
        <v>1288</v>
      </c>
    </row>
  </sheetData>
  <mergeCells count="19">
    <mergeCell ref="A1:M1"/>
    <mergeCell ref="A2:M2"/>
    <mergeCell ref="A3:F5"/>
    <mergeCell ref="G3:G5"/>
    <mergeCell ref="H3:I3"/>
    <mergeCell ref="J3:K3"/>
    <mergeCell ref="L3:M3"/>
    <mergeCell ref="A6:F6"/>
    <mergeCell ref="A7:F7"/>
    <mergeCell ref="B32:F32"/>
    <mergeCell ref="G34:G35"/>
    <mergeCell ref="H34:H35"/>
    <mergeCell ref="I34:I35"/>
    <mergeCell ref="J34:J35"/>
    <mergeCell ref="K34:K35"/>
    <mergeCell ref="L34:L35"/>
    <mergeCell ref="M34:M35"/>
    <mergeCell ref="A36:F36"/>
    <mergeCell ref="A47:F4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5" t="s">
        <v>190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</row>
    <row r="2" spans="1:13" ht="16.5" thickBot="1">
      <c r="A2" s="5"/>
      <c r="B2" s="6"/>
      <c r="C2" s="6"/>
      <c r="D2" s="6"/>
      <c r="E2" s="6"/>
      <c r="F2" s="7"/>
      <c r="G2" s="8"/>
      <c r="H2" s="6"/>
      <c r="I2" s="6"/>
      <c r="J2" s="6"/>
      <c r="K2" s="6"/>
      <c r="L2" s="6"/>
      <c r="M2" s="8"/>
    </row>
    <row r="3" spans="1:13">
      <c r="A3" s="630" t="s">
        <v>7</v>
      </c>
      <c r="B3" s="631"/>
      <c r="C3" s="631"/>
      <c r="D3" s="631"/>
      <c r="E3" s="631"/>
      <c r="F3" s="632"/>
      <c r="G3" s="639" t="s">
        <v>191</v>
      </c>
      <c r="H3" s="625" t="s">
        <v>8</v>
      </c>
      <c r="I3" s="626"/>
      <c r="J3" s="625" t="s">
        <v>9</v>
      </c>
      <c r="K3" s="626"/>
      <c r="L3" s="625" t="s">
        <v>10</v>
      </c>
      <c r="M3" s="626"/>
    </row>
    <row r="4" spans="1:13">
      <c r="A4" s="633"/>
      <c r="B4" s="634"/>
      <c r="C4" s="634"/>
      <c r="D4" s="634"/>
      <c r="E4" s="634"/>
      <c r="F4" s="635"/>
      <c r="G4" s="640"/>
      <c r="H4" s="214" t="s">
        <v>11</v>
      </c>
      <c r="I4" s="215" t="s">
        <v>1</v>
      </c>
      <c r="J4" s="214" t="s">
        <v>6</v>
      </c>
      <c r="K4" s="215" t="s">
        <v>1</v>
      </c>
      <c r="L4" s="214" t="s">
        <v>6</v>
      </c>
      <c r="M4" s="216" t="s">
        <v>1</v>
      </c>
    </row>
    <row r="5" spans="1:13" ht="15.75" thickBot="1">
      <c r="A5" s="636"/>
      <c r="B5" s="637"/>
      <c r="C5" s="637"/>
      <c r="D5" s="637"/>
      <c r="E5" s="637"/>
      <c r="F5" s="638"/>
      <c r="G5" s="641"/>
      <c r="H5" s="217">
        <v>1</v>
      </c>
      <c r="I5" s="218">
        <v>2</v>
      </c>
      <c r="J5" s="217">
        <v>3</v>
      </c>
      <c r="K5" s="218">
        <v>4</v>
      </c>
      <c r="L5" s="217">
        <v>5</v>
      </c>
      <c r="M5" s="219">
        <v>6</v>
      </c>
    </row>
    <row r="6" spans="1:13">
      <c r="A6" s="563" t="s">
        <v>122</v>
      </c>
      <c r="B6" s="564"/>
      <c r="C6" s="564"/>
      <c r="D6" s="564"/>
      <c r="E6" s="564"/>
      <c r="F6" s="565"/>
      <c r="G6" s="49">
        <v>1</v>
      </c>
      <c r="H6" s="69">
        <f t="shared" ref="H6:M6" si="0">+H7+H32</f>
        <v>4372822</v>
      </c>
      <c r="I6" s="70">
        <f t="shared" si="0"/>
        <v>4307499</v>
      </c>
      <c r="J6" s="69">
        <f t="shared" si="0"/>
        <v>383711</v>
      </c>
      <c r="K6" s="70">
        <f t="shared" si="0"/>
        <v>377777</v>
      </c>
      <c r="L6" s="69">
        <f t="shared" si="0"/>
        <v>4756533</v>
      </c>
      <c r="M6" s="71">
        <f t="shared" si="0"/>
        <v>4685276</v>
      </c>
    </row>
    <row r="7" spans="1:13">
      <c r="A7" s="14"/>
      <c r="B7" s="561" t="s">
        <v>20</v>
      </c>
      <c r="C7" s="561"/>
      <c r="D7" s="561"/>
      <c r="E7" s="561"/>
      <c r="F7" s="562"/>
      <c r="G7" s="51">
        <f>G6+1</f>
        <v>2</v>
      </c>
      <c r="H7" s="72">
        <f t="shared" ref="H7:M7" si="1">+H8+H18+H25</f>
        <v>4067979</v>
      </c>
      <c r="I7" s="73">
        <f t="shared" si="1"/>
        <v>4010468</v>
      </c>
      <c r="J7" s="72">
        <f t="shared" si="1"/>
        <v>383711</v>
      </c>
      <c r="K7" s="73">
        <f t="shared" si="1"/>
        <v>377777</v>
      </c>
      <c r="L7" s="72">
        <f t="shared" si="1"/>
        <v>4451690</v>
      </c>
      <c r="M7" s="74">
        <f t="shared" si="1"/>
        <v>4388245</v>
      </c>
    </row>
    <row r="8" spans="1:13">
      <c r="A8" s="15"/>
      <c r="B8" s="16"/>
      <c r="C8" s="17" t="s">
        <v>12</v>
      </c>
      <c r="D8" s="18" t="s">
        <v>123</v>
      </c>
      <c r="E8" s="16"/>
      <c r="F8" s="19"/>
      <c r="G8" s="52">
        <f t="shared" ref="G8:G34" si="2">G7+1</f>
        <v>3</v>
      </c>
      <c r="H8" s="75">
        <f t="shared" ref="H8:M8" si="3">+H9+H12</f>
        <v>3491427</v>
      </c>
      <c r="I8" s="76">
        <f t="shared" si="3"/>
        <v>3460848</v>
      </c>
      <c r="J8" s="75">
        <f t="shared" si="3"/>
        <v>383711</v>
      </c>
      <c r="K8" s="76">
        <f t="shared" si="3"/>
        <v>377777</v>
      </c>
      <c r="L8" s="75">
        <f t="shared" si="3"/>
        <v>3875138</v>
      </c>
      <c r="M8" s="77">
        <f t="shared" si="3"/>
        <v>3838625</v>
      </c>
    </row>
    <row r="9" spans="1:13">
      <c r="A9" s="20"/>
      <c r="B9" s="21"/>
      <c r="C9" s="21"/>
      <c r="D9" s="21" t="s">
        <v>2</v>
      </c>
      <c r="E9" s="21" t="s">
        <v>124</v>
      </c>
      <c r="F9" s="22"/>
      <c r="G9" s="47">
        <f t="shared" si="2"/>
        <v>4</v>
      </c>
      <c r="H9" s="78">
        <f t="shared" ref="H9:M9" si="4">+H10+H11</f>
        <v>137480</v>
      </c>
      <c r="I9" s="79">
        <f t="shared" si="4"/>
        <v>114227</v>
      </c>
      <c r="J9" s="78">
        <f t="shared" si="4"/>
        <v>137592</v>
      </c>
      <c r="K9" s="79">
        <f t="shared" si="4"/>
        <v>137592</v>
      </c>
      <c r="L9" s="78">
        <f t="shared" si="4"/>
        <v>275072</v>
      </c>
      <c r="M9" s="80">
        <f t="shared" si="4"/>
        <v>251819</v>
      </c>
    </row>
    <row r="10" spans="1:13">
      <c r="A10" s="63"/>
      <c r="B10" s="30"/>
      <c r="C10" s="30"/>
      <c r="D10" s="30"/>
      <c r="E10" s="30" t="s">
        <v>12</v>
      </c>
      <c r="F10" s="30" t="s">
        <v>14</v>
      </c>
      <c r="G10" s="50">
        <f t="shared" si="2"/>
        <v>5</v>
      </c>
      <c r="H10" s="220">
        <f>'[4]5.d '!G9+'[4]5.d '!G11+'[4]5.d '!G12</f>
        <v>74156</v>
      </c>
      <c r="I10" s="221">
        <f>'[4]5.d '!H9+'[4]5.d '!H11+'[4]5.d '!H12</f>
        <v>65925</v>
      </c>
      <c r="J10" s="220">
        <f>'[4]5.d '!I9+'[4]5.d '!I11+'[4]5.d '!I12</f>
        <v>21278</v>
      </c>
      <c r="K10" s="221">
        <f>'[4]5.d '!J9+'[4]5.d '!J11+'[4]5.d '!J12</f>
        <v>21278</v>
      </c>
      <c r="L10" s="220">
        <f>+H10+J10</f>
        <v>95434</v>
      </c>
      <c r="M10" s="222">
        <f>+I10+K10</f>
        <v>87203</v>
      </c>
    </row>
    <row r="11" spans="1:13">
      <c r="A11" s="63"/>
      <c r="B11" s="30"/>
      <c r="C11" s="30"/>
      <c r="D11" s="30"/>
      <c r="E11" s="6"/>
      <c r="F11" s="30" t="s">
        <v>15</v>
      </c>
      <c r="G11" s="50">
        <f t="shared" si="2"/>
        <v>6</v>
      </c>
      <c r="H11" s="220">
        <f>'[4]5.d '!G8+'[4]5.d '!G10</f>
        <v>63324</v>
      </c>
      <c r="I11" s="221">
        <f>'[4]5.d '!H8+'[4]5.d '!H10</f>
        <v>48302</v>
      </c>
      <c r="J11" s="220">
        <f>'[4]5.d '!I8+'[4]5.d '!I10</f>
        <v>116314</v>
      </c>
      <c r="K11" s="221">
        <f>'[4]5.d '!J8+'[4]5.d '!J10</f>
        <v>116314</v>
      </c>
      <c r="L11" s="220">
        <f>+H11+J11</f>
        <v>179638</v>
      </c>
      <c r="M11" s="222">
        <f>+I11+K11</f>
        <v>164616</v>
      </c>
    </row>
    <row r="12" spans="1:13">
      <c r="A12" s="20"/>
      <c r="B12" s="21"/>
      <c r="C12" s="21"/>
      <c r="D12" s="21"/>
      <c r="E12" s="21" t="s">
        <v>125</v>
      </c>
      <c r="F12" s="22"/>
      <c r="G12" s="47">
        <f>G11+1</f>
        <v>7</v>
      </c>
      <c r="H12" s="78">
        <f t="shared" ref="H12:M12" si="5">+H13+H17</f>
        <v>3353947</v>
      </c>
      <c r="I12" s="79">
        <f>+I13+I17</f>
        <v>3346621</v>
      </c>
      <c r="J12" s="78">
        <f t="shared" si="5"/>
        <v>246119</v>
      </c>
      <c r="K12" s="79">
        <f t="shared" si="5"/>
        <v>240185</v>
      </c>
      <c r="L12" s="78">
        <f t="shared" si="5"/>
        <v>3600066</v>
      </c>
      <c r="M12" s="80">
        <f t="shared" si="5"/>
        <v>3586806</v>
      </c>
    </row>
    <row r="13" spans="1:13">
      <c r="A13" s="64"/>
      <c r="B13" s="30"/>
      <c r="C13" s="30"/>
      <c r="D13" s="30"/>
      <c r="E13" s="30" t="s">
        <v>12</v>
      </c>
      <c r="F13" s="30" t="s">
        <v>126</v>
      </c>
      <c r="G13" s="50">
        <f t="shared" si="2"/>
        <v>8</v>
      </c>
      <c r="H13" s="220">
        <f>+H14+H15+H16</f>
        <v>2248830</v>
      </c>
      <c r="I13" s="221">
        <f>SUM(I14:I16)</f>
        <v>2248558</v>
      </c>
      <c r="J13" s="220">
        <f>+J14+J15+J16</f>
        <v>221787</v>
      </c>
      <c r="K13" s="221">
        <f>+K14+K15+K16</f>
        <v>215853</v>
      </c>
      <c r="L13" s="220">
        <f>+L14+L15+L16</f>
        <v>2470617</v>
      </c>
      <c r="M13" s="222">
        <f>+M14+M15+M16</f>
        <v>2464411</v>
      </c>
    </row>
    <row r="14" spans="1:13">
      <c r="A14" s="64"/>
      <c r="B14" s="30"/>
      <c r="C14" s="30"/>
      <c r="D14" s="30"/>
      <c r="E14" s="6"/>
      <c r="F14" s="30" t="s">
        <v>17</v>
      </c>
      <c r="G14" s="50">
        <f t="shared" si="2"/>
        <v>9</v>
      </c>
      <c r="H14" s="220">
        <f>'[4]5.a'!D8</f>
        <v>2206223</v>
      </c>
      <c r="I14" s="221">
        <f>'[4]5.a'!E8</f>
        <v>2206223</v>
      </c>
      <c r="J14" s="220">
        <f>'[4]5.a'!F8</f>
        <v>126676</v>
      </c>
      <c r="K14" s="221">
        <f>'[4]5.a'!G8</f>
        <v>126676</v>
      </c>
      <c r="L14" s="220">
        <f t="shared" ref="L14:M17" si="6">+H14+J14</f>
        <v>2332899</v>
      </c>
      <c r="M14" s="222">
        <f t="shared" si="6"/>
        <v>2332899</v>
      </c>
    </row>
    <row r="15" spans="1:13">
      <c r="A15" s="65"/>
      <c r="B15" s="30"/>
      <c r="C15" s="30"/>
      <c r="D15" s="30"/>
      <c r="E15" s="30"/>
      <c r="F15" s="30" t="s">
        <v>16</v>
      </c>
      <c r="G15" s="50">
        <f t="shared" si="2"/>
        <v>10</v>
      </c>
      <c r="H15" s="220">
        <f>'[4]5.c'!D8</f>
        <v>0</v>
      </c>
      <c r="I15" s="221">
        <f>'[4]5.c'!E8</f>
        <v>0</v>
      </c>
      <c r="J15" s="220">
        <f>'[4]5.c'!F8</f>
        <v>92681</v>
      </c>
      <c r="K15" s="221">
        <f>'[4]5.c'!G8</f>
        <v>86749</v>
      </c>
      <c r="L15" s="220">
        <f t="shared" si="6"/>
        <v>92681</v>
      </c>
      <c r="M15" s="222">
        <f t="shared" si="6"/>
        <v>86749</v>
      </c>
    </row>
    <row r="16" spans="1:13">
      <c r="A16" s="64"/>
      <c r="B16" s="30"/>
      <c r="C16" s="30"/>
      <c r="D16" s="30"/>
      <c r="E16" s="6"/>
      <c r="F16" s="30" t="s">
        <v>18</v>
      </c>
      <c r="G16" s="50">
        <f t="shared" si="2"/>
        <v>11</v>
      </c>
      <c r="H16" s="220">
        <f>'[4]5.a'!D17</f>
        <v>42607</v>
      </c>
      <c r="I16" s="221">
        <f>'[4]5.a'!E17</f>
        <v>42335</v>
      </c>
      <c r="J16" s="220">
        <f>'[4]5.a'!F17</f>
        <v>2430</v>
      </c>
      <c r="K16" s="221">
        <f>'[4]5.a'!G17</f>
        <v>2428</v>
      </c>
      <c r="L16" s="220">
        <f t="shared" si="6"/>
        <v>45037</v>
      </c>
      <c r="M16" s="222">
        <f t="shared" si="6"/>
        <v>44763</v>
      </c>
    </row>
    <row r="17" spans="1:13">
      <c r="A17" s="66"/>
      <c r="B17" s="30"/>
      <c r="C17" s="30"/>
      <c r="D17" s="30"/>
      <c r="E17" s="30"/>
      <c r="F17" s="30" t="s">
        <v>15</v>
      </c>
      <c r="G17" s="50">
        <f t="shared" si="2"/>
        <v>12</v>
      </c>
      <c r="H17" s="220">
        <f>'[4]5b'!C7</f>
        <v>1105117</v>
      </c>
      <c r="I17" s="221">
        <f>'[4]5b'!D7</f>
        <v>1098063</v>
      </c>
      <c r="J17" s="220">
        <f>'[4]5b'!E7</f>
        <v>24332</v>
      </c>
      <c r="K17" s="221">
        <f>'[4]5b'!F7</f>
        <v>24332</v>
      </c>
      <c r="L17" s="220">
        <f t="shared" si="6"/>
        <v>1129449</v>
      </c>
      <c r="M17" s="222">
        <f t="shared" si="6"/>
        <v>1122395</v>
      </c>
    </row>
    <row r="18" spans="1:13">
      <c r="A18" s="15"/>
      <c r="B18" s="16"/>
      <c r="C18" s="17"/>
      <c r="D18" s="18" t="s">
        <v>127</v>
      </c>
      <c r="E18" s="16"/>
      <c r="F18" s="19"/>
      <c r="G18" s="52">
        <f t="shared" si="2"/>
        <v>13</v>
      </c>
      <c r="H18" s="75">
        <f t="shared" ref="H18:M18" si="7">+H19+H22</f>
        <v>543662</v>
      </c>
      <c r="I18" s="76">
        <f t="shared" si="7"/>
        <v>533432</v>
      </c>
      <c r="J18" s="75">
        <f t="shared" si="7"/>
        <v>0</v>
      </c>
      <c r="K18" s="76">
        <f t="shared" si="7"/>
        <v>0</v>
      </c>
      <c r="L18" s="75">
        <f t="shared" si="7"/>
        <v>543662</v>
      </c>
      <c r="M18" s="77">
        <f t="shared" si="7"/>
        <v>533432</v>
      </c>
    </row>
    <row r="19" spans="1:13">
      <c r="A19" s="20"/>
      <c r="B19" s="21"/>
      <c r="C19" s="21"/>
      <c r="D19" s="21" t="s">
        <v>2</v>
      </c>
      <c r="E19" s="21" t="s">
        <v>128</v>
      </c>
      <c r="F19" s="22"/>
      <c r="G19" s="47">
        <f t="shared" si="2"/>
        <v>14</v>
      </c>
      <c r="H19" s="78">
        <f t="shared" ref="H19:M19" si="8">+H20+H21</f>
        <v>8011</v>
      </c>
      <c r="I19" s="79">
        <f t="shared" si="8"/>
        <v>4102</v>
      </c>
      <c r="J19" s="78">
        <f t="shared" si="8"/>
        <v>0</v>
      </c>
      <c r="K19" s="79">
        <f t="shared" si="8"/>
        <v>0</v>
      </c>
      <c r="L19" s="78">
        <f t="shared" si="8"/>
        <v>8011</v>
      </c>
      <c r="M19" s="80">
        <f t="shared" si="8"/>
        <v>4102</v>
      </c>
    </row>
    <row r="20" spans="1:13">
      <c r="A20" s="63"/>
      <c r="B20" s="30"/>
      <c r="C20" s="30"/>
      <c r="D20" s="30"/>
      <c r="E20" s="30" t="s">
        <v>12</v>
      </c>
      <c r="F20" s="30" t="s">
        <v>14</v>
      </c>
      <c r="G20" s="50">
        <f t="shared" si="2"/>
        <v>15</v>
      </c>
      <c r="H20" s="220">
        <f>'[4]5.d '!G15</f>
        <v>8011</v>
      </c>
      <c r="I20" s="221">
        <f>'[4]5.d '!H13</f>
        <v>4102</v>
      </c>
      <c r="J20" s="220">
        <f>'[4]5.d '!I14</f>
        <v>0</v>
      </c>
      <c r="K20" s="221">
        <f>'[4]5.d '!J15</f>
        <v>0</v>
      </c>
      <c r="L20" s="220">
        <f>+H20+J20</f>
        <v>8011</v>
      </c>
      <c r="M20" s="222">
        <f>+I20+K20</f>
        <v>4102</v>
      </c>
    </row>
    <row r="21" spans="1:13">
      <c r="A21" s="63"/>
      <c r="B21" s="30"/>
      <c r="C21" s="30"/>
      <c r="D21" s="30"/>
      <c r="E21" s="6"/>
      <c r="F21" s="30" t="s">
        <v>15</v>
      </c>
      <c r="G21" s="50">
        <f t="shared" si="2"/>
        <v>16</v>
      </c>
      <c r="H21" s="220">
        <v>0</v>
      </c>
      <c r="I21" s="221">
        <v>0</v>
      </c>
      <c r="J21" s="220">
        <v>0</v>
      </c>
      <c r="K21" s="221">
        <v>0</v>
      </c>
      <c r="L21" s="220">
        <f>+H21+J21</f>
        <v>0</v>
      </c>
      <c r="M21" s="222">
        <f>+I21+K21</f>
        <v>0</v>
      </c>
    </row>
    <row r="22" spans="1:13">
      <c r="A22" s="20"/>
      <c r="B22" s="21"/>
      <c r="C22" s="21"/>
      <c r="D22" s="21"/>
      <c r="E22" s="21" t="s">
        <v>129</v>
      </c>
      <c r="F22" s="22"/>
      <c r="G22" s="47">
        <f>G21+1</f>
        <v>17</v>
      </c>
      <c r="H22" s="78">
        <f t="shared" ref="H22:M22" si="9">+H23+H24</f>
        <v>535651</v>
      </c>
      <c r="I22" s="79">
        <f t="shared" si="9"/>
        <v>529330</v>
      </c>
      <c r="J22" s="78">
        <f t="shared" si="9"/>
        <v>0</v>
      </c>
      <c r="K22" s="79">
        <f t="shared" si="9"/>
        <v>0</v>
      </c>
      <c r="L22" s="78">
        <f>+L23+L24</f>
        <v>535651</v>
      </c>
      <c r="M22" s="80">
        <f t="shared" si="9"/>
        <v>529330</v>
      </c>
    </row>
    <row r="23" spans="1:13">
      <c r="A23" s="64"/>
      <c r="B23" s="30"/>
      <c r="C23" s="30"/>
      <c r="D23" s="30"/>
      <c r="E23" s="30" t="s">
        <v>12</v>
      </c>
      <c r="F23" s="30" t="s">
        <v>14</v>
      </c>
      <c r="G23" s="50">
        <f t="shared" si="2"/>
        <v>18</v>
      </c>
      <c r="H23" s="220">
        <f>'[4]5.a'!D23</f>
        <v>12491</v>
      </c>
      <c r="I23" s="221">
        <f>'[4]5.a'!E23</f>
        <v>10703</v>
      </c>
      <c r="J23" s="220">
        <f>'[4]5.a'!F23</f>
        <v>0</v>
      </c>
      <c r="K23" s="221">
        <f>'[4]5.a'!G23</f>
        <v>0</v>
      </c>
      <c r="L23" s="220">
        <f>+H23+J23</f>
        <v>12491</v>
      </c>
      <c r="M23" s="222">
        <f>+I23+K23</f>
        <v>10703</v>
      </c>
    </row>
    <row r="24" spans="1:13">
      <c r="A24" s="66"/>
      <c r="B24" s="30"/>
      <c r="C24" s="30"/>
      <c r="D24" s="30"/>
      <c r="E24" s="6"/>
      <c r="F24" s="30" t="s">
        <v>15</v>
      </c>
      <c r="G24" s="50">
        <f t="shared" si="2"/>
        <v>19</v>
      </c>
      <c r="H24" s="220">
        <f>'[4]5b'!C28</f>
        <v>523160</v>
      </c>
      <c r="I24" s="221">
        <f>'[4]5b'!D28</f>
        <v>518627</v>
      </c>
      <c r="J24" s="220">
        <f>'[4]5b'!E28</f>
        <v>0</v>
      </c>
      <c r="K24" s="221">
        <f>'[4]5b'!F28</f>
        <v>0</v>
      </c>
      <c r="L24" s="220">
        <f>+H24+J24</f>
        <v>523160</v>
      </c>
      <c r="M24" s="222">
        <f>+I24+K24</f>
        <v>518627</v>
      </c>
    </row>
    <row r="25" spans="1:13">
      <c r="A25" s="15"/>
      <c r="B25" s="16"/>
      <c r="C25" s="17"/>
      <c r="D25" s="18" t="s">
        <v>192</v>
      </c>
      <c r="E25" s="16"/>
      <c r="F25" s="19"/>
      <c r="G25" s="52">
        <f t="shared" si="2"/>
        <v>20</v>
      </c>
      <c r="H25" s="75">
        <f t="shared" ref="H25:M25" si="10">+H26+H29</f>
        <v>32890</v>
      </c>
      <c r="I25" s="76">
        <f t="shared" si="10"/>
        <v>16188</v>
      </c>
      <c r="J25" s="75">
        <f t="shared" si="10"/>
        <v>0</v>
      </c>
      <c r="K25" s="76">
        <f t="shared" si="10"/>
        <v>0</v>
      </c>
      <c r="L25" s="75">
        <f t="shared" si="10"/>
        <v>32890</v>
      </c>
      <c r="M25" s="77">
        <f t="shared" si="10"/>
        <v>16188</v>
      </c>
    </row>
    <row r="26" spans="1:13">
      <c r="A26" s="20"/>
      <c r="B26" s="21"/>
      <c r="C26" s="21"/>
      <c r="D26" s="21" t="s">
        <v>2</v>
      </c>
      <c r="E26" s="21" t="s">
        <v>131</v>
      </c>
      <c r="F26" s="22"/>
      <c r="G26" s="47">
        <f t="shared" si="2"/>
        <v>21</v>
      </c>
      <c r="H26" s="78">
        <f t="shared" ref="H26:M26" si="11">+H27+H28</f>
        <v>150</v>
      </c>
      <c r="I26" s="79">
        <f t="shared" si="11"/>
        <v>473</v>
      </c>
      <c r="J26" s="78">
        <f t="shared" si="11"/>
        <v>0</v>
      </c>
      <c r="K26" s="79">
        <f t="shared" si="11"/>
        <v>0</v>
      </c>
      <c r="L26" s="78">
        <f t="shared" si="11"/>
        <v>150</v>
      </c>
      <c r="M26" s="80">
        <f t="shared" si="11"/>
        <v>473</v>
      </c>
    </row>
    <row r="27" spans="1:13">
      <c r="A27" s="63"/>
      <c r="B27" s="30"/>
      <c r="C27" s="30"/>
      <c r="D27" s="30"/>
      <c r="E27" s="30" t="s">
        <v>12</v>
      </c>
      <c r="F27" s="30" t="s">
        <v>14</v>
      </c>
      <c r="G27" s="50">
        <f t="shared" si="2"/>
        <v>22</v>
      </c>
      <c r="H27" s="220">
        <f>'[4]5.d '!G17</f>
        <v>150</v>
      </c>
      <c r="I27" s="221">
        <f>'[4]5.d '!H17</f>
        <v>473</v>
      </c>
      <c r="J27" s="220">
        <v>0</v>
      </c>
      <c r="K27" s="221">
        <v>0</v>
      </c>
      <c r="L27" s="220">
        <f>+H27+J27</f>
        <v>150</v>
      </c>
      <c r="M27" s="222">
        <f>+I27+K27</f>
        <v>473</v>
      </c>
    </row>
    <row r="28" spans="1:13">
      <c r="A28" s="63"/>
      <c r="B28" s="30"/>
      <c r="C28" s="30"/>
      <c r="D28" s="30"/>
      <c r="E28" s="6"/>
      <c r="F28" s="30" t="s">
        <v>15</v>
      </c>
      <c r="G28" s="50">
        <f t="shared" si="2"/>
        <v>23</v>
      </c>
      <c r="H28" s="220">
        <v>0</v>
      </c>
      <c r="I28" s="221">
        <v>0</v>
      </c>
      <c r="J28" s="220">
        <v>0</v>
      </c>
      <c r="K28" s="221">
        <v>0</v>
      </c>
      <c r="L28" s="220">
        <f>+H28+J28</f>
        <v>0</v>
      </c>
      <c r="M28" s="222">
        <f>+I28+K28</f>
        <v>0</v>
      </c>
    </row>
    <row r="29" spans="1:13">
      <c r="A29" s="20"/>
      <c r="B29" s="21"/>
      <c r="C29" s="21"/>
      <c r="D29" s="21"/>
      <c r="E29" s="21" t="s">
        <v>132</v>
      </c>
      <c r="F29" s="22"/>
      <c r="G29" s="47">
        <f t="shared" si="2"/>
        <v>24</v>
      </c>
      <c r="H29" s="78">
        <f t="shared" ref="H29:M29" si="12">+H30+H31</f>
        <v>32740</v>
      </c>
      <c r="I29" s="79">
        <f t="shared" si="12"/>
        <v>15715</v>
      </c>
      <c r="J29" s="78">
        <f t="shared" si="12"/>
        <v>0</v>
      </c>
      <c r="K29" s="79">
        <f t="shared" si="12"/>
        <v>0</v>
      </c>
      <c r="L29" s="78">
        <f t="shared" si="12"/>
        <v>32740</v>
      </c>
      <c r="M29" s="80">
        <f t="shared" si="12"/>
        <v>15715</v>
      </c>
    </row>
    <row r="30" spans="1:13">
      <c r="A30" s="64"/>
      <c r="B30" s="30"/>
      <c r="C30" s="30"/>
      <c r="D30" s="30"/>
      <c r="E30" s="30" t="s">
        <v>12</v>
      </c>
      <c r="F30" s="30" t="s">
        <v>14</v>
      </c>
      <c r="G30" s="50">
        <f t="shared" si="2"/>
        <v>25</v>
      </c>
      <c r="H30" s="220">
        <f>'[4]5.a'!D29</f>
        <v>4062</v>
      </c>
      <c r="I30" s="221">
        <f>'[4]5.a'!E29</f>
        <v>2916</v>
      </c>
      <c r="J30" s="220">
        <f>'[4]5.a'!F29</f>
        <v>0</v>
      </c>
      <c r="K30" s="221">
        <f>'[4]5.a'!G29</f>
        <v>0</v>
      </c>
      <c r="L30" s="220">
        <f>+H30+J30</f>
        <v>4062</v>
      </c>
      <c r="M30" s="222">
        <f>+I30+K30</f>
        <v>2916</v>
      </c>
    </row>
    <row r="31" spans="1:13">
      <c r="A31" s="66"/>
      <c r="B31" s="30"/>
      <c r="C31" s="30"/>
      <c r="D31" s="30"/>
      <c r="E31" s="6"/>
      <c r="F31" s="30" t="s">
        <v>15</v>
      </c>
      <c r="G31" s="50">
        <f t="shared" si="2"/>
        <v>26</v>
      </c>
      <c r="H31" s="220">
        <f>'[4]5b'!C37</f>
        <v>28678</v>
      </c>
      <c r="I31" s="221">
        <f>'[4]5b'!D37</f>
        <v>12799</v>
      </c>
      <c r="J31" s="220">
        <f>'[4]5b'!E37</f>
        <v>0</v>
      </c>
      <c r="K31" s="221">
        <f>'[4]5b'!F37</f>
        <v>0</v>
      </c>
      <c r="L31" s="220">
        <f>+H31+J31</f>
        <v>28678</v>
      </c>
      <c r="M31" s="222">
        <f>+I31+K31</f>
        <v>12799</v>
      </c>
    </row>
    <row r="32" spans="1:13">
      <c r="A32" s="14"/>
      <c r="B32" s="561" t="s">
        <v>29</v>
      </c>
      <c r="C32" s="561"/>
      <c r="D32" s="561" t="s">
        <v>5</v>
      </c>
      <c r="E32" s="561" t="s">
        <v>13</v>
      </c>
      <c r="F32" s="562"/>
      <c r="G32" s="51">
        <f>G31+1</f>
        <v>27</v>
      </c>
      <c r="H32" s="72">
        <f t="shared" ref="H32:M32" si="13">+H33+H34</f>
        <v>304843</v>
      </c>
      <c r="I32" s="73">
        <f t="shared" si="13"/>
        <v>297031</v>
      </c>
      <c r="J32" s="72">
        <f t="shared" si="13"/>
        <v>0</v>
      </c>
      <c r="K32" s="73">
        <f t="shared" si="13"/>
        <v>0</v>
      </c>
      <c r="L32" s="72">
        <f t="shared" si="13"/>
        <v>304843</v>
      </c>
      <c r="M32" s="74">
        <f t="shared" si="13"/>
        <v>297031</v>
      </c>
    </row>
    <row r="33" spans="1:13">
      <c r="A33" s="64"/>
      <c r="B33" s="25"/>
      <c r="C33" s="25"/>
      <c r="D33" s="30"/>
      <c r="E33" s="30" t="s">
        <v>14</v>
      </c>
      <c r="F33" s="37"/>
      <c r="G33" s="50">
        <f>G32+1</f>
        <v>28</v>
      </c>
      <c r="H33" s="220">
        <f>'[4]5.a'!D34</f>
        <v>146798</v>
      </c>
      <c r="I33" s="221">
        <f>'[4]5.a'!E34</f>
        <v>139533</v>
      </c>
      <c r="J33" s="220">
        <f>'[4]5.a'!F34</f>
        <v>0</v>
      </c>
      <c r="K33" s="221">
        <f>'[4]5.a'!G34</f>
        <v>0</v>
      </c>
      <c r="L33" s="220">
        <f>+H33+J33</f>
        <v>146798</v>
      </c>
      <c r="M33" s="222">
        <f>+I33+K33</f>
        <v>139533</v>
      </c>
    </row>
    <row r="34" spans="1:13" ht="15.75" thickBot="1">
      <c r="A34" s="67"/>
      <c r="B34" s="43"/>
      <c r="C34" s="43"/>
      <c r="D34" s="44"/>
      <c r="E34" s="44" t="s">
        <v>15</v>
      </c>
      <c r="F34" s="223"/>
      <c r="G34" s="55">
        <f t="shared" si="2"/>
        <v>29</v>
      </c>
      <c r="H34" s="224">
        <f>'[4]5b'!C40</f>
        <v>158045</v>
      </c>
      <c r="I34" s="225">
        <f>'[4]5b'!D40</f>
        <v>157498</v>
      </c>
      <c r="J34" s="224">
        <f>'[4]5b'!E40</f>
        <v>0</v>
      </c>
      <c r="K34" s="225">
        <f>'[4]5b'!F40</f>
        <v>0</v>
      </c>
      <c r="L34" s="224">
        <f>+H34+J34</f>
        <v>158045</v>
      </c>
      <c r="M34" s="226">
        <f>+I34+K34</f>
        <v>157498</v>
      </c>
    </row>
    <row r="35" spans="1:13" ht="15.75" thickBot="1">
      <c r="A35" s="31"/>
      <c r="B35" s="31"/>
      <c r="C35" s="31"/>
      <c r="D35" s="31"/>
      <c r="E35" s="31"/>
      <c r="F35" s="31"/>
      <c r="G35" s="31"/>
      <c r="H35" s="68"/>
      <c r="I35" s="68"/>
      <c r="J35" s="68"/>
      <c r="K35" s="68"/>
      <c r="L35" s="68"/>
      <c r="M35" s="68"/>
    </row>
    <row r="36" spans="1:13">
      <c r="A36" s="563" t="s">
        <v>30</v>
      </c>
      <c r="B36" s="564"/>
      <c r="C36" s="564"/>
      <c r="D36" s="564"/>
      <c r="E36" s="564"/>
      <c r="F36" s="565"/>
      <c r="G36" s="49">
        <f>G34+1</f>
        <v>30</v>
      </c>
      <c r="H36" s="69">
        <f t="shared" ref="H36:M36" si="14">+H37+H42</f>
        <v>4372822</v>
      </c>
      <c r="I36" s="70">
        <f t="shared" si="14"/>
        <v>4307499</v>
      </c>
      <c r="J36" s="69">
        <f t="shared" si="14"/>
        <v>383711</v>
      </c>
      <c r="K36" s="70">
        <f t="shared" si="14"/>
        <v>377777</v>
      </c>
      <c r="L36" s="69">
        <f t="shared" si="14"/>
        <v>4756533</v>
      </c>
      <c r="M36" s="71">
        <f t="shared" si="14"/>
        <v>4685276</v>
      </c>
    </row>
    <row r="37" spans="1:13">
      <c r="A37" s="20"/>
      <c r="B37" s="21"/>
      <c r="C37" s="33" t="s">
        <v>12</v>
      </c>
      <c r="D37" s="21" t="s">
        <v>133</v>
      </c>
      <c r="E37" s="21"/>
      <c r="F37" s="22"/>
      <c r="G37" s="47">
        <f t="shared" ref="G37:G55" si="15">G36+1</f>
        <v>31</v>
      </c>
      <c r="H37" s="78">
        <f t="shared" ref="H37:M37" si="16">+H38+H39+H40+H41</f>
        <v>2494498</v>
      </c>
      <c r="I37" s="79">
        <f t="shared" si="16"/>
        <v>2472210</v>
      </c>
      <c r="J37" s="78">
        <f t="shared" si="16"/>
        <v>243065</v>
      </c>
      <c r="K37" s="79">
        <f t="shared" si="16"/>
        <v>237131</v>
      </c>
      <c r="L37" s="78">
        <f t="shared" si="16"/>
        <v>2737563</v>
      </c>
      <c r="M37" s="80">
        <f t="shared" si="16"/>
        <v>2709341</v>
      </c>
    </row>
    <row r="38" spans="1:13">
      <c r="A38" s="35"/>
      <c r="B38" s="30"/>
      <c r="C38" s="30"/>
      <c r="D38" s="227" t="s">
        <v>12</v>
      </c>
      <c r="E38" s="36" t="s">
        <v>134</v>
      </c>
      <c r="F38" s="37"/>
      <c r="G38" s="50">
        <f t="shared" si="15"/>
        <v>32</v>
      </c>
      <c r="H38" s="220">
        <f t="shared" ref="H38:M38" si="17">+H10+H13</f>
        <v>2322986</v>
      </c>
      <c r="I38" s="221">
        <f t="shared" si="17"/>
        <v>2314483</v>
      </c>
      <c r="J38" s="220">
        <f t="shared" si="17"/>
        <v>243065</v>
      </c>
      <c r="K38" s="221">
        <f t="shared" si="17"/>
        <v>237131</v>
      </c>
      <c r="L38" s="220">
        <f t="shared" si="17"/>
        <v>2566051</v>
      </c>
      <c r="M38" s="222">
        <f t="shared" si="17"/>
        <v>2551614</v>
      </c>
    </row>
    <row r="39" spans="1:13">
      <c r="A39" s="35"/>
      <c r="B39" s="30"/>
      <c r="C39" s="30"/>
      <c r="D39" s="30"/>
      <c r="E39" s="36" t="s">
        <v>135</v>
      </c>
      <c r="F39" s="37"/>
      <c r="G39" s="50">
        <f t="shared" si="15"/>
        <v>33</v>
      </c>
      <c r="H39" s="220">
        <f t="shared" ref="H39:M39" si="18">+H20+H23</f>
        <v>20502</v>
      </c>
      <c r="I39" s="221">
        <f t="shared" si="18"/>
        <v>14805</v>
      </c>
      <c r="J39" s="220">
        <f t="shared" si="18"/>
        <v>0</v>
      </c>
      <c r="K39" s="221">
        <f t="shared" si="18"/>
        <v>0</v>
      </c>
      <c r="L39" s="220">
        <f t="shared" si="18"/>
        <v>20502</v>
      </c>
      <c r="M39" s="222">
        <f t="shared" si="18"/>
        <v>14805</v>
      </c>
    </row>
    <row r="40" spans="1:13">
      <c r="A40" s="35"/>
      <c r="B40" s="30"/>
      <c r="C40" s="30"/>
      <c r="D40" s="30"/>
      <c r="E40" s="36" t="s">
        <v>193</v>
      </c>
      <c r="F40" s="37"/>
      <c r="G40" s="50">
        <f t="shared" si="15"/>
        <v>34</v>
      </c>
      <c r="H40" s="220">
        <f t="shared" ref="H40:M40" si="19">+H27+H30</f>
        <v>4212</v>
      </c>
      <c r="I40" s="221">
        <f t="shared" si="19"/>
        <v>3389</v>
      </c>
      <c r="J40" s="220">
        <f t="shared" si="19"/>
        <v>0</v>
      </c>
      <c r="K40" s="221">
        <f t="shared" si="19"/>
        <v>0</v>
      </c>
      <c r="L40" s="220">
        <f t="shared" si="19"/>
        <v>4212</v>
      </c>
      <c r="M40" s="222">
        <f t="shared" si="19"/>
        <v>3389</v>
      </c>
    </row>
    <row r="41" spans="1:13">
      <c r="A41" s="35"/>
      <c r="B41" s="30"/>
      <c r="C41" s="30"/>
      <c r="D41" s="227"/>
      <c r="E41" s="30" t="s">
        <v>137</v>
      </c>
      <c r="F41" s="37"/>
      <c r="G41" s="50">
        <f t="shared" si="15"/>
        <v>35</v>
      </c>
      <c r="H41" s="220">
        <f t="shared" ref="H41:M41" si="20">+H33</f>
        <v>146798</v>
      </c>
      <c r="I41" s="221">
        <f t="shared" si="20"/>
        <v>139533</v>
      </c>
      <c r="J41" s="220">
        <f t="shared" si="20"/>
        <v>0</v>
      </c>
      <c r="K41" s="221">
        <f t="shared" si="20"/>
        <v>0</v>
      </c>
      <c r="L41" s="220">
        <f t="shared" si="20"/>
        <v>146798</v>
      </c>
      <c r="M41" s="222">
        <f t="shared" si="20"/>
        <v>139533</v>
      </c>
    </row>
    <row r="42" spans="1:13">
      <c r="A42" s="20"/>
      <c r="B42" s="21"/>
      <c r="C42" s="34"/>
      <c r="D42" s="21" t="s">
        <v>138</v>
      </c>
      <c r="E42" s="21"/>
      <c r="F42" s="22"/>
      <c r="G42" s="47">
        <f t="shared" si="15"/>
        <v>36</v>
      </c>
      <c r="H42" s="78">
        <f t="shared" ref="H42:M42" si="21">+H43+H44+H45+H46</f>
        <v>1878324</v>
      </c>
      <c r="I42" s="79">
        <f t="shared" si="21"/>
        <v>1835289</v>
      </c>
      <c r="J42" s="78">
        <f t="shared" si="21"/>
        <v>140646</v>
      </c>
      <c r="K42" s="79">
        <f t="shared" si="21"/>
        <v>140646</v>
      </c>
      <c r="L42" s="78">
        <f t="shared" si="21"/>
        <v>2018970</v>
      </c>
      <c r="M42" s="80">
        <f t="shared" si="21"/>
        <v>1975935</v>
      </c>
    </row>
    <row r="43" spans="1:13">
      <c r="A43" s="35"/>
      <c r="B43" s="30"/>
      <c r="C43" s="36"/>
      <c r="D43" s="227" t="s">
        <v>12</v>
      </c>
      <c r="E43" s="36" t="s">
        <v>139</v>
      </c>
      <c r="F43" s="37"/>
      <c r="G43" s="50">
        <f t="shared" si="15"/>
        <v>37</v>
      </c>
      <c r="H43" s="220">
        <f t="shared" ref="H43:M43" si="22">+H11+H17</f>
        <v>1168441</v>
      </c>
      <c r="I43" s="221">
        <f t="shared" si="22"/>
        <v>1146365</v>
      </c>
      <c r="J43" s="220">
        <f t="shared" si="22"/>
        <v>140646</v>
      </c>
      <c r="K43" s="221">
        <f t="shared" si="22"/>
        <v>140646</v>
      </c>
      <c r="L43" s="220">
        <f t="shared" si="22"/>
        <v>1309087</v>
      </c>
      <c r="M43" s="222">
        <f t="shared" si="22"/>
        <v>1287011</v>
      </c>
    </row>
    <row r="44" spans="1:13">
      <c r="A44" s="35"/>
      <c r="B44" s="30"/>
      <c r="C44" s="36"/>
      <c r="D44" s="30"/>
      <c r="E44" s="36" t="s">
        <v>140</v>
      </c>
      <c r="F44" s="37"/>
      <c r="G44" s="50">
        <f t="shared" si="15"/>
        <v>38</v>
      </c>
      <c r="H44" s="220">
        <f t="shared" ref="H44:M44" si="23">+H21+H24</f>
        <v>523160</v>
      </c>
      <c r="I44" s="221">
        <f t="shared" si="23"/>
        <v>518627</v>
      </c>
      <c r="J44" s="220">
        <f t="shared" si="23"/>
        <v>0</v>
      </c>
      <c r="K44" s="221">
        <f t="shared" si="23"/>
        <v>0</v>
      </c>
      <c r="L44" s="220">
        <f t="shared" si="23"/>
        <v>523160</v>
      </c>
      <c r="M44" s="222">
        <f t="shared" si="23"/>
        <v>518627</v>
      </c>
    </row>
    <row r="45" spans="1:13">
      <c r="A45" s="35"/>
      <c r="B45" s="30"/>
      <c r="C45" s="30"/>
      <c r="D45" s="30"/>
      <c r="E45" s="36" t="s">
        <v>194</v>
      </c>
      <c r="F45" s="37"/>
      <c r="G45" s="50">
        <f t="shared" si="15"/>
        <v>39</v>
      </c>
      <c r="H45" s="220">
        <f t="shared" ref="H45:M45" si="24">+H28+H31</f>
        <v>28678</v>
      </c>
      <c r="I45" s="221">
        <f t="shared" si="24"/>
        <v>12799</v>
      </c>
      <c r="J45" s="220">
        <f t="shared" si="24"/>
        <v>0</v>
      </c>
      <c r="K45" s="221">
        <f t="shared" si="24"/>
        <v>0</v>
      </c>
      <c r="L45" s="220">
        <f t="shared" si="24"/>
        <v>28678</v>
      </c>
      <c r="M45" s="222">
        <f t="shared" si="24"/>
        <v>12799</v>
      </c>
    </row>
    <row r="46" spans="1:13">
      <c r="A46" s="35"/>
      <c r="B46" s="30"/>
      <c r="C46" s="30"/>
      <c r="D46" s="227"/>
      <c r="E46" s="30" t="s">
        <v>142</v>
      </c>
      <c r="F46" s="37"/>
      <c r="G46" s="50">
        <f t="shared" si="15"/>
        <v>40</v>
      </c>
      <c r="H46" s="220">
        <f t="shared" ref="H46:M46" si="25">+H34</f>
        <v>158045</v>
      </c>
      <c r="I46" s="221">
        <f t="shared" si="25"/>
        <v>157498</v>
      </c>
      <c r="J46" s="220">
        <f t="shared" si="25"/>
        <v>0</v>
      </c>
      <c r="K46" s="221">
        <f t="shared" si="25"/>
        <v>0</v>
      </c>
      <c r="L46" s="220">
        <f t="shared" si="25"/>
        <v>158045</v>
      </c>
      <c r="M46" s="222">
        <f t="shared" si="25"/>
        <v>157498</v>
      </c>
    </row>
    <row r="47" spans="1:13">
      <c r="A47" s="627" t="s">
        <v>143</v>
      </c>
      <c r="B47" s="628"/>
      <c r="C47" s="628"/>
      <c r="D47" s="628"/>
      <c r="E47" s="628"/>
      <c r="F47" s="629"/>
      <c r="G47" s="48">
        <f t="shared" si="15"/>
        <v>41</v>
      </c>
      <c r="H47" s="87">
        <f t="shared" ref="H47:M47" si="26">+H48+H52</f>
        <v>4372822</v>
      </c>
      <c r="I47" s="88">
        <f t="shared" si="26"/>
        <v>4307499</v>
      </c>
      <c r="J47" s="87">
        <f t="shared" si="26"/>
        <v>383711</v>
      </c>
      <c r="K47" s="88">
        <f t="shared" si="26"/>
        <v>377777</v>
      </c>
      <c r="L47" s="87">
        <f t="shared" si="26"/>
        <v>4756533</v>
      </c>
      <c r="M47" s="89">
        <f t="shared" si="26"/>
        <v>4685276</v>
      </c>
    </row>
    <row r="48" spans="1:13">
      <c r="A48" s="20"/>
      <c r="B48" s="21"/>
      <c r="C48" s="33" t="s">
        <v>12</v>
      </c>
      <c r="D48" s="21" t="s">
        <v>144</v>
      </c>
      <c r="E48" s="21"/>
      <c r="F48" s="22"/>
      <c r="G48" s="47">
        <f t="shared" si="15"/>
        <v>42</v>
      </c>
      <c r="H48" s="78">
        <f t="shared" ref="H48:M48" si="27">+H49+H50+H51</f>
        <v>2494498</v>
      </c>
      <c r="I48" s="79">
        <f t="shared" si="27"/>
        <v>2472210</v>
      </c>
      <c r="J48" s="78">
        <f t="shared" si="27"/>
        <v>243065</v>
      </c>
      <c r="K48" s="79">
        <f t="shared" si="27"/>
        <v>237131</v>
      </c>
      <c r="L48" s="78">
        <f t="shared" si="27"/>
        <v>2737563</v>
      </c>
      <c r="M48" s="80">
        <f t="shared" si="27"/>
        <v>2709341</v>
      </c>
    </row>
    <row r="49" spans="1:13">
      <c r="A49" s="35"/>
      <c r="B49" s="30"/>
      <c r="C49" s="30"/>
      <c r="D49" s="227" t="s">
        <v>12</v>
      </c>
      <c r="E49" s="30" t="s">
        <v>145</v>
      </c>
      <c r="F49" s="37"/>
      <c r="G49" s="50">
        <f t="shared" si="15"/>
        <v>43</v>
      </c>
      <c r="H49" s="220">
        <f t="shared" ref="H49:M49" si="28">+H10+H20+H27</f>
        <v>82317</v>
      </c>
      <c r="I49" s="221">
        <f t="shared" si="28"/>
        <v>70500</v>
      </c>
      <c r="J49" s="220">
        <f t="shared" si="28"/>
        <v>21278</v>
      </c>
      <c r="K49" s="221">
        <f t="shared" si="28"/>
        <v>21278</v>
      </c>
      <c r="L49" s="220">
        <f t="shared" si="28"/>
        <v>103595</v>
      </c>
      <c r="M49" s="222">
        <f t="shared" si="28"/>
        <v>91778</v>
      </c>
    </row>
    <row r="50" spans="1:13">
      <c r="A50" s="35"/>
      <c r="B50" s="30"/>
      <c r="C50" s="30"/>
      <c r="D50" s="30"/>
      <c r="E50" s="30" t="s">
        <v>146</v>
      </c>
      <c r="F50" s="37"/>
      <c r="G50" s="50">
        <f t="shared" si="15"/>
        <v>44</v>
      </c>
      <c r="H50" s="220">
        <f t="shared" ref="H50:M50" si="29">+H13+H23+H30</f>
        <v>2265383</v>
      </c>
      <c r="I50" s="221">
        <f t="shared" si="29"/>
        <v>2262177</v>
      </c>
      <c r="J50" s="220">
        <f t="shared" si="29"/>
        <v>221787</v>
      </c>
      <c r="K50" s="221">
        <f t="shared" si="29"/>
        <v>215853</v>
      </c>
      <c r="L50" s="220">
        <f t="shared" si="29"/>
        <v>2487170</v>
      </c>
      <c r="M50" s="222">
        <f t="shared" si="29"/>
        <v>2478030</v>
      </c>
    </row>
    <row r="51" spans="1:13">
      <c r="A51" s="35"/>
      <c r="B51" s="30"/>
      <c r="C51" s="30"/>
      <c r="D51" s="227"/>
      <c r="E51" s="30" t="s">
        <v>147</v>
      </c>
      <c r="F51" s="37"/>
      <c r="G51" s="50">
        <f t="shared" si="15"/>
        <v>45</v>
      </c>
      <c r="H51" s="220">
        <f t="shared" ref="H51:M51" si="30">+H33</f>
        <v>146798</v>
      </c>
      <c r="I51" s="221">
        <f t="shared" si="30"/>
        <v>139533</v>
      </c>
      <c r="J51" s="220">
        <f t="shared" si="30"/>
        <v>0</v>
      </c>
      <c r="K51" s="221">
        <f t="shared" si="30"/>
        <v>0</v>
      </c>
      <c r="L51" s="220">
        <f t="shared" si="30"/>
        <v>146798</v>
      </c>
      <c r="M51" s="222">
        <f t="shared" si="30"/>
        <v>139533</v>
      </c>
    </row>
    <row r="52" spans="1:13">
      <c r="A52" s="20"/>
      <c r="B52" s="21"/>
      <c r="C52" s="34"/>
      <c r="D52" s="21" t="s">
        <v>148</v>
      </c>
      <c r="E52" s="21"/>
      <c r="F52" s="22"/>
      <c r="G52" s="47">
        <f t="shared" si="15"/>
        <v>46</v>
      </c>
      <c r="H52" s="78">
        <f t="shared" ref="H52:M52" si="31">+H53+H54+H55</f>
        <v>1878324</v>
      </c>
      <c r="I52" s="79">
        <f t="shared" si="31"/>
        <v>1835289</v>
      </c>
      <c r="J52" s="78">
        <f t="shared" si="31"/>
        <v>140646</v>
      </c>
      <c r="K52" s="79">
        <f t="shared" si="31"/>
        <v>140646</v>
      </c>
      <c r="L52" s="78">
        <f t="shared" si="31"/>
        <v>2018970</v>
      </c>
      <c r="M52" s="80">
        <f t="shared" si="31"/>
        <v>1975935</v>
      </c>
    </row>
    <row r="53" spans="1:13">
      <c r="A53" s="35"/>
      <c r="B53" s="30"/>
      <c r="C53" s="36"/>
      <c r="D53" s="227" t="s">
        <v>12</v>
      </c>
      <c r="E53" s="30" t="s">
        <v>149</v>
      </c>
      <c r="F53" s="37"/>
      <c r="G53" s="50">
        <f t="shared" si="15"/>
        <v>47</v>
      </c>
      <c r="H53" s="220">
        <f t="shared" ref="H53:M53" si="32">+H11+H21+H28</f>
        <v>63324</v>
      </c>
      <c r="I53" s="221">
        <f t="shared" si="32"/>
        <v>48302</v>
      </c>
      <c r="J53" s="220">
        <f t="shared" si="32"/>
        <v>116314</v>
      </c>
      <c r="K53" s="221">
        <f t="shared" si="32"/>
        <v>116314</v>
      </c>
      <c r="L53" s="220">
        <f t="shared" si="32"/>
        <v>179638</v>
      </c>
      <c r="M53" s="222">
        <f t="shared" si="32"/>
        <v>164616</v>
      </c>
    </row>
    <row r="54" spans="1:13">
      <c r="A54" s="35"/>
      <c r="B54" s="30"/>
      <c r="C54" s="36"/>
      <c r="D54" s="30"/>
      <c r="E54" s="30" t="s">
        <v>150</v>
      </c>
      <c r="F54" s="37"/>
      <c r="G54" s="50">
        <f t="shared" si="15"/>
        <v>48</v>
      </c>
      <c r="H54" s="220">
        <f t="shared" ref="H54:M54" si="33">+H17+H24+H31</f>
        <v>1656955</v>
      </c>
      <c r="I54" s="221">
        <f t="shared" si="33"/>
        <v>1629489</v>
      </c>
      <c r="J54" s="220">
        <f t="shared" si="33"/>
        <v>24332</v>
      </c>
      <c r="K54" s="221">
        <f t="shared" si="33"/>
        <v>24332</v>
      </c>
      <c r="L54" s="220">
        <f t="shared" si="33"/>
        <v>1681287</v>
      </c>
      <c r="M54" s="222">
        <f t="shared" si="33"/>
        <v>1653821</v>
      </c>
    </row>
    <row r="55" spans="1:13" ht="15.75" thickBot="1">
      <c r="A55" s="228"/>
      <c r="B55" s="44"/>
      <c r="C55" s="44"/>
      <c r="D55" s="44"/>
      <c r="E55" s="44" t="s">
        <v>151</v>
      </c>
      <c r="F55" s="223"/>
      <c r="G55" s="55">
        <f t="shared" si="15"/>
        <v>49</v>
      </c>
      <c r="H55" s="224">
        <f t="shared" ref="H55:M55" si="34">+H34</f>
        <v>158045</v>
      </c>
      <c r="I55" s="225">
        <f t="shared" si="34"/>
        <v>157498</v>
      </c>
      <c r="J55" s="224">
        <f t="shared" si="34"/>
        <v>0</v>
      </c>
      <c r="K55" s="225">
        <f t="shared" si="34"/>
        <v>0</v>
      </c>
      <c r="L55" s="224">
        <f t="shared" si="34"/>
        <v>158045</v>
      </c>
      <c r="M55" s="226">
        <f t="shared" si="34"/>
        <v>157498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229" t="s">
        <v>54</v>
      </c>
      <c r="B1" s="56"/>
      <c r="C1" s="56"/>
      <c r="D1" s="56"/>
      <c r="E1" s="56"/>
      <c r="F1" s="230"/>
      <c r="G1" s="231"/>
      <c r="H1" s="56"/>
      <c r="I1" s="56"/>
      <c r="J1" s="56"/>
      <c r="K1" s="56"/>
      <c r="L1" s="56"/>
      <c r="M1" s="56"/>
    </row>
    <row r="2" spans="1:13" ht="16.5" thickBot="1">
      <c r="A2" s="229"/>
      <c r="B2" s="56"/>
      <c r="C2" s="56"/>
      <c r="D2" s="56"/>
      <c r="E2" s="56"/>
      <c r="F2" s="230"/>
      <c r="G2" s="231"/>
      <c r="H2" s="56"/>
      <c r="I2" s="56"/>
      <c r="J2" s="56"/>
      <c r="K2" s="56"/>
      <c r="L2" s="56"/>
      <c r="M2" s="231" t="s">
        <v>57</v>
      </c>
    </row>
    <row r="3" spans="1:13">
      <c r="A3" s="652" t="s">
        <v>7</v>
      </c>
      <c r="B3" s="653"/>
      <c r="C3" s="653"/>
      <c r="D3" s="653"/>
      <c r="E3" s="653"/>
      <c r="F3" s="654"/>
      <c r="G3" s="661" t="s">
        <v>0</v>
      </c>
      <c r="H3" s="642" t="s">
        <v>8</v>
      </c>
      <c r="I3" s="664"/>
      <c r="J3" s="642" t="s">
        <v>9</v>
      </c>
      <c r="K3" s="664"/>
      <c r="L3" s="642" t="s">
        <v>10</v>
      </c>
      <c r="M3" s="643"/>
    </row>
    <row r="4" spans="1:13">
      <c r="A4" s="655"/>
      <c r="B4" s="656"/>
      <c r="C4" s="656"/>
      <c r="D4" s="656"/>
      <c r="E4" s="656"/>
      <c r="F4" s="657"/>
      <c r="G4" s="662"/>
      <c r="H4" s="232" t="s">
        <v>11</v>
      </c>
      <c r="I4" s="233" t="s">
        <v>1</v>
      </c>
      <c r="J4" s="232" t="s">
        <v>6</v>
      </c>
      <c r="K4" s="233" t="s">
        <v>1</v>
      </c>
      <c r="L4" s="232" t="s">
        <v>6</v>
      </c>
      <c r="M4" s="234" t="s">
        <v>1</v>
      </c>
    </row>
    <row r="5" spans="1:13" ht="15.75" thickBot="1">
      <c r="A5" s="658"/>
      <c r="B5" s="659"/>
      <c r="C5" s="659"/>
      <c r="D5" s="659"/>
      <c r="E5" s="659"/>
      <c r="F5" s="660"/>
      <c r="G5" s="663"/>
      <c r="H5" s="235">
        <v>1</v>
      </c>
      <c r="I5" s="236">
        <v>2</v>
      </c>
      <c r="J5" s="235">
        <v>3</v>
      </c>
      <c r="K5" s="236">
        <v>4</v>
      </c>
      <c r="L5" s="235">
        <v>5</v>
      </c>
      <c r="M5" s="237">
        <v>6</v>
      </c>
    </row>
    <row r="6" spans="1:13">
      <c r="A6" s="644" t="s">
        <v>122</v>
      </c>
      <c r="B6" s="645"/>
      <c r="C6" s="645"/>
      <c r="D6" s="645"/>
      <c r="E6" s="645"/>
      <c r="F6" s="646"/>
      <c r="G6" s="238">
        <v>1</v>
      </c>
      <c r="H6" s="239">
        <f t="shared" ref="H6:M6" si="0">+H7+H32</f>
        <v>2623332</v>
      </c>
      <c r="I6" s="240">
        <f t="shared" si="0"/>
        <v>2613841</v>
      </c>
      <c r="J6" s="239">
        <f t="shared" si="0"/>
        <v>301870</v>
      </c>
      <c r="K6" s="240">
        <f t="shared" si="0"/>
        <v>256795</v>
      </c>
      <c r="L6" s="239">
        <f t="shared" si="0"/>
        <v>2925202</v>
      </c>
      <c r="M6" s="241">
        <f t="shared" si="0"/>
        <v>2870636</v>
      </c>
    </row>
    <row r="7" spans="1:13">
      <c r="A7" s="242"/>
      <c r="B7" s="647" t="s">
        <v>20</v>
      </c>
      <c r="C7" s="647"/>
      <c r="D7" s="647"/>
      <c r="E7" s="647"/>
      <c r="F7" s="648"/>
      <c r="G7" s="243">
        <f>G6+1</f>
        <v>2</v>
      </c>
      <c r="H7" s="244">
        <f t="shared" ref="H7:M7" si="1">+H8+H18+H25</f>
        <v>2582137</v>
      </c>
      <c r="I7" s="245">
        <f t="shared" si="1"/>
        <v>2572646</v>
      </c>
      <c r="J7" s="244">
        <f t="shared" si="1"/>
        <v>301870</v>
      </c>
      <c r="K7" s="245">
        <f t="shared" si="1"/>
        <v>256795</v>
      </c>
      <c r="L7" s="244">
        <f t="shared" si="1"/>
        <v>2884007</v>
      </c>
      <c r="M7" s="246">
        <f t="shared" si="1"/>
        <v>2829441</v>
      </c>
    </row>
    <row r="8" spans="1:13">
      <c r="A8" s="247"/>
      <c r="B8" s="248"/>
      <c r="C8" s="249" t="s">
        <v>12</v>
      </c>
      <c r="D8" s="250" t="s">
        <v>123</v>
      </c>
      <c r="E8" s="248"/>
      <c r="F8" s="251"/>
      <c r="G8" s="252">
        <f t="shared" ref="G8:G34" si="2">G7+1</f>
        <v>3</v>
      </c>
      <c r="H8" s="253">
        <f t="shared" ref="H8:M8" si="3">+H9+H12</f>
        <v>2239674</v>
      </c>
      <c r="I8" s="254">
        <f t="shared" si="3"/>
        <v>2232613</v>
      </c>
      <c r="J8" s="253">
        <f t="shared" si="3"/>
        <v>301840</v>
      </c>
      <c r="K8" s="254">
        <f t="shared" si="3"/>
        <v>255941</v>
      </c>
      <c r="L8" s="253">
        <f t="shared" si="3"/>
        <v>2541514</v>
      </c>
      <c r="M8" s="255">
        <f t="shared" si="3"/>
        <v>2488554</v>
      </c>
    </row>
    <row r="9" spans="1:13">
      <c r="A9" s="256"/>
      <c r="B9" s="257"/>
      <c r="C9" s="257"/>
      <c r="D9" s="257" t="s">
        <v>2</v>
      </c>
      <c r="E9" s="257" t="s">
        <v>124</v>
      </c>
      <c r="F9" s="258"/>
      <c r="G9" s="259">
        <f t="shared" si="2"/>
        <v>4</v>
      </c>
      <c r="H9" s="260">
        <f t="shared" ref="H9:M9" si="4">+H10+H11</f>
        <v>155831</v>
      </c>
      <c r="I9" s="261">
        <f t="shared" si="4"/>
        <v>149140</v>
      </c>
      <c r="J9" s="260">
        <f t="shared" si="4"/>
        <v>40175</v>
      </c>
      <c r="K9" s="261">
        <f t="shared" si="4"/>
        <v>10571</v>
      </c>
      <c r="L9" s="260">
        <f t="shared" si="4"/>
        <v>196006</v>
      </c>
      <c r="M9" s="262">
        <f t="shared" si="4"/>
        <v>159711</v>
      </c>
    </row>
    <row r="10" spans="1:13">
      <c r="A10" s="263"/>
      <c r="B10" s="257"/>
      <c r="C10" s="257"/>
      <c r="D10" s="257"/>
      <c r="E10" s="257" t="s">
        <v>12</v>
      </c>
      <c r="F10" s="257" t="s">
        <v>14</v>
      </c>
      <c r="G10" s="264">
        <f t="shared" si="2"/>
        <v>5</v>
      </c>
      <c r="H10" s="265">
        <v>85033</v>
      </c>
      <c r="I10" s="266">
        <v>106038</v>
      </c>
      <c r="J10" s="265">
        <v>23019</v>
      </c>
      <c r="K10" s="266">
        <v>5971</v>
      </c>
      <c r="L10" s="265">
        <f>+H10+J10</f>
        <v>108052</v>
      </c>
      <c r="M10" s="267">
        <f>+I10+K10</f>
        <v>112009</v>
      </c>
    </row>
    <row r="11" spans="1:13">
      <c r="A11" s="263"/>
      <c r="B11" s="257"/>
      <c r="C11" s="257"/>
      <c r="D11" s="257"/>
      <c r="E11" s="56"/>
      <c r="F11" s="257" t="s">
        <v>15</v>
      </c>
      <c r="G11" s="264">
        <f t="shared" si="2"/>
        <v>6</v>
      </c>
      <c r="H11" s="265">
        <v>70798</v>
      </c>
      <c r="I11" s="266">
        <v>43102</v>
      </c>
      <c r="J11" s="265">
        <v>17156</v>
      </c>
      <c r="K11" s="266">
        <v>4600</v>
      </c>
      <c r="L11" s="265">
        <f>+H11+J11</f>
        <v>87954</v>
      </c>
      <c r="M11" s="267">
        <f>+I11+K11</f>
        <v>47702</v>
      </c>
    </row>
    <row r="12" spans="1:13">
      <c r="A12" s="256"/>
      <c r="B12" s="257"/>
      <c r="C12" s="257"/>
      <c r="D12" s="257"/>
      <c r="E12" s="257" t="s">
        <v>125</v>
      </c>
      <c r="F12" s="258"/>
      <c r="G12" s="259">
        <f>G11+1</f>
        <v>7</v>
      </c>
      <c r="H12" s="260">
        <f t="shared" ref="H12:M12" si="5">+H13+H17</f>
        <v>2083843</v>
      </c>
      <c r="I12" s="261">
        <f t="shared" si="5"/>
        <v>2083473</v>
      </c>
      <c r="J12" s="260">
        <f t="shared" si="5"/>
        <v>261665</v>
      </c>
      <c r="K12" s="261">
        <f t="shared" si="5"/>
        <v>245370</v>
      </c>
      <c r="L12" s="260">
        <f t="shared" si="5"/>
        <v>2345508</v>
      </c>
      <c r="M12" s="262">
        <f t="shared" si="5"/>
        <v>2328843</v>
      </c>
    </row>
    <row r="13" spans="1:13">
      <c r="A13" s="268"/>
      <c r="B13" s="257"/>
      <c r="C13" s="257"/>
      <c r="D13" s="257"/>
      <c r="E13" s="257" t="s">
        <v>12</v>
      </c>
      <c r="F13" s="257" t="s">
        <v>126</v>
      </c>
      <c r="G13" s="259">
        <f t="shared" si="2"/>
        <v>8</v>
      </c>
      <c r="H13" s="265">
        <f t="shared" ref="H13:M13" si="6">+H14+H15+H16</f>
        <v>1293688</v>
      </c>
      <c r="I13" s="266">
        <f t="shared" si="6"/>
        <v>1293665</v>
      </c>
      <c r="J13" s="265">
        <f t="shared" si="6"/>
        <v>252867</v>
      </c>
      <c r="K13" s="266">
        <f t="shared" si="6"/>
        <v>236572</v>
      </c>
      <c r="L13" s="265">
        <f t="shared" si="6"/>
        <v>1546555</v>
      </c>
      <c r="M13" s="267">
        <f t="shared" si="6"/>
        <v>1530237</v>
      </c>
    </row>
    <row r="14" spans="1:13">
      <c r="A14" s="268"/>
      <c r="B14" s="257"/>
      <c r="C14" s="257"/>
      <c r="D14" s="257"/>
      <c r="E14" s="56"/>
      <c r="F14" s="257" t="s">
        <v>17</v>
      </c>
      <c r="G14" s="259">
        <f t="shared" si="2"/>
        <v>9</v>
      </c>
      <c r="H14" s="265">
        <v>1270816</v>
      </c>
      <c r="I14" s="266">
        <v>1270816</v>
      </c>
      <c r="J14" s="265">
        <v>7482</v>
      </c>
      <c r="K14" s="266">
        <v>7482</v>
      </c>
      <c r="L14" s="265">
        <f t="shared" ref="L14:M17" si="7">+H14+J14</f>
        <v>1278298</v>
      </c>
      <c r="M14" s="267">
        <f t="shared" si="7"/>
        <v>1278298</v>
      </c>
    </row>
    <row r="15" spans="1:13">
      <c r="A15" s="269"/>
      <c r="B15" s="257"/>
      <c r="C15" s="257"/>
      <c r="D15" s="257"/>
      <c r="E15" s="257"/>
      <c r="F15" s="257" t="s">
        <v>16</v>
      </c>
      <c r="G15" s="259">
        <f t="shared" si="2"/>
        <v>10</v>
      </c>
      <c r="H15" s="265">
        <v>6823</v>
      </c>
      <c r="I15" s="266">
        <v>6823</v>
      </c>
      <c r="J15" s="265">
        <v>243679</v>
      </c>
      <c r="K15" s="266">
        <v>227384</v>
      </c>
      <c r="L15" s="265">
        <f t="shared" si="7"/>
        <v>250502</v>
      </c>
      <c r="M15" s="267">
        <f t="shared" si="7"/>
        <v>234207</v>
      </c>
    </row>
    <row r="16" spans="1:13">
      <c r="A16" s="268"/>
      <c r="B16" s="257"/>
      <c r="C16" s="257"/>
      <c r="D16" s="257"/>
      <c r="E16" s="56"/>
      <c r="F16" s="257" t="s">
        <v>18</v>
      </c>
      <c r="G16" s="259">
        <f t="shared" si="2"/>
        <v>11</v>
      </c>
      <c r="H16" s="265">
        <v>16049</v>
      </c>
      <c r="I16" s="266">
        <v>16026</v>
      </c>
      <c r="J16" s="265">
        <v>1706</v>
      </c>
      <c r="K16" s="266">
        <v>1706</v>
      </c>
      <c r="L16" s="265">
        <f t="shared" si="7"/>
        <v>17755</v>
      </c>
      <c r="M16" s="267">
        <f t="shared" si="7"/>
        <v>17732</v>
      </c>
    </row>
    <row r="17" spans="1:13">
      <c r="A17" s="270"/>
      <c r="B17" s="257"/>
      <c r="C17" s="257"/>
      <c r="D17" s="257"/>
      <c r="E17" s="257"/>
      <c r="F17" s="257" t="s">
        <v>15</v>
      </c>
      <c r="G17" s="259">
        <f t="shared" si="2"/>
        <v>12</v>
      </c>
      <c r="H17" s="265">
        <v>790155</v>
      </c>
      <c r="I17" s="266">
        <v>789808</v>
      </c>
      <c r="J17" s="265">
        <v>8798</v>
      </c>
      <c r="K17" s="266">
        <v>8798</v>
      </c>
      <c r="L17" s="265">
        <f t="shared" si="7"/>
        <v>798953</v>
      </c>
      <c r="M17" s="267">
        <f t="shared" si="7"/>
        <v>798606</v>
      </c>
    </row>
    <row r="18" spans="1:13">
      <c r="A18" s="247"/>
      <c r="B18" s="248"/>
      <c r="C18" s="249"/>
      <c r="D18" s="250" t="s">
        <v>127</v>
      </c>
      <c r="E18" s="248"/>
      <c r="F18" s="251"/>
      <c r="G18" s="252">
        <f t="shared" si="2"/>
        <v>13</v>
      </c>
      <c r="H18" s="253">
        <f t="shared" ref="H18:M18" si="8">+H19+H22</f>
        <v>334425</v>
      </c>
      <c r="I18" s="254">
        <f t="shared" si="8"/>
        <v>331995</v>
      </c>
      <c r="J18" s="253">
        <f t="shared" si="8"/>
        <v>30</v>
      </c>
      <c r="K18" s="254">
        <f t="shared" si="8"/>
        <v>854</v>
      </c>
      <c r="L18" s="253">
        <f t="shared" si="8"/>
        <v>334455</v>
      </c>
      <c r="M18" s="255">
        <f t="shared" si="8"/>
        <v>332849</v>
      </c>
    </row>
    <row r="19" spans="1:13">
      <c r="A19" s="256"/>
      <c r="B19" s="257"/>
      <c r="C19" s="257"/>
      <c r="D19" s="257" t="s">
        <v>2</v>
      </c>
      <c r="E19" s="257" t="s">
        <v>128</v>
      </c>
      <c r="F19" s="258"/>
      <c r="G19" s="259">
        <f t="shared" si="2"/>
        <v>14</v>
      </c>
      <c r="H19" s="260">
        <f t="shared" ref="H19:M19" si="9">+H20+H21</f>
        <v>0</v>
      </c>
      <c r="I19" s="261">
        <f t="shared" si="9"/>
        <v>725</v>
      </c>
      <c r="J19" s="260">
        <f t="shared" si="9"/>
        <v>0</v>
      </c>
      <c r="K19" s="261">
        <f t="shared" si="9"/>
        <v>854</v>
      </c>
      <c r="L19" s="260">
        <f t="shared" si="9"/>
        <v>0</v>
      </c>
      <c r="M19" s="262">
        <f t="shared" si="9"/>
        <v>1579</v>
      </c>
    </row>
    <row r="20" spans="1:13">
      <c r="A20" s="263"/>
      <c r="B20" s="257"/>
      <c r="C20" s="257"/>
      <c r="D20" s="257"/>
      <c r="E20" s="257" t="s">
        <v>12</v>
      </c>
      <c r="F20" s="257" t="s">
        <v>14</v>
      </c>
      <c r="G20" s="259">
        <f t="shared" si="2"/>
        <v>15</v>
      </c>
      <c r="H20" s="265">
        <v>0</v>
      </c>
      <c r="I20" s="266">
        <v>650</v>
      </c>
      <c r="J20" s="265">
        <v>0</v>
      </c>
      <c r="K20" s="266">
        <v>0</v>
      </c>
      <c r="L20" s="265">
        <f>+H20+J20</f>
        <v>0</v>
      </c>
      <c r="M20" s="267">
        <f>+I20+K20</f>
        <v>650</v>
      </c>
    </row>
    <row r="21" spans="1:13">
      <c r="A21" s="263"/>
      <c r="B21" s="257"/>
      <c r="C21" s="257"/>
      <c r="D21" s="257"/>
      <c r="E21" s="56"/>
      <c r="F21" s="257" t="s">
        <v>15</v>
      </c>
      <c r="G21" s="259">
        <f t="shared" si="2"/>
        <v>16</v>
      </c>
      <c r="H21" s="265">
        <v>0</v>
      </c>
      <c r="I21" s="266">
        <v>75</v>
      </c>
      <c r="J21" s="265">
        <v>0</v>
      </c>
      <c r="K21" s="266">
        <v>854</v>
      </c>
      <c r="L21" s="265">
        <f>+H21+J21</f>
        <v>0</v>
      </c>
      <c r="M21" s="267">
        <f>+I21+K21</f>
        <v>929</v>
      </c>
    </row>
    <row r="22" spans="1:13">
      <c r="A22" s="256"/>
      <c r="B22" s="257"/>
      <c r="C22" s="257"/>
      <c r="D22" s="257"/>
      <c r="E22" s="257" t="s">
        <v>129</v>
      </c>
      <c r="F22" s="258"/>
      <c r="G22" s="259">
        <f>G21+1</f>
        <v>17</v>
      </c>
      <c r="H22" s="260">
        <f t="shared" ref="H22:M22" si="10">+H23+H24</f>
        <v>334425</v>
      </c>
      <c r="I22" s="261">
        <f t="shared" si="10"/>
        <v>331270</v>
      </c>
      <c r="J22" s="260">
        <f t="shared" si="10"/>
        <v>30</v>
      </c>
      <c r="K22" s="261">
        <f t="shared" si="10"/>
        <v>0</v>
      </c>
      <c r="L22" s="260">
        <f t="shared" si="10"/>
        <v>334455</v>
      </c>
      <c r="M22" s="262">
        <f t="shared" si="10"/>
        <v>331270</v>
      </c>
    </row>
    <row r="23" spans="1:13">
      <c r="A23" s="268"/>
      <c r="B23" s="257"/>
      <c r="C23" s="257"/>
      <c r="D23" s="257"/>
      <c r="E23" s="257" t="s">
        <v>12</v>
      </c>
      <c r="F23" s="257" t="s">
        <v>14</v>
      </c>
      <c r="G23" s="259">
        <f t="shared" si="2"/>
        <v>18</v>
      </c>
      <c r="H23" s="265">
        <v>9788</v>
      </c>
      <c r="I23" s="266">
        <v>9707</v>
      </c>
      <c r="J23" s="265">
        <v>0</v>
      </c>
      <c r="K23" s="266">
        <v>0</v>
      </c>
      <c r="L23" s="265">
        <f>+H23+J23</f>
        <v>9788</v>
      </c>
      <c r="M23" s="267">
        <f>+I23+K23</f>
        <v>9707</v>
      </c>
    </row>
    <row r="24" spans="1:13">
      <c r="A24" s="270"/>
      <c r="B24" s="257"/>
      <c r="C24" s="257"/>
      <c r="D24" s="257"/>
      <c r="E24" s="56"/>
      <c r="F24" s="257" t="s">
        <v>15</v>
      </c>
      <c r="G24" s="259">
        <f t="shared" si="2"/>
        <v>19</v>
      </c>
      <c r="H24" s="265">
        <v>324637</v>
      </c>
      <c r="I24" s="266">
        <v>321563</v>
      </c>
      <c r="J24" s="265">
        <v>30</v>
      </c>
      <c r="K24" s="266">
        <v>0</v>
      </c>
      <c r="L24" s="265">
        <f>+H24+J24</f>
        <v>324667</v>
      </c>
      <c r="M24" s="267">
        <f>+I24+K24</f>
        <v>321563</v>
      </c>
    </row>
    <row r="25" spans="1:13">
      <c r="A25" s="247"/>
      <c r="B25" s="248"/>
      <c r="C25" s="249"/>
      <c r="D25" s="250" t="s">
        <v>192</v>
      </c>
      <c r="E25" s="248"/>
      <c r="F25" s="251"/>
      <c r="G25" s="252">
        <f t="shared" si="2"/>
        <v>20</v>
      </c>
      <c r="H25" s="253">
        <f t="shared" ref="H25:M25" si="11">+H26+H29</f>
        <v>8038</v>
      </c>
      <c r="I25" s="254">
        <f t="shared" si="11"/>
        <v>8038</v>
      </c>
      <c r="J25" s="253">
        <f t="shared" si="11"/>
        <v>0</v>
      </c>
      <c r="K25" s="254">
        <f t="shared" si="11"/>
        <v>0</v>
      </c>
      <c r="L25" s="253">
        <f t="shared" si="11"/>
        <v>8038</v>
      </c>
      <c r="M25" s="255">
        <f t="shared" si="11"/>
        <v>8038</v>
      </c>
    </row>
    <row r="26" spans="1:13">
      <c r="A26" s="256"/>
      <c r="B26" s="257"/>
      <c r="C26" s="257"/>
      <c r="D26" s="257" t="s">
        <v>2</v>
      </c>
      <c r="E26" s="257" t="s">
        <v>131</v>
      </c>
      <c r="F26" s="258"/>
      <c r="G26" s="259">
        <f t="shared" si="2"/>
        <v>21</v>
      </c>
      <c r="H26" s="260">
        <f t="shared" ref="H26:M26" si="12">+H27+H28</f>
        <v>0</v>
      </c>
      <c r="I26" s="261">
        <f t="shared" si="12"/>
        <v>0</v>
      </c>
      <c r="J26" s="260">
        <f t="shared" si="12"/>
        <v>0</v>
      </c>
      <c r="K26" s="261">
        <f t="shared" si="12"/>
        <v>0</v>
      </c>
      <c r="L26" s="260">
        <f t="shared" si="12"/>
        <v>0</v>
      </c>
      <c r="M26" s="262">
        <f t="shared" si="12"/>
        <v>0</v>
      </c>
    </row>
    <row r="27" spans="1:13">
      <c r="A27" s="263"/>
      <c r="B27" s="257"/>
      <c r="C27" s="257"/>
      <c r="D27" s="257"/>
      <c r="E27" s="257" t="s">
        <v>12</v>
      </c>
      <c r="F27" s="257" t="s">
        <v>14</v>
      </c>
      <c r="G27" s="259">
        <f t="shared" si="2"/>
        <v>22</v>
      </c>
      <c r="H27" s="265">
        <v>0</v>
      </c>
      <c r="I27" s="266">
        <v>0</v>
      </c>
      <c r="J27" s="265">
        <v>0</v>
      </c>
      <c r="K27" s="266">
        <v>0</v>
      </c>
      <c r="L27" s="265">
        <f>+H27+J27</f>
        <v>0</v>
      </c>
      <c r="M27" s="267">
        <f>+I27+K27</f>
        <v>0</v>
      </c>
    </row>
    <row r="28" spans="1:13">
      <c r="A28" s="263"/>
      <c r="B28" s="257"/>
      <c r="C28" s="257"/>
      <c r="D28" s="257"/>
      <c r="E28" s="56"/>
      <c r="F28" s="257" t="s">
        <v>15</v>
      </c>
      <c r="G28" s="259">
        <f t="shared" si="2"/>
        <v>23</v>
      </c>
      <c r="H28" s="265">
        <v>0</v>
      </c>
      <c r="I28" s="266">
        <v>0</v>
      </c>
      <c r="J28" s="265">
        <v>0</v>
      </c>
      <c r="K28" s="266">
        <v>0</v>
      </c>
      <c r="L28" s="265">
        <f>+H28+J28</f>
        <v>0</v>
      </c>
      <c r="M28" s="267">
        <f>+I28+K28</f>
        <v>0</v>
      </c>
    </row>
    <row r="29" spans="1:13">
      <c r="A29" s="256"/>
      <c r="B29" s="257"/>
      <c r="C29" s="257"/>
      <c r="D29" s="257"/>
      <c r="E29" s="257" t="s">
        <v>132</v>
      </c>
      <c r="F29" s="258"/>
      <c r="G29" s="259">
        <f t="shared" si="2"/>
        <v>24</v>
      </c>
      <c r="H29" s="260">
        <f t="shared" ref="H29:M29" si="13">+H30+H31</f>
        <v>8038</v>
      </c>
      <c r="I29" s="261">
        <f t="shared" si="13"/>
        <v>8038</v>
      </c>
      <c r="J29" s="260">
        <f t="shared" si="13"/>
        <v>0</v>
      </c>
      <c r="K29" s="261">
        <f t="shared" si="13"/>
        <v>0</v>
      </c>
      <c r="L29" s="260">
        <f t="shared" si="13"/>
        <v>8038</v>
      </c>
      <c r="M29" s="262">
        <f t="shared" si="13"/>
        <v>8038</v>
      </c>
    </row>
    <row r="30" spans="1:13">
      <c r="A30" s="268"/>
      <c r="B30" s="257"/>
      <c r="C30" s="257"/>
      <c r="D30" s="257"/>
      <c r="E30" s="257" t="s">
        <v>12</v>
      </c>
      <c r="F30" s="257" t="s">
        <v>14</v>
      </c>
      <c r="G30" s="259">
        <f t="shared" si="2"/>
        <v>25</v>
      </c>
      <c r="H30" s="265">
        <v>8038</v>
      </c>
      <c r="I30" s="266">
        <v>8038</v>
      </c>
      <c r="J30" s="265">
        <v>0</v>
      </c>
      <c r="K30" s="266">
        <v>0</v>
      </c>
      <c r="L30" s="265">
        <f>+H30+J30</f>
        <v>8038</v>
      </c>
      <c r="M30" s="267">
        <f>+I30+K30</f>
        <v>8038</v>
      </c>
    </row>
    <row r="31" spans="1:13">
      <c r="A31" s="270"/>
      <c r="B31" s="257"/>
      <c r="C31" s="257"/>
      <c r="D31" s="257"/>
      <c r="E31" s="56"/>
      <c r="F31" s="257" t="s">
        <v>15</v>
      </c>
      <c r="G31" s="259">
        <f t="shared" si="2"/>
        <v>26</v>
      </c>
      <c r="H31" s="265">
        <v>0</v>
      </c>
      <c r="I31" s="266">
        <v>0</v>
      </c>
      <c r="J31" s="265">
        <v>0</v>
      </c>
      <c r="K31" s="266">
        <v>0</v>
      </c>
      <c r="L31" s="265">
        <f>+H31+J31</f>
        <v>0</v>
      </c>
      <c r="M31" s="267">
        <f>+I31+K31</f>
        <v>0</v>
      </c>
    </row>
    <row r="32" spans="1:13">
      <c r="A32" s="242"/>
      <c r="B32" s="647" t="s">
        <v>29</v>
      </c>
      <c r="C32" s="647"/>
      <c r="D32" s="647" t="s">
        <v>5</v>
      </c>
      <c r="E32" s="647" t="s">
        <v>13</v>
      </c>
      <c r="F32" s="648"/>
      <c r="G32" s="243">
        <f>G31+1</f>
        <v>27</v>
      </c>
      <c r="H32" s="244">
        <f t="shared" ref="H32:M32" si="14">+H33+H34</f>
        <v>41195</v>
      </c>
      <c r="I32" s="245">
        <f t="shared" si="14"/>
        <v>41195</v>
      </c>
      <c r="J32" s="244">
        <f t="shared" si="14"/>
        <v>0</v>
      </c>
      <c r="K32" s="245">
        <f t="shared" si="14"/>
        <v>0</v>
      </c>
      <c r="L32" s="244">
        <f t="shared" si="14"/>
        <v>41195</v>
      </c>
      <c r="M32" s="246">
        <f t="shared" si="14"/>
        <v>41195</v>
      </c>
    </row>
    <row r="33" spans="1:13">
      <c r="A33" s="268"/>
      <c r="B33" s="257"/>
      <c r="C33" s="257"/>
      <c r="D33" s="257"/>
      <c r="E33" s="271" t="s">
        <v>14</v>
      </c>
      <c r="F33" s="272"/>
      <c r="G33" s="259">
        <f>G32+1</f>
        <v>28</v>
      </c>
      <c r="H33" s="265">
        <v>40909</v>
      </c>
      <c r="I33" s="266">
        <v>40909</v>
      </c>
      <c r="J33" s="265">
        <v>0</v>
      </c>
      <c r="K33" s="266">
        <v>0</v>
      </c>
      <c r="L33" s="265">
        <f>+H33+J33</f>
        <v>40909</v>
      </c>
      <c r="M33" s="267">
        <f>+I33+K33</f>
        <v>40909</v>
      </c>
    </row>
    <row r="34" spans="1:13" ht="15.75" thickBot="1">
      <c r="A34" s="273"/>
      <c r="B34" s="274"/>
      <c r="C34" s="274"/>
      <c r="D34" s="274"/>
      <c r="E34" s="275" t="s">
        <v>15</v>
      </c>
      <c r="F34" s="276"/>
      <c r="G34" s="277">
        <f t="shared" si="2"/>
        <v>29</v>
      </c>
      <c r="H34" s="278">
        <v>286</v>
      </c>
      <c r="I34" s="279">
        <v>286</v>
      </c>
      <c r="J34" s="278">
        <v>0</v>
      </c>
      <c r="K34" s="279">
        <v>0</v>
      </c>
      <c r="L34" s="278">
        <f>+H34+J34</f>
        <v>286</v>
      </c>
      <c r="M34" s="280">
        <f>+I34+K34</f>
        <v>286</v>
      </c>
    </row>
    <row r="35" spans="1:13" ht="15.75" thickBot="1">
      <c r="A35" s="281"/>
      <c r="B35" s="281"/>
      <c r="C35" s="281"/>
      <c r="D35" s="281"/>
      <c r="E35" s="281"/>
      <c r="F35" s="281"/>
      <c r="G35" s="281"/>
      <c r="H35" s="282"/>
      <c r="I35" s="282"/>
      <c r="J35" s="282"/>
      <c r="K35" s="282"/>
      <c r="L35" s="282"/>
      <c r="M35" s="282"/>
    </row>
    <row r="36" spans="1:13">
      <c r="A36" s="644" t="s">
        <v>30</v>
      </c>
      <c r="B36" s="645"/>
      <c r="C36" s="645"/>
      <c r="D36" s="645"/>
      <c r="E36" s="645"/>
      <c r="F36" s="646"/>
      <c r="G36" s="238">
        <f>G34+1</f>
        <v>30</v>
      </c>
      <c r="H36" s="239">
        <f t="shared" ref="H36:M36" si="15">+H37+H42</f>
        <v>2623332</v>
      </c>
      <c r="I36" s="240">
        <f t="shared" si="15"/>
        <v>2613841</v>
      </c>
      <c r="J36" s="239">
        <f t="shared" si="15"/>
        <v>301870</v>
      </c>
      <c r="K36" s="240">
        <f t="shared" si="15"/>
        <v>256795</v>
      </c>
      <c r="L36" s="239">
        <f t="shared" si="15"/>
        <v>2925202</v>
      </c>
      <c r="M36" s="241">
        <f t="shared" si="15"/>
        <v>2870636</v>
      </c>
    </row>
    <row r="37" spans="1:13">
      <c r="A37" s="256"/>
      <c r="B37" s="257"/>
      <c r="C37" s="283" t="s">
        <v>12</v>
      </c>
      <c r="D37" s="257" t="s">
        <v>133</v>
      </c>
      <c r="E37" s="257"/>
      <c r="F37" s="258"/>
      <c r="G37" s="259">
        <f t="shared" ref="G37:G55" si="16">G36+1</f>
        <v>31</v>
      </c>
      <c r="H37" s="260">
        <f t="shared" ref="H37:M37" si="17">+H38+H39+H40+H41</f>
        <v>1437456</v>
      </c>
      <c r="I37" s="261">
        <f t="shared" si="17"/>
        <v>1459007</v>
      </c>
      <c r="J37" s="260">
        <f t="shared" si="17"/>
        <v>275886</v>
      </c>
      <c r="K37" s="261">
        <f t="shared" si="17"/>
        <v>242543</v>
      </c>
      <c r="L37" s="260">
        <f t="shared" si="17"/>
        <v>1713342</v>
      </c>
      <c r="M37" s="262">
        <f t="shared" si="17"/>
        <v>1701550</v>
      </c>
    </row>
    <row r="38" spans="1:13">
      <c r="A38" s="256"/>
      <c r="B38" s="257"/>
      <c r="C38" s="257"/>
      <c r="D38" s="284" t="s">
        <v>12</v>
      </c>
      <c r="E38" s="285" t="s">
        <v>134</v>
      </c>
      <c r="F38" s="258"/>
      <c r="G38" s="264">
        <f t="shared" si="16"/>
        <v>32</v>
      </c>
      <c r="H38" s="265">
        <f t="shared" ref="H38:M38" si="18">+H10+H13</f>
        <v>1378721</v>
      </c>
      <c r="I38" s="266">
        <f t="shared" si="18"/>
        <v>1399703</v>
      </c>
      <c r="J38" s="265">
        <f t="shared" si="18"/>
        <v>275886</v>
      </c>
      <c r="K38" s="266">
        <f t="shared" si="18"/>
        <v>242543</v>
      </c>
      <c r="L38" s="265">
        <f t="shared" si="18"/>
        <v>1654607</v>
      </c>
      <c r="M38" s="267">
        <f t="shared" si="18"/>
        <v>1642246</v>
      </c>
    </row>
    <row r="39" spans="1:13">
      <c r="A39" s="256"/>
      <c r="B39" s="257"/>
      <c r="C39" s="257"/>
      <c r="D39" s="257"/>
      <c r="E39" s="285" t="s">
        <v>135</v>
      </c>
      <c r="F39" s="258"/>
      <c r="G39" s="264">
        <f t="shared" si="16"/>
        <v>33</v>
      </c>
      <c r="H39" s="265">
        <f t="shared" ref="H39:M39" si="19">+H20+H23</f>
        <v>9788</v>
      </c>
      <c r="I39" s="266">
        <f t="shared" si="19"/>
        <v>10357</v>
      </c>
      <c r="J39" s="265">
        <f t="shared" si="19"/>
        <v>0</v>
      </c>
      <c r="K39" s="266">
        <f t="shared" si="19"/>
        <v>0</v>
      </c>
      <c r="L39" s="265">
        <f t="shared" si="19"/>
        <v>9788</v>
      </c>
      <c r="M39" s="267">
        <f t="shared" si="19"/>
        <v>10357</v>
      </c>
    </row>
    <row r="40" spans="1:13">
      <c r="A40" s="256"/>
      <c r="B40" s="257"/>
      <c r="C40" s="257"/>
      <c r="D40" s="257"/>
      <c r="E40" s="285" t="s">
        <v>193</v>
      </c>
      <c r="F40" s="258"/>
      <c r="G40" s="264">
        <f t="shared" si="16"/>
        <v>34</v>
      </c>
      <c r="H40" s="265">
        <f t="shared" ref="H40:M40" si="20">+H27+H30</f>
        <v>8038</v>
      </c>
      <c r="I40" s="266">
        <f t="shared" si="20"/>
        <v>8038</v>
      </c>
      <c r="J40" s="265">
        <f t="shared" si="20"/>
        <v>0</v>
      </c>
      <c r="K40" s="266">
        <f t="shared" si="20"/>
        <v>0</v>
      </c>
      <c r="L40" s="265">
        <f t="shared" si="20"/>
        <v>8038</v>
      </c>
      <c r="M40" s="267">
        <f t="shared" si="20"/>
        <v>8038</v>
      </c>
    </row>
    <row r="41" spans="1:13">
      <c r="A41" s="256"/>
      <c r="B41" s="257"/>
      <c r="C41" s="257"/>
      <c r="D41" s="284"/>
      <c r="E41" s="257" t="s">
        <v>137</v>
      </c>
      <c r="F41" s="258"/>
      <c r="G41" s="264">
        <f t="shared" si="16"/>
        <v>35</v>
      </c>
      <c r="H41" s="265">
        <f t="shared" ref="H41:M41" si="21">+H33</f>
        <v>40909</v>
      </c>
      <c r="I41" s="266">
        <f t="shared" si="21"/>
        <v>40909</v>
      </c>
      <c r="J41" s="265">
        <f t="shared" si="21"/>
        <v>0</v>
      </c>
      <c r="K41" s="266">
        <f t="shared" si="21"/>
        <v>0</v>
      </c>
      <c r="L41" s="265">
        <f t="shared" si="21"/>
        <v>40909</v>
      </c>
      <c r="M41" s="267">
        <f t="shared" si="21"/>
        <v>40909</v>
      </c>
    </row>
    <row r="42" spans="1:13">
      <c r="A42" s="256"/>
      <c r="B42" s="257"/>
      <c r="C42" s="285"/>
      <c r="D42" s="257" t="s">
        <v>138</v>
      </c>
      <c r="E42" s="257"/>
      <c r="F42" s="258"/>
      <c r="G42" s="259">
        <f t="shared" si="16"/>
        <v>36</v>
      </c>
      <c r="H42" s="260">
        <f t="shared" ref="H42:M42" si="22">+H43+H44+H45+H46</f>
        <v>1185876</v>
      </c>
      <c r="I42" s="261">
        <f t="shared" si="22"/>
        <v>1154834</v>
      </c>
      <c r="J42" s="260">
        <f t="shared" si="22"/>
        <v>25984</v>
      </c>
      <c r="K42" s="261">
        <f t="shared" si="22"/>
        <v>14252</v>
      </c>
      <c r="L42" s="260">
        <f t="shared" si="22"/>
        <v>1211860</v>
      </c>
      <c r="M42" s="262">
        <f t="shared" si="22"/>
        <v>1169086</v>
      </c>
    </row>
    <row r="43" spans="1:13">
      <c r="A43" s="256"/>
      <c r="B43" s="257"/>
      <c r="C43" s="285"/>
      <c r="D43" s="284" t="s">
        <v>12</v>
      </c>
      <c r="E43" s="285" t="s">
        <v>139</v>
      </c>
      <c r="F43" s="258"/>
      <c r="G43" s="264">
        <f t="shared" si="16"/>
        <v>37</v>
      </c>
      <c r="H43" s="265">
        <f t="shared" ref="H43:M43" si="23">+H11+H17</f>
        <v>860953</v>
      </c>
      <c r="I43" s="266">
        <f t="shared" si="23"/>
        <v>832910</v>
      </c>
      <c r="J43" s="265">
        <f t="shared" si="23"/>
        <v>25954</v>
      </c>
      <c r="K43" s="266">
        <f t="shared" si="23"/>
        <v>13398</v>
      </c>
      <c r="L43" s="265">
        <f t="shared" si="23"/>
        <v>886907</v>
      </c>
      <c r="M43" s="267">
        <f t="shared" si="23"/>
        <v>846308</v>
      </c>
    </row>
    <row r="44" spans="1:13">
      <c r="A44" s="256"/>
      <c r="B44" s="257"/>
      <c r="C44" s="285"/>
      <c r="D44" s="257"/>
      <c r="E44" s="285" t="s">
        <v>140</v>
      </c>
      <c r="F44" s="258"/>
      <c r="G44" s="264">
        <f t="shared" si="16"/>
        <v>38</v>
      </c>
      <c r="H44" s="265">
        <f t="shared" ref="H44:M44" si="24">+H21+H24</f>
        <v>324637</v>
      </c>
      <c r="I44" s="266">
        <f t="shared" si="24"/>
        <v>321638</v>
      </c>
      <c r="J44" s="265">
        <f t="shared" si="24"/>
        <v>30</v>
      </c>
      <c r="K44" s="266">
        <f t="shared" si="24"/>
        <v>854</v>
      </c>
      <c r="L44" s="265">
        <f t="shared" si="24"/>
        <v>324667</v>
      </c>
      <c r="M44" s="267">
        <f t="shared" si="24"/>
        <v>322492</v>
      </c>
    </row>
    <row r="45" spans="1:13">
      <c r="A45" s="256"/>
      <c r="B45" s="257"/>
      <c r="C45" s="257"/>
      <c r="D45" s="257"/>
      <c r="E45" s="285" t="s">
        <v>194</v>
      </c>
      <c r="F45" s="258"/>
      <c r="G45" s="264">
        <f t="shared" si="16"/>
        <v>39</v>
      </c>
      <c r="H45" s="265">
        <f t="shared" ref="H45:M45" si="25">+H28+H31</f>
        <v>0</v>
      </c>
      <c r="I45" s="266">
        <f t="shared" si="25"/>
        <v>0</v>
      </c>
      <c r="J45" s="265">
        <f t="shared" si="25"/>
        <v>0</v>
      </c>
      <c r="K45" s="266">
        <f t="shared" si="25"/>
        <v>0</v>
      </c>
      <c r="L45" s="265">
        <f t="shared" si="25"/>
        <v>0</v>
      </c>
      <c r="M45" s="267">
        <f t="shared" si="25"/>
        <v>0</v>
      </c>
    </row>
    <row r="46" spans="1:13">
      <c r="A46" s="256"/>
      <c r="B46" s="257"/>
      <c r="C46" s="257"/>
      <c r="D46" s="284"/>
      <c r="E46" s="257" t="s">
        <v>142</v>
      </c>
      <c r="F46" s="258"/>
      <c r="G46" s="264">
        <f t="shared" si="16"/>
        <v>40</v>
      </c>
      <c r="H46" s="265">
        <f t="shared" ref="H46:M46" si="26">+H34</f>
        <v>286</v>
      </c>
      <c r="I46" s="266">
        <f t="shared" si="26"/>
        <v>286</v>
      </c>
      <c r="J46" s="265">
        <f t="shared" si="26"/>
        <v>0</v>
      </c>
      <c r="K46" s="266">
        <f t="shared" si="26"/>
        <v>0</v>
      </c>
      <c r="L46" s="265">
        <f t="shared" si="26"/>
        <v>286</v>
      </c>
      <c r="M46" s="267">
        <f t="shared" si="26"/>
        <v>286</v>
      </c>
    </row>
    <row r="47" spans="1:13">
      <c r="A47" s="649" t="s">
        <v>143</v>
      </c>
      <c r="B47" s="650"/>
      <c r="C47" s="650"/>
      <c r="D47" s="650"/>
      <c r="E47" s="650"/>
      <c r="F47" s="651"/>
      <c r="G47" s="286">
        <f t="shared" si="16"/>
        <v>41</v>
      </c>
      <c r="H47" s="287">
        <f t="shared" ref="H47:M47" si="27">+H48+H52</f>
        <v>2623332</v>
      </c>
      <c r="I47" s="288">
        <f t="shared" si="27"/>
        <v>2613841</v>
      </c>
      <c r="J47" s="287">
        <f t="shared" si="27"/>
        <v>301870</v>
      </c>
      <c r="K47" s="288">
        <f t="shared" si="27"/>
        <v>256795</v>
      </c>
      <c r="L47" s="287">
        <f t="shared" si="27"/>
        <v>2925202</v>
      </c>
      <c r="M47" s="289">
        <f t="shared" si="27"/>
        <v>2870636</v>
      </c>
    </row>
    <row r="48" spans="1:13">
      <c r="A48" s="256"/>
      <c r="B48" s="257"/>
      <c r="C48" s="283" t="s">
        <v>12</v>
      </c>
      <c r="D48" s="257" t="s">
        <v>144</v>
      </c>
      <c r="E48" s="257"/>
      <c r="F48" s="258"/>
      <c r="G48" s="259">
        <f t="shared" si="16"/>
        <v>42</v>
      </c>
      <c r="H48" s="260">
        <f t="shared" ref="H48:M48" si="28">+H49+H50+H51</f>
        <v>1437456</v>
      </c>
      <c r="I48" s="261">
        <f t="shared" si="28"/>
        <v>1459007</v>
      </c>
      <c r="J48" s="260">
        <f t="shared" si="28"/>
        <v>275886</v>
      </c>
      <c r="K48" s="261">
        <f t="shared" si="28"/>
        <v>242543</v>
      </c>
      <c r="L48" s="260">
        <f t="shared" si="28"/>
        <v>1713342</v>
      </c>
      <c r="M48" s="262">
        <f t="shared" si="28"/>
        <v>1701550</v>
      </c>
    </row>
    <row r="49" spans="1:13">
      <c r="A49" s="256"/>
      <c r="B49" s="257"/>
      <c r="C49" s="257"/>
      <c r="D49" s="284" t="s">
        <v>12</v>
      </c>
      <c r="E49" s="257" t="s">
        <v>145</v>
      </c>
      <c r="F49" s="258"/>
      <c r="G49" s="264">
        <f t="shared" si="16"/>
        <v>43</v>
      </c>
      <c r="H49" s="265">
        <f t="shared" ref="H49:M49" si="29">+H10+H20+H27</f>
        <v>85033</v>
      </c>
      <c r="I49" s="266">
        <f t="shared" si="29"/>
        <v>106688</v>
      </c>
      <c r="J49" s="265">
        <f t="shared" si="29"/>
        <v>23019</v>
      </c>
      <c r="K49" s="266">
        <f t="shared" si="29"/>
        <v>5971</v>
      </c>
      <c r="L49" s="265">
        <f t="shared" si="29"/>
        <v>108052</v>
      </c>
      <c r="M49" s="267">
        <f t="shared" si="29"/>
        <v>112659</v>
      </c>
    </row>
    <row r="50" spans="1:13">
      <c r="A50" s="256"/>
      <c r="B50" s="257"/>
      <c r="C50" s="257"/>
      <c r="D50" s="257"/>
      <c r="E50" s="257" t="s">
        <v>146</v>
      </c>
      <c r="F50" s="258"/>
      <c r="G50" s="264">
        <f t="shared" si="16"/>
        <v>44</v>
      </c>
      <c r="H50" s="265">
        <f t="shared" ref="H50:M50" si="30">+H13+H23+H30</f>
        <v>1311514</v>
      </c>
      <c r="I50" s="266">
        <f t="shared" si="30"/>
        <v>1311410</v>
      </c>
      <c r="J50" s="265">
        <f t="shared" si="30"/>
        <v>252867</v>
      </c>
      <c r="K50" s="266">
        <f t="shared" si="30"/>
        <v>236572</v>
      </c>
      <c r="L50" s="265">
        <f t="shared" si="30"/>
        <v>1564381</v>
      </c>
      <c r="M50" s="267">
        <f t="shared" si="30"/>
        <v>1547982</v>
      </c>
    </row>
    <row r="51" spans="1:13">
      <c r="A51" s="256"/>
      <c r="B51" s="257"/>
      <c r="C51" s="257"/>
      <c r="D51" s="284"/>
      <c r="E51" s="257" t="s">
        <v>147</v>
      </c>
      <c r="F51" s="258"/>
      <c r="G51" s="264">
        <f t="shared" si="16"/>
        <v>45</v>
      </c>
      <c r="H51" s="265">
        <f t="shared" ref="H51:M51" si="31">+H33</f>
        <v>40909</v>
      </c>
      <c r="I51" s="266">
        <f t="shared" si="31"/>
        <v>40909</v>
      </c>
      <c r="J51" s="265">
        <f t="shared" si="31"/>
        <v>0</v>
      </c>
      <c r="K51" s="266">
        <f t="shared" si="31"/>
        <v>0</v>
      </c>
      <c r="L51" s="265">
        <f t="shared" si="31"/>
        <v>40909</v>
      </c>
      <c r="M51" s="267">
        <f t="shared" si="31"/>
        <v>40909</v>
      </c>
    </row>
    <row r="52" spans="1:13">
      <c r="A52" s="256"/>
      <c r="B52" s="257"/>
      <c r="C52" s="285"/>
      <c r="D52" s="257" t="s">
        <v>148</v>
      </c>
      <c r="E52" s="257"/>
      <c r="F52" s="258"/>
      <c r="G52" s="259">
        <f t="shared" si="16"/>
        <v>46</v>
      </c>
      <c r="H52" s="260">
        <f t="shared" ref="H52:M52" si="32">+H53+H54+H55</f>
        <v>1185876</v>
      </c>
      <c r="I52" s="261">
        <f t="shared" si="32"/>
        <v>1154834</v>
      </c>
      <c r="J52" s="260">
        <f t="shared" si="32"/>
        <v>25984</v>
      </c>
      <c r="K52" s="261">
        <f t="shared" si="32"/>
        <v>14252</v>
      </c>
      <c r="L52" s="260">
        <f t="shared" si="32"/>
        <v>1211860</v>
      </c>
      <c r="M52" s="262">
        <f t="shared" si="32"/>
        <v>1169086</v>
      </c>
    </row>
    <row r="53" spans="1:13">
      <c r="A53" s="256"/>
      <c r="B53" s="257"/>
      <c r="C53" s="285"/>
      <c r="D53" s="284" t="s">
        <v>12</v>
      </c>
      <c r="E53" s="257" t="s">
        <v>149</v>
      </c>
      <c r="F53" s="258"/>
      <c r="G53" s="259">
        <f t="shared" si="16"/>
        <v>47</v>
      </c>
      <c r="H53" s="265">
        <f t="shared" ref="H53:M53" si="33">+H11+H21+H28</f>
        <v>70798</v>
      </c>
      <c r="I53" s="266">
        <f t="shared" si="33"/>
        <v>43177</v>
      </c>
      <c r="J53" s="265">
        <f t="shared" si="33"/>
        <v>17156</v>
      </c>
      <c r="K53" s="266">
        <f t="shared" si="33"/>
        <v>5454</v>
      </c>
      <c r="L53" s="265">
        <f t="shared" si="33"/>
        <v>87954</v>
      </c>
      <c r="M53" s="267">
        <f t="shared" si="33"/>
        <v>48631</v>
      </c>
    </row>
    <row r="54" spans="1:13">
      <c r="A54" s="256"/>
      <c r="B54" s="257"/>
      <c r="C54" s="285"/>
      <c r="D54" s="257"/>
      <c r="E54" s="257" t="s">
        <v>150</v>
      </c>
      <c r="F54" s="258"/>
      <c r="G54" s="259">
        <f t="shared" si="16"/>
        <v>48</v>
      </c>
      <c r="H54" s="265">
        <f t="shared" ref="H54:M54" si="34">+H17+H24+H31</f>
        <v>1114792</v>
      </c>
      <c r="I54" s="266">
        <f t="shared" si="34"/>
        <v>1111371</v>
      </c>
      <c r="J54" s="265">
        <f t="shared" si="34"/>
        <v>8828</v>
      </c>
      <c r="K54" s="266">
        <f t="shared" si="34"/>
        <v>8798</v>
      </c>
      <c r="L54" s="265">
        <f t="shared" si="34"/>
        <v>1123620</v>
      </c>
      <c r="M54" s="267">
        <f t="shared" si="34"/>
        <v>1120169</v>
      </c>
    </row>
    <row r="55" spans="1:13" ht="15.75" thickBot="1">
      <c r="A55" s="290"/>
      <c r="B55" s="274"/>
      <c r="C55" s="274"/>
      <c r="D55" s="274"/>
      <c r="E55" s="274" t="s">
        <v>151</v>
      </c>
      <c r="F55" s="291"/>
      <c r="G55" s="292">
        <f t="shared" si="16"/>
        <v>49</v>
      </c>
      <c r="H55" s="278">
        <f t="shared" ref="H55:M55" si="35">+H34</f>
        <v>286</v>
      </c>
      <c r="I55" s="279">
        <f t="shared" si="35"/>
        <v>286</v>
      </c>
      <c r="J55" s="278">
        <f t="shared" si="35"/>
        <v>0</v>
      </c>
      <c r="K55" s="279">
        <f t="shared" si="35"/>
        <v>0</v>
      </c>
      <c r="L55" s="278">
        <f t="shared" si="35"/>
        <v>286</v>
      </c>
      <c r="M55" s="280">
        <f t="shared" si="35"/>
        <v>286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229" t="s">
        <v>195</v>
      </c>
      <c r="B1" s="56"/>
      <c r="C1" s="56"/>
      <c r="D1" s="56"/>
      <c r="E1" s="56"/>
      <c r="F1" s="230"/>
      <c r="G1" s="231"/>
      <c r="H1" s="56"/>
      <c r="I1" s="56"/>
      <c r="J1" s="56"/>
      <c r="K1" s="56"/>
      <c r="L1" s="56"/>
      <c r="M1" s="56"/>
    </row>
    <row r="2" spans="1:13" ht="16.5" thickBot="1">
      <c r="A2" s="229"/>
      <c r="B2" s="56"/>
      <c r="C2" s="56"/>
      <c r="D2" s="56"/>
      <c r="E2" s="56"/>
      <c r="F2" s="230"/>
      <c r="G2" s="231"/>
      <c r="H2" s="56"/>
      <c r="I2" s="56"/>
      <c r="J2" s="56"/>
      <c r="K2" s="56"/>
      <c r="L2" s="56"/>
      <c r="M2" s="293" t="s">
        <v>196</v>
      </c>
    </row>
    <row r="3" spans="1:13">
      <c r="A3" s="652" t="s">
        <v>7</v>
      </c>
      <c r="B3" s="653"/>
      <c r="C3" s="653"/>
      <c r="D3" s="653"/>
      <c r="E3" s="653"/>
      <c r="F3" s="654"/>
      <c r="G3" s="661" t="s">
        <v>0</v>
      </c>
      <c r="H3" s="665" t="s">
        <v>8</v>
      </c>
      <c r="I3" s="677"/>
      <c r="J3" s="665" t="s">
        <v>9</v>
      </c>
      <c r="K3" s="677"/>
      <c r="L3" s="665" t="s">
        <v>10</v>
      </c>
      <c r="M3" s="666"/>
    </row>
    <row r="4" spans="1:13">
      <c r="A4" s="655"/>
      <c r="B4" s="656"/>
      <c r="C4" s="656"/>
      <c r="D4" s="656"/>
      <c r="E4" s="656"/>
      <c r="F4" s="657"/>
      <c r="G4" s="662"/>
      <c r="H4" s="232" t="s">
        <v>11</v>
      </c>
      <c r="I4" s="233" t="s">
        <v>1</v>
      </c>
      <c r="J4" s="232" t="s">
        <v>6</v>
      </c>
      <c r="K4" s="233" t="s">
        <v>1</v>
      </c>
      <c r="L4" s="232" t="s">
        <v>6</v>
      </c>
      <c r="M4" s="234" t="s">
        <v>1</v>
      </c>
    </row>
    <row r="5" spans="1:13" ht="15.75" thickBot="1">
      <c r="A5" s="658"/>
      <c r="B5" s="659"/>
      <c r="C5" s="659"/>
      <c r="D5" s="659"/>
      <c r="E5" s="659"/>
      <c r="F5" s="660"/>
      <c r="G5" s="663"/>
      <c r="H5" s="235">
        <v>1</v>
      </c>
      <c r="I5" s="236">
        <v>2</v>
      </c>
      <c r="J5" s="235">
        <v>3</v>
      </c>
      <c r="K5" s="236">
        <v>4</v>
      </c>
      <c r="L5" s="235">
        <v>5</v>
      </c>
      <c r="M5" s="237">
        <v>6</v>
      </c>
    </row>
    <row r="6" spans="1:13">
      <c r="A6" s="667" t="s">
        <v>122</v>
      </c>
      <c r="B6" s="668"/>
      <c r="C6" s="668"/>
      <c r="D6" s="668"/>
      <c r="E6" s="668"/>
      <c r="F6" s="669"/>
      <c r="G6" s="294">
        <v>1</v>
      </c>
      <c r="H6" s="295">
        <f t="shared" ref="H6:M6" si="0">+H7+H32</f>
        <v>393698.57</v>
      </c>
      <c r="I6" s="296">
        <f t="shared" si="0"/>
        <v>390517.25</v>
      </c>
      <c r="J6" s="295">
        <f t="shared" si="0"/>
        <v>181710.76</v>
      </c>
      <c r="K6" s="296">
        <f t="shared" si="0"/>
        <v>153434.70000000001</v>
      </c>
      <c r="L6" s="295">
        <f t="shared" si="0"/>
        <v>575409.32999999996</v>
      </c>
      <c r="M6" s="297">
        <f t="shared" si="0"/>
        <v>543951.94999999995</v>
      </c>
    </row>
    <row r="7" spans="1:13">
      <c r="A7" s="298"/>
      <c r="B7" s="670" t="s">
        <v>20</v>
      </c>
      <c r="C7" s="670"/>
      <c r="D7" s="670"/>
      <c r="E7" s="670"/>
      <c r="F7" s="671"/>
      <c r="G7" s="299">
        <f>G6+1</f>
        <v>2</v>
      </c>
      <c r="H7" s="300">
        <f t="shared" ref="H7:M7" si="1">+H8+H18+H25</f>
        <v>392936.73</v>
      </c>
      <c r="I7" s="301">
        <f t="shared" si="1"/>
        <v>389755.41</v>
      </c>
      <c r="J7" s="300">
        <f t="shared" si="1"/>
        <v>181710.76</v>
      </c>
      <c r="K7" s="301">
        <f t="shared" si="1"/>
        <v>153434.70000000001</v>
      </c>
      <c r="L7" s="300">
        <f t="shared" si="1"/>
        <v>574647.49</v>
      </c>
      <c r="M7" s="302">
        <f t="shared" si="1"/>
        <v>543190.11</v>
      </c>
    </row>
    <row r="8" spans="1:13">
      <c r="A8" s="303"/>
      <c r="B8" s="304"/>
      <c r="C8" s="305" t="s">
        <v>12</v>
      </c>
      <c r="D8" s="306" t="s">
        <v>123</v>
      </c>
      <c r="E8" s="304"/>
      <c r="F8" s="307"/>
      <c r="G8" s="308">
        <f t="shared" ref="G8:G34" si="2">G7+1</f>
        <v>3</v>
      </c>
      <c r="H8" s="309">
        <f t="shared" ref="H8:M8" si="3">+H9+H12</f>
        <v>365230.73</v>
      </c>
      <c r="I8" s="310">
        <f t="shared" si="3"/>
        <v>362049.41</v>
      </c>
      <c r="J8" s="309">
        <f t="shared" si="3"/>
        <v>181710.76</v>
      </c>
      <c r="K8" s="310">
        <f t="shared" si="3"/>
        <v>153434.70000000001</v>
      </c>
      <c r="L8" s="309">
        <f t="shared" si="3"/>
        <v>546941.49</v>
      </c>
      <c r="M8" s="311">
        <f t="shared" si="3"/>
        <v>515484.11</v>
      </c>
    </row>
    <row r="9" spans="1:13">
      <c r="A9" s="312"/>
      <c r="B9" s="313"/>
      <c r="C9" s="313"/>
      <c r="D9" s="313" t="s">
        <v>2</v>
      </c>
      <c r="E9" s="313" t="s">
        <v>124</v>
      </c>
      <c r="F9" s="314"/>
      <c r="G9" s="315">
        <f t="shared" si="2"/>
        <v>4</v>
      </c>
      <c r="H9" s="316">
        <f t="shared" ref="H9:M9" si="4">+H10+H11</f>
        <v>0</v>
      </c>
      <c r="I9" s="317">
        <f t="shared" si="4"/>
        <v>0</v>
      </c>
      <c r="J9" s="316">
        <f t="shared" si="4"/>
        <v>0</v>
      </c>
      <c r="K9" s="317">
        <f t="shared" si="4"/>
        <v>0</v>
      </c>
      <c r="L9" s="316">
        <f t="shared" si="4"/>
        <v>0</v>
      </c>
      <c r="M9" s="318">
        <f t="shared" si="4"/>
        <v>0</v>
      </c>
    </row>
    <row r="10" spans="1:13">
      <c r="A10" s="319"/>
      <c r="B10" s="257"/>
      <c r="C10" s="257"/>
      <c r="D10" s="257"/>
      <c r="E10" s="257" t="s">
        <v>12</v>
      </c>
      <c r="F10" s="257" t="s">
        <v>14</v>
      </c>
      <c r="G10" s="264">
        <f t="shared" si="2"/>
        <v>5</v>
      </c>
      <c r="H10" s="265">
        <v>0</v>
      </c>
      <c r="I10" s="266">
        <v>0</v>
      </c>
      <c r="J10" s="265">
        <v>0</v>
      </c>
      <c r="K10" s="266">
        <v>0</v>
      </c>
      <c r="L10" s="265">
        <f>+H10+J10</f>
        <v>0</v>
      </c>
      <c r="M10" s="267">
        <f>+I10+K10</f>
        <v>0</v>
      </c>
    </row>
    <row r="11" spans="1:13">
      <c r="A11" s="319"/>
      <c r="B11" s="257"/>
      <c r="C11" s="257"/>
      <c r="D11" s="257"/>
      <c r="E11" s="56"/>
      <c r="F11" s="257" t="s">
        <v>15</v>
      </c>
      <c r="G11" s="264">
        <f t="shared" si="2"/>
        <v>6</v>
      </c>
      <c r="H11" s="265">
        <v>0</v>
      </c>
      <c r="I11" s="266">
        <v>0</v>
      </c>
      <c r="J11" s="265">
        <v>0</v>
      </c>
      <c r="K11" s="266">
        <v>0</v>
      </c>
      <c r="L11" s="265">
        <f>+H11+J11</f>
        <v>0</v>
      </c>
      <c r="M11" s="267">
        <f>+I11+K11</f>
        <v>0</v>
      </c>
    </row>
    <row r="12" spans="1:13">
      <c r="A12" s="312"/>
      <c r="B12" s="313"/>
      <c r="C12" s="313"/>
      <c r="D12" s="313"/>
      <c r="E12" s="313" t="s">
        <v>125</v>
      </c>
      <c r="F12" s="314"/>
      <c r="G12" s="315">
        <f>G11+1</f>
        <v>7</v>
      </c>
      <c r="H12" s="316">
        <f t="shared" ref="H12:M12" si="5">+H13+H17</f>
        <v>365230.73</v>
      </c>
      <c r="I12" s="317">
        <f t="shared" si="5"/>
        <v>362049.41</v>
      </c>
      <c r="J12" s="316">
        <f t="shared" si="5"/>
        <v>181710.76</v>
      </c>
      <c r="K12" s="317">
        <f t="shared" si="5"/>
        <v>153434.70000000001</v>
      </c>
      <c r="L12" s="316">
        <f t="shared" si="5"/>
        <v>546941.49</v>
      </c>
      <c r="M12" s="318">
        <f t="shared" si="5"/>
        <v>515484.11</v>
      </c>
    </row>
    <row r="13" spans="1:13">
      <c r="A13" s="268"/>
      <c r="B13" s="257"/>
      <c r="C13" s="257"/>
      <c r="D13" s="257"/>
      <c r="E13" s="257" t="s">
        <v>12</v>
      </c>
      <c r="F13" s="257" t="s">
        <v>126</v>
      </c>
      <c r="G13" s="259">
        <f t="shared" si="2"/>
        <v>8</v>
      </c>
      <c r="H13" s="265">
        <f t="shared" ref="H13:M13" si="6">+H14+H15+H16</f>
        <v>295423.52999999997</v>
      </c>
      <c r="I13" s="266">
        <f t="shared" si="6"/>
        <v>292242.20999999996</v>
      </c>
      <c r="J13" s="265">
        <f t="shared" si="6"/>
        <v>181710.76</v>
      </c>
      <c r="K13" s="266">
        <f t="shared" si="6"/>
        <v>153434.70000000001</v>
      </c>
      <c r="L13" s="265">
        <f t="shared" si="6"/>
        <v>477134.29</v>
      </c>
      <c r="M13" s="267">
        <f t="shared" si="6"/>
        <v>445676.91</v>
      </c>
    </row>
    <row r="14" spans="1:13">
      <c r="A14" s="268"/>
      <c r="B14" s="257"/>
      <c r="C14" s="257"/>
      <c r="D14" s="257"/>
      <c r="E14" s="56"/>
      <c r="F14" s="257" t="s">
        <v>17</v>
      </c>
      <c r="G14" s="259">
        <f t="shared" si="2"/>
        <v>9</v>
      </c>
      <c r="H14" s="265">
        <v>287796.28999999998</v>
      </c>
      <c r="I14" s="266">
        <v>287796.28999999998</v>
      </c>
      <c r="J14" s="265">
        <v>4013</v>
      </c>
      <c r="K14" s="266">
        <v>4013</v>
      </c>
      <c r="L14" s="265">
        <f t="shared" ref="L14:M17" si="7">+H14+J14</f>
        <v>291809.28999999998</v>
      </c>
      <c r="M14" s="267">
        <f t="shared" si="7"/>
        <v>291809.28999999998</v>
      </c>
    </row>
    <row r="15" spans="1:13">
      <c r="A15" s="320"/>
      <c r="B15" s="257"/>
      <c r="C15" s="257"/>
      <c r="D15" s="257"/>
      <c r="E15" s="257"/>
      <c r="F15" s="257" t="s">
        <v>16</v>
      </c>
      <c r="G15" s="259">
        <f t="shared" si="2"/>
        <v>10</v>
      </c>
      <c r="H15" s="265">
        <v>3181.32</v>
      </c>
      <c r="I15" s="266">
        <v>0</v>
      </c>
      <c r="J15" s="265">
        <v>176197.76000000001</v>
      </c>
      <c r="K15" s="266">
        <v>147921.70000000001</v>
      </c>
      <c r="L15" s="265">
        <f t="shared" si="7"/>
        <v>179379.08000000002</v>
      </c>
      <c r="M15" s="267">
        <f t="shared" si="7"/>
        <v>147921.70000000001</v>
      </c>
    </row>
    <row r="16" spans="1:13">
      <c r="A16" s="268"/>
      <c r="B16" s="257"/>
      <c r="C16" s="257"/>
      <c r="D16" s="257"/>
      <c r="E16" s="56"/>
      <c r="F16" s="257" t="s">
        <v>18</v>
      </c>
      <c r="G16" s="259">
        <f t="shared" si="2"/>
        <v>11</v>
      </c>
      <c r="H16" s="265">
        <v>4445.92</v>
      </c>
      <c r="I16" s="266">
        <v>4445.92</v>
      </c>
      <c r="J16" s="265">
        <v>1500</v>
      </c>
      <c r="K16" s="266">
        <v>1500</v>
      </c>
      <c r="L16" s="265">
        <f t="shared" si="7"/>
        <v>5945.92</v>
      </c>
      <c r="M16" s="267">
        <f t="shared" si="7"/>
        <v>5945.92</v>
      </c>
    </row>
    <row r="17" spans="1:13">
      <c r="A17" s="321"/>
      <c r="B17" s="257"/>
      <c r="C17" s="257"/>
      <c r="D17" s="257"/>
      <c r="E17" s="257"/>
      <c r="F17" s="257" t="s">
        <v>15</v>
      </c>
      <c r="G17" s="259">
        <f t="shared" si="2"/>
        <v>12</v>
      </c>
      <c r="H17" s="265">
        <v>69807.199999999997</v>
      </c>
      <c r="I17" s="266">
        <v>69807.199999999997</v>
      </c>
      <c r="J17" s="265">
        <v>0</v>
      </c>
      <c r="K17" s="266">
        <v>0</v>
      </c>
      <c r="L17" s="265">
        <f t="shared" si="7"/>
        <v>69807.199999999997</v>
      </c>
      <c r="M17" s="267">
        <f t="shared" si="7"/>
        <v>69807.199999999997</v>
      </c>
    </row>
    <row r="18" spans="1:13">
      <c r="A18" s="303"/>
      <c r="B18" s="304"/>
      <c r="C18" s="305"/>
      <c r="D18" s="306" t="s">
        <v>127</v>
      </c>
      <c r="E18" s="304"/>
      <c r="F18" s="307"/>
      <c r="G18" s="308">
        <f t="shared" si="2"/>
        <v>13</v>
      </c>
      <c r="H18" s="309">
        <f t="shared" ref="H18:M18" si="8">+H19+H22</f>
        <v>27316</v>
      </c>
      <c r="I18" s="310">
        <f t="shared" si="8"/>
        <v>27316</v>
      </c>
      <c r="J18" s="309">
        <f t="shared" si="8"/>
        <v>0</v>
      </c>
      <c r="K18" s="310">
        <f t="shared" si="8"/>
        <v>0</v>
      </c>
      <c r="L18" s="309">
        <f t="shared" si="8"/>
        <v>27316</v>
      </c>
      <c r="M18" s="311">
        <f t="shared" si="8"/>
        <v>27316</v>
      </c>
    </row>
    <row r="19" spans="1:13">
      <c r="A19" s="312"/>
      <c r="B19" s="313"/>
      <c r="C19" s="313"/>
      <c r="D19" s="313" t="s">
        <v>2</v>
      </c>
      <c r="E19" s="313" t="s">
        <v>128</v>
      </c>
      <c r="F19" s="314"/>
      <c r="G19" s="315">
        <f t="shared" si="2"/>
        <v>14</v>
      </c>
      <c r="H19" s="316">
        <f t="shared" ref="H19:M19" si="9">+H20+H21</f>
        <v>0</v>
      </c>
      <c r="I19" s="317">
        <f t="shared" si="9"/>
        <v>0</v>
      </c>
      <c r="J19" s="316">
        <f t="shared" si="9"/>
        <v>0</v>
      </c>
      <c r="K19" s="317">
        <f t="shared" si="9"/>
        <v>0</v>
      </c>
      <c r="L19" s="316">
        <f t="shared" si="9"/>
        <v>0</v>
      </c>
      <c r="M19" s="318">
        <f t="shared" si="9"/>
        <v>0</v>
      </c>
    </row>
    <row r="20" spans="1:13">
      <c r="A20" s="319"/>
      <c r="B20" s="257"/>
      <c r="C20" s="257"/>
      <c r="D20" s="257"/>
      <c r="E20" s="257" t="s">
        <v>12</v>
      </c>
      <c r="F20" s="257" t="s">
        <v>14</v>
      </c>
      <c r="G20" s="259">
        <f t="shared" si="2"/>
        <v>15</v>
      </c>
      <c r="H20" s="265">
        <v>0</v>
      </c>
      <c r="I20" s="266">
        <v>0</v>
      </c>
      <c r="J20" s="265">
        <v>0</v>
      </c>
      <c r="K20" s="266">
        <v>0</v>
      </c>
      <c r="L20" s="265">
        <f>+H20+J20</f>
        <v>0</v>
      </c>
      <c r="M20" s="267">
        <f>+I20+K20</f>
        <v>0</v>
      </c>
    </row>
    <row r="21" spans="1:13">
      <c r="A21" s="319"/>
      <c r="B21" s="257"/>
      <c r="C21" s="257"/>
      <c r="D21" s="257"/>
      <c r="E21" s="56"/>
      <c r="F21" s="257" t="s">
        <v>15</v>
      </c>
      <c r="G21" s="259">
        <f t="shared" si="2"/>
        <v>16</v>
      </c>
      <c r="H21" s="265">
        <v>0</v>
      </c>
      <c r="I21" s="266">
        <v>0</v>
      </c>
      <c r="J21" s="265">
        <v>0</v>
      </c>
      <c r="K21" s="266">
        <v>0</v>
      </c>
      <c r="L21" s="265">
        <f>+H21+J21</f>
        <v>0</v>
      </c>
      <c r="M21" s="267">
        <f>+I21+K21</f>
        <v>0</v>
      </c>
    </row>
    <row r="22" spans="1:13">
      <c r="A22" s="312"/>
      <c r="B22" s="313"/>
      <c r="C22" s="313"/>
      <c r="D22" s="313"/>
      <c r="E22" s="313" t="s">
        <v>129</v>
      </c>
      <c r="F22" s="314"/>
      <c r="G22" s="315">
        <f>G21+1</f>
        <v>17</v>
      </c>
      <c r="H22" s="316">
        <f t="shared" ref="H22:M22" si="10">+H23+H24</f>
        <v>27316</v>
      </c>
      <c r="I22" s="317">
        <f t="shared" si="10"/>
        <v>27316</v>
      </c>
      <c r="J22" s="316">
        <f t="shared" si="10"/>
        <v>0</v>
      </c>
      <c r="K22" s="317">
        <f t="shared" si="10"/>
        <v>0</v>
      </c>
      <c r="L22" s="316">
        <f t="shared" si="10"/>
        <v>27316</v>
      </c>
      <c r="M22" s="318">
        <f t="shared" si="10"/>
        <v>27316</v>
      </c>
    </row>
    <row r="23" spans="1:13">
      <c r="A23" s="268"/>
      <c r="B23" s="257"/>
      <c r="C23" s="257"/>
      <c r="D23" s="257"/>
      <c r="E23" s="257" t="s">
        <v>12</v>
      </c>
      <c r="F23" s="257" t="s">
        <v>14</v>
      </c>
      <c r="G23" s="259">
        <f t="shared" si="2"/>
        <v>18</v>
      </c>
      <c r="H23" s="265">
        <v>56</v>
      </c>
      <c r="I23" s="266">
        <v>56</v>
      </c>
      <c r="J23" s="265">
        <v>0</v>
      </c>
      <c r="K23" s="266">
        <v>0</v>
      </c>
      <c r="L23" s="265">
        <f>+H23+J23</f>
        <v>56</v>
      </c>
      <c r="M23" s="267">
        <f>+I23+K23</f>
        <v>56</v>
      </c>
    </row>
    <row r="24" spans="1:13">
      <c r="A24" s="321"/>
      <c r="B24" s="257"/>
      <c r="C24" s="257"/>
      <c r="D24" s="257"/>
      <c r="E24" s="56"/>
      <c r="F24" s="257" t="s">
        <v>15</v>
      </c>
      <c r="G24" s="259">
        <f t="shared" si="2"/>
        <v>19</v>
      </c>
      <c r="H24" s="265">
        <v>27260</v>
      </c>
      <c r="I24" s="266">
        <v>27260</v>
      </c>
      <c r="J24" s="265">
        <v>0</v>
      </c>
      <c r="K24" s="266">
        <v>0</v>
      </c>
      <c r="L24" s="265">
        <f>+H24+J24</f>
        <v>27260</v>
      </c>
      <c r="M24" s="267">
        <f>+I24+K24</f>
        <v>27260</v>
      </c>
    </row>
    <row r="25" spans="1:13">
      <c r="A25" s="303"/>
      <c r="B25" s="304"/>
      <c r="C25" s="305"/>
      <c r="D25" s="306" t="s">
        <v>192</v>
      </c>
      <c r="E25" s="304"/>
      <c r="F25" s="307"/>
      <c r="G25" s="308">
        <f t="shared" si="2"/>
        <v>20</v>
      </c>
      <c r="H25" s="309">
        <f t="shared" ref="H25:M25" si="11">+H26+H29</f>
        <v>390</v>
      </c>
      <c r="I25" s="310">
        <f t="shared" si="11"/>
        <v>390</v>
      </c>
      <c r="J25" s="309">
        <f t="shared" si="11"/>
        <v>0</v>
      </c>
      <c r="K25" s="310">
        <f t="shared" si="11"/>
        <v>0</v>
      </c>
      <c r="L25" s="309">
        <f t="shared" si="11"/>
        <v>390</v>
      </c>
      <c r="M25" s="311">
        <f t="shared" si="11"/>
        <v>390</v>
      </c>
    </row>
    <row r="26" spans="1:13">
      <c r="A26" s="312"/>
      <c r="B26" s="313"/>
      <c r="C26" s="313"/>
      <c r="D26" s="313" t="s">
        <v>2</v>
      </c>
      <c r="E26" s="313" t="s">
        <v>131</v>
      </c>
      <c r="F26" s="314"/>
      <c r="G26" s="315">
        <f t="shared" si="2"/>
        <v>21</v>
      </c>
      <c r="H26" s="316">
        <f t="shared" ref="H26:M26" si="12">+H27+H28</f>
        <v>0</v>
      </c>
      <c r="I26" s="317">
        <f t="shared" si="12"/>
        <v>0</v>
      </c>
      <c r="J26" s="316">
        <f t="shared" si="12"/>
        <v>0</v>
      </c>
      <c r="K26" s="317">
        <f t="shared" si="12"/>
        <v>0</v>
      </c>
      <c r="L26" s="316">
        <f t="shared" si="12"/>
        <v>0</v>
      </c>
      <c r="M26" s="318">
        <f t="shared" si="12"/>
        <v>0</v>
      </c>
    </row>
    <row r="27" spans="1:13">
      <c r="A27" s="319"/>
      <c r="B27" s="257"/>
      <c r="C27" s="257"/>
      <c r="D27" s="257"/>
      <c r="E27" s="257" t="s">
        <v>12</v>
      </c>
      <c r="F27" s="257" t="s">
        <v>14</v>
      </c>
      <c r="G27" s="259">
        <f t="shared" si="2"/>
        <v>22</v>
      </c>
      <c r="H27" s="265">
        <v>0</v>
      </c>
      <c r="I27" s="266">
        <v>0</v>
      </c>
      <c r="J27" s="265">
        <v>0</v>
      </c>
      <c r="K27" s="266">
        <v>0</v>
      </c>
      <c r="L27" s="265">
        <f>+H27+J27</f>
        <v>0</v>
      </c>
      <c r="M27" s="267">
        <f>+I27+K27</f>
        <v>0</v>
      </c>
    </row>
    <row r="28" spans="1:13">
      <c r="A28" s="319"/>
      <c r="B28" s="257"/>
      <c r="C28" s="257"/>
      <c r="D28" s="257"/>
      <c r="E28" s="56"/>
      <c r="F28" s="257" t="s">
        <v>15</v>
      </c>
      <c r="G28" s="259">
        <f t="shared" si="2"/>
        <v>23</v>
      </c>
      <c r="H28" s="265">
        <v>0</v>
      </c>
      <c r="I28" s="266">
        <v>0</v>
      </c>
      <c r="J28" s="265">
        <v>0</v>
      </c>
      <c r="K28" s="266">
        <v>0</v>
      </c>
      <c r="L28" s="265">
        <f>+H28+J28</f>
        <v>0</v>
      </c>
      <c r="M28" s="267">
        <f>+I28+K28</f>
        <v>0</v>
      </c>
    </row>
    <row r="29" spans="1:13">
      <c r="A29" s="312"/>
      <c r="B29" s="313"/>
      <c r="C29" s="313"/>
      <c r="D29" s="313"/>
      <c r="E29" s="313" t="s">
        <v>132</v>
      </c>
      <c r="F29" s="314"/>
      <c r="G29" s="315">
        <f t="shared" si="2"/>
        <v>24</v>
      </c>
      <c r="H29" s="316">
        <f t="shared" ref="H29:M29" si="13">+H30+H31</f>
        <v>390</v>
      </c>
      <c r="I29" s="317">
        <f t="shared" si="13"/>
        <v>390</v>
      </c>
      <c r="J29" s="316">
        <f t="shared" si="13"/>
        <v>0</v>
      </c>
      <c r="K29" s="317">
        <f t="shared" si="13"/>
        <v>0</v>
      </c>
      <c r="L29" s="316">
        <f t="shared" si="13"/>
        <v>390</v>
      </c>
      <c r="M29" s="318">
        <f t="shared" si="13"/>
        <v>390</v>
      </c>
    </row>
    <row r="30" spans="1:13">
      <c r="A30" s="268"/>
      <c r="B30" s="257"/>
      <c r="C30" s="257"/>
      <c r="D30" s="257"/>
      <c r="E30" s="257" t="s">
        <v>12</v>
      </c>
      <c r="F30" s="257" t="s">
        <v>14</v>
      </c>
      <c r="G30" s="259">
        <f t="shared" si="2"/>
        <v>25</v>
      </c>
      <c r="H30" s="265">
        <v>390</v>
      </c>
      <c r="I30" s="266">
        <v>390</v>
      </c>
      <c r="J30" s="265">
        <v>0</v>
      </c>
      <c r="K30" s="266">
        <v>0</v>
      </c>
      <c r="L30" s="265">
        <f>+H30+J30</f>
        <v>390</v>
      </c>
      <c r="M30" s="267">
        <f>+I30+K30</f>
        <v>390</v>
      </c>
    </row>
    <row r="31" spans="1:13">
      <c r="A31" s="321"/>
      <c r="B31" s="257"/>
      <c r="C31" s="257"/>
      <c r="D31" s="257"/>
      <c r="E31" s="56"/>
      <c r="F31" s="257" t="s">
        <v>15</v>
      </c>
      <c r="G31" s="259">
        <f t="shared" si="2"/>
        <v>26</v>
      </c>
      <c r="H31" s="265">
        <v>0</v>
      </c>
      <c r="I31" s="266">
        <v>0</v>
      </c>
      <c r="J31" s="265">
        <v>0</v>
      </c>
      <c r="K31" s="266">
        <v>0</v>
      </c>
      <c r="L31" s="265">
        <f>+H31+J31</f>
        <v>0</v>
      </c>
      <c r="M31" s="267">
        <f>+I31+K31</f>
        <v>0</v>
      </c>
    </row>
    <row r="32" spans="1:13">
      <c r="A32" s="322"/>
      <c r="B32" s="672" t="s">
        <v>29</v>
      </c>
      <c r="C32" s="672"/>
      <c r="D32" s="672" t="s">
        <v>5</v>
      </c>
      <c r="E32" s="672" t="s">
        <v>13</v>
      </c>
      <c r="F32" s="673"/>
      <c r="G32" s="323">
        <f>G31+1</f>
        <v>27</v>
      </c>
      <c r="H32" s="324">
        <f t="shared" ref="H32:M32" si="14">+H33+H34</f>
        <v>761.84</v>
      </c>
      <c r="I32" s="325">
        <f t="shared" si="14"/>
        <v>761.84</v>
      </c>
      <c r="J32" s="324">
        <f t="shared" si="14"/>
        <v>0</v>
      </c>
      <c r="K32" s="325">
        <f t="shared" si="14"/>
        <v>0</v>
      </c>
      <c r="L32" s="324">
        <f t="shared" si="14"/>
        <v>761.84</v>
      </c>
      <c r="M32" s="326">
        <f t="shared" si="14"/>
        <v>761.84</v>
      </c>
    </row>
    <row r="33" spans="1:13">
      <c r="A33" s="268"/>
      <c r="B33" s="257"/>
      <c r="C33" s="257"/>
      <c r="D33" s="257"/>
      <c r="E33" s="271" t="s">
        <v>14</v>
      </c>
      <c r="F33" s="272"/>
      <c r="G33" s="259">
        <f>G32+1</f>
        <v>28</v>
      </c>
      <c r="H33" s="265">
        <v>761.84</v>
      </c>
      <c r="I33" s="266">
        <v>761.84</v>
      </c>
      <c r="J33" s="265">
        <v>0</v>
      </c>
      <c r="K33" s="266">
        <v>0</v>
      </c>
      <c r="L33" s="265">
        <f>+H33+J33</f>
        <v>761.84</v>
      </c>
      <c r="M33" s="267">
        <f>+I33+K33</f>
        <v>761.84</v>
      </c>
    </row>
    <row r="34" spans="1:13" ht="15.75" thickBot="1">
      <c r="A34" s="327"/>
      <c r="B34" s="274"/>
      <c r="C34" s="274"/>
      <c r="D34" s="274"/>
      <c r="E34" s="275" t="s">
        <v>15</v>
      </c>
      <c r="F34" s="276"/>
      <c r="G34" s="277">
        <f t="shared" si="2"/>
        <v>29</v>
      </c>
      <c r="H34" s="278">
        <v>0</v>
      </c>
      <c r="I34" s="279">
        <v>0</v>
      </c>
      <c r="J34" s="278">
        <v>0</v>
      </c>
      <c r="K34" s="279">
        <v>0</v>
      </c>
      <c r="L34" s="278">
        <f>+H34+J34</f>
        <v>0</v>
      </c>
      <c r="M34" s="280">
        <f>+I34+K34</f>
        <v>0</v>
      </c>
    </row>
    <row r="35" spans="1:13" ht="15.75" thickBot="1">
      <c r="A35" s="328"/>
      <c r="B35" s="328"/>
      <c r="C35" s="328"/>
      <c r="D35" s="328"/>
      <c r="E35" s="328"/>
      <c r="F35" s="328"/>
      <c r="G35" s="328"/>
      <c r="H35" s="329"/>
      <c r="I35" s="329"/>
      <c r="J35" s="329"/>
      <c r="K35" s="329"/>
      <c r="L35" s="329"/>
      <c r="M35" s="329"/>
    </row>
    <row r="36" spans="1:13">
      <c r="A36" s="667" t="s">
        <v>30</v>
      </c>
      <c r="B36" s="668"/>
      <c r="C36" s="668"/>
      <c r="D36" s="668"/>
      <c r="E36" s="668"/>
      <c r="F36" s="669"/>
      <c r="G36" s="294">
        <f>G34+1</f>
        <v>30</v>
      </c>
      <c r="H36" s="295">
        <f t="shared" ref="H36:M36" si="15">+H37+H42</f>
        <v>393698.57</v>
      </c>
      <c r="I36" s="296">
        <f t="shared" si="15"/>
        <v>390517.25</v>
      </c>
      <c r="J36" s="295">
        <f t="shared" si="15"/>
        <v>181710.76</v>
      </c>
      <c r="K36" s="296">
        <f t="shared" si="15"/>
        <v>153434.70000000001</v>
      </c>
      <c r="L36" s="295">
        <f t="shared" si="15"/>
        <v>575409.32999999996</v>
      </c>
      <c r="M36" s="297">
        <f t="shared" si="15"/>
        <v>543951.94999999995</v>
      </c>
    </row>
    <row r="37" spans="1:13">
      <c r="A37" s="312"/>
      <c r="B37" s="313"/>
      <c r="C37" s="330" t="s">
        <v>12</v>
      </c>
      <c r="D37" s="313" t="s">
        <v>133</v>
      </c>
      <c r="E37" s="313"/>
      <c r="F37" s="314"/>
      <c r="G37" s="315">
        <f t="shared" ref="G37:G55" si="16">G36+1</f>
        <v>31</v>
      </c>
      <c r="H37" s="316">
        <f t="shared" ref="H37:M37" si="17">+H38+H39+H40+H41</f>
        <v>296631.37</v>
      </c>
      <c r="I37" s="317">
        <f t="shared" si="17"/>
        <v>293450.05</v>
      </c>
      <c r="J37" s="316">
        <f t="shared" si="17"/>
        <v>181710.76</v>
      </c>
      <c r="K37" s="317">
        <f t="shared" si="17"/>
        <v>153434.70000000001</v>
      </c>
      <c r="L37" s="316">
        <f t="shared" si="17"/>
        <v>478342.13</v>
      </c>
      <c r="M37" s="318">
        <f t="shared" si="17"/>
        <v>446884.75</v>
      </c>
    </row>
    <row r="38" spans="1:13">
      <c r="A38" s="256"/>
      <c r="B38" s="257"/>
      <c r="C38" s="257"/>
      <c r="D38" s="284" t="s">
        <v>12</v>
      </c>
      <c r="E38" s="285" t="s">
        <v>134</v>
      </c>
      <c r="F38" s="258"/>
      <c r="G38" s="264">
        <f t="shared" si="16"/>
        <v>32</v>
      </c>
      <c r="H38" s="265">
        <f t="shared" ref="H38:M38" si="18">+H10+H13</f>
        <v>295423.52999999997</v>
      </c>
      <c r="I38" s="266">
        <f t="shared" si="18"/>
        <v>292242.20999999996</v>
      </c>
      <c r="J38" s="265">
        <f t="shared" si="18"/>
        <v>181710.76</v>
      </c>
      <c r="K38" s="266">
        <f t="shared" si="18"/>
        <v>153434.70000000001</v>
      </c>
      <c r="L38" s="265">
        <f t="shared" si="18"/>
        <v>477134.29</v>
      </c>
      <c r="M38" s="267">
        <f t="shared" si="18"/>
        <v>445676.91</v>
      </c>
    </row>
    <row r="39" spans="1:13">
      <c r="A39" s="256"/>
      <c r="B39" s="257"/>
      <c r="C39" s="257"/>
      <c r="D39" s="257"/>
      <c r="E39" s="285" t="s">
        <v>135</v>
      </c>
      <c r="F39" s="258"/>
      <c r="G39" s="264">
        <f t="shared" si="16"/>
        <v>33</v>
      </c>
      <c r="H39" s="265">
        <f t="shared" ref="H39:M39" si="19">+H20+H23</f>
        <v>56</v>
      </c>
      <c r="I39" s="266">
        <f t="shared" si="19"/>
        <v>56</v>
      </c>
      <c r="J39" s="265">
        <f t="shared" si="19"/>
        <v>0</v>
      </c>
      <c r="K39" s="266">
        <f t="shared" si="19"/>
        <v>0</v>
      </c>
      <c r="L39" s="265">
        <f t="shared" si="19"/>
        <v>56</v>
      </c>
      <c r="M39" s="267">
        <f t="shared" si="19"/>
        <v>56</v>
      </c>
    </row>
    <row r="40" spans="1:13">
      <c r="A40" s="256"/>
      <c r="B40" s="257"/>
      <c r="C40" s="257"/>
      <c r="D40" s="257"/>
      <c r="E40" s="285" t="s">
        <v>193</v>
      </c>
      <c r="F40" s="258"/>
      <c r="G40" s="264">
        <f t="shared" si="16"/>
        <v>34</v>
      </c>
      <c r="H40" s="265">
        <f t="shared" ref="H40:M40" si="20">+H27+H30</f>
        <v>390</v>
      </c>
      <c r="I40" s="266">
        <f t="shared" si="20"/>
        <v>390</v>
      </c>
      <c r="J40" s="265">
        <f t="shared" si="20"/>
        <v>0</v>
      </c>
      <c r="K40" s="266">
        <f t="shared" si="20"/>
        <v>0</v>
      </c>
      <c r="L40" s="265">
        <f t="shared" si="20"/>
        <v>390</v>
      </c>
      <c r="M40" s="267">
        <f t="shared" si="20"/>
        <v>390</v>
      </c>
    </row>
    <row r="41" spans="1:13">
      <c r="A41" s="256"/>
      <c r="B41" s="257"/>
      <c r="C41" s="257"/>
      <c r="D41" s="284"/>
      <c r="E41" s="257" t="s">
        <v>137</v>
      </c>
      <c r="F41" s="258"/>
      <c r="G41" s="264">
        <f t="shared" si="16"/>
        <v>35</v>
      </c>
      <c r="H41" s="265">
        <f t="shared" ref="H41:M41" si="21">+H33</f>
        <v>761.84</v>
      </c>
      <c r="I41" s="266">
        <f t="shared" si="21"/>
        <v>761.84</v>
      </c>
      <c r="J41" s="265">
        <f t="shared" si="21"/>
        <v>0</v>
      </c>
      <c r="K41" s="266">
        <f t="shared" si="21"/>
        <v>0</v>
      </c>
      <c r="L41" s="265">
        <f t="shared" si="21"/>
        <v>761.84</v>
      </c>
      <c r="M41" s="267">
        <f t="shared" si="21"/>
        <v>761.84</v>
      </c>
    </row>
    <row r="42" spans="1:13">
      <c r="A42" s="312"/>
      <c r="B42" s="313"/>
      <c r="C42" s="331"/>
      <c r="D42" s="313" t="s">
        <v>138</v>
      </c>
      <c r="E42" s="313"/>
      <c r="F42" s="314"/>
      <c r="G42" s="315">
        <f t="shared" si="16"/>
        <v>36</v>
      </c>
      <c r="H42" s="316">
        <f t="shared" ref="H42:M42" si="22">+H43+H44+H45+H46</f>
        <v>97067.199999999997</v>
      </c>
      <c r="I42" s="317">
        <f t="shared" si="22"/>
        <v>97067.199999999997</v>
      </c>
      <c r="J42" s="316">
        <f t="shared" si="22"/>
        <v>0</v>
      </c>
      <c r="K42" s="317">
        <f t="shared" si="22"/>
        <v>0</v>
      </c>
      <c r="L42" s="316">
        <f t="shared" si="22"/>
        <v>97067.199999999997</v>
      </c>
      <c r="M42" s="318">
        <f t="shared" si="22"/>
        <v>97067.199999999997</v>
      </c>
    </row>
    <row r="43" spans="1:13">
      <c r="A43" s="256"/>
      <c r="B43" s="257"/>
      <c r="C43" s="285"/>
      <c r="D43" s="284" t="s">
        <v>12</v>
      </c>
      <c r="E43" s="285" t="s">
        <v>139</v>
      </c>
      <c r="F43" s="258"/>
      <c r="G43" s="264">
        <f t="shared" si="16"/>
        <v>37</v>
      </c>
      <c r="H43" s="265">
        <f t="shared" ref="H43:M43" si="23">+H11+H17</f>
        <v>69807.199999999997</v>
      </c>
      <c r="I43" s="266">
        <f t="shared" si="23"/>
        <v>69807.199999999997</v>
      </c>
      <c r="J43" s="265">
        <f t="shared" si="23"/>
        <v>0</v>
      </c>
      <c r="K43" s="266">
        <f t="shared" si="23"/>
        <v>0</v>
      </c>
      <c r="L43" s="265">
        <f t="shared" si="23"/>
        <v>69807.199999999997</v>
      </c>
      <c r="M43" s="267">
        <f t="shared" si="23"/>
        <v>69807.199999999997</v>
      </c>
    </row>
    <row r="44" spans="1:13">
      <c r="A44" s="256"/>
      <c r="B44" s="257"/>
      <c r="C44" s="285"/>
      <c r="D44" s="257"/>
      <c r="E44" s="285" t="s">
        <v>140</v>
      </c>
      <c r="F44" s="258"/>
      <c r="G44" s="264">
        <f t="shared" si="16"/>
        <v>38</v>
      </c>
      <c r="H44" s="265">
        <f t="shared" ref="H44:M44" si="24">+H21+H24</f>
        <v>27260</v>
      </c>
      <c r="I44" s="266">
        <f t="shared" si="24"/>
        <v>27260</v>
      </c>
      <c r="J44" s="265">
        <f t="shared" si="24"/>
        <v>0</v>
      </c>
      <c r="K44" s="266">
        <f t="shared" si="24"/>
        <v>0</v>
      </c>
      <c r="L44" s="265">
        <f t="shared" si="24"/>
        <v>27260</v>
      </c>
      <c r="M44" s="267">
        <f t="shared" si="24"/>
        <v>27260</v>
      </c>
    </row>
    <row r="45" spans="1:13">
      <c r="A45" s="256"/>
      <c r="B45" s="257"/>
      <c r="C45" s="257"/>
      <c r="D45" s="257"/>
      <c r="E45" s="285" t="s">
        <v>194</v>
      </c>
      <c r="F45" s="258"/>
      <c r="G45" s="264">
        <f t="shared" si="16"/>
        <v>39</v>
      </c>
      <c r="H45" s="265">
        <f t="shared" ref="H45:M45" si="25">+H28+H31</f>
        <v>0</v>
      </c>
      <c r="I45" s="266">
        <f t="shared" si="25"/>
        <v>0</v>
      </c>
      <c r="J45" s="265">
        <f t="shared" si="25"/>
        <v>0</v>
      </c>
      <c r="K45" s="266">
        <f t="shared" si="25"/>
        <v>0</v>
      </c>
      <c r="L45" s="265">
        <f t="shared" si="25"/>
        <v>0</v>
      </c>
      <c r="M45" s="267">
        <f t="shared" si="25"/>
        <v>0</v>
      </c>
    </row>
    <row r="46" spans="1:13">
      <c r="A46" s="256"/>
      <c r="B46" s="257"/>
      <c r="C46" s="257"/>
      <c r="D46" s="284"/>
      <c r="E46" s="257" t="s">
        <v>142</v>
      </c>
      <c r="F46" s="258"/>
      <c r="G46" s="264">
        <f t="shared" si="16"/>
        <v>40</v>
      </c>
      <c r="H46" s="265">
        <f t="shared" ref="H46:M46" si="26">+H34</f>
        <v>0</v>
      </c>
      <c r="I46" s="266">
        <f t="shared" si="26"/>
        <v>0</v>
      </c>
      <c r="J46" s="265">
        <f t="shared" si="26"/>
        <v>0</v>
      </c>
      <c r="K46" s="266">
        <f t="shared" si="26"/>
        <v>0</v>
      </c>
      <c r="L46" s="265">
        <f t="shared" si="26"/>
        <v>0</v>
      </c>
      <c r="M46" s="267">
        <f t="shared" si="26"/>
        <v>0</v>
      </c>
    </row>
    <row r="47" spans="1:13">
      <c r="A47" s="674" t="s">
        <v>143</v>
      </c>
      <c r="B47" s="675"/>
      <c r="C47" s="675"/>
      <c r="D47" s="675"/>
      <c r="E47" s="675"/>
      <c r="F47" s="676"/>
      <c r="G47" s="332">
        <f t="shared" si="16"/>
        <v>41</v>
      </c>
      <c r="H47" s="333">
        <f t="shared" ref="H47:M47" si="27">+H48+H52</f>
        <v>393698.57</v>
      </c>
      <c r="I47" s="334">
        <f t="shared" si="27"/>
        <v>390517.25</v>
      </c>
      <c r="J47" s="333">
        <f t="shared" si="27"/>
        <v>181710.76</v>
      </c>
      <c r="K47" s="334">
        <f t="shared" si="27"/>
        <v>153434.70000000001</v>
      </c>
      <c r="L47" s="333">
        <f t="shared" si="27"/>
        <v>575409.32999999996</v>
      </c>
      <c r="M47" s="335">
        <f t="shared" si="27"/>
        <v>543951.94999999995</v>
      </c>
    </row>
    <row r="48" spans="1:13">
      <c r="A48" s="312"/>
      <c r="B48" s="313"/>
      <c r="C48" s="330" t="s">
        <v>12</v>
      </c>
      <c r="D48" s="313" t="s">
        <v>144</v>
      </c>
      <c r="E48" s="313"/>
      <c r="F48" s="314"/>
      <c r="G48" s="315">
        <f t="shared" si="16"/>
        <v>42</v>
      </c>
      <c r="H48" s="316">
        <f t="shared" ref="H48:M48" si="28">+H49+H50+H51</f>
        <v>296631.37</v>
      </c>
      <c r="I48" s="317">
        <f t="shared" si="28"/>
        <v>293450.05</v>
      </c>
      <c r="J48" s="316">
        <f t="shared" si="28"/>
        <v>181710.76</v>
      </c>
      <c r="K48" s="317">
        <f t="shared" si="28"/>
        <v>153434.70000000001</v>
      </c>
      <c r="L48" s="316">
        <f t="shared" si="28"/>
        <v>478342.13</v>
      </c>
      <c r="M48" s="318">
        <f t="shared" si="28"/>
        <v>446884.75</v>
      </c>
    </row>
    <row r="49" spans="1:13">
      <c r="A49" s="256"/>
      <c r="B49" s="257"/>
      <c r="C49" s="257"/>
      <c r="D49" s="284" t="s">
        <v>12</v>
      </c>
      <c r="E49" s="257" t="s">
        <v>145</v>
      </c>
      <c r="F49" s="258"/>
      <c r="G49" s="264">
        <f t="shared" si="16"/>
        <v>43</v>
      </c>
      <c r="H49" s="265">
        <f t="shared" ref="H49:M49" si="29">+H10+H20+H27</f>
        <v>0</v>
      </c>
      <c r="I49" s="266">
        <f t="shared" si="29"/>
        <v>0</v>
      </c>
      <c r="J49" s="265">
        <f t="shared" si="29"/>
        <v>0</v>
      </c>
      <c r="K49" s="266">
        <f t="shared" si="29"/>
        <v>0</v>
      </c>
      <c r="L49" s="265">
        <f t="shared" si="29"/>
        <v>0</v>
      </c>
      <c r="M49" s="267">
        <f t="shared" si="29"/>
        <v>0</v>
      </c>
    </row>
    <row r="50" spans="1:13">
      <c r="A50" s="256"/>
      <c r="B50" s="257"/>
      <c r="C50" s="257"/>
      <c r="D50" s="257"/>
      <c r="E50" s="257" t="s">
        <v>146</v>
      </c>
      <c r="F50" s="258"/>
      <c r="G50" s="264">
        <f t="shared" si="16"/>
        <v>44</v>
      </c>
      <c r="H50" s="265">
        <f t="shared" ref="H50:M50" si="30">+H13+H23+H30</f>
        <v>295869.52999999997</v>
      </c>
      <c r="I50" s="266">
        <f t="shared" si="30"/>
        <v>292688.20999999996</v>
      </c>
      <c r="J50" s="265">
        <f t="shared" si="30"/>
        <v>181710.76</v>
      </c>
      <c r="K50" s="266">
        <f t="shared" si="30"/>
        <v>153434.70000000001</v>
      </c>
      <c r="L50" s="265">
        <f t="shared" si="30"/>
        <v>477580.29</v>
      </c>
      <c r="M50" s="267">
        <f t="shared" si="30"/>
        <v>446122.91</v>
      </c>
    </row>
    <row r="51" spans="1:13">
      <c r="A51" s="256"/>
      <c r="B51" s="257"/>
      <c r="C51" s="257"/>
      <c r="D51" s="284"/>
      <c r="E51" s="257" t="s">
        <v>147</v>
      </c>
      <c r="F51" s="258"/>
      <c r="G51" s="264">
        <f t="shared" si="16"/>
        <v>45</v>
      </c>
      <c r="H51" s="265">
        <f t="shared" ref="H51:M51" si="31">+H33</f>
        <v>761.84</v>
      </c>
      <c r="I51" s="266">
        <f t="shared" si="31"/>
        <v>761.84</v>
      </c>
      <c r="J51" s="265">
        <f t="shared" si="31"/>
        <v>0</v>
      </c>
      <c r="K51" s="266">
        <f t="shared" si="31"/>
        <v>0</v>
      </c>
      <c r="L51" s="265">
        <f t="shared" si="31"/>
        <v>761.84</v>
      </c>
      <c r="M51" s="267">
        <f t="shared" si="31"/>
        <v>761.84</v>
      </c>
    </row>
    <row r="52" spans="1:13">
      <c r="A52" s="312"/>
      <c r="B52" s="313"/>
      <c r="C52" s="331"/>
      <c r="D52" s="313" t="s">
        <v>148</v>
      </c>
      <c r="E52" s="313"/>
      <c r="F52" s="314"/>
      <c r="G52" s="315">
        <f t="shared" si="16"/>
        <v>46</v>
      </c>
      <c r="H52" s="316">
        <f t="shared" ref="H52:M52" si="32">+H53+H54+H55</f>
        <v>97067.199999999997</v>
      </c>
      <c r="I52" s="317">
        <f t="shared" si="32"/>
        <v>97067.199999999997</v>
      </c>
      <c r="J52" s="316">
        <f t="shared" si="32"/>
        <v>0</v>
      </c>
      <c r="K52" s="317">
        <f t="shared" si="32"/>
        <v>0</v>
      </c>
      <c r="L52" s="316">
        <f t="shared" si="32"/>
        <v>97067.199999999997</v>
      </c>
      <c r="M52" s="318">
        <f t="shared" si="32"/>
        <v>97067.199999999997</v>
      </c>
    </row>
    <row r="53" spans="1:13">
      <c r="A53" s="256"/>
      <c r="B53" s="257"/>
      <c r="C53" s="285"/>
      <c r="D53" s="284" t="s">
        <v>12</v>
      </c>
      <c r="E53" s="257" t="s">
        <v>149</v>
      </c>
      <c r="F53" s="258"/>
      <c r="G53" s="259">
        <f t="shared" si="16"/>
        <v>47</v>
      </c>
      <c r="H53" s="265">
        <f t="shared" ref="H53:M53" si="33">+H11+H21+H28</f>
        <v>0</v>
      </c>
      <c r="I53" s="266">
        <f t="shared" si="33"/>
        <v>0</v>
      </c>
      <c r="J53" s="265">
        <f t="shared" si="33"/>
        <v>0</v>
      </c>
      <c r="K53" s="266">
        <f t="shared" si="33"/>
        <v>0</v>
      </c>
      <c r="L53" s="265">
        <f t="shared" si="33"/>
        <v>0</v>
      </c>
      <c r="M53" s="267">
        <f t="shared" si="33"/>
        <v>0</v>
      </c>
    </row>
    <row r="54" spans="1:13">
      <c r="A54" s="256"/>
      <c r="B54" s="257"/>
      <c r="C54" s="285"/>
      <c r="D54" s="257"/>
      <c r="E54" s="257" t="s">
        <v>150</v>
      </c>
      <c r="F54" s="258"/>
      <c r="G54" s="259">
        <f t="shared" si="16"/>
        <v>48</v>
      </c>
      <c r="H54" s="265">
        <f t="shared" ref="H54:M54" si="34">+H17+H24+H31</f>
        <v>97067.199999999997</v>
      </c>
      <c r="I54" s="266">
        <f t="shared" si="34"/>
        <v>97067.199999999997</v>
      </c>
      <c r="J54" s="265">
        <f t="shared" si="34"/>
        <v>0</v>
      </c>
      <c r="K54" s="266">
        <f t="shared" si="34"/>
        <v>0</v>
      </c>
      <c r="L54" s="265">
        <f t="shared" si="34"/>
        <v>97067.199999999997</v>
      </c>
      <c r="M54" s="267">
        <f t="shared" si="34"/>
        <v>97067.199999999997</v>
      </c>
    </row>
    <row r="55" spans="1:13" ht="15.75" thickBot="1">
      <c r="A55" s="290"/>
      <c r="B55" s="274"/>
      <c r="C55" s="274"/>
      <c r="D55" s="274"/>
      <c r="E55" s="274" t="s">
        <v>151</v>
      </c>
      <c r="F55" s="291"/>
      <c r="G55" s="292">
        <f t="shared" si="16"/>
        <v>49</v>
      </c>
      <c r="H55" s="278">
        <f t="shared" ref="H55:M55" si="35">+H34</f>
        <v>0</v>
      </c>
      <c r="I55" s="279">
        <f t="shared" si="35"/>
        <v>0</v>
      </c>
      <c r="J55" s="278">
        <f t="shared" si="35"/>
        <v>0</v>
      </c>
      <c r="K55" s="279">
        <f t="shared" si="35"/>
        <v>0</v>
      </c>
      <c r="L55" s="278">
        <f t="shared" si="35"/>
        <v>0</v>
      </c>
      <c r="M55" s="280">
        <f t="shared" si="35"/>
        <v>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M55"/>
  <sheetViews>
    <sheetView zoomScale="85" zoomScaleNormal="85" workbookViewId="0"/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43.5703125" customWidth="1"/>
    <col min="7" max="7" width="5.28515625" customWidth="1"/>
    <col min="8" max="13" width="11.5703125" customWidth="1"/>
  </cols>
  <sheetData>
    <row r="1" spans="1:13" ht="15.75">
      <c r="A1" s="229" t="s">
        <v>54</v>
      </c>
      <c r="B1" s="56"/>
      <c r="C1" s="56"/>
      <c r="D1" s="56"/>
      <c r="E1" s="56"/>
      <c r="F1" s="230"/>
      <c r="G1" s="231"/>
      <c r="H1" s="56"/>
      <c r="I1" s="56"/>
      <c r="J1" s="56"/>
      <c r="K1" s="56"/>
      <c r="L1" s="56"/>
      <c r="M1" s="336"/>
    </row>
    <row r="2" spans="1:13" ht="16.5" thickBot="1">
      <c r="A2" s="229"/>
      <c r="B2" s="56"/>
      <c r="C2" s="56"/>
      <c r="D2" s="56"/>
      <c r="E2" s="56"/>
      <c r="F2" s="230"/>
      <c r="G2" s="231"/>
      <c r="H2" s="56"/>
      <c r="I2" s="56"/>
      <c r="J2" s="56"/>
      <c r="K2" s="56"/>
      <c r="L2" s="56"/>
      <c r="M2" s="56"/>
    </row>
    <row r="3" spans="1:13">
      <c r="A3" s="652" t="s">
        <v>7</v>
      </c>
      <c r="B3" s="653"/>
      <c r="C3" s="653"/>
      <c r="D3" s="653"/>
      <c r="E3" s="653"/>
      <c r="F3" s="654"/>
      <c r="G3" s="661" t="s">
        <v>0</v>
      </c>
      <c r="H3" s="642" t="s">
        <v>8</v>
      </c>
      <c r="I3" s="664"/>
      <c r="J3" s="642" t="s">
        <v>9</v>
      </c>
      <c r="K3" s="664"/>
      <c r="L3" s="642" t="s">
        <v>10</v>
      </c>
      <c r="M3" s="643"/>
    </row>
    <row r="4" spans="1:13">
      <c r="A4" s="655"/>
      <c r="B4" s="656"/>
      <c r="C4" s="656"/>
      <c r="D4" s="656"/>
      <c r="E4" s="656"/>
      <c r="F4" s="657"/>
      <c r="G4" s="662"/>
      <c r="H4" s="232" t="s">
        <v>11</v>
      </c>
      <c r="I4" s="233" t="s">
        <v>1</v>
      </c>
      <c r="J4" s="232" t="s">
        <v>6</v>
      </c>
      <c r="K4" s="233" t="s">
        <v>1</v>
      </c>
      <c r="L4" s="232" t="s">
        <v>6</v>
      </c>
      <c r="M4" s="234" t="s">
        <v>1</v>
      </c>
    </row>
    <row r="5" spans="1:13" ht="15.75" thickBot="1">
      <c r="A5" s="658"/>
      <c r="B5" s="659"/>
      <c r="C5" s="659"/>
      <c r="D5" s="659"/>
      <c r="E5" s="659"/>
      <c r="F5" s="660"/>
      <c r="G5" s="663"/>
      <c r="H5" s="235">
        <v>1</v>
      </c>
      <c r="I5" s="236">
        <v>2</v>
      </c>
      <c r="J5" s="235">
        <v>3</v>
      </c>
      <c r="K5" s="236">
        <v>4</v>
      </c>
      <c r="L5" s="235">
        <v>5</v>
      </c>
      <c r="M5" s="237">
        <v>6</v>
      </c>
    </row>
    <row r="6" spans="1:13">
      <c r="A6" s="644" t="s">
        <v>122</v>
      </c>
      <c r="B6" s="645"/>
      <c r="C6" s="645"/>
      <c r="D6" s="645"/>
      <c r="E6" s="645"/>
      <c r="F6" s="646"/>
      <c r="G6" s="238">
        <v>1</v>
      </c>
      <c r="H6" s="337">
        <f t="shared" ref="H6:M6" si="0">+H7+H32</f>
        <v>766460</v>
      </c>
      <c r="I6" s="338">
        <f t="shared" si="0"/>
        <v>763759</v>
      </c>
      <c r="J6" s="337">
        <f t="shared" si="0"/>
        <v>103379</v>
      </c>
      <c r="K6" s="338">
        <f t="shared" si="0"/>
        <v>103370</v>
      </c>
      <c r="L6" s="337">
        <f t="shared" si="0"/>
        <v>869839</v>
      </c>
      <c r="M6" s="339">
        <f t="shared" si="0"/>
        <v>867129</v>
      </c>
    </row>
    <row r="7" spans="1:13">
      <c r="A7" s="242"/>
      <c r="B7" s="647" t="s">
        <v>20</v>
      </c>
      <c r="C7" s="647"/>
      <c r="D7" s="647"/>
      <c r="E7" s="647"/>
      <c r="F7" s="648"/>
      <c r="G7" s="243">
        <f>G6+1</f>
        <v>2</v>
      </c>
      <c r="H7" s="340">
        <f t="shared" ref="H7:M7" si="1">+H8+H18+H25</f>
        <v>743714</v>
      </c>
      <c r="I7" s="341">
        <f t="shared" si="1"/>
        <v>741379</v>
      </c>
      <c r="J7" s="340">
        <f t="shared" si="1"/>
        <v>103379</v>
      </c>
      <c r="K7" s="341">
        <f t="shared" si="1"/>
        <v>103370</v>
      </c>
      <c r="L7" s="340">
        <f t="shared" si="1"/>
        <v>847093</v>
      </c>
      <c r="M7" s="342">
        <f t="shared" si="1"/>
        <v>844749</v>
      </c>
    </row>
    <row r="8" spans="1:13">
      <c r="A8" s="247"/>
      <c r="B8" s="248"/>
      <c r="C8" s="249" t="s">
        <v>12</v>
      </c>
      <c r="D8" s="250" t="s">
        <v>123</v>
      </c>
      <c r="E8" s="248"/>
      <c r="F8" s="251"/>
      <c r="G8" s="252">
        <f t="shared" ref="G8:G34" si="2">G7+1</f>
        <v>3</v>
      </c>
      <c r="H8" s="343">
        <f t="shared" ref="H8:M8" si="3">+H9+H12</f>
        <v>696214</v>
      </c>
      <c r="I8" s="344">
        <f t="shared" si="3"/>
        <v>695532</v>
      </c>
      <c r="J8" s="343">
        <f t="shared" si="3"/>
        <v>96147</v>
      </c>
      <c r="K8" s="344">
        <f t="shared" si="3"/>
        <v>96138</v>
      </c>
      <c r="L8" s="343">
        <f t="shared" si="3"/>
        <v>792361</v>
      </c>
      <c r="M8" s="345">
        <f t="shared" si="3"/>
        <v>791670</v>
      </c>
    </row>
    <row r="9" spans="1:13">
      <c r="A9" s="256"/>
      <c r="B9" s="257"/>
      <c r="C9" s="257"/>
      <c r="D9" s="257" t="s">
        <v>2</v>
      </c>
      <c r="E9" s="257" t="s">
        <v>124</v>
      </c>
      <c r="F9" s="258"/>
      <c r="G9" s="259">
        <f t="shared" si="2"/>
        <v>4</v>
      </c>
      <c r="H9" s="346">
        <f t="shared" ref="H9:M9" si="4">+H10+H11</f>
        <v>21993</v>
      </c>
      <c r="I9" s="347">
        <f t="shared" si="4"/>
        <v>21993</v>
      </c>
      <c r="J9" s="346">
        <f t="shared" si="4"/>
        <v>1988</v>
      </c>
      <c r="K9" s="347">
        <f t="shared" si="4"/>
        <v>1988</v>
      </c>
      <c r="L9" s="346">
        <f t="shared" si="4"/>
        <v>23981</v>
      </c>
      <c r="M9" s="348">
        <f t="shared" si="4"/>
        <v>23981</v>
      </c>
    </row>
    <row r="10" spans="1:13">
      <c r="A10" s="263"/>
      <c r="B10" s="257"/>
      <c r="C10" s="257"/>
      <c r="D10" s="257"/>
      <c r="E10" s="257" t="s">
        <v>12</v>
      </c>
      <c r="F10" s="257" t="s">
        <v>14</v>
      </c>
      <c r="G10" s="264">
        <f t="shared" si="2"/>
        <v>5</v>
      </c>
      <c r="H10" s="349">
        <f>'[5]5.d'!G8+'[5]5.d'!G9+'[5]5.d'!G10</f>
        <v>21940</v>
      </c>
      <c r="I10" s="350">
        <f>'[5]5.d'!H8+'[5]5.d'!H9++'[5]5.d'!H10</f>
        <v>21940</v>
      </c>
      <c r="J10" s="349">
        <f>'[5]5.d'!I8+'[5]5.d'!I9+'[5]5.d'!I10</f>
        <v>1988</v>
      </c>
      <c r="K10" s="350">
        <f>'[5]5.d'!J8+'[5]5.d'!J9++'[5]5.d'!J10</f>
        <v>1988</v>
      </c>
      <c r="L10" s="349">
        <f>+H10+J10</f>
        <v>23928</v>
      </c>
      <c r="M10" s="351">
        <f>+I10+K10</f>
        <v>23928</v>
      </c>
    </row>
    <row r="11" spans="1:13">
      <c r="A11" s="263"/>
      <c r="B11" s="257"/>
      <c r="C11" s="257"/>
      <c r="D11" s="257"/>
      <c r="E11" s="56"/>
      <c r="F11" s="257" t="s">
        <v>15</v>
      </c>
      <c r="G11" s="264">
        <f t="shared" si="2"/>
        <v>6</v>
      </c>
      <c r="H11" s="349">
        <f>'[5]5.d'!G13+'[5]5.d'!G15+'[5]5.d'!G17</f>
        <v>53</v>
      </c>
      <c r="I11" s="350">
        <f>'[5]5.d'!H13+'[5]5.d'!H15+'[5]5.d'!H17</f>
        <v>53</v>
      </c>
      <c r="J11" s="349">
        <f>'[5]5.d'!I13+'[5]5.d'!I15+'[5]5.d'!I17</f>
        <v>0</v>
      </c>
      <c r="K11" s="350">
        <f>'[5]5.d'!J13+'[5]5.d'!J15+'[5]5.d'!J17</f>
        <v>0</v>
      </c>
      <c r="L11" s="349">
        <f>+H11+J11</f>
        <v>53</v>
      </c>
      <c r="M11" s="351">
        <f>+I11+K11</f>
        <v>53</v>
      </c>
    </row>
    <row r="12" spans="1:13">
      <c r="A12" s="256"/>
      <c r="B12" s="257"/>
      <c r="C12" s="257"/>
      <c r="D12" s="257"/>
      <c r="E12" s="257" t="s">
        <v>125</v>
      </c>
      <c r="F12" s="258"/>
      <c r="G12" s="259">
        <f>G11+1</f>
        <v>7</v>
      </c>
      <c r="H12" s="346">
        <f t="shared" ref="H12:M12" si="5">+H13+H17</f>
        <v>674221</v>
      </c>
      <c r="I12" s="347">
        <f t="shared" si="5"/>
        <v>673539</v>
      </c>
      <c r="J12" s="346">
        <f t="shared" si="5"/>
        <v>94159</v>
      </c>
      <c r="K12" s="347">
        <f t="shared" si="5"/>
        <v>94150</v>
      </c>
      <c r="L12" s="346">
        <f t="shared" si="5"/>
        <v>768380</v>
      </c>
      <c r="M12" s="348">
        <f t="shared" si="5"/>
        <v>767689</v>
      </c>
    </row>
    <row r="13" spans="1:13">
      <c r="A13" s="268"/>
      <c r="B13" s="257"/>
      <c r="C13" s="257"/>
      <c r="D13" s="257"/>
      <c r="E13" s="257" t="s">
        <v>12</v>
      </c>
      <c r="F13" s="257" t="s">
        <v>126</v>
      </c>
      <c r="G13" s="259">
        <f t="shared" si="2"/>
        <v>8</v>
      </c>
      <c r="H13" s="349">
        <f t="shared" ref="H13:M13" si="6">+H14+H15+H16</f>
        <v>547543</v>
      </c>
      <c r="I13" s="350">
        <f>+I14+I15+I16</f>
        <v>547393</v>
      </c>
      <c r="J13" s="349">
        <f t="shared" si="6"/>
        <v>94159</v>
      </c>
      <c r="K13" s="350">
        <f t="shared" si="6"/>
        <v>94150</v>
      </c>
      <c r="L13" s="349">
        <f t="shared" si="6"/>
        <v>641702</v>
      </c>
      <c r="M13" s="351">
        <f t="shared" si="6"/>
        <v>641543</v>
      </c>
    </row>
    <row r="14" spans="1:13">
      <c r="A14" s="268"/>
      <c r="B14" s="257"/>
      <c r="C14" s="257"/>
      <c r="D14" s="257"/>
      <c r="E14" s="56"/>
      <c r="F14" s="257" t="s">
        <v>17</v>
      </c>
      <c r="G14" s="259">
        <f t="shared" si="2"/>
        <v>9</v>
      </c>
      <c r="H14" s="349">
        <f>'[5]5.a'!D8</f>
        <v>538835</v>
      </c>
      <c r="I14" s="350">
        <f>'[5]5.a'!E8</f>
        <v>538835</v>
      </c>
      <c r="J14" s="349">
        <f>'[5]5.a'!F8</f>
        <v>6740</v>
      </c>
      <c r="K14" s="350">
        <f>'[5]5.a'!G8</f>
        <v>6740</v>
      </c>
      <c r="L14" s="349">
        <f t="shared" ref="L14:M17" si="7">+H14+J14</f>
        <v>545575</v>
      </c>
      <c r="M14" s="351">
        <f t="shared" si="7"/>
        <v>545575</v>
      </c>
    </row>
    <row r="15" spans="1:13">
      <c r="A15" s="269"/>
      <c r="B15" s="257"/>
      <c r="C15" s="257"/>
      <c r="D15" s="257"/>
      <c r="E15" s="257"/>
      <c r="F15" s="257" t="s">
        <v>16</v>
      </c>
      <c r="G15" s="259">
        <f t="shared" si="2"/>
        <v>10</v>
      </c>
      <c r="H15" s="349">
        <f>'[5]5.c'!D9</f>
        <v>4193</v>
      </c>
      <c r="I15" s="350">
        <f>'[5]5.c'!E9</f>
        <v>4193</v>
      </c>
      <c r="J15" s="349">
        <f>'[5]5.c'!F9</f>
        <v>86479</v>
      </c>
      <c r="K15" s="350">
        <f>'[5]5.c'!G9</f>
        <v>86479</v>
      </c>
      <c r="L15" s="349">
        <f t="shared" si="7"/>
        <v>90672</v>
      </c>
      <c r="M15" s="351">
        <f t="shared" si="7"/>
        <v>90672</v>
      </c>
    </row>
    <row r="16" spans="1:13">
      <c r="A16" s="268"/>
      <c r="B16" s="257"/>
      <c r="C16" s="257"/>
      <c r="D16" s="257"/>
      <c r="E16" s="56"/>
      <c r="F16" s="257" t="s">
        <v>18</v>
      </c>
      <c r="G16" s="259">
        <f t="shared" si="2"/>
        <v>11</v>
      </c>
      <c r="H16" s="349">
        <f>'[5]5.a'!D18</f>
        <v>4515</v>
      </c>
      <c r="I16" s="350">
        <f>'[5]5.a'!E18</f>
        <v>4365</v>
      </c>
      <c r="J16" s="349">
        <f>'[5]5.a'!F18</f>
        <v>940</v>
      </c>
      <c r="K16" s="350">
        <f>'[5]5.a'!G18</f>
        <v>931</v>
      </c>
      <c r="L16" s="349">
        <f t="shared" si="7"/>
        <v>5455</v>
      </c>
      <c r="M16" s="351">
        <f t="shared" si="7"/>
        <v>5296</v>
      </c>
    </row>
    <row r="17" spans="1:13">
      <c r="A17" s="270"/>
      <c r="B17" s="257"/>
      <c r="C17" s="257"/>
      <c r="D17" s="257"/>
      <c r="E17" s="257"/>
      <c r="F17" s="257" t="s">
        <v>15</v>
      </c>
      <c r="G17" s="259">
        <f t="shared" si="2"/>
        <v>12</v>
      </c>
      <c r="H17" s="349">
        <f>'[5]5.b'!C7</f>
        <v>126678</v>
      </c>
      <c r="I17" s="350">
        <f>'[5]5.b'!D7</f>
        <v>126146</v>
      </c>
      <c r="J17" s="349">
        <f>'[5]5.b'!E7</f>
        <v>0</v>
      </c>
      <c r="K17" s="350">
        <f>'[5]5.b'!F7</f>
        <v>0</v>
      </c>
      <c r="L17" s="349">
        <f t="shared" si="7"/>
        <v>126678</v>
      </c>
      <c r="M17" s="351">
        <f t="shared" si="7"/>
        <v>126146</v>
      </c>
    </row>
    <row r="18" spans="1:13">
      <c r="A18" s="247"/>
      <c r="B18" s="248"/>
      <c r="C18" s="249"/>
      <c r="D18" s="250" t="s">
        <v>127</v>
      </c>
      <c r="E18" s="248"/>
      <c r="F18" s="251"/>
      <c r="G18" s="252">
        <f t="shared" si="2"/>
        <v>13</v>
      </c>
      <c r="H18" s="343">
        <f t="shared" ref="H18:M18" si="8">+H19+H22</f>
        <v>38430</v>
      </c>
      <c r="I18" s="344">
        <f t="shared" si="8"/>
        <v>37040</v>
      </c>
      <c r="J18" s="343">
        <f t="shared" si="8"/>
        <v>0</v>
      </c>
      <c r="K18" s="344">
        <f t="shared" si="8"/>
        <v>0</v>
      </c>
      <c r="L18" s="343">
        <f t="shared" si="8"/>
        <v>38430</v>
      </c>
      <c r="M18" s="345">
        <f t="shared" si="8"/>
        <v>37040</v>
      </c>
    </row>
    <row r="19" spans="1:13">
      <c r="A19" s="256"/>
      <c r="B19" s="257"/>
      <c r="C19" s="257"/>
      <c r="D19" s="257" t="s">
        <v>2</v>
      </c>
      <c r="E19" s="257" t="s">
        <v>128</v>
      </c>
      <c r="F19" s="258"/>
      <c r="G19" s="259">
        <f t="shared" si="2"/>
        <v>14</v>
      </c>
      <c r="H19" s="346">
        <f t="shared" ref="H19:M19" si="9">+H20+H21</f>
        <v>1163</v>
      </c>
      <c r="I19" s="347">
        <f t="shared" si="9"/>
        <v>1163</v>
      </c>
      <c r="J19" s="346">
        <f t="shared" si="9"/>
        <v>0</v>
      </c>
      <c r="K19" s="347">
        <f t="shared" si="9"/>
        <v>0</v>
      </c>
      <c r="L19" s="346">
        <f t="shared" si="9"/>
        <v>1163</v>
      </c>
      <c r="M19" s="348">
        <f t="shared" si="9"/>
        <v>1163</v>
      </c>
    </row>
    <row r="20" spans="1:13">
      <c r="A20" s="263"/>
      <c r="B20" s="257"/>
      <c r="C20" s="257"/>
      <c r="D20" s="257"/>
      <c r="E20" s="257" t="s">
        <v>12</v>
      </c>
      <c r="F20" s="257" t="s">
        <v>14</v>
      </c>
      <c r="G20" s="259">
        <f t="shared" si="2"/>
        <v>15</v>
      </c>
      <c r="H20" s="349">
        <f>'[5]5.d'!G18</f>
        <v>1163</v>
      </c>
      <c r="I20" s="350">
        <f>'[5]5.d'!H18</f>
        <v>1163</v>
      </c>
      <c r="J20" s="349">
        <f>'[5]5.d'!I18</f>
        <v>0</v>
      </c>
      <c r="K20" s="350">
        <f>'[5]5.d'!J18</f>
        <v>0</v>
      </c>
      <c r="L20" s="349">
        <f>+H20+J20</f>
        <v>1163</v>
      </c>
      <c r="M20" s="351">
        <f>+I20+K20</f>
        <v>1163</v>
      </c>
    </row>
    <row r="21" spans="1:13">
      <c r="A21" s="263"/>
      <c r="B21" s="257"/>
      <c r="C21" s="257"/>
      <c r="D21" s="257"/>
      <c r="E21" s="56"/>
      <c r="F21" s="257" t="s">
        <v>15</v>
      </c>
      <c r="G21" s="259">
        <f t="shared" si="2"/>
        <v>16</v>
      </c>
      <c r="H21" s="349">
        <v>0</v>
      </c>
      <c r="I21" s="350">
        <v>0</v>
      </c>
      <c r="J21" s="349">
        <v>0</v>
      </c>
      <c r="K21" s="350">
        <v>0</v>
      </c>
      <c r="L21" s="349">
        <f>+H21+J21</f>
        <v>0</v>
      </c>
      <c r="M21" s="351">
        <f>+I21+K21</f>
        <v>0</v>
      </c>
    </row>
    <row r="22" spans="1:13">
      <c r="A22" s="256"/>
      <c r="B22" s="257"/>
      <c r="C22" s="257"/>
      <c r="D22" s="257"/>
      <c r="E22" s="257" t="s">
        <v>129</v>
      </c>
      <c r="F22" s="258"/>
      <c r="G22" s="259">
        <f>G21+1</f>
        <v>17</v>
      </c>
      <c r="H22" s="346">
        <f t="shared" ref="H22:M22" si="10">+H23+H24</f>
        <v>37267</v>
      </c>
      <c r="I22" s="347">
        <f t="shared" si="10"/>
        <v>35877</v>
      </c>
      <c r="J22" s="346">
        <f t="shared" si="10"/>
        <v>0</v>
      </c>
      <c r="K22" s="347">
        <f t="shared" si="10"/>
        <v>0</v>
      </c>
      <c r="L22" s="346">
        <f t="shared" si="10"/>
        <v>37267</v>
      </c>
      <c r="M22" s="348">
        <f t="shared" si="10"/>
        <v>35877</v>
      </c>
    </row>
    <row r="23" spans="1:13">
      <c r="A23" s="268"/>
      <c r="B23" s="257"/>
      <c r="C23" s="257"/>
      <c r="D23" s="257"/>
      <c r="E23" s="257" t="s">
        <v>12</v>
      </c>
      <c r="F23" s="257" t="s">
        <v>14</v>
      </c>
      <c r="G23" s="259">
        <f t="shared" si="2"/>
        <v>18</v>
      </c>
      <c r="H23" s="349">
        <f>'[5]5.a'!D26</f>
        <v>4552</v>
      </c>
      <c r="I23" s="350">
        <f>'[5]5.a'!E26</f>
        <v>3685</v>
      </c>
      <c r="J23" s="349">
        <f>'[5]5.a'!F26</f>
        <v>0</v>
      </c>
      <c r="K23" s="350">
        <f>'[5]5.a'!G26</f>
        <v>0</v>
      </c>
      <c r="L23" s="349">
        <f>+H23+J23</f>
        <v>4552</v>
      </c>
      <c r="M23" s="351">
        <f>+I23+K23</f>
        <v>3685</v>
      </c>
    </row>
    <row r="24" spans="1:13">
      <c r="A24" s="270"/>
      <c r="B24" s="257"/>
      <c r="C24" s="257"/>
      <c r="D24" s="257"/>
      <c r="E24" s="56"/>
      <c r="F24" s="257" t="s">
        <v>15</v>
      </c>
      <c r="G24" s="259">
        <f t="shared" si="2"/>
        <v>19</v>
      </c>
      <c r="H24" s="349">
        <f>'[5]5.b'!C21</f>
        <v>32715</v>
      </c>
      <c r="I24" s="350">
        <f>'[5]5.b'!D21</f>
        <v>32192</v>
      </c>
      <c r="J24" s="349">
        <f>'[5]5.b'!E21</f>
        <v>0</v>
      </c>
      <c r="K24" s="350">
        <f>'[5]5.b'!F21</f>
        <v>0</v>
      </c>
      <c r="L24" s="349">
        <f>+H24+J24</f>
        <v>32715</v>
      </c>
      <c r="M24" s="351">
        <f>+I24+K24</f>
        <v>32192</v>
      </c>
    </row>
    <row r="25" spans="1:13">
      <c r="A25" s="247"/>
      <c r="B25" s="248"/>
      <c r="C25" s="249"/>
      <c r="D25" s="250" t="s">
        <v>192</v>
      </c>
      <c r="E25" s="248"/>
      <c r="F25" s="251"/>
      <c r="G25" s="252">
        <f t="shared" si="2"/>
        <v>20</v>
      </c>
      <c r="H25" s="343">
        <f t="shared" ref="H25:M25" si="11">+H26+H29</f>
        <v>9070</v>
      </c>
      <c r="I25" s="344">
        <f t="shared" si="11"/>
        <v>8807</v>
      </c>
      <c r="J25" s="343">
        <f t="shared" si="11"/>
        <v>7232</v>
      </c>
      <c r="K25" s="344">
        <f t="shared" si="11"/>
        <v>7232</v>
      </c>
      <c r="L25" s="343">
        <f t="shared" si="11"/>
        <v>16302</v>
      </c>
      <c r="M25" s="345">
        <f t="shared" si="11"/>
        <v>16039</v>
      </c>
    </row>
    <row r="26" spans="1:13">
      <c r="A26" s="256"/>
      <c r="B26" s="257"/>
      <c r="C26" s="257"/>
      <c r="D26" s="257" t="s">
        <v>2</v>
      </c>
      <c r="E26" s="257" t="s">
        <v>131</v>
      </c>
      <c r="F26" s="258"/>
      <c r="G26" s="259">
        <f t="shared" si="2"/>
        <v>21</v>
      </c>
      <c r="H26" s="346">
        <f t="shared" ref="H26:M26" si="12">+H27+H28</f>
        <v>0</v>
      </c>
      <c r="I26" s="347">
        <f t="shared" si="12"/>
        <v>0</v>
      </c>
      <c r="J26" s="346">
        <f t="shared" si="12"/>
        <v>0</v>
      </c>
      <c r="K26" s="347">
        <f t="shared" si="12"/>
        <v>0</v>
      </c>
      <c r="L26" s="346">
        <f t="shared" si="12"/>
        <v>0</v>
      </c>
      <c r="M26" s="348">
        <f t="shared" si="12"/>
        <v>0</v>
      </c>
    </row>
    <row r="27" spans="1:13">
      <c r="A27" s="263"/>
      <c r="B27" s="257"/>
      <c r="C27" s="257"/>
      <c r="D27" s="257"/>
      <c r="E27" s="257" t="s">
        <v>12</v>
      </c>
      <c r="F27" s="257" t="s">
        <v>14</v>
      </c>
      <c r="G27" s="259">
        <f t="shared" si="2"/>
        <v>22</v>
      </c>
      <c r="H27" s="349">
        <f>'[5]5.d'!G22</f>
        <v>0</v>
      </c>
      <c r="I27" s="350">
        <f>'[5]5.d'!H22</f>
        <v>0</v>
      </c>
      <c r="J27" s="349">
        <f>'[5]5.d'!I22</f>
        <v>0</v>
      </c>
      <c r="K27" s="350">
        <f>'[5]5.d'!J22</f>
        <v>0</v>
      </c>
      <c r="L27" s="349">
        <f>+H27+J27</f>
        <v>0</v>
      </c>
      <c r="M27" s="351">
        <f>+I27+K27</f>
        <v>0</v>
      </c>
    </row>
    <row r="28" spans="1:13">
      <c r="A28" s="263"/>
      <c r="B28" s="257"/>
      <c r="C28" s="257"/>
      <c r="D28" s="257"/>
      <c r="E28" s="56"/>
      <c r="F28" s="257" t="s">
        <v>15</v>
      </c>
      <c r="G28" s="259">
        <f t="shared" si="2"/>
        <v>23</v>
      </c>
      <c r="H28" s="349">
        <v>0</v>
      </c>
      <c r="I28" s="350">
        <v>0</v>
      </c>
      <c r="J28" s="349">
        <v>0</v>
      </c>
      <c r="K28" s="350">
        <v>0</v>
      </c>
      <c r="L28" s="349">
        <f>+H28+J28</f>
        <v>0</v>
      </c>
      <c r="M28" s="351">
        <f>+I28+K28</f>
        <v>0</v>
      </c>
    </row>
    <row r="29" spans="1:13">
      <c r="A29" s="256"/>
      <c r="B29" s="257"/>
      <c r="C29" s="257"/>
      <c r="D29" s="257"/>
      <c r="E29" s="257" t="s">
        <v>132</v>
      </c>
      <c r="F29" s="258"/>
      <c r="G29" s="259">
        <f t="shared" si="2"/>
        <v>24</v>
      </c>
      <c r="H29" s="346">
        <f t="shared" ref="H29:M29" si="13">+H30+H31</f>
        <v>9070</v>
      </c>
      <c r="I29" s="347">
        <f t="shared" si="13"/>
        <v>8807</v>
      </c>
      <c r="J29" s="346">
        <f t="shared" si="13"/>
        <v>7232</v>
      </c>
      <c r="K29" s="347">
        <f t="shared" si="13"/>
        <v>7232</v>
      </c>
      <c r="L29" s="346">
        <f t="shared" si="13"/>
        <v>16302</v>
      </c>
      <c r="M29" s="348">
        <f t="shared" si="13"/>
        <v>16039</v>
      </c>
    </row>
    <row r="30" spans="1:13">
      <c r="A30" s="268"/>
      <c r="B30" s="257"/>
      <c r="C30" s="257"/>
      <c r="D30" s="257"/>
      <c r="E30" s="257" t="s">
        <v>12</v>
      </c>
      <c r="F30" s="257" t="s">
        <v>14</v>
      </c>
      <c r="G30" s="259">
        <f t="shared" si="2"/>
        <v>25</v>
      </c>
      <c r="H30" s="349">
        <f>'[5]5.a'!D33</f>
        <v>9070</v>
      </c>
      <c r="I30" s="350">
        <f>'[5]5.a'!E33</f>
        <v>8807</v>
      </c>
      <c r="J30" s="349">
        <f>'[5]5.a'!F33</f>
        <v>7232</v>
      </c>
      <c r="K30" s="350">
        <f>'[5]5.a'!G33</f>
        <v>7232</v>
      </c>
      <c r="L30" s="349">
        <f>+H30+J30</f>
        <v>16302</v>
      </c>
      <c r="M30" s="351">
        <f>+I30+K30</f>
        <v>16039</v>
      </c>
    </row>
    <row r="31" spans="1:13">
      <c r="A31" s="270"/>
      <c r="B31" s="257"/>
      <c r="C31" s="257"/>
      <c r="D31" s="257"/>
      <c r="E31" s="56"/>
      <c r="F31" s="257" t="s">
        <v>15</v>
      </c>
      <c r="G31" s="259">
        <f t="shared" si="2"/>
        <v>26</v>
      </c>
      <c r="H31" s="349">
        <f>'[5]5.b'!C34</f>
        <v>0</v>
      </c>
      <c r="I31" s="350">
        <f>'[5]5.b'!D34</f>
        <v>0</v>
      </c>
      <c r="J31" s="349">
        <f>'[5]5.b'!E34</f>
        <v>0</v>
      </c>
      <c r="K31" s="350">
        <f>'[5]5.b'!F34</f>
        <v>0</v>
      </c>
      <c r="L31" s="349">
        <f>+H31+J31</f>
        <v>0</v>
      </c>
      <c r="M31" s="351">
        <f>+I31+K31</f>
        <v>0</v>
      </c>
    </row>
    <row r="32" spans="1:13">
      <c r="A32" s="242"/>
      <c r="B32" s="647" t="s">
        <v>29</v>
      </c>
      <c r="C32" s="647"/>
      <c r="D32" s="647" t="s">
        <v>5</v>
      </c>
      <c r="E32" s="647" t="s">
        <v>13</v>
      </c>
      <c r="F32" s="648"/>
      <c r="G32" s="243">
        <f>G31+1</f>
        <v>27</v>
      </c>
      <c r="H32" s="340">
        <f t="shared" ref="H32:M32" si="14">+H33+H34</f>
        <v>22746</v>
      </c>
      <c r="I32" s="341">
        <f t="shared" si="14"/>
        <v>22380</v>
      </c>
      <c r="J32" s="340">
        <f t="shared" si="14"/>
        <v>0</v>
      </c>
      <c r="K32" s="341">
        <f t="shared" si="14"/>
        <v>0</v>
      </c>
      <c r="L32" s="340">
        <f t="shared" si="14"/>
        <v>22746</v>
      </c>
      <c r="M32" s="342">
        <f t="shared" si="14"/>
        <v>22380</v>
      </c>
    </row>
    <row r="33" spans="1:13">
      <c r="A33" s="268"/>
      <c r="B33" s="352"/>
      <c r="C33" s="257"/>
      <c r="D33" s="257"/>
      <c r="E33" s="271" t="s">
        <v>14</v>
      </c>
      <c r="F33" s="272"/>
      <c r="G33" s="259">
        <f>G32+1</f>
        <v>28</v>
      </c>
      <c r="H33" s="349">
        <f>'[5]5.a'!D37+'[5]5.d'!G25</f>
        <v>19456</v>
      </c>
      <c r="I33" s="350">
        <f>'[5]5.a'!E37+'[5]5.d'!H25</f>
        <v>19090</v>
      </c>
      <c r="J33" s="349">
        <f>'[5]5.a'!F37+'[5]5.d'!I25</f>
        <v>0</v>
      </c>
      <c r="K33" s="350">
        <f>'[5]5.a'!G37+'[5]5.d'!J25</f>
        <v>0</v>
      </c>
      <c r="L33" s="349">
        <f>+H33+J33</f>
        <v>19456</v>
      </c>
      <c r="M33" s="351">
        <f>+I33+K33</f>
        <v>19090</v>
      </c>
    </row>
    <row r="34" spans="1:13" ht="15.75" thickBot="1">
      <c r="A34" s="273"/>
      <c r="B34" s="274"/>
      <c r="C34" s="274"/>
      <c r="D34" s="274"/>
      <c r="E34" s="275" t="s">
        <v>15</v>
      </c>
      <c r="F34" s="276"/>
      <c r="G34" s="277">
        <f t="shared" si="2"/>
        <v>29</v>
      </c>
      <c r="H34" s="353">
        <f>'[5]5.b'!C37</f>
        <v>3290</v>
      </c>
      <c r="I34" s="354">
        <f>'[5]5.b'!D37</f>
        <v>3290</v>
      </c>
      <c r="J34" s="353">
        <f>'[5]5.b'!E37</f>
        <v>0</v>
      </c>
      <c r="K34" s="354">
        <f>'[5]5.b'!F37</f>
        <v>0</v>
      </c>
      <c r="L34" s="353">
        <f>+H34+J34</f>
        <v>3290</v>
      </c>
      <c r="M34" s="355">
        <f>+I34+K34</f>
        <v>3290</v>
      </c>
    </row>
    <row r="35" spans="1:13" ht="15.75" thickBot="1">
      <c r="A35" s="281"/>
      <c r="B35" s="281"/>
      <c r="C35" s="281"/>
      <c r="D35" s="281"/>
      <c r="E35" s="281"/>
      <c r="F35" s="281"/>
      <c r="G35" s="281"/>
      <c r="H35" s="282"/>
      <c r="I35" s="282"/>
      <c r="J35" s="282"/>
      <c r="K35" s="282"/>
      <c r="L35" s="282"/>
      <c r="M35" s="282"/>
    </row>
    <row r="36" spans="1:13">
      <c r="A36" s="644" t="s">
        <v>30</v>
      </c>
      <c r="B36" s="645"/>
      <c r="C36" s="645"/>
      <c r="D36" s="645"/>
      <c r="E36" s="645"/>
      <c r="F36" s="646"/>
      <c r="G36" s="238">
        <f>G34+1</f>
        <v>30</v>
      </c>
      <c r="H36" s="337">
        <f t="shared" ref="H36:M36" si="15">+H37+H42</f>
        <v>766460</v>
      </c>
      <c r="I36" s="338">
        <f t="shared" si="15"/>
        <v>763759</v>
      </c>
      <c r="J36" s="337">
        <f t="shared" si="15"/>
        <v>103379</v>
      </c>
      <c r="K36" s="338">
        <f t="shared" si="15"/>
        <v>103370</v>
      </c>
      <c r="L36" s="337">
        <f t="shared" si="15"/>
        <v>869839</v>
      </c>
      <c r="M36" s="339">
        <f t="shared" si="15"/>
        <v>867129</v>
      </c>
    </row>
    <row r="37" spans="1:13">
      <c r="A37" s="256"/>
      <c r="B37" s="257"/>
      <c r="C37" s="283" t="s">
        <v>12</v>
      </c>
      <c r="D37" s="257" t="s">
        <v>133</v>
      </c>
      <c r="E37" s="257"/>
      <c r="F37" s="258"/>
      <c r="G37" s="259">
        <f t="shared" ref="G37:G55" si="16">G36+1</f>
        <v>31</v>
      </c>
      <c r="H37" s="346">
        <f t="shared" ref="H37:M37" si="17">+H38+H39+H40+H41</f>
        <v>603724</v>
      </c>
      <c r="I37" s="347">
        <f t="shared" si="17"/>
        <v>602078</v>
      </c>
      <c r="J37" s="346">
        <f t="shared" si="17"/>
        <v>103379</v>
      </c>
      <c r="K37" s="347">
        <f t="shared" si="17"/>
        <v>103370</v>
      </c>
      <c r="L37" s="346">
        <f t="shared" si="17"/>
        <v>707103</v>
      </c>
      <c r="M37" s="348">
        <f t="shared" si="17"/>
        <v>705448</v>
      </c>
    </row>
    <row r="38" spans="1:13">
      <c r="A38" s="256"/>
      <c r="B38" s="257"/>
      <c r="C38" s="257"/>
      <c r="D38" s="284" t="s">
        <v>12</v>
      </c>
      <c r="E38" s="285" t="s">
        <v>134</v>
      </c>
      <c r="F38" s="258"/>
      <c r="G38" s="264">
        <f t="shared" si="16"/>
        <v>32</v>
      </c>
      <c r="H38" s="349">
        <f t="shared" ref="H38:M38" si="18">+H10+H13</f>
        <v>569483</v>
      </c>
      <c r="I38" s="350">
        <f t="shared" si="18"/>
        <v>569333</v>
      </c>
      <c r="J38" s="349">
        <f t="shared" si="18"/>
        <v>96147</v>
      </c>
      <c r="K38" s="350">
        <f t="shared" si="18"/>
        <v>96138</v>
      </c>
      <c r="L38" s="349">
        <f t="shared" si="18"/>
        <v>665630</v>
      </c>
      <c r="M38" s="351">
        <f t="shared" si="18"/>
        <v>665471</v>
      </c>
    </row>
    <row r="39" spans="1:13">
      <c r="A39" s="256"/>
      <c r="B39" s="257"/>
      <c r="C39" s="257"/>
      <c r="D39" s="257"/>
      <c r="E39" s="285" t="s">
        <v>135</v>
      </c>
      <c r="F39" s="258"/>
      <c r="G39" s="264">
        <f t="shared" si="16"/>
        <v>33</v>
      </c>
      <c r="H39" s="349">
        <f t="shared" ref="H39:M39" si="19">+H20+H23</f>
        <v>5715</v>
      </c>
      <c r="I39" s="350">
        <f t="shared" si="19"/>
        <v>4848</v>
      </c>
      <c r="J39" s="349">
        <f t="shared" si="19"/>
        <v>0</v>
      </c>
      <c r="K39" s="350">
        <f t="shared" si="19"/>
        <v>0</v>
      </c>
      <c r="L39" s="349">
        <f t="shared" si="19"/>
        <v>5715</v>
      </c>
      <c r="M39" s="351">
        <f t="shared" si="19"/>
        <v>4848</v>
      </c>
    </row>
    <row r="40" spans="1:13">
      <c r="A40" s="256"/>
      <c r="B40" s="257"/>
      <c r="C40" s="257"/>
      <c r="D40" s="257"/>
      <c r="E40" s="285" t="s">
        <v>193</v>
      </c>
      <c r="F40" s="258"/>
      <c r="G40" s="264">
        <f t="shared" si="16"/>
        <v>34</v>
      </c>
      <c r="H40" s="349">
        <f t="shared" ref="H40:M40" si="20">+H27+H30</f>
        <v>9070</v>
      </c>
      <c r="I40" s="350">
        <f t="shared" si="20"/>
        <v>8807</v>
      </c>
      <c r="J40" s="349">
        <f t="shared" si="20"/>
        <v>7232</v>
      </c>
      <c r="K40" s="350">
        <f t="shared" si="20"/>
        <v>7232</v>
      </c>
      <c r="L40" s="349">
        <f t="shared" si="20"/>
        <v>16302</v>
      </c>
      <c r="M40" s="351">
        <f t="shared" si="20"/>
        <v>16039</v>
      </c>
    </row>
    <row r="41" spans="1:13">
      <c r="A41" s="256"/>
      <c r="B41" s="257"/>
      <c r="C41" s="257"/>
      <c r="D41" s="284"/>
      <c r="E41" s="257" t="s">
        <v>137</v>
      </c>
      <c r="F41" s="258"/>
      <c r="G41" s="264">
        <f t="shared" si="16"/>
        <v>35</v>
      </c>
      <c r="H41" s="349">
        <f t="shared" ref="H41:M41" si="21">+H33</f>
        <v>19456</v>
      </c>
      <c r="I41" s="350">
        <f t="shared" si="21"/>
        <v>19090</v>
      </c>
      <c r="J41" s="349">
        <f t="shared" si="21"/>
        <v>0</v>
      </c>
      <c r="K41" s="350">
        <f t="shared" si="21"/>
        <v>0</v>
      </c>
      <c r="L41" s="349">
        <f t="shared" si="21"/>
        <v>19456</v>
      </c>
      <c r="M41" s="351">
        <f t="shared" si="21"/>
        <v>19090</v>
      </c>
    </row>
    <row r="42" spans="1:13">
      <c r="A42" s="256"/>
      <c r="B42" s="257"/>
      <c r="C42" s="285"/>
      <c r="D42" s="257" t="s">
        <v>138</v>
      </c>
      <c r="E42" s="257"/>
      <c r="F42" s="258"/>
      <c r="G42" s="259">
        <f t="shared" si="16"/>
        <v>36</v>
      </c>
      <c r="H42" s="346">
        <f t="shared" ref="H42:M42" si="22">+H43+H44+H45+H46</f>
        <v>162736</v>
      </c>
      <c r="I42" s="347">
        <f t="shared" si="22"/>
        <v>161681</v>
      </c>
      <c r="J42" s="346">
        <f t="shared" si="22"/>
        <v>0</v>
      </c>
      <c r="K42" s="347">
        <f t="shared" si="22"/>
        <v>0</v>
      </c>
      <c r="L42" s="346">
        <f t="shared" si="22"/>
        <v>162736</v>
      </c>
      <c r="M42" s="348">
        <f t="shared" si="22"/>
        <v>161681</v>
      </c>
    </row>
    <row r="43" spans="1:13">
      <c r="A43" s="256"/>
      <c r="B43" s="257"/>
      <c r="C43" s="285"/>
      <c r="D43" s="284" t="s">
        <v>12</v>
      </c>
      <c r="E43" s="285" t="s">
        <v>139</v>
      </c>
      <c r="F43" s="258"/>
      <c r="G43" s="264">
        <f t="shared" si="16"/>
        <v>37</v>
      </c>
      <c r="H43" s="349">
        <f t="shared" ref="H43:M43" si="23">+H11+H17</f>
        <v>126731</v>
      </c>
      <c r="I43" s="350">
        <f t="shared" si="23"/>
        <v>126199</v>
      </c>
      <c r="J43" s="349">
        <f t="shared" si="23"/>
        <v>0</v>
      </c>
      <c r="K43" s="350">
        <f t="shared" si="23"/>
        <v>0</v>
      </c>
      <c r="L43" s="349">
        <f t="shared" si="23"/>
        <v>126731</v>
      </c>
      <c r="M43" s="351">
        <f t="shared" si="23"/>
        <v>126199</v>
      </c>
    </row>
    <row r="44" spans="1:13">
      <c r="A44" s="256"/>
      <c r="B44" s="257"/>
      <c r="C44" s="285"/>
      <c r="D44" s="257"/>
      <c r="E44" s="285" t="s">
        <v>140</v>
      </c>
      <c r="F44" s="258"/>
      <c r="G44" s="264">
        <f t="shared" si="16"/>
        <v>38</v>
      </c>
      <c r="H44" s="349">
        <f t="shared" ref="H44:M44" si="24">+H21+H24</f>
        <v>32715</v>
      </c>
      <c r="I44" s="350">
        <f t="shared" si="24"/>
        <v>32192</v>
      </c>
      <c r="J44" s="349">
        <f t="shared" si="24"/>
        <v>0</v>
      </c>
      <c r="K44" s="350">
        <f t="shared" si="24"/>
        <v>0</v>
      </c>
      <c r="L44" s="349">
        <f t="shared" si="24"/>
        <v>32715</v>
      </c>
      <c r="M44" s="351">
        <f t="shared" si="24"/>
        <v>32192</v>
      </c>
    </row>
    <row r="45" spans="1:13">
      <c r="A45" s="256"/>
      <c r="B45" s="257"/>
      <c r="C45" s="257"/>
      <c r="D45" s="257"/>
      <c r="E45" s="285" t="s">
        <v>194</v>
      </c>
      <c r="F45" s="258"/>
      <c r="G45" s="264">
        <f t="shared" si="16"/>
        <v>39</v>
      </c>
      <c r="H45" s="349">
        <f t="shared" ref="H45:M45" si="25">+H28+H31</f>
        <v>0</v>
      </c>
      <c r="I45" s="350">
        <f t="shared" si="25"/>
        <v>0</v>
      </c>
      <c r="J45" s="349">
        <f t="shared" si="25"/>
        <v>0</v>
      </c>
      <c r="K45" s="350">
        <f t="shared" si="25"/>
        <v>0</v>
      </c>
      <c r="L45" s="349">
        <f t="shared" si="25"/>
        <v>0</v>
      </c>
      <c r="M45" s="351">
        <f t="shared" si="25"/>
        <v>0</v>
      </c>
    </row>
    <row r="46" spans="1:13">
      <c r="A46" s="256"/>
      <c r="B46" s="257"/>
      <c r="C46" s="257"/>
      <c r="D46" s="284"/>
      <c r="E46" s="257" t="s">
        <v>142</v>
      </c>
      <c r="F46" s="258"/>
      <c r="G46" s="264">
        <f t="shared" si="16"/>
        <v>40</v>
      </c>
      <c r="H46" s="349">
        <f t="shared" ref="H46:M46" si="26">+H34</f>
        <v>3290</v>
      </c>
      <c r="I46" s="350">
        <f t="shared" si="26"/>
        <v>3290</v>
      </c>
      <c r="J46" s="349">
        <f t="shared" si="26"/>
        <v>0</v>
      </c>
      <c r="K46" s="350">
        <f t="shared" si="26"/>
        <v>0</v>
      </c>
      <c r="L46" s="349">
        <f t="shared" si="26"/>
        <v>3290</v>
      </c>
      <c r="M46" s="351">
        <f t="shared" si="26"/>
        <v>3290</v>
      </c>
    </row>
    <row r="47" spans="1:13">
      <c r="A47" s="649" t="s">
        <v>143</v>
      </c>
      <c r="B47" s="650"/>
      <c r="C47" s="650"/>
      <c r="D47" s="650"/>
      <c r="E47" s="650"/>
      <c r="F47" s="651"/>
      <c r="G47" s="286">
        <f t="shared" si="16"/>
        <v>41</v>
      </c>
      <c r="H47" s="356">
        <f t="shared" ref="H47:M47" si="27">+H48+H52</f>
        <v>766460</v>
      </c>
      <c r="I47" s="357">
        <f t="shared" si="27"/>
        <v>763759</v>
      </c>
      <c r="J47" s="356">
        <f t="shared" si="27"/>
        <v>103379</v>
      </c>
      <c r="K47" s="357">
        <f t="shared" si="27"/>
        <v>103370</v>
      </c>
      <c r="L47" s="356">
        <f t="shared" si="27"/>
        <v>869839</v>
      </c>
      <c r="M47" s="358">
        <f t="shared" si="27"/>
        <v>867129</v>
      </c>
    </row>
    <row r="48" spans="1:13">
      <c r="A48" s="256"/>
      <c r="B48" s="257"/>
      <c r="C48" s="283" t="s">
        <v>12</v>
      </c>
      <c r="D48" s="257" t="s">
        <v>144</v>
      </c>
      <c r="E48" s="257"/>
      <c r="F48" s="258"/>
      <c r="G48" s="259">
        <f t="shared" si="16"/>
        <v>42</v>
      </c>
      <c r="H48" s="346">
        <f t="shared" ref="H48:M48" si="28">+H49+H50+H51</f>
        <v>603724</v>
      </c>
      <c r="I48" s="347">
        <f t="shared" si="28"/>
        <v>602078</v>
      </c>
      <c r="J48" s="346">
        <f t="shared" si="28"/>
        <v>103379</v>
      </c>
      <c r="K48" s="347">
        <f t="shared" si="28"/>
        <v>103370</v>
      </c>
      <c r="L48" s="346">
        <f t="shared" si="28"/>
        <v>707103</v>
      </c>
      <c r="M48" s="348">
        <f t="shared" si="28"/>
        <v>705448</v>
      </c>
    </row>
    <row r="49" spans="1:13">
      <c r="A49" s="256"/>
      <c r="B49" s="257"/>
      <c r="C49" s="257"/>
      <c r="D49" s="284" t="s">
        <v>12</v>
      </c>
      <c r="E49" s="257" t="s">
        <v>145</v>
      </c>
      <c r="F49" s="258"/>
      <c r="G49" s="264">
        <f t="shared" si="16"/>
        <v>43</v>
      </c>
      <c r="H49" s="349">
        <f t="shared" ref="H49:M49" si="29">+H10+H20+H27</f>
        <v>23103</v>
      </c>
      <c r="I49" s="350">
        <f t="shared" si="29"/>
        <v>23103</v>
      </c>
      <c r="J49" s="349">
        <f t="shared" si="29"/>
        <v>1988</v>
      </c>
      <c r="K49" s="350">
        <f t="shared" si="29"/>
        <v>1988</v>
      </c>
      <c r="L49" s="349">
        <f t="shared" si="29"/>
        <v>25091</v>
      </c>
      <c r="M49" s="351">
        <f t="shared" si="29"/>
        <v>25091</v>
      </c>
    </row>
    <row r="50" spans="1:13">
      <c r="A50" s="256"/>
      <c r="B50" s="257"/>
      <c r="C50" s="257"/>
      <c r="D50" s="257"/>
      <c r="E50" s="257" t="s">
        <v>146</v>
      </c>
      <c r="F50" s="258"/>
      <c r="G50" s="264">
        <f t="shared" si="16"/>
        <v>44</v>
      </c>
      <c r="H50" s="349">
        <f t="shared" ref="H50:M50" si="30">+H13+H23+H30</f>
        <v>561165</v>
      </c>
      <c r="I50" s="350">
        <f t="shared" si="30"/>
        <v>559885</v>
      </c>
      <c r="J50" s="349">
        <f t="shared" si="30"/>
        <v>101391</v>
      </c>
      <c r="K50" s="350">
        <f t="shared" si="30"/>
        <v>101382</v>
      </c>
      <c r="L50" s="349">
        <f t="shared" si="30"/>
        <v>662556</v>
      </c>
      <c r="M50" s="351">
        <f t="shared" si="30"/>
        <v>661267</v>
      </c>
    </row>
    <row r="51" spans="1:13">
      <c r="A51" s="256"/>
      <c r="B51" s="257"/>
      <c r="C51" s="257"/>
      <c r="D51" s="284"/>
      <c r="E51" s="257" t="s">
        <v>147</v>
      </c>
      <c r="F51" s="258"/>
      <c r="G51" s="264">
        <f t="shared" si="16"/>
        <v>45</v>
      </c>
      <c r="H51" s="349">
        <f t="shared" ref="H51:M51" si="31">+H33</f>
        <v>19456</v>
      </c>
      <c r="I51" s="350">
        <f t="shared" si="31"/>
        <v>19090</v>
      </c>
      <c r="J51" s="349">
        <f t="shared" si="31"/>
        <v>0</v>
      </c>
      <c r="K51" s="350">
        <f t="shared" si="31"/>
        <v>0</v>
      </c>
      <c r="L51" s="349">
        <f t="shared" si="31"/>
        <v>19456</v>
      </c>
      <c r="M51" s="351">
        <f t="shared" si="31"/>
        <v>19090</v>
      </c>
    </row>
    <row r="52" spans="1:13">
      <c r="A52" s="256"/>
      <c r="B52" s="257"/>
      <c r="C52" s="285"/>
      <c r="D52" s="257" t="s">
        <v>148</v>
      </c>
      <c r="E52" s="257"/>
      <c r="F52" s="258"/>
      <c r="G52" s="259">
        <f t="shared" si="16"/>
        <v>46</v>
      </c>
      <c r="H52" s="346">
        <f t="shared" ref="H52:M52" si="32">+H53+H54+H55</f>
        <v>162736</v>
      </c>
      <c r="I52" s="347">
        <f t="shared" si="32"/>
        <v>161681</v>
      </c>
      <c r="J52" s="346">
        <f t="shared" si="32"/>
        <v>0</v>
      </c>
      <c r="K52" s="347">
        <f t="shared" si="32"/>
        <v>0</v>
      </c>
      <c r="L52" s="346">
        <f t="shared" si="32"/>
        <v>162736</v>
      </c>
      <c r="M52" s="348">
        <f t="shared" si="32"/>
        <v>161681</v>
      </c>
    </row>
    <row r="53" spans="1:13">
      <c r="A53" s="256"/>
      <c r="B53" s="257"/>
      <c r="C53" s="285"/>
      <c r="D53" s="284" t="s">
        <v>12</v>
      </c>
      <c r="E53" s="257" t="s">
        <v>149</v>
      </c>
      <c r="F53" s="258"/>
      <c r="G53" s="259">
        <f t="shared" si="16"/>
        <v>47</v>
      </c>
      <c r="H53" s="349">
        <f t="shared" ref="H53:M53" si="33">+H11+H21+H28</f>
        <v>53</v>
      </c>
      <c r="I53" s="350">
        <f t="shared" si="33"/>
        <v>53</v>
      </c>
      <c r="J53" s="349">
        <f t="shared" si="33"/>
        <v>0</v>
      </c>
      <c r="K53" s="350">
        <f t="shared" si="33"/>
        <v>0</v>
      </c>
      <c r="L53" s="349">
        <f t="shared" si="33"/>
        <v>53</v>
      </c>
      <c r="M53" s="351">
        <f t="shared" si="33"/>
        <v>53</v>
      </c>
    </row>
    <row r="54" spans="1:13">
      <c r="A54" s="256"/>
      <c r="B54" s="257"/>
      <c r="C54" s="285"/>
      <c r="D54" s="257"/>
      <c r="E54" s="257" t="s">
        <v>150</v>
      </c>
      <c r="F54" s="258"/>
      <c r="G54" s="259">
        <f t="shared" si="16"/>
        <v>48</v>
      </c>
      <c r="H54" s="349">
        <f t="shared" ref="H54:M54" si="34">+H17+H24+H31</f>
        <v>159393</v>
      </c>
      <c r="I54" s="350">
        <f t="shared" si="34"/>
        <v>158338</v>
      </c>
      <c r="J54" s="349">
        <f t="shared" si="34"/>
        <v>0</v>
      </c>
      <c r="K54" s="350">
        <f t="shared" si="34"/>
        <v>0</v>
      </c>
      <c r="L54" s="349">
        <f t="shared" si="34"/>
        <v>159393</v>
      </c>
      <c r="M54" s="351">
        <f t="shared" si="34"/>
        <v>158338</v>
      </c>
    </row>
    <row r="55" spans="1:13" ht="15.75" thickBot="1">
      <c r="A55" s="290"/>
      <c r="B55" s="274"/>
      <c r="C55" s="274"/>
      <c r="D55" s="274"/>
      <c r="E55" s="274" t="s">
        <v>151</v>
      </c>
      <c r="F55" s="291"/>
      <c r="G55" s="292">
        <f t="shared" si="16"/>
        <v>49</v>
      </c>
      <c r="H55" s="353">
        <f t="shared" ref="H55:M55" si="35">+H34</f>
        <v>3290</v>
      </c>
      <c r="I55" s="354">
        <f t="shared" si="35"/>
        <v>3290</v>
      </c>
      <c r="J55" s="353">
        <f t="shared" si="35"/>
        <v>0</v>
      </c>
      <c r="K55" s="354">
        <f t="shared" si="35"/>
        <v>0</v>
      </c>
      <c r="L55" s="353">
        <f t="shared" si="35"/>
        <v>3290</v>
      </c>
      <c r="M55" s="355">
        <f t="shared" si="35"/>
        <v>3290</v>
      </c>
    </row>
  </sheetData>
  <mergeCells count="10">
    <mergeCell ref="L3:M3"/>
    <mergeCell ref="A6:F6"/>
    <mergeCell ref="B7:F7"/>
    <mergeCell ref="B32:F32"/>
    <mergeCell ref="A36:F36"/>
    <mergeCell ref="A47:F47"/>
    <mergeCell ref="A3:F5"/>
    <mergeCell ref="G3:G5"/>
    <mergeCell ref="H3:I3"/>
    <mergeCell ref="J3:K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M55"/>
  <sheetViews>
    <sheetView zoomScale="85" zoomScaleNormal="85" workbookViewId="0">
      <selection sqref="A1:I1"/>
    </sheetView>
  </sheetViews>
  <sheetFormatPr defaultRowHeight="15"/>
  <cols>
    <col min="1" max="1" width="1.42578125" customWidth="1"/>
    <col min="2" max="2" width="4.42578125" customWidth="1"/>
    <col min="3" max="3" width="3.140625" customWidth="1"/>
    <col min="4" max="5" width="6.140625" customWidth="1"/>
    <col min="6" max="6" width="63.7109375" customWidth="1"/>
    <col min="7" max="7" width="5.28515625" customWidth="1"/>
    <col min="8" max="10" width="11.5703125" customWidth="1"/>
    <col min="11" max="11" width="14.7109375" customWidth="1"/>
    <col min="12" max="13" width="11.5703125" customWidth="1"/>
  </cols>
  <sheetData>
    <row r="1" spans="1:13" ht="15.75">
      <c r="A1" s="686" t="s">
        <v>197</v>
      </c>
      <c r="B1" s="687"/>
      <c r="C1" s="687"/>
      <c r="D1" s="687"/>
      <c r="E1" s="687"/>
      <c r="F1" s="687"/>
      <c r="G1" s="687"/>
      <c r="H1" s="687"/>
      <c r="I1" s="687"/>
      <c r="J1" s="359"/>
      <c r="K1" s="359"/>
      <c r="L1" s="359"/>
      <c r="M1" s="359"/>
    </row>
    <row r="2" spans="1:13" ht="16.5" thickBot="1">
      <c r="A2" s="360"/>
      <c r="B2" s="359"/>
      <c r="C2" s="359"/>
      <c r="D2" s="359"/>
      <c r="E2" s="359"/>
      <c r="F2" s="361"/>
      <c r="G2" s="362"/>
      <c r="H2" s="359"/>
      <c r="I2" s="359"/>
      <c r="J2" s="359"/>
      <c r="K2" s="359"/>
      <c r="L2" s="359"/>
      <c r="M2" s="363" t="s">
        <v>3</v>
      </c>
    </row>
    <row r="3" spans="1:13" ht="15.75">
      <c r="A3" s="688" t="s">
        <v>7</v>
      </c>
      <c r="B3" s="689"/>
      <c r="C3" s="689"/>
      <c r="D3" s="689"/>
      <c r="E3" s="689"/>
      <c r="F3" s="690"/>
      <c r="G3" s="697" t="s">
        <v>0</v>
      </c>
      <c r="H3" s="700" t="s">
        <v>8</v>
      </c>
      <c r="I3" s="701"/>
      <c r="J3" s="700" t="s">
        <v>9</v>
      </c>
      <c r="K3" s="701"/>
      <c r="L3" s="700" t="s">
        <v>10</v>
      </c>
      <c r="M3" s="702"/>
    </row>
    <row r="4" spans="1:13">
      <c r="A4" s="691"/>
      <c r="B4" s="692"/>
      <c r="C4" s="692"/>
      <c r="D4" s="692"/>
      <c r="E4" s="692"/>
      <c r="F4" s="693"/>
      <c r="G4" s="698"/>
      <c r="H4" s="364" t="s">
        <v>6</v>
      </c>
      <c r="I4" s="365" t="s">
        <v>1</v>
      </c>
      <c r="J4" s="364" t="s">
        <v>6</v>
      </c>
      <c r="K4" s="365" t="s">
        <v>1</v>
      </c>
      <c r="L4" s="364" t="s">
        <v>6</v>
      </c>
      <c r="M4" s="366" t="s">
        <v>1</v>
      </c>
    </row>
    <row r="5" spans="1:13" ht="15.75" thickBot="1">
      <c r="A5" s="694"/>
      <c r="B5" s="695"/>
      <c r="C5" s="695"/>
      <c r="D5" s="695"/>
      <c r="E5" s="695"/>
      <c r="F5" s="696"/>
      <c r="G5" s="699"/>
      <c r="H5" s="367">
        <v>1</v>
      </c>
      <c r="I5" s="368">
        <v>2</v>
      </c>
      <c r="J5" s="367">
        <v>3</v>
      </c>
      <c r="K5" s="368">
        <v>4</v>
      </c>
      <c r="L5" s="367">
        <v>5</v>
      </c>
      <c r="M5" s="369">
        <v>6</v>
      </c>
    </row>
    <row r="6" spans="1:13" ht="15.75">
      <c r="A6" s="678" t="s">
        <v>198</v>
      </c>
      <c r="B6" s="679"/>
      <c r="C6" s="679"/>
      <c r="D6" s="679"/>
      <c r="E6" s="679"/>
      <c r="F6" s="680"/>
      <c r="G6" s="370">
        <v>1</v>
      </c>
      <c r="H6" s="371">
        <f t="shared" ref="H6:M6" si="0">+H7+H32</f>
        <v>472004</v>
      </c>
      <c r="I6" s="372">
        <f t="shared" si="0"/>
        <v>453335</v>
      </c>
      <c r="J6" s="371">
        <f t="shared" si="0"/>
        <v>17083</v>
      </c>
      <c r="K6" s="372">
        <f t="shared" si="0"/>
        <v>14920</v>
      </c>
      <c r="L6" s="371">
        <f t="shared" si="0"/>
        <v>489087</v>
      </c>
      <c r="M6" s="373">
        <f t="shared" si="0"/>
        <v>468255</v>
      </c>
    </row>
    <row r="7" spans="1:13" ht="15.75">
      <c r="A7" s="374"/>
      <c r="B7" s="681" t="s">
        <v>199</v>
      </c>
      <c r="C7" s="681"/>
      <c r="D7" s="681"/>
      <c r="E7" s="681"/>
      <c r="F7" s="682"/>
      <c r="G7" s="375">
        <f>G6+1</f>
        <v>2</v>
      </c>
      <c r="H7" s="376">
        <f t="shared" ref="H7:M7" si="1">+H8+H18+H25</f>
        <v>461299</v>
      </c>
      <c r="I7" s="377">
        <f t="shared" si="1"/>
        <v>442630</v>
      </c>
      <c r="J7" s="376">
        <f t="shared" si="1"/>
        <v>17083</v>
      </c>
      <c r="K7" s="377">
        <f t="shared" si="1"/>
        <v>14920</v>
      </c>
      <c r="L7" s="376">
        <f t="shared" si="1"/>
        <v>478382</v>
      </c>
      <c r="M7" s="378">
        <f t="shared" si="1"/>
        <v>457550</v>
      </c>
    </row>
    <row r="8" spans="1:13">
      <c r="A8" s="374"/>
      <c r="B8" s="379"/>
      <c r="C8" s="380" t="s">
        <v>12</v>
      </c>
      <c r="D8" s="381" t="s">
        <v>59</v>
      </c>
      <c r="E8" s="379"/>
      <c r="F8" s="382"/>
      <c r="G8" s="375">
        <f t="shared" ref="G8:G34" si="2">G7+1</f>
        <v>3</v>
      </c>
      <c r="H8" s="376">
        <f t="shared" ref="H8:M8" si="3">+H9+H12</f>
        <v>447329</v>
      </c>
      <c r="I8" s="377">
        <f t="shared" si="3"/>
        <v>428782</v>
      </c>
      <c r="J8" s="376">
        <f t="shared" si="3"/>
        <v>17083</v>
      </c>
      <c r="K8" s="377">
        <f t="shared" si="3"/>
        <v>14920</v>
      </c>
      <c r="L8" s="376">
        <f t="shared" si="3"/>
        <v>464412</v>
      </c>
      <c r="M8" s="378">
        <f t="shared" si="3"/>
        <v>443702</v>
      </c>
    </row>
    <row r="9" spans="1:13">
      <c r="A9" s="374"/>
      <c r="B9" s="379"/>
      <c r="C9" s="379"/>
      <c r="D9" s="379" t="s">
        <v>2</v>
      </c>
      <c r="E9" s="379" t="s">
        <v>60</v>
      </c>
      <c r="F9" s="382"/>
      <c r="G9" s="375">
        <f t="shared" si="2"/>
        <v>4</v>
      </c>
      <c r="H9" s="376">
        <f t="shared" ref="H9:M9" si="4">+H10+H11</f>
        <v>28975</v>
      </c>
      <c r="I9" s="377">
        <f t="shared" si="4"/>
        <v>10442</v>
      </c>
      <c r="J9" s="376">
        <f t="shared" si="4"/>
        <v>8550</v>
      </c>
      <c r="K9" s="377">
        <f t="shared" si="4"/>
        <v>6387</v>
      </c>
      <c r="L9" s="376">
        <f t="shared" si="4"/>
        <v>37525</v>
      </c>
      <c r="M9" s="378">
        <f t="shared" si="4"/>
        <v>16829</v>
      </c>
    </row>
    <row r="10" spans="1:13">
      <c r="A10" s="374"/>
      <c r="B10" s="379"/>
      <c r="C10" s="379"/>
      <c r="D10" s="379"/>
      <c r="E10" s="379" t="s">
        <v>12</v>
      </c>
      <c r="F10" s="379" t="s">
        <v>14</v>
      </c>
      <c r="G10" s="375">
        <f t="shared" si="2"/>
        <v>5</v>
      </c>
      <c r="H10" s="376"/>
      <c r="I10" s="377"/>
      <c r="J10" s="376"/>
      <c r="K10" s="377"/>
      <c r="L10" s="376">
        <f>+H10+J10</f>
        <v>0</v>
      </c>
      <c r="M10" s="378">
        <f>+I10+K10</f>
        <v>0</v>
      </c>
    </row>
    <row r="11" spans="1:13">
      <c r="A11" s="374"/>
      <c r="B11" s="379"/>
      <c r="C11" s="379"/>
      <c r="D11" s="379"/>
      <c r="E11" s="359"/>
      <c r="F11" s="379" t="s">
        <v>15</v>
      </c>
      <c r="G11" s="375">
        <f t="shared" si="2"/>
        <v>6</v>
      </c>
      <c r="H11" s="376">
        <v>28975</v>
      </c>
      <c r="I11" s="377">
        <v>10442</v>
      </c>
      <c r="J11" s="376">
        <v>8550</v>
      </c>
      <c r="K11" s="377">
        <v>6387</v>
      </c>
      <c r="L11" s="376">
        <f>+H11+J11</f>
        <v>37525</v>
      </c>
      <c r="M11" s="378">
        <f>+I11+K11</f>
        <v>16829</v>
      </c>
    </row>
    <row r="12" spans="1:13">
      <c r="A12" s="374"/>
      <c r="B12" s="379"/>
      <c r="C12" s="379"/>
      <c r="D12" s="379"/>
      <c r="E12" s="379" t="s">
        <v>61</v>
      </c>
      <c r="F12" s="382"/>
      <c r="G12" s="375">
        <f>G11+1</f>
        <v>7</v>
      </c>
      <c r="H12" s="376">
        <f t="shared" ref="H12:M12" si="5">+H13+H17</f>
        <v>418354</v>
      </c>
      <c r="I12" s="377">
        <f t="shared" si="5"/>
        <v>418340</v>
      </c>
      <c r="J12" s="376">
        <f t="shared" si="5"/>
        <v>8533</v>
      </c>
      <c r="K12" s="377">
        <f t="shared" si="5"/>
        <v>8533</v>
      </c>
      <c r="L12" s="376">
        <f t="shared" si="5"/>
        <v>426887</v>
      </c>
      <c r="M12" s="378">
        <f t="shared" si="5"/>
        <v>426873</v>
      </c>
    </row>
    <row r="13" spans="1:13">
      <c r="A13" s="374"/>
      <c r="B13" s="379"/>
      <c r="C13" s="379"/>
      <c r="D13" s="379"/>
      <c r="E13" s="379" t="s">
        <v>12</v>
      </c>
      <c r="F13" s="379" t="s">
        <v>62</v>
      </c>
      <c r="G13" s="375">
        <f t="shared" si="2"/>
        <v>8</v>
      </c>
      <c r="H13" s="376">
        <f t="shared" ref="H13:M13" si="6">+H14+H15+H16</f>
        <v>351350</v>
      </c>
      <c r="I13" s="377">
        <f t="shared" si="6"/>
        <v>351336</v>
      </c>
      <c r="J13" s="376">
        <f t="shared" si="6"/>
        <v>8533</v>
      </c>
      <c r="K13" s="377">
        <f t="shared" si="6"/>
        <v>8533</v>
      </c>
      <c r="L13" s="376">
        <f t="shared" si="6"/>
        <v>359883</v>
      </c>
      <c r="M13" s="378">
        <f t="shared" si="6"/>
        <v>359869</v>
      </c>
    </row>
    <row r="14" spans="1:13">
      <c r="A14" s="374"/>
      <c r="B14" s="379"/>
      <c r="C14" s="379"/>
      <c r="D14" s="379"/>
      <c r="E14" s="359"/>
      <c r="F14" s="379" t="s">
        <v>17</v>
      </c>
      <c r="G14" s="375">
        <f t="shared" si="2"/>
        <v>9</v>
      </c>
      <c r="H14" s="376">
        <v>347664</v>
      </c>
      <c r="I14" s="377">
        <v>347664</v>
      </c>
      <c r="J14" s="376">
        <v>2551</v>
      </c>
      <c r="K14" s="377">
        <v>2551</v>
      </c>
      <c r="L14" s="376">
        <f t="shared" ref="L14:M17" si="7">+H14+J14</f>
        <v>350215</v>
      </c>
      <c r="M14" s="378">
        <f t="shared" si="7"/>
        <v>350215</v>
      </c>
    </row>
    <row r="15" spans="1:13">
      <c r="A15" s="374"/>
      <c r="B15" s="379"/>
      <c r="C15" s="379"/>
      <c r="D15" s="379"/>
      <c r="E15" s="379"/>
      <c r="F15" s="379" t="s">
        <v>16</v>
      </c>
      <c r="G15" s="375">
        <f t="shared" si="2"/>
        <v>10</v>
      </c>
      <c r="H15" s="376">
        <v>143</v>
      </c>
      <c r="I15" s="377">
        <v>143</v>
      </c>
      <c r="J15" s="376">
        <v>5641</v>
      </c>
      <c r="K15" s="377">
        <v>5641</v>
      </c>
      <c r="L15" s="376">
        <f t="shared" si="7"/>
        <v>5784</v>
      </c>
      <c r="M15" s="378">
        <f t="shared" si="7"/>
        <v>5784</v>
      </c>
    </row>
    <row r="16" spans="1:13">
      <c r="A16" s="374"/>
      <c r="B16" s="379"/>
      <c r="C16" s="379"/>
      <c r="D16" s="379"/>
      <c r="E16" s="359"/>
      <c r="F16" s="379" t="s">
        <v>18</v>
      </c>
      <c r="G16" s="375">
        <f t="shared" si="2"/>
        <v>11</v>
      </c>
      <c r="H16" s="376">
        <v>3543</v>
      </c>
      <c r="I16" s="377">
        <v>3529</v>
      </c>
      <c r="J16" s="376">
        <v>341</v>
      </c>
      <c r="K16" s="377">
        <v>341</v>
      </c>
      <c r="L16" s="376">
        <f t="shared" si="7"/>
        <v>3884</v>
      </c>
      <c r="M16" s="378">
        <f t="shared" si="7"/>
        <v>3870</v>
      </c>
    </row>
    <row r="17" spans="1:13">
      <c r="A17" s="374"/>
      <c r="B17" s="379"/>
      <c r="C17" s="379"/>
      <c r="D17" s="379"/>
      <c r="E17" s="379"/>
      <c r="F17" s="379" t="s">
        <v>15</v>
      </c>
      <c r="G17" s="375">
        <f t="shared" si="2"/>
        <v>12</v>
      </c>
      <c r="H17" s="376">
        <v>67004</v>
      </c>
      <c r="I17" s="377">
        <v>67004</v>
      </c>
      <c r="J17" s="376">
        <v>0</v>
      </c>
      <c r="K17" s="377">
        <v>0</v>
      </c>
      <c r="L17" s="376">
        <f t="shared" si="7"/>
        <v>67004</v>
      </c>
      <c r="M17" s="378">
        <f t="shared" si="7"/>
        <v>67004</v>
      </c>
    </row>
    <row r="18" spans="1:13">
      <c r="A18" s="374"/>
      <c r="B18" s="379"/>
      <c r="C18" s="380"/>
      <c r="D18" s="381" t="s">
        <v>63</v>
      </c>
      <c r="E18" s="379"/>
      <c r="F18" s="382"/>
      <c r="G18" s="375">
        <f t="shared" si="2"/>
        <v>13</v>
      </c>
      <c r="H18" s="376">
        <f t="shared" ref="H18:M18" si="8">+H19+H22</f>
        <v>13419</v>
      </c>
      <c r="I18" s="377">
        <f t="shared" si="8"/>
        <v>13297</v>
      </c>
      <c r="J18" s="376">
        <f t="shared" si="8"/>
        <v>0</v>
      </c>
      <c r="K18" s="377">
        <f t="shared" si="8"/>
        <v>0</v>
      </c>
      <c r="L18" s="376">
        <f t="shared" si="8"/>
        <v>13419</v>
      </c>
      <c r="M18" s="378">
        <f t="shared" si="8"/>
        <v>13297</v>
      </c>
    </row>
    <row r="19" spans="1:13">
      <c r="A19" s="374"/>
      <c r="B19" s="379"/>
      <c r="C19" s="379"/>
      <c r="D19" s="379" t="s">
        <v>2</v>
      </c>
      <c r="E19" s="379" t="s">
        <v>64</v>
      </c>
      <c r="F19" s="382"/>
      <c r="G19" s="375">
        <f t="shared" si="2"/>
        <v>14</v>
      </c>
      <c r="H19" s="376">
        <f t="shared" ref="H19:M19" si="9">+H20+H21</f>
        <v>323</v>
      </c>
      <c r="I19" s="377">
        <f t="shared" si="9"/>
        <v>323</v>
      </c>
      <c r="J19" s="376">
        <f t="shared" si="9"/>
        <v>0</v>
      </c>
      <c r="K19" s="377">
        <f t="shared" si="9"/>
        <v>0</v>
      </c>
      <c r="L19" s="376">
        <f t="shared" si="9"/>
        <v>323</v>
      </c>
      <c r="M19" s="378">
        <f t="shared" si="9"/>
        <v>323</v>
      </c>
    </row>
    <row r="20" spans="1:13">
      <c r="A20" s="374"/>
      <c r="B20" s="379"/>
      <c r="C20" s="379"/>
      <c r="D20" s="379"/>
      <c r="E20" s="379" t="s">
        <v>12</v>
      </c>
      <c r="F20" s="379" t="s">
        <v>14</v>
      </c>
      <c r="G20" s="375">
        <f t="shared" si="2"/>
        <v>15</v>
      </c>
      <c r="H20" s="376">
        <v>0</v>
      </c>
      <c r="I20" s="377">
        <v>0</v>
      </c>
      <c r="J20" s="376">
        <v>0</v>
      </c>
      <c r="K20" s="377">
        <v>0</v>
      </c>
      <c r="L20" s="376">
        <f>+H20+J20</f>
        <v>0</v>
      </c>
      <c r="M20" s="378">
        <f>+I20+K20</f>
        <v>0</v>
      </c>
    </row>
    <row r="21" spans="1:13">
      <c r="A21" s="374"/>
      <c r="B21" s="379"/>
      <c r="C21" s="379"/>
      <c r="D21" s="379"/>
      <c r="E21" s="359"/>
      <c r="F21" s="379" t="s">
        <v>15</v>
      </c>
      <c r="G21" s="375">
        <f t="shared" si="2"/>
        <v>16</v>
      </c>
      <c r="H21" s="376">
        <v>323</v>
      </c>
      <c r="I21" s="377">
        <v>323</v>
      </c>
      <c r="J21" s="376">
        <v>0</v>
      </c>
      <c r="K21" s="377">
        <v>0</v>
      </c>
      <c r="L21" s="376">
        <f>+H21+J21</f>
        <v>323</v>
      </c>
      <c r="M21" s="378">
        <f>+I21+K21</f>
        <v>323</v>
      </c>
    </row>
    <row r="22" spans="1:13">
      <c r="A22" s="374"/>
      <c r="B22" s="379"/>
      <c r="C22" s="379"/>
      <c r="D22" s="379"/>
      <c r="E22" s="379" t="s">
        <v>65</v>
      </c>
      <c r="F22" s="382"/>
      <c r="G22" s="375">
        <f>G21+1</f>
        <v>17</v>
      </c>
      <c r="H22" s="376">
        <f t="shared" ref="H22:M22" si="10">+H23+H24</f>
        <v>13096</v>
      </c>
      <c r="I22" s="377">
        <f t="shared" si="10"/>
        <v>12974</v>
      </c>
      <c r="J22" s="376">
        <f t="shared" si="10"/>
        <v>0</v>
      </c>
      <c r="K22" s="377">
        <f t="shared" si="10"/>
        <v>0</v>
      </c>
      <c r="L22" s="376">
        <f t="shared" si="10"/>
        <v>13096</v>
      </c>
      <c r="M22" s="378">
        <f t="shared" si="10"/>
        <v>12974</v>
      </c>
    </row>
    <row r="23" spans="1:13">
      <c r="A23" s="374"/>
      <c r="B23" s="379"/>
      <c r="C23" s="379"/>
      <c r="D23" s="379"/>
      <c r="E23" s="379" t="s">
        <v>12</v>
      </c>
      <c r="F23" s="379" t="s">
        <v>14</v>
      </c>
      <c r="G23" s="375">
        <f t="shared" si="2"/>
        <v>18</v>
      </c>
      <c r="H23" s="376">
        <v>2536</v>
      </c>
      <c r="I23" s="377">
        <v>2536</v>
      </c>
      <c r="J23" s="376">
        <v>0</v>
      </c>
      <c r="K23" s="377">
        <v>0</v>
      </c>
      <c r="L23" s="376">
        <f>+H23+J23</f>
        <v>2536</v>
      </c>
      <c r="M23" s="378">
        <f>+I23+K23</f>
        <v>2536</v>
      </c>
    </row>
    <row r="24" spans="1:13">
      <c r="A24" s="374"/>
      <c r="B24" s="379"/>
      <c r="C24" s="379"/>
      <c r="D24" s="379"/>
      <c r="E24" s="359"/>
      <c r="F24" s="379" t="s">
        <v>15</v>
      </c>
      <c r="G24" s="375">
        <f t="shared" si="2"/>
        <v>19</v>
      </c>
      <c r="H24" s="376">
        <v>10560</v>
      </c>
      <c r="I24" s="377">
        <v>10438</v>
      </c>
      <c r="J24" s="376">
        <v>0</v>
      </c>
      <c r="K24" s="377">
        <v>0</v>
      </c>
      <c r="L24" s="376">
        <f>+H24+J24</f>
        <v>10560</v>
      </c>
      <c r="M24" s="378">
        <f>+I24+K24</f>
        <v>10438</v>
      </c>
    </row>
    <row r="25" spans="1:13">
      <c r="A25" s="374"/>
      <c r="B25" s="379"/>
      <c r="C25" s="380"/>
      <c r="D25" s="381" t="s">
        <v>66</v>
      </c>
      <c r="E25" s="379"/>
      <c r="F25" s="382"/>
      <c r="G25" s="375">
        <f t="shared" si="2"/>
        <v>20</v>
      </c>
      <c r="H25" s="376">
        <f t="shared" ref="H25:M25" si="11">+H26+H29</f>
        <v>551</v>
      </c>
      <c r="I25" s="377">
        <f t="shared" si="11"/>
        <v>551</v>
      </c>
      <c r="J25" s="376">
        <f t="shared" si="11"/>
        <v>0</v>
      </c>
      <c r="K25" s="377">
        <f t="shared" si="11"/>
        <v>0</v>
      </c>
      <c r="L25" s="376">
        <f t="shared" si="11"/>
        <v>551</v>
      </c>
      <c r="M25" s="378">
        <f t="shared" si="11"/>
        <v>551</v>
      </c>
    </row>
    <row r="26" spans="1:13">
      <c r="A26" s="374"/>
      <c r="B26" s="379"/>
      <c r="C26" s="379"/>
      <c r="D26" s="379" t="s">
        <v>2</v>
      </c>
      <c r="E26" s="379" t="s">
        <v>67</v>
      </c>
      <c r="F26" s="382"/>
      <c r="G26" s="375">
        <f t="shared" si="2"/>
        <v>21</v>
      </c>
      <c r="H26" s="376">
        <f t="shared" ref="H26:M26" si="12">+H27+H28</f>
        <v>0</v>
      </c>
      <c r="I26" s="377">
        <f t="shared" si="12"/>
        <v>0</v>
      </c>
      <c r="J26" s="376">
        <f t="shared" si="12"/>
        <v>0</v>
      </c>
      <c r="K26" s="377">
        <f t="shared" si="12"/>
        <v>0</v>
      </c>
      <c r="L26" s="376">
        <f t="shared" si="12"/>
        <v>0</v>
      </c>
      <c r="M26" s="378">
        <f t="shared" si="12"/>
        <v>0</v>
      </c>
    </row>
    <row r="27" spans="1:13">
      <c r="A27" s="374"/>
      <c r="B27" s="379"/>
      <c r="C27" s="379"/>
      <c r="D27" s="379"/>
      <c r="E27" s="379" t="s">
        <v>12</v>
      </c>
      <c r="F27" s="379" t="s">
        <v>14</v>
      </c>
      <c r="G27" s="375">
        <f t="shared" si="2"/>
        <v>22</v>
      </c>
      <c r="H27" s="376">
        <v>0</v>
      </c>
      <c r="I27" s="377">
        <v>0</v>
      </c>
      <c r="J27" s="376">
        <v>0</v>
      </c>
      <c r="K27" s="377">
        <v>0</v>
      </c>
      <c r="L27" s="376">
        <f>+H27+J27</f>
        <v>0</v>
      </c>
      <c r="M27" s="378">
        <f>+I27+K27</f>
        <v>0</v>
      </c>
    </row>
    <row r="28" spans="1:13">
      <c r="A28" s="374"/>
      <c r="B28" s="379"/>
      <c r="C28" s="379"/>
      <c r="D28" s="379"/>
      <c r="E28" s="359"/>
      <c r="F28" s="379" t="s">
        <v>15</v>
      </c>
      <c r="G28" s="375">
        <f t="shared" si="2"/>
        <v>23</v>
      </c>
      <c r="H28" s="376">
        <v>0</v>
      </c>
      <c r="I28" s="377">
        <v>0</v>
      </c>
      <c r="J28" s="376">
        <v>0</v>
      </c>
      <c r="K28" s="377">
        <v>0</v>
      </c>
      <c r="L28" s="376">
        <f>+H28+J28</f>
        <v>0</v>
      </c>
      <c r="M28" s="378">
        <f>+I28+K28</f>
        <v>0</v>
      </c>
    </row>
    <row r="29" spans="1:13">
      <c r="A29" s="374"/>
      <c r="B29" s="379"/>
      <c r="C29" s="379"/>
      <c r="D29" s="379"/>
      <c r="E29" s="379" t="s">
        <v>68</v>
      </c>
      <c r="F29" s="382"/>
      <c r="G29" s="375">
        <f t="shared" si="2"/>
        <v>24</v>
      </c>
      <c r="H29" s="376">
        <f t="shared" ref="H29:M29" si="13">+H30+H31</f>
        <v>551</v>
      </c>
      <c r="I29" s="377">
        <f t="shared" si="13"/>
        <v>551</v>
      </c>
      <c r="J29" s="376">
        <f t="shared" si="13"/>
        <v>0</v>
      </c>
      <c r="K29" s="377">
        <f t="shared" si="13"/>
        <v>0</v>
      </c>
      <c r="L29" s="376">
        <f t="shared" si="13"/>
        <v>551</v>
      </c>
      <c r="M29" s="378">
        <f t="shared" si="13"/>
        <v>551</v>
      </c>
    </row>
    <row r="30" spans="1:13">
      <c r="A30" s="374"/>
      <c r="B30" s="379"/>
      <c r="C30" s="379"/>
      <c r="D30" s="379"/>
      <c r="E30" s="379" t="s">
        <v>12</v>
      </c>
      <c r="F30" s="379" t="s">
        <v>14</v>
      </c>
      <c r="G30" s="375">
        <f t="shared" si="2"/>
        <v>25</v>
      </c>
      <c r="H30" s="376">
        <v>551</v>
      </c>
      <c r="I30" s="377">
        <v>551</v>
      </c>
      <c r="J30" s="376">
        <v>0</v>
      </c>
      <c r="K30" s="377">
        <v>0</v>
      </c>
      <c r="L30" s="376">
        <f>+H30+J30</f>
        <v>551</v>
      </c>
      <c r="M30" s="378">
        <f>+I30+K30</f>
        <v>551</v>
      </c>
    </row>
    <row r="31" spans="1:13">
      <c r="A31" s="374"/>
      <c r="B31" s="379"/>
      <c r="C31" s="379"/>
      <c r="D31" s="379"/>
      <c r="E31" s="359"/>
      <c r="F31" s="379" t="s">
        <v>15</v>
      </c>
      <c r="G31" s="375">
        <f t="shared" si="2"/>
        <v>26</v>
      </c>
      <c r="H31" s="376">
        <v>0</v>
      </c>
      <c r="I31" s="377">
        <v>0</v>
      </c>
      <c r="J31" s="376">
        <v>0</v>
      </c>
      <c r="K31" s="377">
        <v>0</v>
      </c>
      <c r="L31" s="376">
        <f>+H31+J31</f>
        <v>0</v>
      </c>
      <c r="M31" s="378">
        <f>+I31+K31</f>
        <v>0</v>
      </c>
    </row>
    <row r="32" spans="1:13" ht="15.75">
      <c r="A32" s="374"/>
      <c r="B32" s="681" t="s">
        <v>200</v>
      </c>
      <c r="C32" s="681"/>
      <c r="D32" s="681" t="s">
        <v>5</v>
      </c>
      <c r="E32" s="681" t="s">
        <v>13</v>
      </c>
      <c r="F32" s="682"/>
      <c r="G32" s="375">
        <f>G31+1</f>
        <v>27</v>
      </c>
      <c r="H32" s="376">
        <f t="shared" ref="H32:M32" si="14">+H33+H34</f>
        <v>10705</v>
      </c>
      <c r="I32" s="377">
        <f t="shared" si="14"/>
        <v>10705</v>
      </c>
      <c r="J32" s="376">
        <f t="shared" si="14"/>
        <v>0</v>
      </c>
      <c r="K32" s="377">
        <f t="shared" si="14"/>
        <v>0</v>
      </c>
      <c r="L32" s="376">
        <f t="shared" si="14"/>
        <v>10705</v>
      </c>
      <c r="M32" s="378">
        <f t="shared" si="14"/>
        <v>10705</v>
      </c>
    </row>
    <row r="33" spans="1:13">
      <c r="A33" s="374"/>
      <c r="B33" s="379"/>
      <c r="C33" s="379"/>
      <c r="D33" s="379"/>
      <c r="E33" s="379" t="s">
        <v>14</v>
      </c>
      <c r="F33" s="382"/>
      <c r="G33" s="375">
        <f>G32+1</f>
        <v>28</v>
      </c>
      <c r="H33" s="376">
        <v>10705</v>
      </c>
      <c r="I33" s="377">
        <v>10705</v>
      </c>
      <c r="J33" s="376">
        <v>0</v>
      </c>
      <c r="K33" s="377">
        <v>0</v>
      </c>
      <c r="L33" s="376">
        <f>+H33+J33</f>
        <v>10705</v>
      </c>
      <c r="M33" s="378">
        <f>+I33+K33</f>
        <v>10705</v>
      </c>
    </row>
    <row r="34" spans="1:13" ht="15.75" thickBot="1">
      <c r="A34" s="383"/>
      <c r="B34" s="384"/>
      <c r="C34" s="384"/>
      <c r="D34" s="384"/>
      <c r="E34" s="384" t="s">
        <v>15</v>
      </c>
      <c r="F34" s="385"/>
      <c r="G34" s="386">
        <f t="shared" si="2"/>
        <v>29</v>
      </c>
      <c r="H34" s="387">
        <v>0</v>
      </c>
      <c r="I34" s="388">
        <v>0</v>
      </c>
      <c r="J34" s="387">
        <v>0</v>
      </c>
      <c r="K34" s="388">
        <v>0</v>
      </c>
      <c r="L34" s="387">
        <f>+H34+J34</f>
        <v>0</v>
      </c>
      <c r="M34" s="389">
        <f>+I34+K34</f>
        <v>0</v>
      </c>
    </row>
    <row r="35" spans="1:13" ht="15.75" thickBot="1">
      <c r="A35" s="390"/>
      <c r="B35" s="390"/>
      <c r="C35" s="390"/>
      <c r="D35" s="390"/>
      <c r="E35" s="390"/>
      <c r="F35" s="390"/>
      <c r="G35" s="390"/>
      <c r="H35" s="391"/>
      <c r="I35" s="391"/>
      <c r="J35" s="391"/>
      <c r="K35" s="391"/>
      <c r="L35" s="391"/>
      <c r="M35" s="391"/>
    </row>
    <row r="36" spans="1:13" ht="15.75">
      <c r="A36" s="678" t="s">
        <v>201</v>
      </c>
      <c r="B36" s="679"/>
      <c r="C36" s="679"/>
      <c r="D36" s="679"/>
      <c r="E36" s="679"/>
      <c r="F36" s="680"/>
      <c r="G36" s="370">
        <f>G34+1</f>
        <v>30</v>
      </c>
      <c r="H36" s="371">
        <f t="shared" ref="H36:M36" si="15">+H37+H42</f>
        <v>472004</v>
      </c>
      <c r="I36" s="372">
        <f t="shared" si="15"/>
        <v>453335</v>
      </c>
      <c r="J36" s="371">
        <f t="shared" si="15"/>
        <v>17083</v>
      </c>
      <c r="K36" s="372">
        <f t="shared" si="15"/>
        <v>14920</v>
      </c>
      <c r="L36" s="371">
        <f t="shared" si="15"/>
        <v>489087</v>
      </c>
      <c r="M36" s="373">
        <f t="shared" si="15"/>
        <v>468255</v>
      </c>
    </row>
    <row r="37" spans="1:13">
      <c r="A37" s="374"/>
      <c r="B37" s="379"/>
      <c r="C37" s="380" t="s">
        <v>12</v>
      </c>
      <c r="D37" s="379" t="s">
        <v>69</v>
      </c>
      <c r="E37" s="379"/>
      <c r="F37" s="382"/>
      <c r="G37" s="375">
        <f t="shared" ref="G37:G55" si="16">G36+1</f>
        <v>31</v>
      </c>
      <c r="H37" s="376">
        <f t="shared" ref="H37:M37" si="17">+H38+H39+H40+H41</f>
        <v>365142</v>
      </c>
      <c r="I37" s="377">
        <f t="shared" si="17"/>
        <v>365128</v>
      </c>
      <c r="J37" s="376">
        <f t="shared" si="17"/>
        <v>8533</v>
      </c>
      <c r="K37" s="377">
        <f t="shared" si="17"/>
        <v>8533</v>
      </c>
      <c r="L37" s="376">
        <f t="shared" si="17"/>
        <v>373675</v>
      </c>
      <c r="M37" s="378">
        <f t="shared" si="17"/>
        <v>373661</v>
      </c>
    </row>
    <row r="38" spans="1:13">
      <c r="A38" s="374"/>
      <c r="B38" s="379"/>
      <c r="C38" s="379"/>
      <c r="D38" s="392" t="s">
        <v>12</v>
      </c>
      <c r="E38" s="381" t="s">
        <v>70</v>
      </c>
      <c r="F38" s="382"/>
      <c r="G38" s="375">
        <f t="shared" si="16"/>
        <v>32</v>
      </c>
      <c r="H38" s="376">
        <f t="shared" ref="H38:M38" si="18">+H10+H13</f>
        <v>351350</v>
      </c>
      <c r="I38" s="377">
        <f t="shared" si="18"/>
        <v>351336</v>
      </c>
      <c r="J38" s="376">
        <f t="shared" si="18"/>
        <v>8533</v>
      </c>
      <c r="K38" s="377">
        <f t="shared" si="18"/>
        <v>8533</v>
      </c>
      <c r="L38" s="376">
        <f t="shared" si="18"/>
        <v>359883</v>
      </c>
      <c r="M38" s="378">
        <f t="shared" si="18"/>
        <v>359869</v>
      </c>
    </row>
    <row r="39" spans="1:13">
      <c r="A39" s="374"/>
      <c r="B39" s="379"/>
      <c r="C39" s="379"/>
      <c r="D39" s="379"/>
      <c r="E39" s="381" t="s">
        <v>71</v>
      </c>
      <c r="F39" s="382"/>
      <c r="G39" s="375">
        <f t="shared" si="16"/>
        <v>33</v>
      </c>
      <c r="H39" s="376">
        <f t="shared" ref="H39:M39" si="19">+H20+H23</f>
        <v>2536</v>
      </c>
      <c r="I39" s="377">
        <f t="shared" si="19"/>
        <v>2536</v>
      </c>
      <c r="J39" s="376">
        <f t="shared" si="19"/>
        <v>0</v>
      </c>
      <c r="K39" s="377">
        <f t="shared" si="19"/>
        <v>0</v>
      </c>
      <c r="L39" s="376">
        <f t="shared" si="19"/>
        <v>2536</v>
      </c>
      <c r="M39" s="378">
        <f t="shared" si="19"/>
        <v>2536</v>
      </c>
    </row>
    <row r="40" spans="1:13">
      <c r="A40" s="374"/>
      <c r="B40" s="379"/>
      <c r="C40" s="379"/>
      <c r="D40" s="379"/>
      <c r="E40" s="381" t="s">
        <v>72</v>
      </c>
      <c r="F40" s="382"/>
      <c r="G40" s="375">
        <f t="shared" si="16"/>
        <v>34</v>
      </c>
      <c r="H40" s="376">
        <f t="shared" ref="H40:M40" si="20">+H27+H30</f>
        <v>551</v>
      </c>
      <c r="I40" s="377">
        <f t="shared" si="20"/>
        <v>551</v>
      </c>
      <c r="J40" s="376">
        <f t="shared" si="20"/>
        <v>0</v>
      </c>
      <c r="K40" s="377">
        <f t="shared" si="20"/>
        <v>0</v>
      </c>
      <c r="L40" s="376">
        <f t="shared" si="20"/>
        <v>551</v>
      </c>
      <c r="M40" s="378">
        <f t="shared" si="20"/>
        <v>551</v>
      </c>
    </row>
    <row r="41" spans="1:13">
      <c r="A41" s="374"/>
      <c r="B41" s="379"/>
      <c r="C41" s="379"/>
      <c r="D41" s="392"/>
      <c r="E41" s="379" t="s">
        <v>73</v>
      </c>
      <c r="F41" s="382"/>
      <c r="G41" s="375">
        <f t="shared" si="16"/>
        <v>35</v>
      </c>
      <c r="H41" s="376">
        <f t="shared" ref="H41:M41" si="21">+H33</f>
        <v>10705</v>
      </c>
      <c r="I41" s="377">
        <f t="shared" si="21"/>
        <v>10705</v>
      </c>
      <c r="J41" s="376">
        <f t="shared" si="21"/>
        <v>0</v>
      </c>
      <c r="K41" s="377">
        <f t="shared" si="21"/>
        <v>0</v>
      </c>
      <c r="L41" s="376">
        <f t="shared" si="21"/>
        <v>10705</v>
      </c>
      <c r="M41" s="378">
        <f t="shared" si="21"/>
        <v>10705</v>
      </c>
    </row>
    <row r="42" spans="1:13">
      <c r="A42" s="374"/>
      <c r="B42" s="379"/>
      <c r="C42" s="381"/>
      <c r="D42" s="379" t="s">
        <v>74</v>
      </c>
      <c r="E42" s="379"/>
      <c r="F42" s="382"/>
      <c r="G42" s="375">
        <f t="shared" si="16"/>
        <v>36</v>
      </c>
      <c r="H42" s="376">
        <f t="shared" ref="H42:M42" si="22">+H43+H44+H45+H46</f>
        <v>106862</v>
      </c>
      <c r="I42" s="377">
        <f t="shared" si="22"/>
        <v>88207</v>
      </c>
      <c r="J42" s="376">
        <f t="shared" si="22"/>
        <v>8550</v>
      </c>
      <c r="K42" s="377">
        <f t="shared" si="22"/>
        <v>6387</v>
      </c>
      <c r="L42" s="376">
        <f t="shared" si="22"/>
        <v>115412</v>
      </c>
      <c r="M42" s="378">
        <f t="shared" si="22"/>
        <v>94594</v>
      </c>
    </row>
    <row r="43" spans="1:13">
      <c r="A43" s="374"/>
      <c r="B43" s="379"/>
      <c r="C43" s="381"/>
      <c r="D43" s="392" t="s">
        <v>12</v>
      </c>
      <c r="E43" s="381" t="s">
        <v>75</v>
      </c>
      <c r="F43" s="382"/>
      <c r="G43" s="375">
        <f t="shared" si="16"/>
        <v>37</v>
      </c>
      <c r="H43" s="376">
        <f t="shared" ref="H43:M43" si="23">+H11+H17</f>
        <v>95979</v>
      </c>
      <c r="I43" s="377">
        <f t="shared" si="23"/>
        <v>77446</v>
      </c>
      <c r="J43" s="376">
        <f t="shared" si="23"/>
        <v>8550</v>
      </c>
      <c r="K43" s="377">
        <f t="shared" si="23"/>
        <v>6387</v>
      </c>
      <c r="L43" s="376">
        <f t="shared" si="23"/>
        <v>104529</v>
      </c>
      <c r="M43" s="378">
        <f t="shared" si="23"/>
        <v>83833</v>
      </c>
    </row>
    <row r="44" spans="1:13">
      <c r="A44" s="374"/>
      <c r="B44" s="379"/>
      <c r="C44" s="381"/>
      <c r="D44" s="379"/>
      <c r="E44" s="381" t="s">
        <v>76</v>
      </c>
      <c r="F44" s="382"/>
      <c r="G44" s="375">
        <f t="shared" si="16"/>
        <v>38</v>
      </c>
      <c r="H44" s="376">
        <f t="shared" ref="H44:M44" si="24">+H21+H24</f>
        <v>10883</v>
      </c>
      <c r="I44" s="377">
        <f t="shared" si="24"/>
        <v>10761</v>
      </c>
      <c r="J44" s="376">
        <f t="shared" si="24"/>
        <v>0</v>
      </c>
      <c r="K44" s="377">
        <f t="shared" si="24"/>
        <v>0</v>
      </c>
      <c r="L44" s="376">
        <f t="shared" si="24"/>
        <v>10883</v>
      </c>
      <c r="M44" s="378">
        <f t="shared" si="24"/>
        <v>10761</v>
      </c>
    </row>
    <row r="45" spans="1:13">
      <c r="A45" s="374"/>
      <c r="B45" s="379"/>
      <c r="C45" s="379"/>
      <c r="D45" s="379"/>
      <c r="E45" s="381" t="s">
        <v>77</v>
      </c>
      <c r="F45" s="382"/>
      <c r="G45" s="375">
        <f t="shared" si="16"/>
        <v>39</v>
      </c>
      <c r="H45" s="376">
        <f t="shared" ref="H45:M45" si="25">+H28+H31</f>
        <v>0</v>
      </c>
      <c r="I45" s="377">
        <f t="shared" si="25"/>
        <v>0</v>
      </c>
      <c r="J45" s="376">
        <f t="shared" si="25"/>
        <v>0</v>
      </c>
      <c r="K45" s="377">
        <f t="shared" si="25"/>
        <v>0</v>
      </c>
      <c r="L45" s="376">
        <f t="shared" si="25"/>
        <v>0</v>
      </c>
      <c r="M45" s="378">
        <f t="shared" si="25"/>
        <v>0</v>
      </c>
    </row>
    <row r="46" spans="1:13">
      <c r="A46" s="374"/>
      <c r="B46" s="379"/>
      <c r="C46" s="379"/>
      <c r="D46" s="392"/>
      <c r="E46" s="379" t="s">
        <v>78</v>
      </c>
      <c r="F46" s="382"/>
      <c r="G46" s="375">
        <f t="shared" si="16"/>
        <v>40</v>
      </c>
      <c r="H46" s="376">
        <f t="shared" ref="H46:M46" si="26">+H34</f>
        <v>0</v>
      </c>
      <c r="I46" s="377">
        <f t="shared" si="26"/>
        <v>0</v>
      </c>
      <c r="J46" s="376">
        <f t="shared" si="26"/>
        <v>0</v>
      </c>
      <c r="K46" s="377">
        <f t="shared" si="26"/>
        <v>0</v>
      </c>
      <c r="L46" s="376">
        <f t="shared" si="26"/>
        <v>0</v>
      </c>
      <c r="M46" s="378">
        <f t="shared" si="26"/>
        <v>0</v>
      </c>
    </row>
    <row r="47" spans="1:13" ht="15.75">
      <c r="A47" s="683" t="s">
        <v>79</v>
      </c>
      <c r="B47" s="684"/>
      <c r="C47" s="684"/>
      <c r="D47" s="684"/>
      <c r="E47" s="684"/>
      <c r="F47" s="685"/>
      <c r="G47" s="393">
        <f t="shared" si="16"/>
        <v>41</v>
      </c>
      <c r="H47" s="376">
        <f t="shared" ref="H47:M47" si="27">+H48+H52</f>
        <v>472004</v>
      </c>
      <c r="I47" s="377">
        <f t="shared" si="27"/>
        <v>453335</v>
      </c>
      <c r="J47" s="376">
        <f t="shared" si="27"/>
        <v>17083</v>
      </c>
      <c r="K47" s="377">
        <f t="shared" si="27"/>
        <v>14920</v>
      </c>
      <c r="L47" s="376">
        <f t="shared" si="27"/>
        <v>489087</v>
      </c>
      <c r="M47" s="378">
        <f t="shared" si="27"/>
        <v>468255</v>
      </c>
    </row>
    <row r="48" spans="1:13">
      <c r="A48" s="374"/>
      <c r="B48" s="379"/>
      <c r="C48" s="380" t="s">
        <v>12</v>
      </c>
      <c r="D48" s="379" t="s">
        <v>80</v>
      </c>
      <c r="E48" s="379"/>
      <c r="F48" s="382"/>
      <c r="G48" s="375">
        <f t="shared" si="16"/>
        <v>42</v>
      </c>
      <c r="H48" s="376">
        <f t="shared" ref="H48:M48" si="28">+H49+H50+H51</f>
        <v>365142</v>
      </c>
      <c r="I48" s="377">
        <f t="shared" si="28"/>
        <v>365128</v>
      </c>
      <c r="J48" s="376">
        <f t="shared" si="28"/>
        <v>8533</v>
      </c>
      <c r="K48" s="377">
        <f t="shared" si="28"/>
        <v>8533</v>
      </c>
      <c r="L48" s="376">
        <f t="shared" si="28"/>
        <v>373675</v>
      </c>
      <c r="M48" s="378">
        <f t="shared" si="28"/>
        <v>373661</v>
      </c>
    </row>
    <row r="49" spans="1:13">
      <c r="A49" s="374"/>
      <c r="B49" s="379"/>
      <c r="C49" s="379"/>
      <c r="D49" s="392" t="s">
        <v>12</v>
      </c>
      <c r="E49" s="379" t="s">
        <v>81</v>
      </c>
      <c r="F49" s="382"/>
      <c r="G49" s="375">
        <f t="shared" si="16"/>
        <v>43</v>
      </c>
      <c r="H49" s="376">
        <f t="shared" ref="H49:M49" si="29">+H10+H20+H27</f>
        <v>0</v>
      </c>
      <c r="I49" s="377">
        <f t="shared" si="29"/>
        <v>0</v>
      </c>
      <c r="J49" s="376">
        <f t="shared" si="29"/>
        <v>0</v>
      </c>
      <c r="K49" s="377">
        <f t="shared" si="29"/>
        <v>0</v>
      </c>
      <c r="L49" s="376">
        <f t="shared" si="29"/>
        <v>0</v>
      </c>
      <c r="M49" s="378">
        <f t="shared" si="29"/>
        <v>0</v>
      </c>
    </row>
    <row r="50" spans="1:13">
      <c r="A50" s="374"/>
      <c r="B50" s="379"/>
      <c r="C50" s="379"/>
      <c r="D50" s="379"/>
      <c r="E50" s="379" t="s">
        <v>82</v>
      </c>
      <c r="F50" s="382"/>
      <c r="G50" s="375">
        <f t="shared" si="16"/>
        <v>44</v>
      </c>
      <c r="H50" s="376">
        <f t="shared" ref="H50:M50" si="30">+H13+H23+H30</f>
        <v>354437</v>
      </c>
      <c r="I50" s="377">
        <f t="shared" si="30"/>
        <v>354423</v>
      </c>
      <c r="J50" s="376">
        <f t="shared" si="30"/>
        <v>8533</v>
      </c>
      <c r="K50" s="377">
        <f t="shared" si="30"/>
        <v>8533</v>
      </c>
      <c r="L50" s="376">
        <f t="shared" si="30"/>
        <v>362970</v>
      </c>
      <c r="M50" s="378">
        <f t="shared" si="30"/>
        <v>362956</v>
      </c>
    </row>
    <row r="51" spans="1:13">
      <c r="A51" s="374"/>
      <c r="B51" s="379"/>
      <c r="C51" s="379"/>
      <c r="D51" s="392"/>
      <c r="E51" s="379" t="s">
        <v>73</v>
      </c>
      <c r="F51" s="382"/>
      <c r="G51" s="375">
        <f t="shared" si="16"/>
        <v>45</v>
      </c>
      <c r="H51" s="376">
        <f t="shared" ref="H51:M51" si="31">+H33</f>
        <v>10705</v>
      </c>
      <c r="I51" s="377">
        <f t="shared" si="31"/>
        <v>10705</v>
      </c>
      <c r="J51" s="376">
        <f t="shared" si="31"/>
        <v>0</v>
      </c>
      <c r="K51" s="377">
        <f t="shared" si="31"/>
        <v>0</v>
      </c>
      <c r="L51" s="376">
        <f t="shared" si="31"/>
        <v>10705</v>
      </c>
      <c r="M51" s="378">
        <f t="shared" si="31"/>
        <v>10705</v>
      </c>
    </row>
    <row r="52" spans="1:13">
      <c r="A52" s="374"/>
      <c r="B52" s="379"/>
      <c r="C52" s="381"/>
      <c r="D52" s="379" t="s">
        <v>83</v>
      </c>
      <c r="E52" s="379"/>
      <c r="F52" s="382"/>
      <c r="G52" s="375">
        <f t="shared" si="16"/>
        <v>46</v>
      </c>
      <c r="H52" s="376">
        <f t="shared" ref="H52:M52" si="32">+H53+H54+H55</f>
        <v>106862</v>
      </c>
      <c r="I52" s="377">
        <f t="shared" si="32"/>
        <v>88207</v>
      </c>
      <c r="J52" s="376">
        <f t="shared" si="32"/>
        <v>8550</v>
      </c>
      <c r="K52" s="377">
        <f t="shared" si="32"/>
        <v>6387</v>
      </c>
      <c r="L52" s="376">
        <f t="shared" si="32"/>
        <v>115412</v>
      </c>
      <c r="M52" s="378">
        <f t="shared" si="32"/>
        <v>94594</v>
      </c>
    </row>
    <row r="53" spans="1:13">
      <c r="A53" s="374"/>
      <c r="B53" s="379"/>
      <c r="C53" s="381"/>
      <c r="D53" s="392" t="s">
        <v>12</v>
      </c>
      <c r="E53" s="379" t="s">
        <v>84</v>
      </c>
      <c r="F53" s="382"/>
      <c r="G53" s="375">
        <f t="shared" si="16"/>
        <v>47</v>
      </c>
      <c r="H53" s="376">
        <f t="shared" ref="H53:M53" si="33">+H11+H21+H28</f>
        <v>29298</v>
      </c>
      <c r="I53" s="377">
        <f t="shared" si="33"/>
        <v>10765</v>
      </c>
      <c r="J53" s="376">
        <f t="shared" si="33"/>
        <v>8550</v>
      </c>
      <c r="K53" s="377">
        <f t="shared" si="33"/>
        <v>6387</v>
      </c>
      <c r="L53" s="376">
        <f t="shared" si="33"/>
        <v>37848</v>
      </c>
      <c r="M53" s="378">
        <f t="shared" si="33"/>
        <v>17152</v>
      </c>
    </row>
    <row r="54" spans="1:13">
      <c r="A54" s="374"/>
      <c r="B54" s="379"/>
      <c r="C54" s="381"/>
      <c r="D54" s="379"/>
      <c r="E54" s="379" t="s">
        <v>85</v>
      </c>
      <c r="F54" s="382"/>
      <c r="G54" s="375">
        <f t="shared" si="16"/>
        <v>48</v>
      </c>
      <c r="H54" s="376">
        <f t="shared" ref="H54:M54" si="34">+H17+H24+H31</f>
        <v>77564</v>
      </c>
      <c r="I54" s="377">
        <f t="shared" si="34"/>
        <v>77442</v>
      </c>
      <c r="J54" s="376">
        <f t="shared" si="34"/>
        <v>0</v>
      </c>
      <c r="K54" s="377">
        <f t="shared" si="34"/>
        <v>0</v>
      </c>
      <c r="L54" s="376">
        <f t="shared" si="34"/>
        <v>77564</v>
      </c>
      <c r="M54" s="378">
        <f t="shared" si="34"/>
        <v>77442</v>
      </c>
    </row>
    <row r="55" spans="1:13" ht="15.75" thickBot="1">
      <c r="A55" s="383"/>
      <c r="B55" s="384"/>
      <c r="C55" s="384"/>
      <c r="D55" s="384"/>
      <c r="E55" s="384" t="s">
        <v>86</v>
      </c>
      <c r="F55" s="385"/>
      <c r="G55" s="386">
        <f t="shared" si="16"/>
        <v>49</v>
      </c>
      <c r="H55" s="387">
        <f t="shared" ref="H55:M55" si="35">+H34</f>
        <v>0</v>
      </c>
      <c r="I55" s="388">
        <f t="shared" si="35"/>
        <v>0</v>
      </c>
      <c r="J55" s="387">
        <f t="shared" si="35"/>
        <v>0</v>
      </c>
      <c r="K55" s="388">
        <f t="shared" si="35"/>
        <v>0</v>
      </c>
      <c r="L55" s="387">
        <f t="shared" si="35"/>
        <v>0</v>
      </c>
      <c r="M55" s="389">
        <f t="shared" si="35"/>
        <v>0</v>
      </c>
    </row>
  </sheetData>
  <mergeCells count="11">
    <mergeCell ref="J3:K3"/>
    <mergeCell ref="L3:M3"/>
    <mergeCell ref="A6:F6"/>
    <mergeCell ref="B7:F7"/>
    <mergeCell ref="B32:F32"/>
    <mergeCell ref="A36:F36"/>
    <mergeCell ref="A47:F47"/>
    <mergeCell ref="A1:I1"/>
    <mergeCell ref="A3:F5"/>
    <mergeCell ref="G3:G5"/>
    <mergeCell ref="H3:I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Součet</vt:lpstr>
      <vt:lpstr>UK</vt:lpstr>
      <vt:lpstr>JU</vt:lpstr>
      <vt:lpstr>UJEP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  <vt:lpstr>Součet!Názvy_tisku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2018-07-31T10:09:25Z</cp:lastPrinted>
  <dcterms:created xsi:type="dcterms:W3CDTF">2010-10-08T09:48:15Z</dcterms:created>
  <dcterms:modified xsi:type="dcterms:W3CDTF">2019-01-25T09:14:13Z</dcterms:modified>
</cp:coreProperties>
</file>