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ekce_III\32_odbor\Oddělení  320\Výroční zpráva o hospodaření\sumarizované tabulky\za 2017\Tabulky postoupené VVŠ\"/>
    </mc:Choice>
  </mc:AlternateContent>
  <bookViews>
    <workbookView xWindow="0" yWindow="0" windowWidth="28800" windowHeight="12045" tabRatio="868" activeTab="26"/>
  </bookViews>
  <sheets>
    <sheet name="Součet" sheetId="8" r:id="rId1"/>
    <sheet name="UK" sheetId="9" r:id="rId2"/>
    <sheet name="JU" sheetId="10" r:id="rId3"/>
    <sheet name="UJEP" sheetId="11" r:id="rId4"/>
    <sheet name="MU" sheetId="12" r:id="rId5"/>
    <sheet name="UPOL" sheetId="13" r:id="rId6"/>
    <sheet name="VFU" sheetId="14" r:id="rId7"/>
    <sheet name="OU" sheetId="15" r:id="rId8"/>
    <sheet name="UHK" sheetId="16" r:id="rId9"/>
    <sheet name="SU" sheetId="17" r:id="rId10"/>
    <sheet name="ČVUT" sheetId="18" r:id="rId11"/>
    <sheet name="VŠCHT" sheetId="19" r:id="rId12"/>
    <sheet name="ZČU" sheetId="20" r:id="rId13"/>
    <sheet name="TUL" sheetId="21" r:id="rId14"/>
    <sheet name="UPa" sheetId="22" r:id="rId15"/>
    <sheet name="VUT" sheetId="23" r:id="rId16"/>
    <sheet name="VŠB-TUO" sheetId="24" r:id="rId17"/>
    <sheet name="UTB" sheetId="25" r:id="rId18"/>
    <sheet name="VŠE" sheetId="26" r:id="rId19"/>
    <sheet name="ČZU" sheetId="27" r:id="rId20"/>
    <sheet name="MENDELU" sheetId="28" r:id="rId21"/>
    <sheet name="AMU" sheetId="29" r:id="rId22"/>
    <sheet name="AVU" sheetId="30" r:id="rId23"/>
    <sheet name="VŠUP" sheetId="31" r:id="rId24"/>
    <sheet name="JAMU" sheetId="32" r:id="rId25"/>
    <sheet name="VŠPJ" sheetId="33" r:id="rId26"/>
    <sheet name="VŠTE" sheetId="34" r:id="rId27"/>
  </sheets>
  <externalReferences>
    <externalReference r:id="rId28"/>
  </externalReferences>
  <calcPr calcId="152511"/>
  <customWorkbookViews>
    <customWorkbookView name="Uldrichová Marie – osobní zobrazení" guid="{2AF6EA2A-E5C5-45EB-B6C4-875AD1E4E056}" mergeInterval="0" personalView="1" maximized="1" windowWidth="1676" windowHeight="755" tabRatio="823" activeSheetId="10"/>
  </customWorkbookViews>
</workbook>
</file>

<file path=xl/calcChain.xml><?xml version="1.0" encoding="utf-8"?>
<calcChain xmlns="http://schemas.openxmlformats.org/spreadsheetml/2006/main">
  <c r="L31" i="8" l="1"/>
  <c r="K31" i="8"/>
  <c r="F31" i="8"/>
  <c r="E31" i="8"/>
  <c r="D31" i="8"/>
  <c r="C31" i="8"/>
  <c r="L30" i="8"/>
  <c r="K30" i="8"/>
  <c r="F30" i="8"/>
  <c r="E30" i="8"/>
  <c r="D30" i="8"/>
  <c r="C30" i="8"/>
  <c r="L29" i="8"/>
  <c r="K29" i="8"/>
  <c r="F29" i="8"/>
  <c r="E29" i="8"/>
  <c r="D29" i="8"/>
  <c r="C29" i="8"/>
  <c r="L28" i="8"/>
  <c r="K28" i="8"/>
  <c r="F28" i="8"/>
  <c r="E28" i="8"/>
  <c r="D28" i="8"/>
  <c r="C28" i="8"/>
  <c r="L27" i="8"/>
  <c r="K27" i="8"/>
  <c r="F27" i="8"/>
  <c r="E27" i="8"/>
  <c r="D27" i="8"/>
  <c r="C27" i="8"/>
  <c r="L26" i="8"/>
  <c r="K26" i="8"/>
  <c r="F26" i="8"/>
  <c r="E26" i="8"/>
  <c r="D26" i="8"/>
  <c r="C26" i="8"/>
  <c r="L25" i="8"/>
  <c r="K25" i="8"/>
  <c r="F25" i="8"/>
  <c r="E25" i="8"/>
  <c r="D25" i="8"/>
  <c r="C25" i="8"/>
  <c r="L24" i="8"/>
  <c r="K24" i="8"/>
  <c r="F24" i="8"/>
  <c r="E24" i="8"/>
  <c r="D24" i="8"/>
  <c r="C24" i="8"/>
  <c r="L23" i="8"/>
  <c r="K23" i="8"/>
  <c r="F23" i="8"/>
  <c r="E23" i="8"/>
  <c r="D23" i="8"/>
  <c r="C23" i="8"/>
  <c r="L22" i="8"/>
  <c r="K22" i="8"/>
  <c r="F22" i="8"/>
  <c r="E22" i="8"/>
  <c r="D22" i="8"/>
  <c r="C22" i="8"/>
  <c r="L21" i="8"/>
  <c r="K21" i="8"/>
  <c r="F21" i="8"/>
  <c r="E21" i="8"/>
  <c r="D21" i="8"/>
  <c r="C21" i="8"/>
  <c r="L20" i="8"/>
  <c r="K20" i="8"/>
  <c r="F20" i="8"/>
  <c r="E20" i="8"/>
  <c r="D20" i="8"/>
  <c r="C20" i="8"/>
  <c r="L19" i="8"/>
  <c r="K19" i="8"/>
  <c r="F19" i="8"/>
  <c r="E19" i="8"/>
  <c r="D19" i="8"/>
  <c r="C19" i="8"/>
  <c r="L18" i="8"/>
  <c r="K18" i="8"/>
  <c r="F18" i="8"/>
  <c r="E18" i="8"/>
  <c r="D18" i="8"/>
  <c r="C18" i="8"/>
  <c r="L17" i="8"/>
  <c r="K17" i="8"/>
  <c r="F17" i="8"/>
  <c r="E17" i="8"/>
  <c r="D17" i="8"/>
  <c r="C17" i="8"/>
  <c r="L16" i="8"/>
  <c r="K16" i="8"/>
  <c r="F16" i="8"/>
  <c r="E16" i="8"/>
  <c r="D16" i="8"/>
  <c r="C16" i="8"/>
  <c r="L15" i="8"/>
  <c r="K15" i="8"/>
  <c r="F15" i="8"/>
  <c r="E15" i="8"/>
  <c r="G15" i="8"/>
  <c r="D15" i="8"/>
  <c r="C15" i="8"/>
  <c r="L14" i="8"/>
  <c r="K14" i="8"/>
  <c r="F14" i="8"/>
  <c r="H14" i="8"/>
  <c r="M14" i="8"/>
  <c r="E14" i="8"/>
  <c r="D14" i="8"/>
  <c r="C14" i="8"/>
  <c r="L13" i="8"/>
  <c r="K13" i="8"/>
  <c r="F13" i="8"/>
  <c r="H13" i="8"/>
  <c r="M13" i="8"/>
  <c r="E13" i="8"/>
  <c r="D13" i="8"/>
  <c r="C13" i="8"/>
  <c r="L12" i="8"/>
  <c r="K12" i="8"/>
  <c r="F12" i="8"/>
  <c r="H12" i="8"/>
  <c r="M12" i="8"/>
  <c r="E12" i="8"/>
  <c r="G12" i="8"/>
  <c r="D12" i="8"/>
  <c r="C12" i="8"/>
  <c r="L11" i="8"/>
  <c r="K11" i="8"/>
  <c r="F11" i="8"/>
  <c r="E11" i="8"/>
  <c r="D11" i="8"/>
  <c r="C11" i="8"/>
  <c r="L10" i="8"/>
  <c r="K10" i="8"/>
  <c r="F10" i="8"/>
  <c r="E10" i="8"/>
  <c r="D10" i="8"/>
  <c r="C10" i="8"/>
  <c r="L9" i="8"/>
  <c r="K9" i="8"/>
  <c r="F9" i="8"/>
  <c r="E9" i="8"/>
  <c r="D9" i="8"/>
  <c r="C9" i="8"/>
  <c r="L8" i="8"/>
  <c r="K8" i="8"/>
  <c r="F8" i="8"/>
  <c r="E8" i="8"/>
  <c r="D8" i="8"/>
  <c r="C8" i="8"/>
  <c r="L7" i="8"/>
  <c r="K7" i="8"/>
  <c r="F7" i="8"/>
  <c r="E7" i="8"/>
  <c r="D7" i="8"/>
  <c r="C7" i="8"/>
  <c r="M30" i="8"/>
  <c r="M18" i="8"/>
  <c r="L6" i="8"/>
  <c r="K6" i="8"/>
  <c r="F6" i="8"/>
  <c r="E6" i="8"/>
  <c r="D6" i="8"/>
  <c r="C6" i="8"/>
  <c r="M17" i="8"/>
  <c r="H31" i="8"/>
  <c r="M31" i="8"/>
  <c r="H30" i="8"/>
  <c r="H29" i="8"/>
  <c r="M29" i="8"/>
  <c r="H28" i="8"/>
  <c r="M28" i="8"/>
  <c r="H27" i="8"/>
  <c r="M27" i="8"/>
  <c r="H26" i="8"/>
  <c r="M26" i="8"/>
  <c r="H25" i="8"/>
  <c r="M25" i="8"/>
  <c r="H24" i="8"/>
  <c r="M24" i="8"/>
  <c r="H23" i="8"/>
  <c r="M23" i="8"/>
  <c r="H22" i="8"/>
  <c r="M22" i="8"/>
  <c r="H21" i="8"/>
  <c r="M21" i="8"/>
  <c r="H20" i="8"/>
  <c r="M20" i="8"/>
  <c r="H19" i="8"/>
  <c r="M19" i="8"/>
  <c r="H18" i="8"/>
  <c r="H17" i="8"/>
  <c r="H16" i="8"/>
  <c r="M16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A32" i="8"/>
  <c r="A17" i="8"/>
  <c r="A18" i="8"/>
  <c r="A19" i="8"/>
  <c r="A20" i="8"/>
  <c r="M14" i="34"/>
  <c r="L14" i="34"/>
  <c r="G14" i="34"/>
  <c r="F14" i="34"/>
  <c r="E14" i="34"/>
  <c r="D14" i="34"/>
  <c r="N13" i="34"/>
  <c r="I13" i="34"/>
  <c r="H13" i="34"/>
  <c r="J13" i="34"/>
  <c r="I12" i="34"/>
  <c r="N12" i="34"/>
  <c r="H12" i="34"/>
  <c r="J12" i="34"/>
  <c r="I11" i="34"/>
  <c r="N11" i="34"/>
  <c r="H11" i="34"/>
  <c r="N10" i="34"/>
  <c r="J10" i="34"/>
  <c r="I10" i="34"/>
  <c r="H10" i="34"/>
  <c r="N9" i="34"/>
  <c r="I9" i="34"/>
  <c r="H9" i="34"/>
  <c r="J9" i="34"/>
  <c r="A9" i="34"/>
  <c r="A10" i="34"/>
  <c r="A11" i="34"/>
  <c r="A12" i="34"/>
  <c r="A13" i="34"/>
  <c r="A14" i="34"/>
  <c r="I8" i="34"/>
  <c r="N8" i="34"/>
  <c r="H8" i="34"/>
  <c r="J8" i="34"/>
  <c r="A8" i="34"/>
  <c r="I7" i="34"/>
  <c r="N7" i="34"/>
  <c r="H7" i="34"/>
  <c r="A7" i="34"/>
  <c r="N6" i="34"/>
  <c r="N14" i="34"/>
  <c r="J6" i="34"/>
  <c r="I6" i="34"/>
  <c r="I14" i="34"/>
  <c r="H6" i="34"/>
  <c r="H14" i="34"/>
  <c r="M8" i="33"/>
  <c r="L8" i="33"/>
  <c r="G8" i="33"/>
  <c r="F8" i="33"/>
  <c r="E8" i="33"/>
  <c r="D8" i="33"/>
  <c r="N7" i="33"/>
  <c r="I7" i="33"/>
  <c r="H7" i="33"/>
  <c r="J7" i="33"/>
  <c r="A7" i="33"/>
  <c r="I6" i="33"/>
  <c r="I8" i="33"/>
  <c r="H6" i="33"/>
  <c r="H8" i="33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H15" i="8"/>
  <c r="I15" i="8"/>
  <c r="G14" i="8"/>
  <c r="I14" i="8"/>
  <c r="G13" i="8"/>
  <c r="I13" i="8"/>
  <c r="I12" i="8"/>
  <c r="J14" i="34"/>
  <c r="J7" i="34"/>
  <c r="J11" i="34"/>
  <c r="J6" i="33"/>
  <c r="J8" i="33"/>
  <c r="N6" i="33"/>
  <c r="N8" i="33"/>
  <c r="M15" i="8"/>
  <c r="M14" i="32"/>
  <c r="L14" i="32"/>
  <c r="G14" i="32"/>
  <c r="F14" i="32"/>
  <c r="E14" i="32"/>
  <c r="D14" i="32"/>
  <c r="N13" i="32"/>
  <c r="I13" i="32"/>
  <c r="H13" i="32"/>
  <c r="J13" i="32"/>
  <c r="I12" i="32"/>
  <c r="N12" i="32"/>
  <c r="H12" i="32"/>
  <c r="J12" i="32"/>
  <c r="I11" i="32"/>
  <c r="N11" i="32"/>
  <c r="H11" i="32"/>
  <c r="N10" i="32"/>
  <c r="J10" i="32"/>
  <c r="I10" i="32"/>
  <c r="H10" i="32"/>
  <c r="N9" i="32"/>
  <c r="I9" i="32"/>
  <c r="H9" i="32"/>
  <c r="J9" i="32"/>
  <c r="I8" i="32"/>
  <c r="N8" i="32"/>
  <c r="H8" i="32"/>
  <c r="J8" i="32"/>
  <c r="I7" i="32"/>
  <c r="N7" i="32"/>
  <c r="H7" i="32"/>
  <c r="A7" i="32"/>
  <c r="A8" i="32"/>
  <c r="A9" i="32"/>
  <c r="A10" i="32"/>
  <c r="A11" i="32"/>
  <c r="A12" i="32"/>
  <c r="A13" i="32"/>
  <c r="A14" i="32"/>
  <c r="N6" i="32"/>
  <c r="J6" i="32"/>
  <c r="I6" i="32"/>
  <c r="I14" i="32"/>
  <c r="H6" i="32"/>
  <c r="H14" i="32"/>
  <c r="M9" i="31"/>
  <c r="L9" i="31"/>
  <c r="G9" i="31"/>
  <c r="F9" i="31"/>
  <c r="E9" i="31"/>
  <c r="D9" i="31"/>
  <c r="A9" i="31"/>
  <c r="N8" i="31"/>
  <c r="I8" i="31"/>
  <c r="H8" i="31"/>
  <c r="J8" i="31"/>
  <c r="N7" i="31"/>
  <c r="I7" i="31"/>
  <c r="H7" i="31"/>
  <c r="J7" i="31"/>
  <c r="A7" i="31"/>
  <c r="I6" i="31"/>
  <c r="I9" i="31"/>
  <c r="H6" i="31"/>
  <c r="H9" i="31"/>
  <c r="N14" i="30"/>
  <c r="M14" i="30"/>
  <c r="L14" i="30"/>
  <c r="I14" i="30"/>
  <c r="G14" i="30"/>
  <c r="F14" i="30"/>
  <c r="E14" i="30"/>
  <c r="D14" i="30"/>
  <c r="N13" i="30"/>
  <c r="N12" i="30"/>
  <c r="N11" i="30"/>
  <c r="N10" i="30"/>
  <c r="N9" i="30"/>
  <c r="N8" i="30"/>
  <c r="A7" i="30"/>
  <c r="A8" i="30"/>
  <c r="A9" i="30"/>
  <c r="A10" i="30"/>
  <c r="A11" i="30"/>
  <c r="A12" i="30"/>
  <c r="A13" i="30"/>
  <c r="A14" i="30"/>
  <c r="N6" i="30"/>
  <c r="I6" i="30"/>
  <c r="H6" i="30"/>
  <c r="H14" i="30"/>
  <c r="L13" i="29"/>
  <c r="G13" i="29"/>
  <c r="F13" i="29"/>
  <c r="E13" i="29"/>
  <c r="D13" i="29"/>
  <c r="M12" i="29"/>
  <c r="I12" i="29"/>
  <c r="H12" i="29"/>
  <c r="J12" i="29"/>
  <c r="I11" i="29"/>
  <c r="M11" i="29"/>
  <c r="H11" i="29"/>
  <c r="J11" i="29"/>
  <c r="K10" i="29"/>
  <c r="K13" i="29"/>
  <c r="J10" i="29"/>
  <c r="I10" i="29"/>
  <c r="M10" i="29"/>
  <c r="H10" i="29"/>
  <c r="M9" i="29"/>
  <c r="I9" i="29"/>
  <c r="H9" i="29"/>
  <c r="J9" i="29"/>
  <c r="I8" i="29"/>
  <c r="M8" i="29"/>
  <c r="H8" i="29"/>
  <c r="J8" i="29"/>
  <c r="I7" i="29"/>
  <c r="M7" i="29"/>
  <c r="H7" i="29"/>
  <c r="A7" i="29"/>
  <c r="A8" i="29"/>
  <c r="A9" i="29"/>
  <c r="A10" i="29"/>
  <c r="A11" i="29"/>
  <c r="A12" i="29"/>
  <c r="A13" i="29"/>
  <c r="M6" i="29"/>
  <c r="J6" i="29"/>
  <c r="I6" i="29"/>
  <c r="I13" i="29"/>
  <c r="H6" i="29"/>
  <c r="H13" i="29"/>
  <c r="J14" i="32"/>
  <c r="N14" i="32"/>
  <c r="J7" i="32"/>
  <c r="J11" i="32"/>
  <c r="J6" i="31"/>
  <c r="J9" i="31"/>
  <c r="N6" i="31"/>
  <c r="N9" i="31"/>
  <c r="J6" i="30"/>
  <c r="J14" i="30"/>
  <c r="M13" i="29"/>
  <c r="J7" i="29"/>
  <c r="J13" i="29"/>
  <c r="M14" i="28"/>
  <c r="L14" i="28"/>
  <c r="G14" i="28"/>
  <c r="F14" i="28"/>
  <c r="E14" i="28"/>
  <c r="D14" i="28"/>
  <c r="J13" i="28"/>
  <c r="I13" i="28"/>
  <c r="N13" i="28"/>
  <c r="H13" i="28"/>
  <c r="N12" i="28"/>
  <c r="I12" i="28"/>
  <c r="J12" i="28"/>
  <c r="H12" i="28"/>
  <c r="N11" i="28"/>
  <c r="I11" i="28"/>
  <c r="H11" i="28"/>
  <c r="J11" i="28"/>
  <c r="I10" i="28"/>
  <c r="N10" i="28"/>
  <c r="H10" i="28"/>
  <c r="J10" i="28"/>
  <c r="J9" i="28"/>
  <c r="I9" i="28"/>
  <c r="N9" i="28"/>
  <c r="H9" i="28"/>
  <c r="N8" i="28"/>
  <c r="J8" i="28"/>
  <c r="I8" i="28"/>
  <c r="H8" i="28"/>
  <c r="A8" i="28"/>
  <c r="A9" i="28"/>
  <c r="A10" i="28"/>
  <c r="A11" i="28"/>
  <c r="A12" i="28"/>
  <c r="A13" i="28"/>
  <c r="A14" i="28"/>
  <c r="I7" i="28"/>
  <c r="N7" i="28"/>
  <c r="H7" i="28"/>
  <c r="J7" i="28"/>
  <c r="A7" i="28"/>
  <c r="I6" i="28"/>
  <c r="N6" i="28"/>
  <c r="N14" i="28"/>
  <c r="H6" i="28"/>
  <c r="H14" i="28"/>
  <c r="M14" i="27"/>
  <c r="I13" i="27"/>
  <c r="N13" i="27"/>
  <c r="H13" i="27"/>
  <c r="J13" i="27"/>
  <c r="I12" i="27"/>
  <c r="N12" i="27"/>
  <c r="H12" i="27"/>
  <c r="N11" i="27"/>
  <c r="J11" i="27"/>
  <c r="I11" i="27"/>
  <c r="H11" i="27"/>
  <c r="N10" i="27"/>
  <c r="I10" i="27"/>
  <c r="H10" i="27"/>
  <c r="J10" i="27"/>
  <c r="I9" i="27"/>
  <c r="N9" i="27"/>
  <c r="H9" i="27"/>
  <c r="J9" i="27"/>
  <c r="I8" i="27"/>
  <c r="N8" i="27"/>
  <c r="H8" i="27"/>
  <c r="N7" i="27"/>
  <c r="J7" i="27"/>
  <c r="I7" i="27"/>
  <c r="H7" i="27"/>
  <c r="A7" i="27"/>
  <c r="A8" i="27"/>
  <c r="A9" i="27"/>
  <c r="A10" i="27"/>
  <c r="A11" i="27"/>
  <c r="A12" i="27"/>
  <c r="A13" i="27"/>
  <c r="A14" i="27"/>
  <c r="L6" i="27"/>
  <c r="L14" i="27"/>
  <c r="G6" i="27"/>
  <c r="G14" i="27"/>
  <c r="F6" i="27"/>
  <c r="F14" i="27"/>
  <c r="E6" i="27"/>
  <c r="E14" i="27"/>
  <c r="D6" i="27"/>
  <c r="D14" i="27"/>
  <c r="M12" i="26"/>
  <c r="L12" i="26"/>
  <c r="G12" i="26"/>
  <c r="F12" i="26"/>
  <c r="E12" i="26"/>
  <c r="D12" i="26"/>
  <c r="N11" i="26"/>
  <c r="J11" i="26"/>
  <c r="I11" i="26"/>
  <c r="H11" i="26"/>
  <c r="N10" i="26"/>
  <c r="I10" i="26"/>
  <c r="H10" i="26"/>
  <c r="J10" i="26"/>
  <c r="I9" i="26"/>
  <c r="N9" i="26"/>
  <c r="H9" i="26"/>
  <c r="J9" i="26"/>
  <c r="I8" i="26"/>
  <c r="N8" i="26"/>
  <c r="H8" i="26"/>
  <c r="N7" i="26"/>
  <c r="J7" i="26"/>
  <c r="I7" i="26"/>
  <c r="H7" i="26"/>
  <c r="A7" i="26"/>
  <c r="A8" i="26"/>
  <c r="A9" i="26"/>
  <c r="A10" i="26"/>
  <c r="A11" i="26"/>
  <c r="N6" i="26"/>
  <c r="I6" i="26"/>
  <c r="I12" i="26"/>
  <c r="H6" i="26"/>
  <c r="J6" i="26"/>
  <c r="J6" i="28"/>
  <c r="J14" i="28"/>
  <c r="I14" i="28"/>
  <c r="H6" i="27"/>
  <c r="I6" i="27"/>
  <c r="J8" i="27"/>
  <c r="J12" i="27"/>
  <c r="N12" i="26"/>
  <c r="J8" i="26"/>
  <c r="J12" i="26"/>
  <c r="H12" i="26"/>
  <c r="I14" i="27"/>
  <c r="N6" i="27"/>
  <c r="N14" i="27"/>
  <c r="J6" i="27"/>
  <c r="J14" i="27"/>
  <c r="H14" i="27"/>
  <c r="M14" i="25"/>
  <c r="L14" i="25"/>
  <c r="G14" i="25"/>
  <c r="F14" i="25"/>
  <c r="E14" i="25"/>
  <c r="D14" i="25"/>
  <c r="N13" i="25"/>
  <c r="I13" i="25"/>
  <c r="H13" i="25"/>
  <c r="J13" i="25"/>
  <c r="I12" i="25"/>
  <c r="N12" i="25"/>
  <c r="H12" i="25"/>
  <c r="J12" i="25"/>
  <c r="I11" i="25"/>
  <c r="N11" i="25"/>
  <c r="H11" i="25"/>
  <c r="N10" i="25"/>
  <c r="J10" i="25"/>
  <c r="I10" i="25"/>
  <c r="H10" i="25"/>
  <c r="N9" i="25"/>
  <c r="I9" i="25"/>
  <c r="H9" i="25"/>
  <c r="J9" i="25"/>
  <c r="I8" i="25"/>
  <c r="N8" i="25"/>
  <c r="H8" i="25"/>
  <c r="J8" i="25"/>
  <c r="I7" i="25"/>
  <c r="N7" i="25"/>
  <c r="H7" i="25"/>
  <c r="A7" i="25"/>
  <c r="A8" i="25"/>
  <c r="A9" i="25"/>
  <c r="A10" i="25"/>
  <c r="A11" i="25"/>
  <c r="A12" i="25"/>
  <c r="A13" i="25"/>
  <c r="A14" i="25"/>
  <c r="N6" i="25"/>
  <c r="J6" i="25"/>
  <c r="I6" i="25"/>
  <c r="I14" i="25"/>
  <c r="H6" i="25"/>
  <c r="H14" i="25"/>
  <c r="M11" i="24"/>
  <c r="L11" i="24"/>
  <c r="G11" i="24"/>
  <c r="F11" i="24"/>
  <c r="E11" i="24"/>
  <c r="D11" i="24"/>
  <c r="N10" i="24"/>
  <c r="J10" i="24"/>
  <c r="J11" i="24"/>
  <c r="I10" i="24"/>
  <c r="H10" i="24"/>
  <c r="A10" i="24"/>
  <c r="N9" i="24"/>
  <c r="J9" i="24"/>
  <c r="I9" i="24"/>
  <c r="H9" i="24"/>
  <c r="N8" i="24"/>
  <c r="J8" i="24"/>
  <c r="I8" i="24"/>
  <c r="H8" i="24"/>
  <c r="N7" i="24"/>
  <c r="J7" i="24"/>
  <c r="I7" i="24"/>
  <c r="H7" i="24"/>
  <c r="N6" i="24"/>
  <c r="N11" i="24"/>
  <c r="I6" i="24"/>
  <c r="I11" i="24"/>
  <c r="H6" i="24"/>
  <c r="H11" i="24"/>
  <c r="M14" i="23"/>
  <c r="L14" i="23"/>
  <c r="G14" i="23"/>
  <c r="F14" i="23"/>
  <c r="E14" i="23"/>
  <c r="D14" i="23"/>
  <c r="N13" i="23"/>
  <c r="J13" i="23"/>
  <c r="I13" i="23"/>
  <c r="H13" i="23"/>
  <c r="N12" i="23"/>
  <c r="I12" i="23"/>
  <c r="H12" i="23"/>
  <c r="J12" i="23"/>
  <c r="I11" i="23"/>
  <c r="N11" i="23"/>
  <c r="H11" i="23"/>
  <c r="J11" i="23"/>
  <c r="J10" i="23"/>
  <c r="I10" i="23"/>
  <c r="N10" i="23"/>
  <c r="H10" i="23"/>
  <c r="N9" i="23"/>
  <c r="J9" i="23"/>
  <c r="I9" i="23"/>
  <c r="H9" i="23"/>
  <c r="A9" i="23"/>
  <c r="A10" i="23"/>
  <c r="A11" i="23"/>
  <c r="A12" i="23"/>
  <c r="A13" i="23"/>
  <c r="A14" i="23"/>
  <c r="N8" i="23"/>
  <c r="I8" i="23"/>
  <c r="H8" i="23"/>
  <c r="J8" i="23"/>
  <c r="A8" i="23"/>
  <c r="I7" i="23"/>
  <c r="N7" i="23"/>
  <c r="H7" i="23"/>
  <c r="J7" i="23"/>
  <c r="A7" i="23"/>
  <c r="J6" i="23"/>
  <c r="J14" i="23"/>
  <c r="I6" i="23"/>
  <c r="I14" i="23"/>
  <c r="H6" i="23"/>
  <c r="H14" i="23"/>
  <c r="M7" i="22"/>
  <c r="L7" i="22"/>
  <c r="G7" i="22"/>
  <c r="F7" i="22"/>
  <c r="E7" i="22"/>
  <c r="D7" i="22"/>
  <c r="I6" i="22"/>
  <c r="N6" i="22"/>
  <c r="N7" i="22"/>
  <c r="H6" i="22"/>
  <c r="H7" i="22"/>
  <c r="M14" i="21"/>
  <c r="L14" i="21"/>
  <c r="G14" i="21"/>
  <c r="F14" i="21"/>
  <c r="E14" i="21"/>
  <c r="D14" i="21"/>
  <c r="N13" i="21"/>
  <c r="I13" i="21"/>
  <c r="H13" i="21"/>
  <c r="J13" i="21"/>
  <c r="I12" i="21"/>
  <c r="N12" i="21"/>
  <c r="H12" i="21"/>
  <c r="J12" i="21"/>
  <c r="I11" i="21"/>
  <c r="N11" i="21"/>
  <c r="H11" i="21"/>
  <c r="N10" i="21"/>
  <c r="J10" i="21"/>
  <c r="I10" i="21"/>
  <c r="H10" i="21"/>
  <c r="N9" i="21"/>
  <c r="I9" i="21"/>
  <c r="H9" i="21"/>
  <c r="J9" i="21"/>
  <c r="I8" i="21"/>
  <c r="N8" i="21"/>
  <c r="H8" i="21"/>
  <c r="J8" i="21"/>
  <c r="I7" i="21"/>
  <c r="N7" i="21"/>
  <c r="H7" i="21"/>
  <c r="A7" i="21"/>
  <c r="A8" i="21"/>
  <c r="A9" i="21"/>
  <c r="A10" i="21"/>
  <c r="A11" i="21"/>
  <c r="A12" i="21"/>
  <c r="A13" i="21"/>
  <c r="A14" i="21"/>
  <c r="N6" i="21"/>
  <c r="J6" i="21"/>
  <c r="I6" i="21"/>
  <c r="I14" i="21"/>
  <c r="H6" i="21"/>
  <c r="H14" i="21"/>
  <c r="N14" i="25"/>
  <c r="J7" i="25"/>
  <c r="J14" i="25"/>
  <c r="J11" i="25"/>
  <c r="N6" i="23"/>
  <c r="N14" i="23"/>
  <c r="I7" i="22"/>
  <c r="J6" i="22"/>
  <c r="J7" i="22"/>
  <c r="N14" i="21"/>
  <c r="J7" i="21"/>
  <c r="J14" i="21"/>
  <c r="J11" i="21"/>
  <c r="M8" i="20"/>
  <c r="L8" i="20"/>
  <c r="G8" i="20"/>
  <c r="F8" i="20"/>
  <c r="E8" i="20"/>
  <c r="D8" i="20"/>
  <c r="N7" i="20"/>
  <c r="N8" i="20"/>
  <c r="J7" i="20"/>
  <c r="J8" i="20"/>
  <c r="I7" i="20"/>
  <c r="I8" i="20"/>
  <c r="H7" i="20"/>
  <c r="H8" i="20"/>
  <c r="M14" i="19"/>
  <c r="L14" i="19"/>
  <c r="G14" i="19"/>
  <c r="F14" i="19"/>
  <c r="E14" i="19"/>
  <c r="D14" i="19"/>
  <c r="I13" i="19"/>
  <c r="N13" i="19"/>
  <c r="H13" i="19"/>
  <c r="N12" i="19"/>
  <c r="J12" i="19"/>
  <c r="I12" i="19"/>
  <c r="H12" i="19"/>
  <c r="N11" i="19"/>
  <c r="I11" i="19"/>
  <c r="H11" i="19"/>
  <c r="J11" i="19"/>
  <c r="I10" i="19"/>
  <c r="N10" i="19"/>
  <c r="H10" i="19"/>
  <c r="J10" i="19"/>
  <c r="I9" i="19"/>
  <c r="N9" i="19"/>
  <c r="H9" i="19"/>
  <c r="N8" i="19"/>
  <c r="J8" i="19"/>
  <c r="I8" i="19"/>
  <c r="N7" i="19"/>
  <c r="J7" i="19"/>
  <c r="I7" i="19"/>
  <c r="H7" i="19"/>
  <c r="A7" i="19"/>
  <c r="A8" i="19"/>
  <c r="A9" i="19"/>
  <c r="A10" i="19"/>
  <c r="A11" i="19"/>
  <c r="A12" i="19"/>
  <c r="A13" i="19"/>
  <c r="A14" i="19"/>
  <c r="N6" i="19"/>
  <c r="N14" i="19"/>
  <c r="I6" i="19"/>
  <c r="J6" i="19"/>
  <c r="H14" i="19"/>
  <c r="J9" i="19"/>
  <c r="J14" i="19"/>
  <c r="J13" i="19"/>
  <c r="I14" i="19"/>
  <c r="M10" i="17"/>
  <c r="L10" i="17"/>
  <c r="G10" i="17"/>
  <c r="F10" i="17"/>
  <c r="E10" i="17"/>
  <c r="D10" i="17"/>
  <c r="N9" i="17"/>
  <c r="J9" i="17"/>
  <c r="I9" i="17"/>
  <c r="H9" i="17"/>
  <c r="N8" i="17"/>
  <c r="J8" i="17"/>
  <c r="I8" i="17"/>
  <c r="H8" i="17"/>
  <c r="N7" i="17"/>
  <c r="J7" i="17"/>
  <c r="I7" i="17"/>
  <c r="H7" i="17"/>
  <c r="N6" i="17"/>
  <c r="J6" i="17"/>
  <c r="I6" i="17"/>
  <c r="H6" i="17"/>
  <c r="N5" i="17"/>
  <c r="N10" i="17"/>
  <c r="J5" i="17"/>
  <c r="J10" i="17"/>
  <c r="I5" i="17"/>
  <c r="I10" i="17"/>
  <c r="H5" i="17"/>
  <c r="H10" i="17"/>
  <c r="M14" i="16"/>
  <c r="L14" i="16"/>
  <c r="G14" i="16"/>
  <c r="F14" i="16"/>
  <c r="E14" i="16"/>
  <c r="D14" i="16"/>
  <c r="N13" i="16"/>
  <c r="I13" i="16"/>
  <c r="H13" i="16"/>
  <c r="J13" i="16"/>
  <c r="I12" i="16"/>
  <c r="N12" i="16"/>
  <c r="H12" i="16"/>
  <c r="J12" i="16"/>
  <c r="I11" i="16"/>
  <c r="N11" i="16"/>
  <c r="H11" i="16"/>
  <c r="N10" i="16"/>
  <c r="J10" i="16"/>
  <c r="I10" i="16"/>
  <c r="H10" i="16"/>
  <c r="N9" i="16"/>
  <c r="I9" i="16"/>
  <c r="H9" i="16"/>
  <c r="J9" i="16"/>
  <c r="I8" i="16"/>
  <c r="N8" i="16"/>
  <c r="H8" i="16"/>
  <c r="J8" i="16"/>
  <c r="I7" i="16"/>
  <c r="J7" i="16"/>
  <c r="H7" i="16"/>
  <c r="A7" i="16"/>
  <c r="A8" i="16"/>
  <c r="A9" i="16"/>
  <c r="A10" i="16"/>
  <c r="A11" i="16"/>
  <c r="A12" i="16"/>
  <c r="A13" i="16"/>
  <c r="A14" i="16"/>
  <c r="N6" i="16"/>
  <c r="J6" i="16"/>
  <c r="I6" i="16"/>
  <c r="I14" i="16"/>
  <c r="H6" i="16"/>
  <c r="H14" i="16"/>
  <c r="M9" i="15"/>
  <c r="F9" i="15"/>
  <c r="D9" i="15"/>
  <c r="L8" i="15"/>
  <c r="H8" i="15"/>
  <c r="G8" i="15"/>
  <c r="E8" i="15"/>
  <c r="I8" i="15"/>
  <c r="L7" i="15"/>
  <c r="L9" i="15"/>
  <c r="I7" i="15"/>
  <c r="N7" i="15"/>
  <c r="H7" i="15"/>
  <c r="H9" i="15"/>
  <c r="G7" i="15"/>
  <c r="G9" i="15"/>
  <c r="E7" i="15"/>
  <c r="J11" i="16"/>
  <c r="J14" i="16"/>
  <c r="N7" i="16"/>
  <c r="N14" i="16"/>
  <c r="N8" i="15"/>
  <c r="N9" i="15"/>
  <c r="J8" i="15"/>
  <c r="E9" i="15"/>
  <c r="I9" i="15"/>
  <c r="J7" i="15"/>
  <c r="J9" i="15"/>
  <c r="M14" i="14"/>
  <c r="L14" i="14"/>
  <c r="G14" i="14"/>
  <c r="F14" i="14"/>
  <c r="E14" i="14"/>
  <c r="D14" i="14"/>
  <c r="N13" i="14"/>
  <c r="I13" i="14"/>
  <c r="H13" i="14"/>
  <c r="J13" i="14"/>
  <c r="I12" i="14"/>
  <c r="N12" i="14"/>
  <c r="H12" i="14"/>
  <c r="J12" i="14"/>
  <c r="I11" i="14"/>
  <c r="N11" i="14"/>
  <c r="H11" i="14"/>
  <c r="N10" i="14"/>
  <c r="J10" i="14"/>
  <c r="I10" i="14"/>
  <c r="H10" i="14"/>
  <c r="N9" i="14"/>
  <c r="I9" i="14"/>
  <c r="H9" i="14"/>
  <c r="J9" i="14"/>
  <c r="I8" i="14"/>
  <c r="N8" i="14"/>
  <c r="H8" i="14"/>
  <c r="J8" i="14"/>
  <c r="I7" i="14"/>
  <c r="N7" i="14"/>
  <c r="H7" i="14"/>
  <c r="A7" i="14"/>
  <c r="A8" i="14"/>
  <c r="A9" i="14"/>
  <c r="A10" i="14"/>
  <c r="A11" i="14"/>
  <c r="A12" i="14"/>
  <c r="A13" i="14"/>
  <c r="A14" i="14"/>
  <c r="N6" i="14"/>
  <c r="J6" i="14"/>
  <c r="I6" i="14"/>
  <c r="I14" i="14"/>
  <c r="H6" i="14"/>
  <c r="H14" i="14"/>
  <c r="N14" i="14"/>
  <c r="J7" i="14"/>
  <c r="J14" i="14"/>
  <c r="J11" i="14"/>
  <c r="M14" i="13"/>
  <c r="L14" i="13"/>
  <c r="G14" i="13"/>
  <c r="F14" i="13"/>
  <c r="E14" i="13"/>
  <c r="D14" i="13"/>
  <c r="N13" i="13"/>
  <c r="I13" i="13"/>
  <c r="H13" i="13"/>
  <c r="J13" i="13"/>
  <c r="I12" i="13"/>
  <c r="N12" i="13"/>
  <c r="H12" i="13"/>
  <c r="J12" i="13"/>
  <c r="I11" i="13"/>
  <c r="N11" i="13"/>
  <c r="H11" i="13"/>
  <c r="N10" i="13"/>
  <c r="J10" i="13"/>
  <c r="I10" i="13"/>
  <c r="H10" i="13"/>
  <c r="N9" i="13"/>
  <c r="I9" i="13"/>
  <c r="H9" i="13"/>
  <c r="J9" i="13"/>
  <c r="I8" i="13"/>
  <c r="N8" i="13"/>
  <c r="H8" i="13"/>
  <c r="J8" i="13"/>
  <c r="I7" i="13"/>
  <c r="N7" i="13"/>
  <c r="H7" i="13"/>
  <c r="A7" i="13"/>
  <c r="A8" i="13"/>
  <c r="A9" i="13"/>
  <c r="A10" i="13"/>
  <c r="A11" i="13"/>
  <c r="A12" i="13"/>
  <c r="A13" i="13"/>
  <c r="A14" i="13"/>
  <c r="N6" i="13"/>
  <c r="N14" i="13"/>
  <c r="J6" i="13"/>
  <c r="I6" i="13"/>
  <c r="I14" i="13"/>
  <c r="H6" i="13"/>
  <c r="H14" i="13"/>
  <c r="N8" i="12"/>
  <c r="M8" i="12"/>
  <c r="L8" i="12"/>
  <c r="J8" i="12"/>
  <c r="I8" i="12"/>
  <c r="H8" i="12"/>
  <c r="G8" i="12"/>
  <c r="F8" i="12"/>
  <c r="E8" i="12"/>
  <c r="D8" i="12"/>
  <c r="N7" i="12"/>
  <c r="A7" i="12"/>
  <c r="A8" i="12"/>
  <c r="N6" i="12"/>
  <c r="M7" i="11"/>
  <c r="L7" i="11"/>
  <c r="G7" i="11"/>
  <c r="F7" i="11"/>
  <c r="E7" i="11"/>
  <c r="D7" i="11"/>
  <c r="I6" i="11"/>
  <c r="I7" i="11"/>
  <c r="H6" i="11"/>
  <c r="H7" i="11"/>
  <c r="J14" i="13"/>
  <c r="J7" i="13"/>
  <c r="J11" i="13"/>
  <c r="N6" i="11"/>
  <c r="N7" i="11"/>
  <c r="J6" i="11"/>
  <c r="J7" i="11"/>
  <c r="M8" i="10"/>
  <c r="L8" i="10"/>
  <c r="G8" i="10"/>
  <c r="F8" i="10"/>
  <c r="E8" i="10"/>
  <c r="D8" i="10"/>
  <c r="I7" i="10"/>
  <c r="N7" i="10"/>
  <c r="N8" i="10"/>
  <c r="H7" i="10"/>
  <c r="A7" i="10"/>
  <c r="N6" i="10"/>
  <c r="J6" i="10"/>
  <c r="I6" i="10"/>
  <c r="H6" i="10"/>
  <c r="H8" i="10"/>
  <c r="J8" i="10"/>
  <c r="I8" i="10"/>
  <c r="J7" i="10"/>
  <c r="M31" i="9"/>
  <c r="L31" i="9"/>
  <c r="G31" i="9"/>
  <c r="F31" i="9"/>
  <c r="E31" i="9"/>
  <c r="D31" i="9"/>
  <c r="A31" i="9"/>
  <c r="I30" i="9"/>
  <c r="N30" i="9"/>
  <c r="H30" i="9"/>
  <c r="J30" i="9"/>
  <c r="I29" i="9"/>
  <c r="N29" i="9"/>
  <c r="H29" i="9"/>
  <c r="J29" i="9"/>
  <c r="I28" i="9"/>
  <c r="N28" i="9"/>
  <c r="H28" i="9"/>
  <c r="J28" i="9"/>
  <c r="I27" i="9"/>
  <c r="N27" i="9"/>
  <c r="H27" i="9"/>
  <c r="J27" i="9"/>
  <c r="I26" i="9"/>
  <c r="N26" i="9"/>
  <c r="H26" i="9"/>
  <c r="J26" i="9"/>
  <c r="I25" i="9"/>
  <c r="N25" i="9"/>
  <c r="H25" i="9"/>
  <c r="J25" i="9"/>
  <c r="I24" i="9"/>
  <c r="N24" i="9"/>
  <c r="H24" i="9"/>
  <c r="J24" i="9"/>
  <c r="I23" i="9"/>
  <c r="N23" i="9"/>
  <c r="H23" i="9"/>
  <c r="J23" i="9"/>
  <c r="I22" i="9"/>
  <c r="N22" i="9"/>
  <c r="H22" i="9"/>
  <c r="J22" i="9"/>
  <c r="I21" i="9"/>
  <c r="N21" i="9"/>
  <c r="H21" i="9"/>
  <c r="J21" i="9"/>
  <c r="I20" i="9"/>
  <c r="N20" i="9"/>
  <c r="H20" i="9"/>
  <c r="J20" i="9"/>
  <c r="I19" i="9"/>
  <c r="N19" i="9"/>
  <c r="H19" i="9"/>
  <c r="J19" i="9"/>
  <c r="I18" i="9"/>
  <c r="N18" i="9"/>
  <c r="H18" i="9"/>
  <c r="J18" i="9"/>
  <c r="I17" i="9"/>
  <c r="N17" i="9"/>
  <c r="H17" i="9"/>
  <c r="J17" i="9"/>
  <c r="I16" i="9"/>
  <c r="I31" i="9"/>
  <c r="H16" i="9"/>
  <c r="J16" i="9"/>
  <c r="J31" i="9"/>
  <c r="G6" i="8"/>
  <c r="H6" i="8"/>
  <c r="M6" i="8"/>
  <c r="A7" i="8"/>
  <c r="A8" i="8"/>
  <c r="A9" i="8"/>
  <c r="A10" i="8"/>
  <c r="A11" i="8"/>
  <c r="G7" i="8"/>
  <c r="H7" i="8"/>
  <c r="M7" i="8"/>
  <c r="G8" i="8"/>
  <c r="H8" i="8"/>
  <c r="G9" i="8"/>
  <c r="H9" i="8"/>
  <c r="G10" i="8"/>
  <c r="H10" i="8"/>
  <c r="G11" i="8"/>
  <c r="H11" i="8"/>
  <c r="C32" i="8"/>
  <c r="D32" i="8"/>
  <c r="E32" i="8"/>
  <c r="F32" i="8"/>
  <c r="K32" i="8"/>
  <c r="L32" i="8"/>
  <c r="I6" i="8"/>
  <c r="I10" i="8"/>
  <c r="I8" i="8"/>
  <c r="I11" i="8"/>
  <c r="I9" i="8"/>
  <c r="M11" i="8"/>
  <c r="M10" i="8"/>
  <c r="M9" i="8"/>
  <c r="M8" i="8"/>
  <c r="I7" i="8"/>
  <c r="H32" i="8"/>
  <c r="G32" i="8"/>
  <c r="N16" i="9"/>
  <c r="N31" i="9"/>
  <c r="H31" i="9"/>
  <c r="I32" i="8"/>
  <c r="M32" i="8"/>
</calcChain>
</file>

<file path=xl/sharedStrings.xml><?xml version="1.0" encoding="utf-8"?>
<sst xmlns="http://schemas.openxmlformats.org/spreadsheetml/2006/main" count="964" uniqueCount="268">
  <si>
    <t>č.ř.</t>
  </si>
  <si>
    <t>(tis. Kč)</t>
  </si>
  <si>
    <t>a</t>
  </si>
  <si>
    <t>b</t>
  </si>
  <si>
    <t>c</t>
  </si>
  <si>
    <t>d</t>
  </si>
  <si>
    <t>h</t>
  </si>
  <si>
    <t>i</t>
  </si>
  <si>
    <t xml:space="preserve">Poznámky: </t>
  </si>
  <si>
    <t>e=a+c</t>
  </si>
  <si>
    <t>f=b+d</t>
  </si>
  <si>
    <t>použité</t>
  </si>
  <si>
    <r>
      <t xml:space="preserve">Prostředky z veřejných zdrojů </t>
    </r>
    <r>
      <rPr>
        <b/>
        <sz val="10"/>
        <color indexed="8"/>
        <rFont val="Calibri"/>
        <family val="2"/>
        <charset val="238"/>
      </rPr>
      <t>kapitálové</t>
    </r>
  </si>
  <si>
    <t>Použité zdroje celkem</t>
  </si>
  <si>
    <t>g=e-f</t>
  </si>
  <si>
    <t>Vratka nevyčerpaných prostředků</t>
  </si>
  <si>
    <r>
      <t xml:space="preserve">Prostředky z veřejných zdrojů </t>
    </r>
    <r>
      <rPr>
        <b/>
        <sz val="10"/>
        <color indexed="8"/>
        <rFont val="Calibri"/>
        <family val="2"/>
        <charset val="238"/>
      </rPr>
      <t>celkem</t>
    </r>
    <r>
      <rPr>
        <sz val="10"/>
        <color indexed="8"/>
        <rFont val="Calibri"/>
        <family val="2"/>
        <charset val="238"/>
      </rPr>
      <t xml:space="preserve"> </t>
    </r>
  </si>
  <si>
    <t xml:space="preserve">poskytnuté </t>
  </si>
  <si>
    <t>j=f+h+i</t>
  </si>
  <si>
    <r>
      <t>poskytnuté</t>
    </r>
    <r>
      <rPr>
        <sz val="8"/>
        <color indexed="8"/>
        <rFont val="Calibri"/>
        <family val="2"/>
        <charset val="238"/>
      </rPr>
      <t xml:space="preserve"> (2)</t>
    </r>
  </si>
  <si>
    <r>
      <t xml:space="preserve">Prostředky z veřejných zdrojů </t>
    </r>
    <r>
      <rPr>
        <b/>
        <sz val="10"/>
        <color indexed="8"/>
        <rFont val="Calibri"/>
        <family val="2"/>
        <charset val="238"/>
      </rPr>
      <t xml:space="preserve">běžné </t>
    </r>
    <r>
      <rPr>
        <sz val="8"/>
        <color indexed="8"/>
        <rFont val="Calibri"/>
        <family val="2"/>
        <charset val="238"/>
      </rPr>
      <t>(1)</t>
    </r>
  </si>
  <si>
    <r>
      <t xml:space="preserve">poskytnuté </t>
    </r>
    <r>
      <rPr>
        <sz val="8"/>
        <color indexed="8"/>
        <rFont val="Calibri"/>
        <family val="2"/>
        <charset val="238"/>
      </rPr>
      <t>(2)</t>
    </r>
  </si>
  <si>
    <r>
      <rPr>
        <sz val="8"/>
        <rFont val="Calibri"/>
        <family val="2"/>
        <charset val="238"/>
      </rPr>
      <t>(3)</t>
    </r>
    <r>
      <rPr>
        <sz val="10"/>
        <rFont val="Calibri"/>
        <family val="2"/>
        <charset val="238"/>
      </rPr>
      <t xml:space="preserve"> Uvedou se prostředky fondu reprodukce majetku VVŠ, případně investičního příspěvku daného roku.  Pokud v hodnotě bude investiční příspěvek obsažen, je třeba tuto skutečnost specifikovat v komentáři.</t>
    </r>
  </si>
  <si>
    <r>
      <t>Vlastní použité</t>
    </r>
    <r>
      <rPr>
        <sz val="8"/>
        <color indexed="8"/>
        <rFont val="Calibri"/>
        <family val="2"/>
        <charset val="238"/>
      </rPr>
      <t xml:space="preserve"> (3)</t>
    </r>
  </si>
  <si>
    <r>
      <rPr>
        <sz val="8"/>
        <rFont val="Calibri"/>
        <family val="2"/>
        <charset val="238"/>
      </rPr>
      <t>(4)</t>
    </r>
    <r>
      <rPr>
        <sz val="9"/>
        <rFont val="Calibri"/>
        <family val="2"/>
        <charset val="238"/>
      </rPr>
      <t xml:space="preserve"> Uvedou se </t>
    </r>
    <r>
      <rPr>
        <sz val="10"/>
        <rFont val="Calibri"/>
        <family val="2"/>
        <charset val="238"/>
      </rPr>
      <t>prostředky nezařazené v předchozích sloupcích.</t>
    </r>
  </si>
  <si>
    <r>
      <rPr>
        <sz val="8"/>
        <rFont val="Calibri"/>
        <family val="2"/>
        <charset val="238"/>
      </rPr>
      <t xml:space="preserve">(5)  </t>
    </r>
    <r>
      <rPr>
        <sz val="10"/>
        <rFont val="Calibri"/>
        <family val="2"/>
        <charset val="238"/>
      </rPr>
      <t>Součtová hodnota této tabulky se musí rovnat údaji uvedeném v tabulce 5, ř.10.</t>
    </r>
  </si>
  <si>
    <r>
      <t>Ostatní použité neveřejné zdroje celkem</t>
    </r>
    <r>
      <rPr>
        <sz val="8"/>
        <color indexed="8"/>
        <rFont val="Calibri"/>
        <family val="2"/>
        <charset val="238"/>
      </rPr>
      <t xml:space="preserve"> (4)</t>
    </r>
  </si>
  <si>
    <t>Tabulka 5.c  Financování programů reprodukce majetku</t>
  </si>
  <si>
    <r>
      <rPr>
        <sz val="8"/>
        <rFont val="Calibri"/>
        <family val="2"/>
        <charset val="238"/>
      </rPr>
      <t>(2)</t>
    </r>
    <r>
      <rPr>
        <sz val="10"/>
        <rFont val="Calibri"/>
        <family val="2"/>
        <charset val="238"/>
      </rPr>
      <t xml:space="preserve"> Uvedou se finanční prostředky ve výši dle vystavených limitek k 31. 12. </t>
    </r>
  </si>
  <si>
    <t>Podle potřeby vložit další řádky.</t>
  </si>
  <si>
    <r>
      <rPr>
        <sz val="8"/>
        <rFont val="Calibri"/>
        <family val="2"/>
        <charset val="238"/>
      </rPr>
      <t>(1)</t>
    </r>
    <r>
      <rPr>
        <sz val="10"/>
        <rFont val="Calibri"/>
        <family val="2"/>
        <charset val="238"/>
      </rPr>
      <t xml:space="preserve"> Uvedou se prostředky, které VVŠ v roce přijala/použila v souladu s Rozhodnutím o poskytnutí dotace na přípravu a realizaci akcí programů reprodukce majetku. V případě, že uvedená hodnota zahrnuje i jiné veřejné prostředky než prostředky MŠMT, uvede se tato skutečnost spolu s výší této částky v připojeném komentáři.</t>
    </r>
  </si>
  <si>
    <t>VVŠ</t>
  </si>
  <si>
    <t>tis. Kč</t>
  </si>
  <si>
    <t xml:space="preserve">Identifikační číslo EDS </t>
  </si>
  <si>
    <t xml:space="preserve">Název akce </t>
  </si>
  <si>
    <t>133D21E000004</t>
  </si>
  <si>
    <t>UK - 2. LF - dostavba areálu Plzeňská 3. etapa</t>
  </si>
  <si>
    <t>133D21E000005</t>
  </si>
  <si>
    <t>UK - FHS  - Rekonstrukce objektu menzy 17. listopadu</t>
  </si>
  <si>
    <t>133D21E000024</t>
  </si>
  <si>
    <t>UK - PřF - Půdní vestavby Hlavova 8</t>
  </si>
  <si>
    <t>133D21E000028</t>
  </si>
  <si>
    <t>UK - Výstavba Kampusu Albertov - Biocentrum, Globcentrum, část pořízení PD</t>
  </si>
  <si>
    <t>133D21E000032</t>
  </si>
  <si>
    <t>UK - FF - Hlavní budova, nám. Jana Palacha 2 - I. etapa</t>
  </si>
  <si>
    <t>133D21E000033</t>
  </si>
  <si>
    <t>UK - FF - Hlavní budova, nám. Jana Palacha 2 - II. etapa</t>
  </si>
  <si>
    <t>133D21E000036</t>
  </si>
  <si>
    <t>UK -1.LF - Revitalizace fasád objektu U nemocnice 3</t>
  </si>
  <si>
    <t>133D21E000041</t>
  </si>
  <si>
    <t>UK-FF- Hlavní budova, nám. Jana Palacha 2 - IV. etapa</t>
  </si>
  <si>
    <t>133D21E000042</t>
  </si>
  <si>
    <t>UK- ICT, přístroje a zařízení 2017</t>
  </si>
  <si>
    <r>
      <t xml:space="preserve">  C  e  l  k  e  m</t>
    </r>
    <r>
      <rPr>
        <sz val="12"/>
        <rFont val="Calibri"/>
        <family val="2"/>
        <charset val="238"/>
      </rPr>
      <t xml:space="preserve">  </t>
    </r>
    <r>
      <rPr>
        <sz val="10"/>
        <rFont val="Calibri"/>
        <family val="2"/>
        <charset val="238"/>
      </rPr>
      <t>(5)</t>
    </r>
  </si>
  <si>
    <t>Tabulka 5.c  Financování programů reprodukce majetku v roce 2017</t>
  </si>
  <si>
    <t>Identifikační číslo EDS (ISPROFIN)</t>
  </si>
  <si>
    <t>133D21Y001608</t>
  </si>
  <si>
    <t>Modernizace K 400 (EF)</t>
  </si>
  <si>
    <t>133D21Y001610</t>
  </si>
  <si>
    <t>JU PF pavilon TV - II. etapa</t>
  </si>
  <si>
    <r>
      <t xml:space="preserve">  C  e  l  k  e  m</t>
    </r>
    <r>
      <rPr>
        <sz val="11"/>
        <rFont val="Calibri"/>
        <family val="2"/>
        <charset val="238"/>
      </rPr>
      <t xml:space="preserve"> </t>
    </r>
    <r>
      <rPr>
        <sz val="8"/>
        <rFont val="Calibri"/>
        <family val="2"/>
        <charset val="238"/>
      </rPr>
      <t xml:space="preserve"> (5)</t>
    </r>
  </si>
  <si>
    <t>TABULKA 5c FINANCOVÁNÍ PROGRAMU REPRODUKCE MAJETKU</t>
  </si>
  <si>
    <r>
      <t xml:space="preserve">Prostředky z veřejných zdrojů </t>
    </r>
    <r>
      <rPr>
        <b/>
        <sz val="10"/>
        <color indexed="8"/>
        <rFont val="Arial"/>
        <family val="2"/>
        <charset val="238"/>
      </rPr>
      <t xml:space="preserve">běžné </t>
    </r>
    <r>
      <rPr>
        <sz val="9"/>
        <color indexed="8"/>
        <rFont val="Arial"/>
        <family val="2"/>
        <charset val="238"/>
      </rPr>
      <t>(1)</t>
    </r>
  </si>
  <si>
    <r>
      <t xml:space="preserve">Prostředky z veřejných zdrojů </t>
    </r>
    <r>
      <rPr>
        <b/>
        <sz val="10"/>
        <color indexed="8"/>
        <rFont val="Arial"/>
        <family val="2"/>
        <charset val="238"/>
      </rPr>
      <t>kapitálové</t>
    </r>
  </si>
  <si>
    <r>
      <t xml:space="preserve">Prostředky z veřejných zdrojů </t>
    </r>
    <r>
      <rPr>
        <b/>
        <sz val="10"/>
        <color indexed="8"/>
        <rFont val="Arial"/>
        <family val="2"/>
        <charset val="238"/>
      </rPr>
      <t>celkem</t>
    </r>
    <r>
      <rPr>
        <sz val="10"/>
        <color indexed="8"/>
        <rFont val="Arial"/>
        <family val="2"/>
        <charset val="238"/>
      </rPr>
      <t xml:space="preserve"> </t>
    </r>
  </si>
  <si>
    <r>
      <t xml:space="preserve">Vlastní použité </t>
    </r>
    <r>
      <rPr>
        <sz val="9"/>
        <color indexed="8"/>
        <rFont val="Arial"/>
        <family val="2"/>
        <charset val="238"/>
      </rPr>
      <t>(3)</t>
    </r>
  </si>
  <si>
    <r>
      <t>Ostatní použité neveřejné zdroje celkem</t>
    </r>
    <r>
      <rPr>
        <sz val="9"/>
        <color indexed="8"/>
        <rFont val="Arial"/>
        <family val="2"/>
        <charset val="238"/>
      </rPr>
      <t xml:space="preserve"> (4)</t>
    </r>
  </si>
  <si>
    <r>
      <t xml:space="preserve">Poskytnuté </t>
    </r>
    <r>
      <rPr>
        <sz val="9"/>
        <color indexed="8"/>
        <rFont val="Arial"/>
        <family val="2"/>
        <charset val="238"/>
      </rPr>
      <t>(2)</t>
    </r>
  </si>
  <si>
    <t>Použité</t>
  </si>
  <si>
    <t xml:space="preserve">Poskytnuté </t>
  </si>
  <si>
    <t xml:space="preserve">  133D21W002203</t>
  </si>
  <si>
    <t>UJEP - Přípravná fáze novostavby Centra přírodovědných a technických oborů v Kampusu UJEP</t>
  </si>
  <si>
    <r>
      <t xml:space="preserve">  Celkem</t>
    </r>
    <r>
      <rPr>
        <sz val="9"/>
        <rFont val="Arial"/>
        <family val="2"/>
        <charset val="238"/>
      </rPr>
      <t xml:space="preserve"> (5)</t>
    </r>
  </si>
  <si>
    <t>Tabulka 5.c  Financování programů reprodukce majetku 2017 (v tis. Kč)</t>
  </si>
  <si>
    <t>č. ř.</t>
  </si>
  <si>
    <t>133D21J000701</t>
  </si>
  <si>
    <t>MU - Rekonstrukce a dostavba historického areálu Filozofické fakulty, Arna Nováka, Brno</t>
  </si>
  <si>
    <t>133D21J000703</t>
  </si>
  <si>
    <t>MU - Rekonstrukce objektu Filozofické fakulty, Joštova 13</t>
  </si>
  <si>
    <t>133D21Q001102</t>
  </si>
  <si>
    <t>UPOL - Rekonstrukce objektu Křížkovského 10, Olomouc</t>
  </si>
  <si>
    <t>133D21Q001103</t>
  </si>
  <si>
    <t>UPOL - Centrum kinantropologického výzkumu FTK v  Olomouci - Neředíně</t>
  </si>
  <si>
    <t>133D21Q001104</t>
  </si>
  <si>
    <t>UPOL - Rekonstrukce objektu Na Hradě 5, Olomouc</t>
  </si>
  <si>
    <t>133D21Q001105</t>
  </si>
  <si>
    <t>UPOL - Zateplení vstupního objektu Sportovní haly v Olomouci</t>
  </si>
  <si>
    <t>133D21L003001</t>
  </si>
  <si>
    <t>VFU - Rekonstrukce, dostavba a přístavba objektu č. 32</t>
  </si>
  <si>
    <t>133D21L003002</t>
  </si>
  <si>
    <t>VFU - Rekonstrukce a nástavba objektu č. 25, areál VFU</t>
  </si>
  <si>
    <t>133D21L003003</t>
  </si>
  <si>
    <t>VFU - Novostavba účelové - produkční stáje Nový Dvůr</t>
  </si>
  <si>
    <r>
      <t xml:space="preserve">Prostředky z veřejných zdrojů </t>
    </r>
    <r>
      <rPr>
        <b/>
        <sz val="10"/>
        <color indexed="8"/>
        <rFont val="Calibri"/>
        <family val="2"/>
        <charset val="238"/>
      </rPr>
      <t xml:space="preserve">běžné </t>
    </r>
    <r>
      <rPr>
        <sz val="10"/>
        <color indexed="8"/>
        <rFont val="Calibri"/>
        <family val="2"/>
        <charset val="238"/>
      </rPr>
      <t>(1)</t>
    </r>
  </si>
  <si>
    <t>Vlastní použité (3)</t>
  </si>
  <si>
    <t>Ostatní použité neveřejné zdroje celkem (4)</t>
  </si>
  <si>
    <t>poskytnuté (2)</t>
  </si>
  <si>
    <t>Program 133 210 Rozvoj  a obnova MTZ VVŠ</t>
  </si>
  <si>
    <t>133D21N002505</t>
  </si>
  <si>
    <t>viz *1 Českobratrská</t>
  </si>
  <si>
    <t>133D21N002506</t>
  </si>
  <si>
    <t>viz *2 ZZ spisovna</t>
  </si>
  <si>
    <t xml:space="preserve">  C  e  l  k  e  m  (5)</t>
  </si>
  <si>
    <t>Tab. 5.c.  Financování programů reprodukce majetku</t>
  </si>
  <si>
    <t xml:space="preserve">Operační program/prioritní osa/oblast podpory  </t>
  </si>
  <si>
    <r>
      <t xml:space="preserve">Prostředky z veřejných zdrojů </t>
    </r>
    <r>
      <rPr>
        <b/>
        <sz val="11"/>
        <color indexed="8"/>
        <rFont val="Comenia Serif"/>
        <family val="3"/>
      </rPr>
      <t xml:space="preserve">běžné </t>
    </r>
  </si>
  <si>
    <t xml:space="preserve">VaV </t>
  </si>
  <si>
    <r>
      <t xml:space="preserve">Prostředky z veřejných zdrojů </t>
    </r>
    <r>
      <rPr>
        <b/>
        <sz val="11"/>
        <color indexed="8"/>
        <rFont val="Comenia Serif"/>
        <family val="3"/>
      </rPr>
      <t>celkem</t>
    </r>
    <r>
      <rPr>
        <sz val="11"/>
        <color indexed="8"/>
        <rFont val="Comenia Serif"/>
        <family val="3"/>
      </rPr>
      <t xml:space="preserve"> </t>
    </r>
  </si>
  <si>
    <t xml:space="preserve">Vlastní použité </t>
  </si>
  <si>
    <t>Ostatní použité neveřejné zdroje celkem</t>
  </si>
  <si>
    <t xml:space="preserve">z toho zajištěno spoluřešit. </t>
  </si>
  <si>
    <t xml:space="preserve">použité </t>
  </si>
  <si>
    <t>133D21T003702</t>
  </si>
  <si>
    <t>UHK-Objekt C- lokalita na Soutoku</t>
  </si>
  <si>
    <r>
      <t xml:space="preserve">  C  e  l  k  e  m</t>
    </r>
    <r>
      <rPr>
        <sz val="11"/>
        <rFont val="Comenia Serif"/>
        <family val="3"/>
      </rPr>
      <t xml:space="preserve">  </t>
    </r>
  </si>
  <si>
    <t>Tabulka 3.1.1.3.1 Financování programů reprodukce majetku na Slezské univerzitě v Opavě</t>
  </si>
  <si>
    <t>Č. ř.</t>
  </si>
  <si>
    <t>Prostředky z veřejných zdrojů běžné</t>
  </si>
  <si>
    <t>Prostředky z veřejných zdrojů kapitálové</t>
  </si>
  <si>
    <t xml:space="preserve">Prostředky z veřejných zdrojů celkem </t>
  </si>
  <si>
    <t>Vratka nevyčer. prostředků</t>
  </si>
  <si>
    <t>Vlastní použité*</t>
  </si>
  <si>
    <t>poskytnuté</t>
  </si>
  <si>
    <t>133D21P002701</t>
  </si>
  <si>
    <t>SU - Rekonstrukce a přístavba objektu BN 14, Opava - realizace stavby</t>
  </si>
  <si>
    <t>133D21P002802</t>
  </si>
  <si>
    <t>SU - Stavební úpravy a přístavba objektu Hauerova 4, Opava</t>
  </si>
  <si>
    <t>133D21P002805</t>
  </si>
  <si>
    <t>SU - Stavební úpravy části areálu Hradecká 17, Opava</t>
  </si>
  <si>
    <t>133D21P002807</t>
  </si>
  <si>
    <t>SU - Obnova historického objektu pro volnočasové aktivity studentů v areálu Hauerova v Opavě</t>
  </si>
  <si>
    <t>133D21P002808</t>
  </si>
  <si>
    <t>SU - Výukový byt</t>
  </si>
  <si>
    <t>Celkem</t>
  </si>
  <si>
    <t>133D21D003826</t>
  </si>
  <si>
    <t>ČVUT - CIIRC</t>
  </si>
  <si>
    <t>133D21D003827</t>
  </si>
  <si>
    <t>ČVUT - Rekonstrukce střechy Betlémské kaple</t>
  </si>
  <si>
    <t>133D21D003829</t>
  </si>
  <si>
    <t>ČVUT - Rekonstrukce terasy a fasády, objekt B1 KN</t>
  </si>
  <si>
    <t>133D21D003830</t>
  </si>
  <si>
    <t>ČVUT - Rekonstrukce laboratoří grafiky, objekt E KN</t>
  </si>
  <si>
    <t>133D21D003831</t>
  </si>
  <si>
    <t>ČVUT - Půdní vestavba Trojanova</t>
  </si>
  <si>
    <t>133D21D003832</t>
  </si>
  <si>
    <t>ČVUT - Laboratoř moderních metod výuky anatomie</t>
  </si>
  <si>
    <t>133D21D003833</t>
  </si>
  <si>
    <t>ČVUT - KOKOS Kladno - rekonstrukce objektu, vnitřní část</t>
  </si>
  <si>
    <t>133D21D003834</t>
  </si>
  <si>
    <t>ČVUT - Sanace spodní stavby objektu G</t>
  </si>
  <si>
    <t>133D21D003835</t>
  </si>
  <si>
    <t>ČVUT - Rekonstrukce parního topení a VZT, Thákurova 7</t>
  </si>
  <si>
    <t>133D21D003836</t>
  </si>
  <si>
    <t>ČVUT - Zlepšení vnitřního prostředí pro studenty v budově A - nová VZT a reko WC</t>
  </si>
  <si>
    <t>133D21D003837</t>
  </si>
  <si>
    <t>ČVUT - Rekonstrukce komína bývalé plynové kotelny, KN</t>
  </si>
  <si>
    <t>133D21D003838</t>
  </si>
  <si>
    <t>ČVUT - Demolice objektu C, KN</t>
  </si>
  <si>
    <t>133D21D003839</t>
  </si>
  <si>
    <t>ČVUT - Rekonstrukce části objektu Fakulty dopravní, Horská 3, P2, Revitalizace schodiště a dostavba výtahu</t>
  </si>
  <si>
    <t>133D21D003840</t>
  </si>
  <si>
    <t>ČVUT - Rekonstrukce části objektu Fakulty dopravní, budova B, Horská 3, P2, Revitalizace hygienického zařízení</t>
  </si>
  <si>
    <t>133D21G004616</t>
  </si>
  <si>
    <t>VŠCHT - Rekonstrukce elektroinstalace 2017</t>
  </si>
  <si>
    <t>133D21G004618</t>
  </si>
  <si>
    <t>VŠCHT - Rekonstrukce vnitřního dvora v budově A</t>
  </si>
  <si>
    <t>133D21G004615</t>
  </si>
  <si>
    <t>VŠCHT  Praha - Rekonstrukce v budově A v roce 2017</t>
  </si>
  <si>
    <r>
      <t xml:space="preserve">Prostředky z veřejných zdrojů </t>
    </r>
    <r>
      <rPr>
        <b/>
        <sz val="10"/>
        <rFont val="Calibri"/>
        <family val="2"/>
        <charset val="238"/>
      </rPr>
      <t>běžné</t>
    </r>
  </si>
  <si>
    <r>
      <t xml:space="preserve">Prostředky z veřejných zdrojů </t>
    </r>
    <r>
      <rPr>
        <b/>
        <sz val="10"/>
        <rFont val="Calibri"/>
        <family val="2"/>
        <charset val="238"/>
      </rPr>
      <t>kapitálové</t>
    </r>
  </si>
  <si>
    <r>
      <t xml:space="preserve">Prostředky z veřejných zdrojů </t>
    </r>
    <r>
      <rPr>
        <b/>
        <sz val="10"/>
        <rFont val="Calibri"/>
        <family val="2"/>
        <charset val="238"/>
      </rPr>
      <t>celkem</t>
    </r>
    <r>
      <rPr>
        <sz val="10"/>
        <rFont val="Calibri"/>
        <family val="2"/>
        <charset val="238"/>
      </rPr>
      <t xml:space="preserve"> </t>
    </r>
  </si>
  <si>
    <t>Vlastní použité</t>
  </si>
  <si>
    <t>–––</t>
  </si>
  <si>
    <t xml:space="preserve">  C  e  l  k  e  m</t>
  </si>
  <si>
    <t>133D21S005702</t>
  </si>
  <si>
    <r>
      <t xml:space="preserve">  C  e  l  k  e  m</t>
    </r>
    <r>
      <rPr>
        <sz val="12"/>
        <rFont val="Times New Roman"/>
        <family val="1"/>
        <charset val="238"/>
      </rPr>
      <t xml:space="preserve">  (5)</t>
    </r>
  </si>
  <si>
    <t>Stavební úprava obj. C - TUL</t>
  </si>
  <si>
    <r>
      <t xml:space="preserve">Prostředky z veřejných zdrojů </t>
    </r>
    <r>
      <rPr>
        <b/>
        <sz val="12"/>
        <color indexed="8"/>
        <rFont val="Times New Roman"/>
        <family val="1"/>
        <charset val="238"/>
      </rPr>
      <t xml:space="preserve">běžné </t>
    </r>
    <r>
      <rPr>
        <sz val="12"/>
        <color indexed="8"/>
        <rFont val="Times New Roman"/>
        <family val="1"/>
        <charset val="238"/>
      </rPr>
      <t>(1)</t>
    </r>
  </si>
  <si>
    <r>
      <t xml:space="preserve">Prostředky z veřejných zdrojů </t>
    </r>
    <r>
      <rPr>
        <b/>
        <sz val="12"/>
        <color indexed="8"/>
        <rFont val="Times New Roman"/>
        <family val="1"/>
        <charset val="238"/>
      </rPr>
      <t>kapitálové</t>
    </r>
  </si>
  <si>
    <r>
      <t xml:space="preserve">Prostředky z veřejných zdrojů </t>
    </r>
    <r>
      <rPr>
        <b/>
        <sz val="12"/>
        <color indexed="8"/>
        <rFont val="Times New Roman"/>
        <family val="1"/>
        <charset val="238"/>
      </rPr>
      <t>celkem</t>
    </r>
    <r>
      <rPr>
        <sz val="12"/>
        <color indexed="8"/>
        <rFont val="Times New Roman"/>
        <family val="1"/>
        <charset val="238"/>
      </rPr>
      <t xml:space="preserve"> </t>
    </r>
  </si>
  <si>
    <t>133D21U004906</t>
  </si>
  <si>
    <r>
      <t>UPAR</t>
    </r>
    <r>
      <rPr>
        <sz val="10"/>
        <color indexed="56"/>
        <rFont val="Calibri"/>
        <family val="2"/>
        <charset val="238"/>
      </rPr>
      <t xml:space="preserve"> – </t>
    </r>
    <r>
      <rPr>
        <sz val="10"/>
        <color indexed="8"/>
        <rFont val="Calibri"/>
        <family val="2"/>
        <charset val="238"/>
      </rPr>
      <t>Rekonstrukce</t>
    </r>
    <r>
      <rPr>
        <sz val="10"/>
        <color indexed="56"/>
        <rFont val="Calibri"/>
        <family val="2"/>
        <charset val="238"/>
      </rPr>
      <t xml:space="preserve"> </t>
    </r>
    <r>
      <rPr>
        <sz val="10"/>
        <color indexed="8"/>
        <rFont val="Calibri"/>
        <family val="2"/>
        <charset val="238"/>
      </rPr>
      <t>a stavební úpravy objektu rektorátu - etapa projektové dokumentace</t>
    </r>
  </si>
  <si>
    <t xml:space="preserve">Tabulka 5.c  Financování programů reprodukce majetku </t>
  </si>
  <si>
    <t>133D21O005314</t>
  </si>
  <si>
    <t>Zateplení budovy J</t>
  </si>
  <si>
    <t>133D21O005315</t>
  </si>
  <si>
    <t>Reko výměníkové stanice-energoblok</t>
  </si>
  <si>
    <t>133D21O005316</t>
  </si>
  <si>
    <t>Reko sociálních zařízení budovy A</t>
  </si>
  <si>
    <t>133D21O005317</t>
  </si>
  <si>
    <t>Reko elektro a slaboproudu bud.Krásnopol.</t>
  </si>
  <si>
    <t>133D21O005318</t>
  </si>
  <si>
    <t>Zateplení bud Krásnopolská vč. střechy</t>
  </si>
  <si>
    <t>133D21R0047041</t>
  </si>
  <si>
    <t>UTB - Vzdělávací komplex</t>
  </si>
  <si>
    <t>UTB - Vzdělávací komplex (vratka)</t>
  </si>
  <si>
    <t>133D21F003320</t>
  </si>
  <si>
    <t>VŠE - Centrum knihovnických a informačních služeb</t>
  </si>
  <si>
    <t>133D21F003321</t>
  </si>
  <si>
    <t>VŠE - Rekonstrukce Likešovy auly</t>
  </si>
  <si>
    <t>133D21F003322</t>
  </si>
  <si>
    <t>VŠE - Rekonstrukce stoupaček ZTI blok Italská NB</t>
  </si>
  <si>
    <t>133D21F003323</t>
  </si>
  <si>
    <t>VŠE - Rekonstrukce prostor pro terminálovou učebnu v 1.NP RB</t>
  </si>
  <si>
    <t>133D21F003324</t>
  </si>
  <si>
    <t>VŠE - Rekonstrukce provozu kuchyně v Italské budově - areál VŠE v Praze</t>
  </si>
  <si>
    <t>133D21F003325</t>
  </si>
  <si>
    <t>VŠE - Rekonstrukce vzduchotechnického zařízení v Rajské budově</t>
  </si>
  <si>
    <r>
      <t>Vlastní použité</t>
    </r>
    <r>
      <rPr>
        <sz val="8"/>
        <color indexed="8"/>
        <rFont val="Calibri"/>
        <family val="2"/>
        <charset val="238"/>
      </rPr>
      <t xml:space="preserve"> zdroje (3)</t>
    </r>
  </si>
  <si>
    <t>133D21C005903</t>
  </si>
  <si>
    <t>ČZU-Centrum ekonomicko-manažerských studií-2.část</t>
  </si>
  <si>
    <r>
      <t xml:space="preserve">Prostředky z veřejných zdrojů </t>
    </r>
    <r>
      <rPr>
        <b/>
        <sz val="10"/>
        <color indexed="8"/>
        <rFont val="Calibri"/>
        <family val="2"/>
        <charset val="238"/>
      </rPr>
      <t xml:space="preserve">běžné </t>
    </r>
  </si>
  <si>
    <r>
      <t>Ostatní použité neveřejné zdroje celkem</t>
    </r>
    <r>
      <rPr>
        <sz val="8"/>
        <color indexed="8"/>
        <rFont val="Calibri"/>
        <family val="2"/>
        <charset val="238"/>
      </rPr>
      <t xml:space="preserve"> </t>
    </r>
  </si>
  <si>
    <t>133D21K006210</t>
  </si>
  <si>
    <t>MENDELU-Stavební úpravy pro rozšíření univerzitní infrastruktury ÚVIS MENDELU</t>
  </si>
  <si>
    <t>133D21K006213</t>
  </si>
  <si>
    <t>MENDELU - Modernice provozu Dokyvých školek, II. Etapa</t>
  </si>
  <si>
    <r>
      <t xml:space="preserve">  C  e  l  k  e  m</t>
    </r>
    <r>
      <rPr>
        <sz val="11"/>
        <rFont val="Calibri"/>
        <family val="2"/>
        <charset val="238"/>
      </rPr>
      <t xml:space="preserve"> </t>
    </r>
    <r>
      <rPr>
        <sz val="8"/>
        <rFont val="Calibri"/>
        <family val="2"/>
        <charset val="238"/>
      </rPr>
      <t xml:space="preserve"> </t>
    </r>
  </si>
  <si>
    <t>133D21A006621</t>
  </si>
  <si>
    <t>AMU - Rekonstrukce sociálního zázemí v traktu Karlova - DAMU</t>
  </si>
  <si>
    <t>133D21A006625</t>
  </si>
  <si>
    <t>AMU - Dobudování páteřní optické sítě objektů AMU</t>
  </si>
  <si>
    <t>133D21A006626</t>
  </si>
  <si>
    <t>AMU - pořízení hudebních nástrojů - HAMU</t>
  </si>
  <si>
    <t>133D21A006627</t>
  </si>
  <si>
    <t>AMU - pořízení hudebního nástroje - koncertní křídlo Steinway</t>
  </si>
  <si>
    <t>133D21A006628</t>
  </si>
  <si>
    <t>AMU - Kompletní rekonstrukce akustického obložení sálu, rekonstrukce rozvodů scénického osvětlení-divadlo DISK-DAMU</t>
  </si>
  <si>
    <t>133D21A006613</t>
  </si>
  <si>
    <t>AMU - Generální rekonstrukce Studia FAMU</t>
  </si>
  <si>
    <t>133D21A006629</t>
  </si>
  <si>
    <t>AMU - Generální rekonstrukce části vnitřních prostor objektu Tržiště 18</t>
  </si>
  <si>
    <r>
      <t xml:space="preserve">  C  e  l  k  e  m </t>
    </r>
    <r>
      <rPr>
        <b/>
        <sz val="8"/>
        <rFont val="Calibri"/>
        <family val="2"/>
        <charset val="238"/>
      </rPr>
      <t xml:space="preserve"> (5)</t>
    </r>
  </si>
  <si>
    <t xml:space="preserve">SMVS 133D21B006906 </t>
  </si>
  <si>
    <t xml:space="preserve"> IT AVU – 2015</t>
  </si>
  <si>
    <t>EDS 133D21I007107</t>
  </si>
  <si>
    <t>Rozvoj a obnova technologií 2017</t>
  </si>
  <si>
    <t>133D21V007301</t>
  </si>
  <si>
    <t>Výstavba výukového centra</t>
  </si>
  <si>
    <t>133D21V007304</t>
  </si>
  <si>
    <t>Oprava vnitřních fasád</t>
  </si>
  <si>
    <t>UK</t>
  </si>
  <si>
    <t>JU</t>
  </si>
  <si>
    <t>UJEP</t>
  </si>
  <si>
    <t>MU</t>
  </si>
  <si>
    <t>UPOL</t>
  </si>
  <si>
    <t>VFU</t>
  </si>
  <si>
    <t>OU</t>
  </si>
  <si>
    <t>UHK</t>
  </si>
  <si>
    <t>SU</t>
  </si>
  <si>
    <t>ČVUT</t>
  </si>
  <si>
    <t>VŠCHT</t>
  </si>
  <si>
    <t>ZČU</t>
  </si>
  <si>
    <t>TUL</t>
  </si>
  <si>
    <t>Upa</t>
  </si>
  <si>
    <t>VUT</t>
  </si>
  <si>
    <t>VŠB-TUO</t>
  </si>
  <si>
    <t>UTB</t>
  </si>
  <si>
    <t>VŠE</t>
  </si>
  <si>
    <t>ČZU</t>
  </si>
  <si>
    <t>MENDELU</t>
  </si>
  <si>
    <t>AMU</t>
  </si>
  <si>
    <t>AVU</t>
  </si>
  <si>
    <t>VŠUP</t>
  </si>
  <si>
    <t>JAMU</t>
  </si>
  <si>
    <t>VŠPJ</t>
  </si>
  <si>
    <t>VŠTE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</si>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</sst>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#,"/>
  </numFmts>
  <fonts count="50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1"/>
      <name val="Calibri"/>
      <family val="2"/>
      <charset val="238"/>
    </font>
    <font>
      <sz val="8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color indexed="10"/>
      <name val="Calibri"/>
      <family val="2"/>
      <charset val="238"/>
    </font>
    <font>
      <b/>
      <sz val="11"/>
      <name val="Calibri"/>
      <family val="2"/>
      <charset val="238"/>
    </font>
    <font>
      <b/>
      <sz val="18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</font>
    <font>
      <sz val="12"/>
      <color indexed="8"/>
      <name val="Calibri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Comenia Serif"/>
      <family val="3"/>
    </font>
    <font>
      <sz val="11"/>
      <name val="Comenia Serif"/>
      <family val="3"/>
    </font>
    <font>
      <sz val="11"/>
      <color indexed="10"/>
      <name val="Comenia Serif"/>
      <family val="3"/>
    </font>
    <font>
      <sz val="11"/>
      <color indexed="8"/>
      <name val="Comenia Serif"/>
      <family val="3"/>
    </font>
    <font>
      <b/>
      <sz val="11"/>
      <color indexed="8"/>
      <name val="Comenia Serif"/>
      <family val="3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color indexed="56"/>
      <name val="Calibri"/>
      <family val="2"/>
      <charset val="238"/>
    </font>
    <font>
      <sz val="16"/>
      <name val="Calibri"/>
      <family val="2"/>
      <charset val="238"/>
    </font>
    <font>
      <b/>
      <sz val="8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color theme="1" tint="0.499984740745262"/>
      <name val="Arial"/>
      <family val="2"/>
      <charset val="238"/>
    </font>
    <font>
      <sz val="12"/>
      <color theme="1" tint="0.499984740745262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sz val="9"/>
      <color theme="1"/>
      <name val="Roboto"/>
      <charset val="238"/>
    </font>
    <font>
      <sz val="12"/>
      <color theme="1"/>
      <name val="Roboto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608">
    <xf numFmtId="0" fontId="0" fillId="0" borderId="0" xfId="0"/>
    <xf numFmtId="0" fontId="3" fillId="0" borderId="0" xfId="1" applyFont="1" applyAlignment="1" applyProtection="1">
      <alignment vertical="center"/>
      <protection locked="0"/>
    </xf>
    <xf numFmtId="0" fontId="3" fillId="0" borderId="0" xfId="1" applyFont="1" applyAlignment="1">
      <alignment vertical="center"/>
    </xf>
    <xf numFmtId="0" fontId="3" fillId="0" borderId="0" xfId="3" applyFont="1" applyFill="1" applyAlignment="1" applyProtection="1">
      <alignment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3" xfId="0" applyFont="1" applyFill="1" applyBorder="1" applyAlignment="1">
      <alignment horizontal="center" vertical="center" wrapText="1" shrinkToFit="1"/>
    </xf>
    <xf numFmtId="0" fontId="7" fillId="0" borderId="4" xfId="0" applyFont="1" applyFill="1" applyBorder="1" applyAlignment="1">
      <alignment horizontal="center" vertical="center" wrapText="1" shrinkToFit="1"/>
    </xf>
    <xf numFmtId="0" fontId="4" fillId="0" borderId="0" xfId="3" applyFont="1" applyAlignment="1" applyProtection="1">
      <alignment vertical="center"/>
      <protection locked="0"/>
    </xf>
    <xf numFmtId="0" fontId="12" fillId="0" borderId="0" xfId="1" applyFont="1" applyAlignment="1" applyProtection="1">
      <alignment vertical="center"/>
      <protection locked="0"/>
    </xf>
    <xf numFmtId="0" fontId="7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0" fontId="3" fillId="0" borderId="0" xfId="3" applyFont="1" applyAlignment="1" applyProtection="1">
      <alignment vertical="center"/>
      <protection locked="0"/>
    </xf>
    <xf numFmtId="0" fontId="12" fillId="0" borderId="0" xfId="3" applyFont="1" applyAlignment="1" applyProtection="1">
      <alignment vertical="center"/>
      <protection locked="0"/>
    </xf>
    <xf numFmtId="0" fontId="3" fillId="0" borderId="0" xfId="3" applyFont="1" applyFill="1" applyAlignment="1" applyProtection="1">
      <alignment horizontal="right" vertical="center"/>
      <protection locked="0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 shrinkToFit="1"/>
    </xf>
    <xf numFmtId="0" fontId="7" fillId="0" borderId="7" xfId="3" applyFont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9" fillId="3" borderId="9" xfId="3" applyFont="1" applyFill="1" applyBorder="1" applyAlignment="1">
      <alignment horizontal="center" vertical="center"/>
    </xf>
    <xf numFmtId="0" fontId="5" fillId="0" borderId="0" xfId="3" applyFont="1" applyAlignment="1">
      <alignment vertical="center"/>
    </xf>
    <xf numFmtId="0" fontId="9" fillId="0" borderId="0" xfId="3" applyFont="1" applyFill="1" applyBorder="1" applyAlignment="1">
      <alignment horizontal="center" vertical="center"/>
    </xf>
    <xf numFmtId="0" fontId="13" fillId="0" borderId="0" xfId="1" applyFont="1" applyFill="1" applyBorder="1" applyAlignment="1" applyProtection="1">
      <alignment vertical="center"/>
      <protection locked="0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Alignment="1">
      <alignment vertical="center"/>
    </xf>
    <xf numFmtId="0" fontId="5" fillId="0" borderId="0" xfId="3" applyFont="1" applyFill="1" applyAlignment="1">
      <alignment vertical="center"/>
    </xf>
    <xf numFmtId="0" fontId="3" fillId="0" borderId="10" xfId="3" applyFont="1" applyBorder="1" applyAlignment="1">
      <alignment horizontal="center" vertical="center"/>
    </xf>
    <xf numFmtId="3" fontId="7" fillId="0" borderId="11" xfId="3" applyNumberFormat="1" applyFont="1" applyBorder="1" applyAlignment="1" applyProtection="1">
      <alignment horizontal="right" vertical="center"/>
      <protection locked="0"/>
    </xf>
    <xf numFmtId="3" fontId="3" fillId="0" borderId="12" xfId="3" applyNumberFormat="1" applyFont="1" applyBorder="1" applyAlignment="1" applyProtection="1">
      <alignment horizontal="right" vertical="center"/>
      <protection locked="0"/>
    </xf>
    <xf numFmtId="3" fontId="3" fillId="0" borderId="13" xfId="3" applyNumberFormat="1" applyFont="1" applyBorder="1" applyAlignment="1" applyProtection="1">
      <alignment horizontal="right" vertical="center"/>
      <protection locked="0"/>
    </xf>
    <xf numFmtId="3" fontId="3" fillId="0" borderId="14" xfId="3" applyNumberFormat="1" applyFont="1" applyBorder="1" applyAlignment="1" applyProtection="1">
      <alignment horizontal="right" vertical="center"/>
      <protection locked="0"/>
    </xf>
    <xf numFmtId="3" fontId="13" fillId="3" borderId="15" xfId="1" applyNumberFormat="1" applyFont="1" applyFill="1" applyBorder="1" applyAlignment="1" applyProtection="1">
      <alignment horizontal="right" vertical="center"/>
      <protection locked="0"/>
    </xf>
    <xf numFmtId="3" fontId="37" fillId="0" borderId="1" xfId="1" applyNumberFormat="1" applyFont="1" applyFill="1" applyBorder="1" applyAlignment="1">
      <alignment horizontal="right" vertical="center" indent="1"/>
    </xf>
    <xf numFmtId="3" fontId="37" fillId="0" borderId="13" xfId="1" applyNumberFormat="1" applyFont="1" applyFill="1" applyBorder="1" applyAlignment="1">
      <alignment horizontal="right" vertical="center" indent="1"/>
    </xf>
    <xf numFmtId="3" fontId="37" fillId="0" borderId="16" xfId="1" applyNumberFormat="1" applyFont="1" applyFill="1" applyBorder="1" applyAlignment="1">
      <alignment horizontal="right" vertical="center" indent="1"/>
    </xf>
    <xf numFmtId="3" fontId="37" fillId="0" borderId="14" xfId="1" applyNumberFormat="1" applyFont="1" applyFill="1" applyBorder="1" applyAlignment="1">
      <alignment horizontal="right" vertical="center" indent="1"/>
    </xf>
    <xf numFmtId="3" fontId="37" fillId="3" borderId="9" xfId="1" applyNumberFormat="1" applyFont="1" applyFill="1" applyBorder="1" applyAlignment="1">
      <alignment horizontal="right" vertical="center" indent="1"/>
    </xf>
    <xf numFmtId="3" fontId="37" fillId="3" borderId="17" xfId="1" applyNumberFormat="1" applyFont="1" applyFill="1" applyBorder="1" applyAlignment="1">
      <alignment horizontal="right" vertical="center" indent="1"/>
    </xf>
    <xf numFmtId="3" fontId="37" fillId="3" borderId="18" xfId="1" applyNumberFormat="1" applyFont="1" applyFill="1" applyBorder="1" applyAlignment="1">
      <alignment horizontal="right" vertical="center" indent="1"/>
    </xf>
    <xf numFmtId="3" fontId="7" fillId="0" borderId="7" xfId="3" applyNumberFormat="1" applyFont="1" applyBorder="1" applyAlignment="1">
      <alignment horizontal="right" vertical="center" indent="1"/>
    </xf>
    <xf numFmtId="3" fontId="7" fillId="0" borderId="19" xfId="3" applyNumberFormat="1" applyFont="1" applyBorder="1" applyAlignment="1">
      <alignment horizontal="right" vertical="center" indent="1"/>
    </xf>
    <xf numFmtId="3" fontId="37" fillId="0" borderId="19" xfId="1" applyNumberFormat="1" applyFont="1" applyFill="1" applyBorder="1" applyAlignment="1">
      <alignment horizontal="right" vertical="center" indent="1"/>
    </xf>
    <xf numFmtId="3" fontId="37" fillId="0" borderId="11" xfId="1" applyNumberFormat="1" applyFont="1" applyFill="1" applyBorder="1" applyAlignment="1">
      <alignment horizontal="right" vertical="center" indent="1"/>
    </xf>
    <xf numFmtId="3" fontId="7" fillId="0" borderId="0" xfId="3" applyNumberFormat="1" applyFont="1" applyAlignment="1">
      <alignment horizontal="right" vertical="center" indent="1"/>
    </xf>
    <xf numFmtId="3" fontId="7" fillId="0" borderId="20" xfId="3" applyNumberFormat="1" applyFont="1" applyBorder="1" applyAlignment="1">
      <alignment horizontal="right" vertical="center" indent="1"/>
    </xf>
    <xf numFmtId="3" fontId="7" fillId="0" borderId="21" xfId="3" applyNumberFormat="1" applyFont="1" applyBorder="1" applyAlignment="1">
      <alignment horizontal="right" vertical="center" indent="1"/>
    </xf>
    <xf numFmtId="3" fontId="3" fillId="0" borderId="8" xfId="3" applyNumberFormat="1" applyFont="1" applyBorder="1" applyAlignment="1">
      <alignment horizontal="right" vertical="center" indent="1"/>
    </xf>
    <xf numFmtId="3" fontId="3" fillId="0" borderId="1" xfId="3" applyNumberFormat="1" applyFont="1" applyBorder="1" applyAlignment="1">
      <alignment horizontal="right" vertical="center" indent="1"/>
    </xf>
    <xf numFmtId="3" fontId="3" fillId="0" borderId="0" xfId="3" applyNumberFormat="1" applyFont="1" applyAlignment="1">
      <alignment horizontal="right" vertical="center" indent="1"/>
    </xf>
    <xf numFmtId="3" fontId="3" fillId="0" borderId="10" xfId="3" applyNumberFormat="1" applyFont="1" applyBorder="1" applyAlignment="1">
      <alignment horizontal="right" vertical="center" indent="1"/>
    </xf>
    <xf numFmtId="3" fontId="3" fillId="0" borderId="16" xfId="3" applyNumberFormat="1" applyFont="1" applyBorder="1" applyAlignment="1">
      <alignment horizontal="right" vertical="center" indent="1"/>
    </xf>
    <xf numFmtId="3" fontId="3" fillId="0" borderId="6" xfId="3" applyNumberFormat="1" applyFont="1" applyBorder="1" applyAlignment="1">
      <alignment horizontal="right" vertical="center" indent="1"/>
    </xf>
    <xf numFmtId="3" fontId="3" fillId="0" borderId="3" xfId="3" applyNumberFormat="1" applyFont="1" applyBorder="1" applyAlignment="1">
      <alignment horizontal="right" vertical="center" indent="1"/>
    </xf>
    <xf numFmtId="3" fontId="13" fillId="0" borderId="0" xfId="3" applyNumberFormat="1" applyFont="1" applyAlignment="1">
      <alignment horizontal="right" vertical="center" indent="1"/>
    </xf>
    <xf numFmtId="0" fontId="14" fillId="0" borderId="0" xfId="3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12" fillId="0" borderId="0" xfId="1" applyFont="1" applyAlignment="1" applyProtection="1">
      <alignment vertical="center"/>
    </xf>
    <xf numFmtId="0" fontId="7" fillId="0" borderId="0" xfId="3" applyFont="1" applyAlignment="1" applyProtection="1">
      <alignment vertical="center"/>
    </xf>
    <xf numFmtId="0" fontId="3" fillId="0" borderId="0" xfId="3" applyFont="1" applyAlignment="1" applyProtection="1">
      <alignment vertical="center"/>
    </xf>
    <xf numFmtId="0" fontId="12" fillId="0" borderId="0" xfId="3" applyFont="1" applyAlignment="1" applyProtection="1">
      <alignment vertical="center"/>
    </xf>
    <xf numFmtId="0" fontId="15" fillId="0" borderId="0" xfId="3" applyFont="1" applyFill="1" applyAlignment="1" applyProtection="1">
      <alignment horizontal="right" vertical="center"/>
    </xf>
    <xf numFmtId="0" fontId="3" fillId="0" borderId="0" xfId="3" applyFont="1" applyFill="1" applyAlignment="1" applyProtection="1">
      <alignment horizontal="right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 wrapText="1" shrinkToFit="1"/>
    </xf>
    <xf numFmtId="0" fontId="7" fillId="0" borderId="3" xfId="0" applyFont="1" applyBorder="1" applyAlignment="1" applyProtection="1">
      <alignment horizontal="center" vertical="center" wrapText="1" shrinkToFit="1"/>
    </xf>
    <xf numFmtId="0" fontId="7" fillId="0" borderId="4" xfId="0" applyFont="1" applyFill="1" applyBorder="1" applyAlignment="1" applyProtection="1">
      <alignment horizontal="center" vertical="center" wrapText="1" shrinkToFit="1"/>
    </xf>
    <xf numFmtId="0" fontId="7" fillId="0" borderId="6" xfId="0" applyFont="1" applyFill="1" applyBorder="1" applyAlignment="1" applyProtection="1">
      <alignment horizontal="center" vertical="center" wrapText="1" shrinkToFit="1"/>
    </xf>
    <xf numFmtId="0" fontId="7" fillId="0" borderId="3" xfId="0" applyFont="1" applyFill="1" applyBorder="1" applyAlignment="1" applyProtection="1">
      <alignment horizontal="center" vertical="center" wrapText="1" shrinkToFit="1"/>
    </xf>
    <xf numFmtId="0" fontId="7" fillId="0" borderId="20" xfId="3" applyFont="1" applyBorder="1" applyAlignment="1" applyProtection="1">
      <alignment horizontal="center" vertical="center"/>
    </xf>
    <xf numFmtId="3" fontId="7" fillId="0" borderId="31" xfId="3" applyNumberFormat="1" applyFont="1" applyBorder="1" applyAlignment="1" applyProtection="1">
      <alignment horizontal="center" vertical="center"/>
      <protection locked="0"/>
    </xf>
    <xf numFmtId="3" fontId="7" fillId="0" borderId="12" xfId="3" applyNumberFormat="1" applyFont="1" applyBorder="1" applyAlignment="1" applyProtection="1">
      <alignment horizontal="left" vertical="center" wrapText="1"/>
      <protection locked="0"/>
    </xf>
    <xf numFmtId="3" fontId="17" fillId="0" borderId="7" xfId="3" applyNumberFormat="1" applyFont="1" applyBorder="1" applyAlignment="1" applyProtection="1">
      <alignment horizontal="right" vertical="center"/>
      <protection locked="0"/>
    </xf>
    <xf numFmtId="3" fontId="17" fillId="0" borderId="19" xfId="3" applyNumberFormat="1" applyFont="1" applyBorder="1" applyAlignment="1" applyProtection="1">
      <alignment horizontal="right" vertical="center"/>
      <protection locked="0"/>
    </xf>
    <xf numFmtId="3" fontId="15" fillId="0" borderId="27" xfId="1" applyNumberFormat="1" applyFont="1" applyFill="1" applyBorder="1" applyAlignment="1" applyProtection="1">
      <alignment horizontal="right" vertical="center"/>
    </xf>
    <xf numFmtId="3" fontId="15" fillId="0" borderId="22" xfId="1" applyNumberFormat="1" applyFont="1" applyFill="1" applyBorder="1" applyAlignment="1" applyProtection="1">
      <alignment horizontal="right" vertical="center"/>
    </xf>
    <xf numFmtId="3" fontId="17" fillId="0" borderId="0" xfId="3" applyNumberFormat="1" applyFont="1" applyAlignment="1" applyProtection="1">
      <alignment horizontal="right" vertical="center"/>
    </xf>
    <xf numFmtId="0" fontId="7" fillId="0" borderId="8" xfId="3" applyFont="1" applyBorder="1" applyAlignment="1" applyProtection="1">
      <alignment horizontal="center" vertical="center"/>
    </xf>
    <xf numFmtId="3" fontId="17" fillId="0" borderId="20" xfId="3" applyNumberFormat="1" applyFont="1" applyBorder="1" applyAlignment="1" applyProtection="1">
      <alignment horizontal="right" vertical="center"/>
      <protection locked="0"/>
    </xf>
    <xf numFmtId="3" fontId="17" fillId="0" borderId="21" xfId="3" applyNumberFormat="1" applyFont="1" applyBorder="1" applyAlignment="1" applyProtection="1">
      <alignment horizontal="right" vertical="center"/>
      <protection locked="0"/>
    </xf>
    <xf numFmtId="3" fontId="15" fillId="0" borderId="1" xfId="1" applyNumberFormat="1" applyFont="1" applyFill="1" applyBorder="1" applyAlignment="1" applyProtection="1">
      <alignment horizontal="right" vertical="center"/>
    </xf>
    <xf numFmtId="3" fontId="15" fillId="0" borderId="13" xfId="1" applyNumberFormat="1" applyFont="1" applyFill="1" applyBorder="1" applyAlignment="1" applyProtection="1">
      <alignment horizontal="right" vertical="center"/>
    </xf>
    <xf numFmtId="3" fontId="15" fillId="0" borderId="21" xfId="1" applyNumberFormat="1" applyFont="1" applyFill="1" applyBorder="1" applyAlignment="1" applyProtection="1">
      <alignment horizontal="right" vertical="center"/>
    </xf>
    <xf numFmtId="3" fontId="15" fillId="0" borderId="12" xfId="1" applyNumberFormat="1" applyFont="1" applyFill="1" applyBorder="1" applyAlignment="1" applyProtection="1">
      <alignment horizontal="right" vertical="center"/>
    </xf>
    <xf numFmtId="3" fontId="3" fillId="0" borderId="12" xfId="3" applyNumberFormat="1" applyFont="1" applyBorder="1" applyAlignment="1" applyProtection="1">
      <alignment horizontal="left" vertical="center" wrapText="1"/>
      <protection locked="0"/>
    </xf>
    <xf numFmtId="3" fontId="15" fillId="0" borderId="8" xfId="3" applyNumberFormat="1" applyFont="1" applyBorder="1" applyAlignment="1" applyProtection="1">
      <alignment horizontal="right" vertical="center"/>
      <protection locked="0"/>
    </xf>
    <xf numFmtId="3" fontId="15" fillId="0" borderId="1" xfId="3" applyNumberFormat="1" applyFont="1" applyBorder="1" applyAlignment="1" applyProtection="1">
      <alignment horizontal="right" vertical="center"/>
      <protection locked="0"/>
    </xf>
    <xf numFmtId="3" fontId="15" fillId="0" borderId="0" xfId="3" applyNumberFormat="1" applyFont="1" applyAlignment="1" applyProtection="1">
      <alignment horizontal="right" vertical="center"/>
    </xf>
    <xf numFmtId="3" fontId="3" fillId="0" borderId="13" xfId="3" applyNumberFormat="1" applyFont="1" applyBorder="1" applyAlignment="1" applyProtection="1">
      <alignment horizontal="left" vertical="center" wrapText="1"/>
      <protection locked="0"/>
    </xf>
    <xf numFmtId="3" fontId="3" fillId="0" borderId="8" xfId="3" applyNumberFormat="1" applyFont="1" applyBorder="1" applyAlignment="1" applyProtection="1">
      <alignment horizontal="right" vertical="center"/>
      <protection locked="0"/>
    </xf>
    <xf numFmtId="3" fontId="3" fillId="0" borderId="1" xfId="3" applyNumberFormat="1" applyFont="1" applyBorder="1" applyAlignment="1" applyProtection="1">
      <alignment horizontal="right" vertical="center"/>
      <protection locked="0"/>
    </xf>
    <xf numFmtId="3" fontId="3" fillId="0" borderId="1" xfId="1" applyNumberFormat="1" applyFont="1" applyFill="1" applyBorder="1" applyAlignment="1" applyProtection="1">
      <alignment horizontal="right" vertical="center"/>
    </xf>
    <xf numFmtId="3" fontId="3" fillId="0" borderId="13" xfId="1" applyNumberFormat="1" applyFont="1" applyFill="1" applyBorder="1" applyAlignment="1" applyProtection="1">
      <alignment horizontal="right" vertical="center"/>
    </xf>
    <xf numFmtId="3" fontId="3" fillId="0" borderId="0" xfId="3" applyNumberFormat="1" applyFont="1" applyAlignment="1" applyProtection="1">
      <alignment horizontal="right" vertical="center"/>
    </xf>
    <xf numFmtId="3" fontId="3" fillId="0" borderId="5" xfId="3" applyNumberFormat="1" applyFont="1" applyBorder="1" applyAlignment="1" applyProtection="1">
      <alignment horizontal="center" vertical="center"/>
      <protection locked="0"/>
    </xf>
    <xf numFmtId="3" fontId="3" fillId="0" borderId="32" xfId="3" applyNumberFormat="1" applyFont="1" applyBorder="1" applyAlignment="1" applyProtection="1">
      <alignment horizontal="center" vertical="center"/>
      <protection locked="0"/>
    </xf>
    <xf numFmtId="3" fontId="3" fillId="0" borderId="14" xfId="3" applyNumberFormat="1" applyFont="1" applyBorder="1" applyAlignment="1" applyProtection="1">
      <alignment horizontal="left" vertical="center" wrapText="1"/>
      <protection locked="0"/>
    </xf>
    <xf numFmtId="3" fontId="3" fillId="0" borderId="10" xfId="3" applyNumberFormat="1" applyFont="1" applyBorder="1" applyAlignment="1" applyProtection="1">
      <alignment horizontal="right" vertical="center"/>
      <protection locked="0"/>
    </xf>
    <xf numFmtId="3" fontId="3" fillId="0" borderId="16" xfId="3" applyNumberFormat="1" applyFont="1" applyBorder="1" applyAlignment="1" applyProtection="1">
      <alignment horizontal="right" vertical="center"/>
      <protection locked="0"/>
    </xf>
    <xf numFmtId="3" fontId="3" fillId="0" borderId="16" xfId="1" applyNumberFormat="1" applyFont="1" applyFill="1" applyBorder="1" applyAlignment="1" applyProtection="1">
      <alignment horizontal="right" vertical="center"/>
    </xf>
    <xf numFmtId="3" fontId="3" fillId="0" borderId="14" xfId="1" applyNumberFormat="1" applyFont="1" applyFill="1" applyBorder="1" applyAlignment="1" applyProtection="1">
      <alignment horizontal="right" vertical="center"/>
    </xf>
    <xf numFmtId="3" fontId="3" fillId="0" borderId="33" xfId="3" applyNumberFormat="1" applyFont="1" applyBorder="1" applyAlignment="1" applyProtection="1">
      <alignment horizontal="left" vertical="center" wrapText="1"/>
      <protection locked="0"/>
    </xf>
    <xf numFmtId="3" fontId="3" fillId="0" borderId="3" xfId="3" applyNumberFormat="1" applyFont="1" applyBorder="1" applyAlignment="1" applyProtection="1">
      <alignment horizontal="center" vertical="center"/>
      <protection locked="0"/>
    </xf>
    <xf numFmtId="3" fontId="3" fillId="0" borderId="34" xfId="3" applyNumberFormat="1" applyFont="1" applyBorder="1" applyAlignment="1" applyProtection="1">
      <alignment horizontal="left" vertical="center" wrapText="1"/>
      <protection locked="0"/>
    </xf>
    <xf numFmtId="3" fontId="3" fillId="0" borderId="6" xfId="3" applyNumberFormat="1" applyFont="1" applyBorder="1" applyAlignment="1" applyProtection="1">
      <alignment horizontal="right" vertical="center"/>
      <protection locked="0"/>
    </xf>
    <xf numFmtId="3" fontId="3" fillId="0" borderId="3" xfId="3" applyNumberFormat="1" applyFont="1" applyBorder="1" applyAlignment="1" applyProtection="1">
      <alignment horizontal="right" vertical="center"/>
      <protection locked="0"/>
    </xf>
    <xf numFmtId="3" fontId="3" fillId="0" borderId="3" xfId="1" applyNumberFormat="1" applyFont="1" applyFill="1" applyBorder="1" applyAlignment="1" applyProtection="1">
      <alignment horizontal="right" vertical="center"/>
    </xf>
    <xf numFmtId="3" fontId="3" fillId="0" borderId="4" xfId="1" applyNumberFormat="1" applyFont="1" applyFill="1" applyBorder="1" applyAlignment="1" applyProtection="1">
      <alignment horizontal="right" vertical="center"/>
    </xf>
    <xf numFmtId="0" fontId="9" fillId="3" borderId="9" xfId="3" applyFont="1" applyFill="1" applyBorder="1" applyAlignment="1" applyProtection="1">
      <alignment horizontal="center" vertical="center"/>
    </xf>
    <xf numFmtId="3" fontId="4" fillId="3" borderId="35" xfId="1" applyNumberFormat="1" applyFont="1" applyFill="1" applyBorder="1" applyAlignment="1" applyProtection="1">
      <alignment horizontal="left" vertical="center"/>
    </xf>
    <xf numFmtId="3" fontId="4" fillId="3" borderId="15" xfId="1" applyNumberFormat="1" applyFont="1" applyFill="1" applyBorder="1" applyAlignment="1" applyProtection="1">
      <alignment horizontal="right" vertical="center"/>
    </xf>
    <xf numFmtId="3" fontId="4" fillId="3" borderId="9" xfId="1" applyNumberFormat="1" applyFont="1" applyFill="1" applyBorder="1" applyAlignment="1" applyProtection="1">
      <alignment horizontal="right" vertical="center"/>
    </xf>
    <xf numFmtId="3" fontId="4" fillId="3" borderId="17" xfId="1" applyNumberFormat="1" applyFont="1" applyFill="1" applyBorder="1" applyAlignment="1" applyProtection="1">
      <alignment horizontal="right" vertical="center"/>
    </xf>
    <xf numFmtId="3" fontId="4" fillId="3" borderId="18" xfId="1" applyNumberFormat="1" applyFont="1" applyFill="1" applyBorder="1" applyAlignment="1" applyProtection="1">
      <alignment horizontal="right" vertical="center"/>
    </xf>
    <xf numFmtId="3" fontId="4" fillId="0" borderId="0" xfId="3" applyNumberFormat="1" applyFont="1" applyAlignment="1" applyProtection="1">
      <alignment horizontal="right" vertical="center"/>
    </xf>
    <xf numFmtId="3" fontId="7" fillId="0" borderId="25" xfId="3" applyNumberFormat="1" applyFont="1" applyBorder="1" applyAlignment="1" applyProtection="1">
      <alignment horizontal="right" vertical="center"/>
      <protection locked="0"/>
    </xf>
    <xf numFmtId="3" fontId="7" fillId="0" borderId="11" xfId="3" applyNumberFormat="1" applyFont="1" applyFill="1" applyBorder="1" applyAlignment="1" applyProtection="1">
      <alignment horizontal="left" vertical="center"/>
      <protection locked="0"/>
    </xf>
    <xf numFmtId="3" fontId="3" fillId="0" borderId="31" xfId="3" applyNumberFormat="1" applyFont="1" applyBorder="1" applyAlignment="1" applyProtection="1">
      <alignment horizontal="right" vertical="center"/>
      <protection locked="0"/>
    </xf>
    <xf numFmtId="3" fontId="3" fillId="0" borderId="12" xfId="3" applyNumberFormat="1" applyFont="1" applyFill="1" applyBorder="1" applyAlignment="1" applyProtection="1">
      <alignment horizontal="left" vertical="center"/>
      <protection locked="0"/>
    </xf>
    <xf numFmtId="3" fontId="13" fillId="3" borderId="35" xfId="1" applyNumberFormat="1" applyFont="1" applyFill="1" applyBorder="1" applyAlignment="1" applyProtection="1">
      <alignment horizontal="left" vertical="center"/>
      <protection locked="0"/>
    </xf>
    <xf numFmtId="3" fontId="39" fillId="3" borderId="9" xfId="1" applyNumberFormat="1" applyFont="1" applyFill="1" applyBorder="1" applyAlignment="1">
      <alignment horizontal="right" vertical="center" indent="1"/>
    </xf>
    <xf numFmtId="3" fontId="39" fillId="3" borderId="17" xfId="1" applyNumberFormat="1" applyFont="1" applyFill="1" applyBorder="1" applyAlignment="1">
      <alignment horizontal="right" vertical="center" indent="1"/>
    </xf>
    <xf numFmtId="3" fontId="39" fillId="3" borderId="18" xfId="1" applyNumberFormat="1" applyFont="1" applyFill="1" applyBorder="1" applyAlignment="1">
      <alignment horizontal="right" vertical="center" indent="1"/>
    </xf>
    <xf numFmtId="0" fontId="2" fillId="0" borderId="0" xfId="3" applyFont="1" applyAlignment="1">
      <alignment vertical="center"/>
    </xf>
    <xf numFmtId="0" fontId="2" fillId="0" borderId="0" xfId="3" applyFont="1" applyAlignment="1" applyProtection="1">
      <alignment vertical="center"/>
      <protection locked="0"/>
    </xf>
    <xf numFmtId="0" fontId="18" fillId="0" borderId="0" xfId="3" applyFont="1" applyAlignment="1" applyProtection="1">
      <alignment vertical="center"/>
      <protection locked="0"/>
    </xf>
    <xf numFmtId="0" fontId="19" fillId="0" borderId="0" xfId="3" applyFont="1" applyAlignment="1">
      <alignment vertical="center"/>
    </xf>
    <xf numFmtId="0" fontId="2" fillId="0" borderId="0" xfId="3" applyFont="1" applyFill="1" applyAlignment="1" applyProtection="1">
      <alignment horizontal="right" vertical="center"/>
      <protection locked="0"/>
    </xf>
    <xf numFmtId="0" fontId="19" fillId="0" borderId="1" xfId="0" applyFont="1" applyBorder="1" applyAlignment="1">
      <alignment horizontal="center" vertical="center" wrapText="1" shrinkToFit="1"/>
    </xf>
    <xf numFmtId="0" fontId="19" fillId="0" borderId="1" xfId="3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 shrinkToFit="1"/>
    </xf>
    <xf numFmtId="3" fontId="19" fillId="0" borderId="1" xfId="3" applyNumberFormat="1" applyFont="1" applyFill="1" applyBorder="1" applyAlignment="1" applyProtection="1">
      <alignment horizontal="left" vertical="center" wrapText="1" indent="1"/>
      <protection locked="0"/>
    </xf>
    <xf numFmtId="3" fontId="19" fillId="0" borderId="1" xfId="3" applyNumberFormat="1" applyFont="1" applyBorder="1" applyAlignment="1">
      <alignment horizontal="right" vertical="center" indent="1"/>
    </xf>
    <xf numFmtId="3" fontId="2" fillId="0" borderId="1" xfId="1" applyNumberFormat="1" applyFont="1" applyFill="1" applyBorder="1" applyAlignment="1">
      <alignment horizontal="right" vertical="center" indent="1"/>
    </xf>
    <xf numFmtId="3" fontId="19" fillId="0" borderId="1" xfId="3" applyNumberFormat="1" applyFont="1" applyFill="1" applyBorder="1" applyAlignment="1">
      <alignment horizontal="right" vertical="center" indent="1"/>
    </xf>
    <xf numFmtId="3" fontId="2" fillId="3" borderId="1" xfId="1" applyNumberFormat="1" applyFont="1" applyFill="1" applyBorder="1" applyAlignment="1">
      <alignment horizontal="right" vertical="center" indent="1"/>
    </xf>
    <xf numFmtId="3" fontId="22" fillId="0" borderId="1" xfId="3" applyNumberFormat="1" applyFont="1" applyBorder="1" applyAlignment="1">
      <alignment horizontal="right" vertical="center" indent="1"/>
    </xf>
    <xf numFmtId="3" fontId="7" fillId="0" borderId="11" xfId="3" applyNumberFormat="1" applyFont="1" applyBorder="1" applyAlignment="1" applyProtection="1">
      <alignment horizontal="left" vertical="center" wrapText="1"/>
      <protection locked="0"/>
    </xf>
    <xf numFmtId="0" fontId="13" fillId="3" borderId="9" xfId="3" applyFont="1" applyFill="1" applyBorder="1" applyAlignment="1">
      <alignment horizontal="center" vertical="center"/>
    </xf>
    <xf numFmtId="3" fontId="3" fillId="0" borderId="12" xfId="3" applyNumberFormat="1" applyFont="1" applyBorder="1" applyAlignment="1" applyProtection="1">
      <alignment horizontal="left" vertical="center"/>
      <protection locked="0"/>
    </xf>
    <xf numFmtId="3" fontId="3" fillId="0" borderId="19" xfId="1" applyNumberFormat="1" applyFont="1" applyFill="1" applyBorder="1" applyAlignment="1">
      <alignment horizontal="right" vertical="center" indent="1"/>
    </xf>
    <xf numFmtId="3" fontId="3" fillId="0" borderId="11" xfId="1" applyNumberFormat="1" applyFont="1" applyFill="1" applyBorder="1" applyAlignment="1">
      <alignment horizontal="right" vertical="center" indent="1"/>
    </xf>
    <xf numFmtId="3" fontId="3" fillId="0" borderId="5" xfId="3" applyNumberFormat="1" applyFont="1" applyBorder="1" applyAlignment="1" applyProtection="1">
      <alignment horizontal="right" vertical="center"/>
      <protection locked="0"/>
    </xf>
    <xf numFmtId="3" fontId="3" fillId="0" borderId="13" xfId="3" applyNumberFormat="1" applyFont="1" applyBorder="1" applyAlignment="1" applyProtection="1">
      <alignment horizontal="left" vertical="center"/>
      <protection locked="0"/>
    </xf>
    <xf numFmtId="3" fontId="3" fillId="0" borderId="1" xfId="1" applyNumberFormat="1" applyFont="1" applyFill="1" applyBorder="1" applyAlignment="1">
      <alignment horizontal="right" vertical="center" indent="1"/>
    </xf>
    <xf numFmtId="3" fontId="3" fillId="0" borderId="13" xfId="1" applyNumberFormat="1" applyFont="1" applyFill="1" applyBorder="1" applyAlignment="1">
      <alignment horizontal="right" vertical="center" indent="1"/>
    </xf>
    <xf numFmtId="3" fontId="3" fillId="0" borderId="32" xfId="3" applyNumberFormat="1" applyFont="1" applyBorder="1" applyAlignment="1" applyProtection="1">
      <alignment horizontal="right" vertical="center"/>
      <protection locked="0"/>
    </xf>
    <xf numFmtId="3" fontId="3" fillId="0" borderId="16" xfId="1" applyNumberFormat="1" applyFont="1" applyFill="1" applyBorder="1" applyAlignment="1">
      <alignment horizontal="right" vertical="center" indent="1"/>
    </xf>
    <xf numFmtId="3" fontId="3" fillId="0" borderId="14" xfId="1" applyNumberFormat="1" applyFont="1" applyFill="1" applyBorder="1" applyAlignment="1">
      <alignment horizontal="right" vertical="center" indent="1"/>
    </xf>
    <xf numFmtId="3" fontId="3" fillId="2" borderId="9" xfId="1" applyNumberFormat="1" applyFont="1" applyFill="1" applyBorder="1" applyAlignment="1">
      <alignment horizontal="right" vertical="center" indent="1"/>
    </xf>
    <xf numFmtId="3" fontId="3" fillId="2" borderId="17" xfId="1" applyNumberFormat="1" applyFont="1" applyFill="1" applyBorder="1" applyAlignment="1">
      <alignment horizontal="right" vertical="center" indent="1"/>
    </xf>
    <xf numFmtId="3" fontId="3" fillId="2" borderId="18" xfId="1" applyNumberFormat="1" applyFont="1" applyFill="1" applyBorder="1" applyAlignment="1">
      <alignment horizontal="right" vertical="center" indent="1"/>
    </xf>
    <xf numFmtId="3" fontId="7" fillId="0" borderId="25" xfId="3" applyNumberFormat="1" applyFont="1" applyBorder="1" applyAlignment="1" applyProtection="1">
      <alignment horizontal="center" vertical="center"/>
      <protection locked="0"/>
    </xf>
    <xf numFmtId="3" fontId="7" fillId="0" borderId="11" xfId="3" applyNumberFormat="1" applyFont="1" applyBorder="1" applyAlignment="1" applyProtection="1">
      <alignment vertical="center" wrapText="1"/>
      <protection locked="0"/>
    </xf>
    <xf numFmtId="3" fontId="7" fillId="0" borderId="0" xfId="3" applyNumberFormat="1" applyFont="1" applyAlignment="1">
      <alignment horizontal="right" vertical="center"/>
    </xf>
    <xf numFmtId="3" fontId="3" fillId="0" borderId="31" xfId="3" applyNumberFormat="1" applyFont="1" applyBorder="1" applyAlignment="1" applyProtection="1">
      <alignment horizontal="center" vertical="center"/>
      <protection locked="0"/>
    </xf>
    <xf numFmtId="3" fontId="3" fillId="0" borderId="12" xfId="3" applyNumberFormat="1" applyFont="1" applyBorder="1" applyAlignment="1" applyProtection="1">
      <alignment vertical="center" wrapText="1"/>
      <protection locked="0"/>
    </xf>
    <xf numFmtId="3" fontId="3" fillId="0" borderId="0" xfId="3" applyNumberFormat="1" applyFont="1" applyAlignment="1">
      <alignment horizontal="right" vertical="center"/>
    </xf>
    <xf numFmtId="3" fontId="3" fillId="0" borderId="13" xfId="3" applyNumberFormat="1" applyFont="1" applyBorder="1" applyAlignment="1" applyProtection="1">
      <alignment vertical="center"/>
      <protection locked="0"/>
    </xf>
    <xf numFmtId="3" fontId="3" fillId="0" borderId="12" xfId="3" applyNumberFormat="1" applyFont="1" applyBorder="1" applyAlignment="1" applyProtection="1">
      <alignment vertical="center"/>
      <protection locked="0"/>
    </xf>
    <xf numFmtId="3" fontId="3" fillId="0" borderId="14" xfId="3" applyNumberFormat="1" applyFont="1" applyBorder="1" applyAlignment="1" applyProtection="1">
      <alignment vertical="center"/>
      <protection locked="0"/>
    </xf>
    <xf numFmtId="0" fontId="9" fillId="4" borderId="9" xfId="3" applyFont="1" applyFill="1" applyBorder="1" applyAlignment="1">
      <alignment horizontal="center" vertical="center"/>
    </xf>
    <xf numFmtId="3" fontId="13" fillId="4" borderId="35" xfId="1" applyNumberFormat="1" applyFont="1" applyFill="1" applyBorder="1" applyAlignment="1" applyProtection="1">
      <alignment horizontal="left" vertical="center"/>
      <protection locked="0"/>
    </xf>
    <xf numFmtId="3" fontId="13" fillId="4" borderId="15" xfId="1" applyNumberFormat="1" applyFont="1" applyFill="1" applyBorder="1" applyAlignment="1" applyProtection="1">
      <alignment horizontal="right" vertical="center"/>
      <protection locked="0"/>
    </xf>
    <xf numFmtId="3" fontId="3" fillId="4" borderId="9" xfId="1" applyNumberFormat="1" applyFont="1" applyFill="1" applyBorder="1" applyAlignment="1">
      <alignment horizontal="right" vertical="center" indent="1"/>
    </xf>
    <xf numFmtId="3" fontId="3" fillId="4" borderId="17" xfId="1" applyNumberFormat="1" applyFont="1" applyFill="1" applyBorder="1" applyAlignment="1">
      <alignment horizontal="right" vertical="center" indent="1"/>
    </xf>
    <xf numFmtId="3" fontId="3" fillId="4" borderId="18" xfId="1" applyNumberFormat="1" applyFont="1" applyFill="1" applyBorder="1" applyAlignment="1">
      <alignment horizontal="right" vertical="center" indent="1"/>
    </xf>
    <xf numFmtId="3" fontId="13" fillId="0" borderId="0" xfId="3" applyNumberFormat="1" applyFont="1" applyAlignment="1">
      <alignment horizontal="right" vertical="center"/>
    </xf>
    <xf numFmtId="0" fontId="3" fillId="2" borderId="8" xfId="3" applyFont="1" applyFill="1" applyBorder="1" applyAlignment="1">
      <alignment horizontal="center" vertical="center"/>
    </xf>
    <xf numFmtId="3" fontId="3" fillId="2" borderId="5" xfId="3" applyNumberFormat="1" applyFont="1" applyFill="1" applyBorder="1" applyAlignment="1" applyProtection="1">
      <alignment horizontal="left" vertical="center"/>
      <protection locked="0"/>
    </xf>
    <xf numFmtId="3" fontId="3" fillId="2" borderId="13" xfId="3" applyNumberFormat="1" applyFont="1" applyFill="1" applyBorder="1" applyAlignment="1" applyProtection="1">
      <alignment vertical="center"/>
      <protection locked="0"/>
    </xf>
    <xf numFmtId="3" fontId="3" fillId="0" borderId="8" xfId="3" applyNumberFormat="1" applyFont="1" applyBorder="1" applyAlignment="1">
      <alignment horizontal="right" vertical="center"/>
    </xf>
    <xf numFmtId="3" fontId="3" fillId="0" borderId="1" xfId="3" applyNumberFormat="1" applyFont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3" fontId="3" fillId="0" borderId="13" xfId="1" applyNumberFormat="1" applyFont="1" applyFill="1" applyBorder="1" applyAlignment="1">
      <alignment horizontal="right" vertical="center"/>
    </xf>
    <xf numFmtId="0" fontId="5" fillId="2" borderId="9" xfId="3" applyFont="1" applyFill="1" applyBorder="1" applyAlignment="1">
      <alignment horizontal="center" vertical="center"/>
    </xf>
    <xf numFmtId="3" fontId="5" fillId="2" borderId="35" xfId="1" applyNumberFormat="1" applyFont="1" applyFill="1" applyBorder="1" applyAlignment="1" applyProtection="1">
      <alignment horizontal="left" vertical="center"/>
      <protection locked="0"/>
    </xf>
    <xf numFmtId="3" fontId="5" fillId="2" borderId="15" xfId="1" applyNumberFormat="1" applyFont="1" applyFill="1" applyBorder="1" applyAlignment="1" applyProtection="1">
      <alignment horizontal="right" vertical="center"/>
      <protection locked="0"/>
    </xf>
    <xf numFmtId="3" fontId="5" fillId="2" borderId="9" xfId="1" applyNumberFormat="1" applyFont="1" applyFill="1" applyBorder="1" applyAlignment="1">
      <alignment horizontal="right" vertical="center"/>
    </xf>
    <xf numFmtId="3" fontId="5" fillId="2" borderId="17" xfId="1" applyNumberFormat="1" applyFont="1" applyFill="1" applyBorder="1" applyAlignment="1">
      <alignment horizontal="right" vertical="center"/>
    </xf>
    <xf numFmtId="3" fontId="5" fillId="2" borderId="18" xfId="1" applyNumberFormat="1" applyFont="1" applyFill="1" applyBorder="1" applyAlignment="1">
      <alignment horizontal="right" vertical="center"/>
    </xf>
    <xf numFmtId="3" fontId="5" fillId="0" borderId="0" xfId="3" applyNumberFormat="1" applyFont="1" applyAlignment="1">
      <alignment horizontal="right" vertical="center"/>
    </xf>
    <xf numFmtId="0" fontId="24" fillId="5" borderId="0" xfId="3" applyFont="1" applyFill="1" applyAlignment="1" applyProtection="1">
      <alignment vertical="center"/>
      <protection locked="0"/>
    </xf>
    <xf numFmtId="0" fontId="25" fillId="5" borderId="0" xfId="1" applyFont="1" applyFill="1" applyAlignment="1">
      <alignment vertical="center"/>
    </xf>
    <xf numFmtId="0" fontId="25" fillId="5" borderId="0" xfId="1" applyFont="1" applyFill="1" applyAlignment="1" applyProtection="1">
      <alignment vertical="center"/>
      <protection locked="0"/>
    </xf>
    <xf numFmtId="0" fontId="26" fillId="5" borderId="0" xfId="1" applyFont="1" applyFill="1" applyAlignment="1" applyProtection="1">
      <alignment vertical="center"/>
      <protection locked="0"/>
    </xf>
    <xf numFmtId="0" fontId="27" fillId="5" borderId="0" xfId="3" applyFont="1" applyFill="1" applyAlignment="1">
      <alignment vertical="center"/>
    </xf>
    <xf numFmtId="0" fontId="25" fillId="5" borderId="0" xfId="3" applyFont="1" applyFill="1" applyAlignment="1">
      <alignment vertical="center"/>
    </xf>
    <xf numFmtId="0" fontId="25" fillId="5" borderId="0" xfId="3" applyFont="1" applyFill="1" applyAlignment="1" applyProtection="1">
      <alignment vertical="center"/>
      <protection locked="0"/>
    </xf>
    <xf numFmtId="0" fontId="26" fillId="5" borderId="0" xfId="3" applyFont="1" applyFill="1" applyAlignment="1" applyProtection="1">
      <alignment vertical="center"/>
      <protection locked="0"/>
    </xf>
    <xf numFmtId="0" fontId="25" fillId="5" borderId="0" xfId="3" applyFont="1" applyFill="1" applyAlignment="1" applyProtection="1">
      <alignment horizontal="right" vertical="center"/>
      <protection locked="0"/>
    </xf>
    <xf numFmtId="0" fontId="27" fillId="5" borderId="5" xfId="0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0" fontId="27" fillId="5" borderId="2" xfId="0" applyFont="1" applyFill="1" applyBorder="1" applyAlignment="1">
      <alignment horizontal="center" vertical="center" wrapText="1" shrinkToFit="1"/>
    </xf>
    <xf numFmtId="0" fontId="27" fillId="5" borderId="3" xfId="0" applyFont="1" applyFill="1" applyBorder="1" applyAlignment="1">
      <alignment horizontal="center" vertical="center" wrapText="1" shrinkToFit="1"/>
    </xf>
    <xf numFmtId="0" fontId="27" fillId="5" borderId="4" xfId="0" applyFont="1" applyFill="1" applyBorder="1" applyAlignment="1">
      <alignment horizontal="center" vertical="center" wrapText="1" shrinkToFit="1"/>
    </xf>
    <xf numFmtId="0" fontId="27" fillId="5" borderId="6" xfId="0" applyFont="1" applyFill="1" applyBorder="1" applyAlignment="1">
      <alignment horizontal="center" vertical="center" wrapText="1" shrinkToFit="1"/>
    </xf>
    <xf numFmtId="0" fontId="27" fillId="5" borderId="7" xfId="3" applyFont="1" applyFill="1" applyBorder="1" applyAlignment="1">
      <alignment horizontal="center" vertical="center"/>
    </xf>
    <xf numFmtId="3" fontId="27" fillId="5" borderId="25" xfId="3" applyNumberFormat="1" applyFont="1" applyFill="1" applyBorder="1" applyAlignment="1" applyProtection="1">
      <alignment horizontal="right" vertical="center" shrinkToFit="1"/>
      <protection locked="0"/>
    </xf>
    <xf numFmtId="3" fontId="27" fillId="5" borderId="11" xfId="3" applyNumberFormat="1" applyFont="1" applyFill="1" applyBorder="1" applyAlignment="1" applyProtection="1">
      <alignment horizontal="right" vertical="center" shrinkToFit="1"/>
      <protection locked="0"/>
    </xf>
    <xf numFmtId="3" fontId="27" fillId="5" borderId="7" xfId="3" applyNumberFormat="1" applyFont="1" applyFill="1" applyBorder="1" applyAlignment="1">
      <alignment horizontal="right" vertical="center" indent="1"/>
    </xf>
    <xf numFmtId="3" fontId="27" fillId="5" borderId="19" xfId="3" applyNumberFormat="1" applyFont="1" applyFill="1" applyBorder="1" applyAlignment="1">
      <alignment horizontal="right" vertical="center" indent="1"/>
    </xf>
    <xf numFmtId="3" fontId="25" fillId="5" borderId="19" xfId="1" applyNumberFormat="1" applyFont="1" applyFill="1" applyBorder="1" applyAlignment="1">
      <alignment horizontal="right" vertical="center" indent="1"/>
    </xf>
    <xf numFmtId="3" fontId="25" fillId="5" borderId="11" xfId="1" applyNumberFormat="1" applyFont="1" applyFill="1" applyBorder="1" applyAlignment="1">
      <alignment horizontal="right" vertical="center" indent="1"/>
    </xf>
    <xf numFmtId="3" fontId="27" fillId="5" borderId="0" xfId="3" applyNumberFormat="1" applyFont="1" applyFill="1" applyAlignment="1">
      <alignment horizontal="right" vertical="center" indent="1"/>
    </xf>
    <xf numFmtId="3" fontId="27" fillId="5" borderId="20" xfId="3" applyNumberFormat="1" applyFont="1" applyFill="1" applyBorder="1" applyAlignment="1">
      <alignment horizontal="right" vertical="center" indent="1"/>
    </xf>
    <xf numFmtId="3" fontId="27" fillId="5" borderId="21" xfId="3" applyNumberFormat="1" applyFont="1" applyFill="1" applyBorder="1" applyAlignment="1">
      <alignment horizontal="right" vertical="center" indent="1"/>
    </xf>
    <xf numFmtId="0" fontId="25" fillId="5" borderId="8" xfId="3" applyFont="1" applyFill="1" applyBorder="1" applyAlignment="1">
      <alignment horizontal="center" vertical="center"/>
    </xf>
    <xf numFmtId="3" fontId="25" fillId="5" borderId="31" xfId="3" applyNumberFormat="1" applyFont="1" applyFill="1" applyBorder="1" applyAlignment="1" applyProtection="1">
      <alignment horizontal="right" vertical="center"/>
      <protection locked="0"/>
    </xf>
    <xf numFmtId="3" fontId="25" fillId="5" borderId="12" xfId="3" applyNumberFormat="1" applyFont="1" applyFill="1" applyBorder="1" applyAlignment="1" applyProtection="1">
      <alignment horizontal="right" vertical="center"/>
      <protection locked="0"/>
    </xf>
    <xf numFmtId="3" fontId="25" fillId="5" borderId="8" xfId="3" applyNumberFormat="1" applyFont="1" applyFill="1" applyBorder="1" applyAlignment="1">
      <alignment horizontal="right" vertical="center" indent="1"/>
    </xf>
    <xf numFmtId="3" fontId="25" fillId="5" borderId="1" xfId="3" applyNumberFormat="1" applyFont="1" applyFill="1" applyBorder="1" applyAlignment="1">
      <alignment horizontal="right" vertical="center" indent="1"/>
    </xf>
    <xf numFmtId="3" fontId="25" fillId="5" borderId="1" xfId="1" applyNumberFormat="1" applyFont="1" applyFill="1" applyBorder="1" applyAlignment="1">
      <alignment horizontal="right" vertical="center" indent="1"/>
    </xf>
    <xf numFmtId="3" fontId="25" fillId="5" borderId="13" xfId="1" applyNumberFormat="1" applyFont="1" applyFill="1" applyBorder="1" applyAlignment="1">
      <alignment horizontal="right" vertical="center" indent="1"/>
    </xf>
    <xf numFmtId="3" fontId="25" fillId="5" borderId="0" xfId="3" applyNumberFormat="1" applyFont="1" applyFill="1" applyAlignment="1">
      <alignment horizontal="right" vertical="center" indent="1"/>
    </xf>
    <xf numFmtId="3" fontId="25" fillId="5" borderId="5" xfId="3" applyNumberFormat="1" applyFont="1" applyFill="1" applyBorder="1" applyAlignment="1" applyProtection="1">
      <alignment horizontal="right" vertical="center"/>
      <protection locked="0"/>
    </xf>
    <xf numFmtId="3" fontId="25" fillId="5" borderId="13" xfId="3" applyNumberFormat="1" applyFont="1" applyFill="1" applyBorder="1" applyAlignment="1" applyProtection="1">
      <alignment horizontal="right" vertical="center"/>
      <protection locked="0"/>
    </xf>
    <xf numFmtId="0" fontId="25" fillId="5" borderId="10" xfId="3" applyFont="1" applyFill="1" applyBorder="1" applyAlignment="1">
      <alignment horizontal="center" vertical="center"/>
    </xf>
    <xf numFmtId="3" fontId="25" fillId="5" borderId="32" xfId="3" applyNumberFormat="1" applyFont="1" applyFill="1" applyBorder="1" applyAlignment="1" applyProtection="1">
      <alignment horizontal="right" vertical="center"/>
      <protection locked="0"/>
    </xf>
    <xf numFmtId="3" fontId="25" fillId="5" borderId="14" xfId="3" applyNumberFormat="1" applyFont="1" applyFill="1" applyBorder="1" applyAlignment="1" applyProtection="1">
      <alignment horizontal="right" vertical="center"/>
      <protection locked="0"/>
    </xf>
    <xf numFmtId="3" fontId="25" fillId="5" borderId="10" xfId="3" applyNumberFormat="1" applyFont="1" applyFill="1" applyBorder="1" applyAlignment="1">
      <alignment horizontal="right" vertical="center" indent="1"/>
    </xf>
    <xf numFmtId="3" fontId="25" fillId="5" borderId="16" xfId="3" applyNumberFormat="1" applyFont="1" applyFill="1" applyBorder="1" applyAlignment="1">
      <alignment horizontal="right" vertical="center" indent="1"/>
    </xf>
    <xf numFmtId="3" fontId="25" fillId="5" borderId="16" xfId="1" applyNumberFormat="1" applyFont="1" applyFill="1" applyBorder="1" applyAlignment="1">
      <alignment horizontal="right" vertical="center" indent="1"/>
    </xf>
    <xf numFmtId="3" fontId="25" fillId="5" borderId="14" xfId="1" applyNumberFormat="1" applyFont="1" applyFill="1" applyBorder="1" applyAlignment="1">
      <alignment horizontal="right" vertical="center" indent="1"/>
    </xf>
    <xf numFmtId="3" fontId="25" fillId="5" borderId="6" xfId="3" applyNumberFormat="1" applyFont="1" applyFill="1" applyBorder="1" applyAlignment="1">
      <alignment horizontal="right" vertical="center" indent="1"/>
    </xf>
    <xf numFmtId="3" fontId="25" fillId="5" borderId="3" xfId="3" applyNumberFormat="1" applyFont="1" applyFill="1" applyBorder="1" applyAlignment="1">
      <alignment horizontal="right" vertical="center" indent="1"/>
    </xf>
    <xf numFmtId="0" fontId="25" fillId="5" borderId="9" xfId="3" applyFont="1" applyFill="1" applyBorder="1" applyAlignment="1">
      <alignment horizontal="center" vertical="center"/>
    </xf>
    <xf numFmtId="3" fontId="24" fillId="5" borderId="35" xfId="1" applyNumberFormat="1" applyFont="1" applyFill="1" applyBorder="1" applyAlignment="1" applyProtection="1">
      <alignment horizontal="left" vertical="center"/>
      <protection locked="0"/>
    </xf>
    <xf numFmtId="3" fontId="24" fillId="5" borderId="15" xfId="1" applyNumberFormat="1" applyFont="1" applyFill="1" applyBorder="1" applyAlignment="1" applyProtection="1">
      <alignment horizontal="right" vertical="center"/>
      <protection locked="0"/>
    </xf>
    <xf numFmtId="3" fontId="25" fillId="5" borderId="9" xfId="1" applyNumberFormat="1" applyFont="1" applyFill="1" applyBorder="1" applyAlignment="1">
      <alignment horizontal="right" vertical="center" indent="1"/>
    </xf>
    <xf numFmtId="3" fontId="25" fillId="5" borderId="17" xfId="1" applyNumberFormat="1" applyFont="1" applyFill="1" applyBorder="1" applyAlignment="1">
      <alignment horizontal="right" vertical="center" indent="1"/>
    </xf>
    <xf numFmtId="3" fontId="25" fillId="5" borderId="18" xfId="1" applyNumberFormat="1" applyFont="1" applyFill="1" applyBorder="1" applyAlignment="1">
      <alignment horizontal="right" vertical="center" indent="1"/>
    </xf>
    <xf numFmtId="3" fontId="24" fillId="5" borderId="0" xfId="3" applyNumberFormat="1" applyFont="1" applyFill="1" applyAlignment="1">
      <alignment horizontal="right" vertical="center" indent="1"/>
    </xf>
    <xf numFmtId="0" fontId="22" fillId="0" borderId="0" xfId="3" applyFont="1" applyFill="1" applyAlignment="1" applyProtection="1">
      <alignment horizontal="right" vertical="center"/>
      <protection locked="0"/>
    </xf>
    <xf numFmtId="0" fontId="22" fillId="0" borderId="1" xfId="0" applyFont="1" applyBorder="1" applyAlignment="1">
      <alignment horizontal="center" vertical="center" wrapText="1" shrinkToFit="1"/>
    </xf>
    <xf numFmtId="0" fontId="22" fillId="0" borderId="0" xfId="3" applyFont="1" applyAlignment="1">
      <alignment vertical="center"/>
    </xf>
    <xf numFmtId="0" fontId="22" fillId="0" borderId="1" xfId="0" applyFont="1" applyFill="1" applyBorder="1" applyAlignment="1">
      <alignment horizontal="center" vertical="center" wrapText="1" shrinkToFit="1"/>
    </xf>
    <xf numFmtId="0" fontId="22" fillId="0" borderId="1" xfId="0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 wrapText="1"/>
    </xf>
    <xf numFmtId="0" fontId="2" fillId="5" borderId="1" xfId="3" applyFont="1" applyFill="1" applyBorder="1" applyAlignment="1" applyProtection="1">
      <alignment horizontal="center" vertical="center" wrapText="1" shrinkToFit="1"/>
      <protection locked="0"/>
    </xf>
    <xf numFmtId="3" fontId="2" fillId="5" borderId="1" xfId="3" applyNumberFormat="1" applyFont="1" applyFill="1" applyBorder="1" applyAlignment="1" applyProtection="1">
      <alignment vertical="center" wrapText="1"/>
      <protection locked="0"/>
    </xf>
    <xf numFmtId="3" fontId="2" fillId="0" borderId="1" xfId="0" applyNumberFormat="1" applyFont="1" applyBorder="1" applyAlignment="1">
      <alignment horizontal="right" vertical="center" wrapText="1" shrinkToFit="1"/>
    </xf>
    <xf numFmtId="3" fontId="2" fillId="0" borderId="1" xfId="1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 wrapText="1" shrinkToFit="1"/>
    </xf>
    <xf numFmtId="0" fontId="2" fillId="0" borderId="1" xfId="0" applyFont="1" applyFill="1" applyBorder="1" applyAlignment="1">
      <alignment horizontal="right" vertical="center" wrapText="1" shrinkToFit="1"/>
    </xf>
    <xf numFmtId="0" fontId="2" fillId="5" borderId="1" xfId="3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right" vertical="center" wrapText="1" shrinkToFit="1"/>
    </xf>
    <xf numFmtId="3" fontId="2" fillId="5" borderId="1" xfId="1" applyNumberFormat="1" applyFont="1" applyFill="1" applyBorder="1" applyAlignment="1">
      <alignment horizontal="right" vertical="center"/>
    </xf>
    <xf numFmtId="0" fontId="22" fillId="5" borderId="0" xfId="3" applyFont="1" applyFill="1" applyAlignment="1">
      <alignment vertical="center"/>
    </xf>
    <xf numFmtId="0" fontId="2" fillId="5" borderId="1" xfId="0" applyFont="1" applyFill="1" applyBorder="1" applyAlignment="1">
      <alignment horizontal="right" vertical="center" wrapText="1" shrinkToFit="1"/>
    </xf>
    <xf numFmtId="0" fontId="2" fillId="0" borderId="1" xfId="0" applyFont="1" applyBorder="1" applyAlignment="1">
      <alignment horizontal="right" vertical="center" wrapText="1" shrinkToFit="1"/>
    </xf>
    <xf numFmtId="0" fontId="22" fillId="5" borderId="1" xfId="3" applyFont="1" applyFill="1" applyBorder="1" applyAlignment="1">
      <alignment horizontal="center" vertical="center"/>
    </xf>
    <xf numFmtId="3" fontId="22" fillId="5" borderId="1" xfId="1" applyNumberFormat="1" applyFont="1" applyFill="1" applyBorder="1" applyAlignment="1" applyProtection="1">
      <alignment horizontal="left" vertical="center"/>
      <protection locked="0"/>
    </xf>
    <xf numFmtId="3" fontId="22" fillId="5" borderId="1" xfId="1" applyNumberFormat="1" applyFont="1" applyFill="1" applyBorder="1" applyAlignment="1" applyProtection="1">
      <alignment horizontal="right" vertical="center"/>
      <protection locked="0"/>
    </xf>
    <xf numFmtId="3" fontId="22" fillId="5" borderId="1" xfId="1" applyNumberFormat="1" applyFont="1" applyFill="1" applyBorder="1" applyAlignment="1">
      <alignment horizontal="right" vertical="center"/>
    </xf>
    <xf numFmtId="3" fontId="22" fillId="5" borderId="0" xfId="3" applyNumberFormat="1" applyFont="1" applyFill="1" applyAlignment="1">
      <alignment horizontal="right" vertical="center"/>
    </xf>
    <xf numFmtId="0" fontId="3" fillId="0" borderId="10" xfId="3" applyFont="1" applyBorder="1" applyAlignment="1">
      <alignment horizontal="center" vertical="center" wrapText="1"/>
    </xf>
    <xf numFmtId="3" fontId="3" fillId="0" borderId="14" xfId="3" applyNumberFormat="1" applyFont="1" applyBorder="1" applyAlignment="1" applyProtection="1">
      <alignment horizontal="left" vertical="center"/>
      <protection locked="0"/>
    </xf>
    <xf numFmtId="3" fontId="7" fillId="0" borderId="11" xfId="3" applyNumberFormat="1" applyFont="1" applyBorder="1" applyAlignment="1" applyProtection="1">
      <alignment horizontal="left" vertical="center"/>
      <protection locked="0"/>
    </xf>
    <xf numFmtId="3" fontId="7" fillId="0" borderId="31" xfId="3" applyNumberFormat="1" applyFont="1" applyBorder="1" applyAlignment="1">
      <alignment horizontal="right" vertical="center" indent="1"/>
    </xf>
    <xf numFmtId="3" fontId="3" fillId="0" borderId="5" xfId="3" applyNumberFormat="1" applyFont="1" applyBorder="1" applyAlignment="1">
      <alignment horizontal="right" vertical="center" inden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3" fillId="0" borderId="7" xfId="3" applyFont="1" applyBorder="1" applyAlignment="1">
      <alignment horizontal="center" vertical="center"/>
    </xf>
    <xf numFmtId="3" fontId="3" fillId="0" borderId="25" xfId="3" applyNumberFormat="1" applyFont="1" applyBorder="1" applyAlignment="1" applyProtection="1">
      <alignment horizontal="center" vertical="center"/>
      <protection locked="0"/>
    </xf>
    <xf numFmtId="3" fontId="3" fillId="0" borderId="11" xfId="3" applyNumberFormat="1" applyFont="1" applyBorder="1" applyAlignment="1" applyProtection="1">
      <alignment horizontal="center" vertical="center"/>
      <protection locked="0"/>
    </xf>
    <xf numFmtId="3" fontId="3" fillId="0" borderId="7" xfId="3" applyNumberFormat="1" applyFont="1" applyBorder="1" applyAlignment="1">
      <alignment horizontal="right" vertical="center" indent="1"/>
    </xf>
    <xf numFmtId="3" fontId="3" fillId="0" borderId="19" xfId="3" applyNumberFormat="1" applyFont="1" applyBorder="1" applyAlignment="1">
      <alignment horizontal="right" vertical="center" indent="1"/>
    </xf>
    <xf numFmtId="3" fontId="3" fillId="0" borderId="20" xfId="3" applyNumberFormat="1" applyFont="1" applyBorder="1" applyAlignment="1">
      <alignment horizontal="right" vertical="center" indent="1"/>
    </xf>
    <xf numFmtId="3" fontId="3" fillId="0" borderId="21" xfId="3" applyNumberFormat="1" applyFont="1" applyBorder="1" applyAlignment="1">
      <alignment horizontal="right" vertical="center" indent="1"/>
    </xf>
    <xf numFmtId="0" fontId="29" fillId="0" borderId="0" xfId="3" applyFont="1" applyAlignment="1" applyProtection="1">
      <alignment vertical="center"/>
      <protection locked="0"/>
    </xf>
    <xf numFmtId="0" fontId="30" fillId="0" borderId="0" xfId="3" applyFont="1" applyAlignment="1">
      <alignment vertical="center"/>
    </xf>
    <xf numFmtId="0" fontId="31" fillId="0" borderId="7" xfId="3" applyFont="1" applyBorder="1" applyAlignment="1">
      <alignment horizontal="center" vertical="center"/>
    </xf>
    <xf numFmtId="0" fontId="30" fillId="0" borderId="8" xfId="3" applyFont="1" applyBorder="1" applyAlignment="1">
      <alignment horizontal="center" vertical="center"/>
    </xf>
    <xf numFmtId="0" fontId="30" fillId="0" borderId="10" xfId="3" applyFont="1" applyBorder="1" applyAlignment="1">
      <alignment horizontal="center" vertical="center"/>
    </xf>
    <xf numFmtId="0" fontId="30" fillId="3" borderId="9" xfId="3" applyFont="1" applyFill="1" applyBorder="1" applyAlignment="1">
      <alignment horizontal="center" vertical="center"/>
    </xf>
    <xf numFmtId="0" fontId="30" fillId="0" borderId="0" xfId="1" applyFont="1" applyAlignment="1">
      <alignment vertical="center"/>
    </xf>
    <xf numFmtId="0" fontId="30" fillId="0" borderId="0" xfId="3" applyFont="1" applyAlignment="1" applyProtection="1">
      <alignment vertical="center"/>
      <protection locked="0"/>
    </xf>
    <xf numFmtId="3" fontId="31" fillId="0" borderId="25" xfId="3" applyNumberFormat="1" applyFont="1" applyBorder="1" applyAlignment="1" applyProtection="1">
      <alignment horizontal="right" vertical="center"/>
      <protection locked="0"/>
    </xf>
    <xf numFmtId="3" fontId="30" fillId="0" borderId="31" xfId="3" applyNumberFormat="1" applyFont="1" applyBorder="1" applyAlignment="1" applyProtection="1">
      <alignment horizontal="right" vertical="center"/>
      <protection locked="0"/>
    </xf>
    <xf numFmtId="3" fontId="30" fillId="0" borderId="5" xfId="3" applyNumberFormat="1" applyFont="1" applyBorder="1" applyAlignment="1" applyProtection="1">
      <alignment horizontal="right" vertical="center"/>
      <protection locked="0"/>
    </xf>
    <xf numFmtId="3" fontId="30" fillId="0" borderId="32" xfId="3" applyNumberFormat="1" applyFont="1" applyBorder="1" applyAlignment="1" applyProtection="1">
      <alignment horizontal="right" vertical="center"/>
      <protection locked="0"/>
    </xf>
    <xf numFmtId="3" fontId="29" fillId="3" borderId="35" xfId="1" applyNumberFormat="1" applyFont="1" applyFill="1" applyBorder="1" applyAlignment="1" applyProtection="1">
      <alignment horizontal="left" vertical="center"/>
      <protection locked="0"/>
    </xf>
    <xf numFmtId="0" fontId="30" fillId="0" borderId="0" xfId="1" applyFont="1" applyAlignment="1" applyProtection="1">
      <alignment vertical="center"/>
      <protection locked="0"/>
    </xf>
    <xf numFmtId="3" fontId="31" fillId="0" borderId="11" xfId="3" applyNumberFormat="1" applyFont="1" applyBorder="1" applyAlignment="1" applyProtection="1">
      <alignment horizontal="right" vertical="center"/>
      <protection locked="0"/>
    </xf>
    <xf numFmtId="3" fontId="30" fillId="0" borderId="12" xfId="3" applyNumberFormat="1" applyFont="1" applyBorder="1" applyAlignment="1" applyProtection="1">
      <alignment horizontal="right" vertical="center"/>
      <protection locked="0"/>
    </xf>
    <xf numFmtId="3" fontId="30" fillId="0" borderId="13" xfId="3" applyNumberFormat="1" applyFont="1" applyBorder="1" applyAlignment="1" applyProtection="1">
      <alignment horizontal="right" vertical="center"/>
      <protection locked="0"/>
    </xf>
    <xf numFmtId="3" fontId="30" fillId="0" borderId="14" xfId="3" applyNumberFormat="1" applyFont="1" applyBorder="1" applyAlignment="1" applyProtection="1">
      <alignment horizontal="right" vertical="center"/>
      <protection locked="0"/>
    </xf>
    <xf numFmtId="3" fontId="29" fillId="3" borderId="15" xfId="1" applyNumberFormat="1" applyFont="1" applyFill="1" applyBorder="1" applyAlignment="1" applyProtection="1">
      <alignment horizontal="right" vertical="center"/>
      <protection locked="0"/>
    </xf>
    <xf numFmtId="0" fontId="32" fillId="0" borderId="0" xfId="3" applyFont="1" applyAlignment="1" applyProtection="1">
      <alignment vertical="center"/>
      <protection locked="0"/>
    </xf>
    <xf numFmtId="0" fontId="31" fillId="0" borderId="5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 wrapText="1" shrinkToFit="1"/>
    </xf>
    <xf numFmtId="3" fontId="31" fillId="0" borderId="7" xfId="3" applyNumberFormat="1" applyFont="1" applyBorder="1" applyAlignment="1">
      <alignment horizontal="right" vertical="center" indent="1"/>
    </xf>
    <xf numFmtId="3" fontId="30" fillId="0" borderId="8" xfId="3" applyNumberFormat="1" applyFont="1" applyBorder="1" applyAlignment="1">
      <alignment horizontal="right" vertical="center" indent="1"/>
    </xf>
    <xf numFmtId="3" fontId="30" fillId="0" borderId="10" xfId="3" applyNumberFormat="1" applyFont="1" applyBorder="1" applyAlignment="1">
      <alignment horizontal="right" vertical="center" indent="1"/>
    </xf>
    <xf numFmtId="3" fontId="30" fillId="3" borderId="9" xfId="1" applyNumberFormat="1" applyFont="1" applyFill="1" applyBorder="1" applyAlignment="1">
      <alignment horizontal="right" vertical="center" indent="1"/>
    </xf>
    <xf numFmtId="0" fontId="31" fillId="0" borderId="1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 wrapText="1" shrinkToFit="1"/>
    </xf>
    <xf numFmtId="3" fontId="31" fillId="0" borderId="19" xfId="3" applyNumberFormat="1" applyFont="1" applyBorder="1" applyAlignment="1">
      <alignment horizontal="right" vertical="center" indent="1"/>
    </xf>
    <xf numFmtId="3" fontId="30" fillId="0" borderId="1" xfId="3" applyNumberFormat="1" applyFont="1" applyBorder="1" applyAlignment="1">
      <alignment horizontal="right" vertical="center" indent="1"/>
    </xf>
    <xf numFmtId="3" fontId="30" fillId="0" borderId="16" xfId="3" applyNumberFormat="1" applyFont="1" applyBorder="1" applyAlignment="1">
      <alignment horizontal="right" vertical="center" indent="1"/>
    </xf>
    <xf numFmtId="3" fontId="30" fillId="3" borderId="17" xfId="1" applyNumberFormat="1" applyFont="1" applyFill="1" applyBorder="1" applyAlignment="1">
      <alignment horizontal="right" vertical="center" indent="1"/>
    </xf>
    <xf numFmtId="0" fontId="32" fillId="0" borderId="0" xfId="1" applyFont="1" applyAlignment="1" applyProtection="1">
      <alignment vertical="center"/>
      <protection locked="0"/>
    </xf>
    <xf numFmtId="3" fontId="30" fillId="0" borderId="19" xfId="1" applyNumberFormat="1" applyFont="1" applyFill="1" applyBorder="1" applyAlignment="1">
      <alignment horizontal="right" vertical="center" indent="1"/>
    </xf>
    <xf numFmtId="3" fontId="30" fillId="0" borderId="1" xfId="1" applyNumberFormat="1" applyFont="1" applyFill="1" applyBorder="1" applyAlignment="1">
      <alignment horizontal="right" vertical="center" indent="1"/>
    </xf>
    <xf numFmtId="3" fontId="30" fillId="0" borderId="16" xfId="1" applyNumberFormat="1" applyFont="1" applyFill="1" applyBorder="1" applyAlignment="1">
      <alignment horizontal="right" vertical="center" indent="1"/>
    </xf>
    <xf numFmtId="0" fontId="31" fillId="0" borderId="4" xfId="0" applyFont="1" applyFill="1" applyBorder="1" applyAlignment="1">
      <alignment horizontal="center" vertical="center" wrapText="1" shrinkToFit="1"/>
    </xf>
    <xf numFmtId="3" fontId="30" fillId="0" borderId="11" xfId="1" applyNumberFormat="1" applyFont="1" applyFill="1" applyBorder="1" applyAlignment="1">
      <alignment horizontal="right" vertical="center" indent="1"/>
    </xf>
    <xf numFmtId="3" fontId="30" fillId="0" borderId="13" xfId="1" applyNumberFormat="1" applyFont="1" applyFill="1" applyBorder="1" applyAlignment="1">
      <alignment horizontal="right" vertical="center" indent="1"/>
    </xf>
    <xf numFmtId="3" fontId="30" fillId="0" borderId="14" xfId="1" applyNumberFormat="1" applyFont="1" applyFill="1" applyBorder="1" applyAlignment="1">
      <alignment horizontal="right" vertical="center" indent="1"/>
    </xf>
    <xf numFmtId="3" fontId="30" fillId="3" borderId="18" xfId="1" applyNumberFormat="1" applyFont="1" applyFill="1" applyBorder="1" applyAlignment="1">
      <alignment horizontal="right" vertical="center" indent="1"/>
    </xf>
    <xf numFmtId="0" fontId="31" fillId="0" borderId="0" xfId="3" applyFont="1" applyAlignment="1">
      <alignment vertical="center"/>
    </xf>
    <xf numFmtId="3" fontId="31" fillId="0" borderId="0" xfId="3" applyNumberFormat="1" applyFont="1" applyAlignment="1">
      <alignment horizontal="right" vertical="center" indent="1"/>
    </xf>
    <xf numFmtId="3" fontId="30" fillId="0" borderId="0" xfId="3" applyNumberFormat="1" applyFont="1" applyAlignment="1">
      <alignment horizontal="right" vertical="center" indent="1"/>
    </xf>
    <xf numFmtId="3" fontId="29" fillId="0" borderId="0" xfId="3" applyNumberFormat="1" applyFont="1" applyAlignment="1">
      <alignment horizontal="right" vertical="center" indent="1"/>
    </xf>
    <xf numFmtId="0" fontId="31" fillId="0" borderId="6" xfId="0" applyFont="1" applyFill="1" applyBorder="1" applyAlignment="1">
      <alignment horizontal="center" vertical="center" wrapText="1" shrinkToFit="1"/>
    </xf>
    <xf numFmtId="3" fontId="31" fillId="0" borderId="20" xfId="3" applyNumberFormat="1" applyFont="1" applyBorder="1" applyAlignment="1">
      <alignment horizontal="right" vertical="center" indent="1"/>
    </xf>
    <xf numFmtId="3" fontId="30" fillId="0" borderId="6" xfId="3" applyNumberFormat="1" applyFont="1" applyBorder="1" applyAlignment="1">
      <alignment horizontal="right" vertical="center" indent="1"/>
    </xf>
    <xf numFmtId="0" fontId="31" fillId="0" borderId="3" xfId="0" applyFont="1" applyFill="1" applyBorder="1" applyAlignment="1">
      <alignment horizontal="center" vertical="center" wrapText="1" shrinkToFit="1"/>
    </xf>
    <xf numFmtId="3" fontId="31" fillId="0" borderId="21" xfId="3" applyNumberFormat="1" applyFont="1" applyBorder="1" applyAlignment="1">
      <alignment horizontal="right" vertical="center" indent="1"/>
    </xf>
    <xf numFmtId="3" fontId="30" fillId="0" borderId="3" xfId="3" applyNumberFormat="1" applyFont="1" applyBorder="1" applyAlignment="1">
      <alignment horizontal="right" vertical="center" indent="1"/>
    </xf>
    <xf numFmtId="0" fontId="30" fillId="0" borderId="0" xfId="3" applyFont="1" applyFill="1" applyAlignment="1" applyProtection="1">
      <alignment horizontal="right" vertical="center"/>
      <protection locked="0"/>
    </xf>
    <xf numFmtId="0" fontId="7" fillId="0" borderId="36" xfId="3" applyFont="1" applyBorder="1" applyAlignment="1">
      <alignment horizontal="center" vertical="center"/>
    </xf>
    <xf numFmtId="0" fontId="43" fillId="0" borderId="37" xfId="0" applyFont="1" applyBorder="1" applyAlignment="1">
      <alignment vertical="center"/>
    </xf>
    <xf numFmtId="0" fontId="43" fillId="0" borderId="0" xfId="0" applyFont="1" applyAlignment="1">
      <alignment vertical="center" wrapText="1"/>
    </xf>
    <xf numFmtId="3" fontId="7" fillId="0" borderId="7" xfId="3" applyNumberFormat="1" applyFont="1" applyBorder="1" applyAlignment="1">
      <alignment horizontal="right" vertical="center"/>
    </xf>
    <xf numFmtId="3" fontId="7" fillId="0" borderId="19" xfId="3" applyNumberFormat="1" applyFont="1" applyBorder="1" applyAlignment="1">
      <alignment horizontal="right" vertical="center"/>
    </xf>
    <xf numFmtId="3" fontId="37" fillId="0" borderId="19" xfId="1" applyNumberFormat="1" applyFont="1" applyFill="1" applyBorder="1" applyAlignment="1">
      <alignment horizontal="right" vertical="center"/>
    </xf>
    <xf numFmtId="3" fontId="37" fillId="0" borderId="11" xfId="1" applyNumberFormat="1" applyFont="1" applyFill="1" applyBorder="1" applyAlignment="1">
      <alignment horizontal="right" vertical="center"/>
    </xf>
    <xf numFmtId="3" fontId="7" fillId="0" borderId="20" xfId="3" applyNumberFormat="1" applyFont="1" applyBorder="1" applyAlignment="1">
      <alignment horizontal="right" vertical="center"/>
    </xf>
    <xf numFmtId="3" fontId="7" fillId="0" borderId="21" xfId="3" applyNumberFormat="1" applyFont="1" applyBorder="1" applyAlignment="1">
      <alignment horizontal="right" vertical="center"/>
    </xf>
    <xf numFmtId="3" fontId="37" fillId="3" borderId="9" xfId="1" applyNumberFormat="1" applyFont="1" applyFill="1" applyBorder="1" applyAlignment="1">
      <alignment horizontal="right" vertical="center"/>
    </xf>
    <xf numFmtId="3" fontId="37" fillId="3" borderId="17" xfId="1" applyNumberFormat="1" applyFont="1" applyFill="1" applyBorder="1" applyAlignment="1">
      <alignment horizontal="right" vertical="center"/>
    </xf>
    <xf numFmtId="3" fontId="37" fillId="3" borderId="18" xfId="1" applyNumberFormat="1" applyFont="1" applyFill="1" applyBorder="1" applyAlignment="1">
      <alignment horizontal="right" vertical="center"/>
    </xf>
    <xf numFmtId="0" fontId="4" fillId="5" borderId="0" xfId="3" applyFont="1" applyFill="1" applyAlignment="1" applyProtection="1">
      <alignment vertical="center"/>
      <protection locked="0"/>
    </xf>
    <xf numFmtId="0" fontId="3" fillId="5" borderId="0" xfId="1" applyFont="1" applyFill="1" applyAlignment="1">
      <alignment vertical="center"/>
    </xf>
    <xf numFmtId="0" fontId="3" fillId="5" borderId="0" xfId="1" applyFont="1" applyFill="1" applyAlignment="1" applyProtection="1">
      <alignment vertical="center"/>
      <protection locked="0"/>
    </xf>
    <xf numFmtId="0" fontId="12" fillId="5" borderId="0" xfId="1" applyFont="1" applyFill="1" applyAlignment="1" applyProtection="1">
      <alignment vertical="center"/>
      <protection locked="0"/>
    </xf>
    <xf numFmtId="0" fontId="7" fillId="5" borderId="0" xfId="3" applyFont="1" applyFill="1" applyAlignment="1">
      <alignment vertical="center"/>
    </xf>
    <xf numFmtId="0" fontId="3" fillId="5" borderId="0" xfId="3" applyFont="1" applyFill="1" applyAlignment="1">
      <alignment vertical="center"/>
    </xf>
    <xf numFmtId="0" fontId="3" fillId="5" borderId="0" xfId="3" applyFont="1" applyFill="1" applyAlignment="1" applyProtection="1">
      <alignment vertical="center"/>
      <protection locked="0"/>
    </xf>
    <xf numFmtId="0" fontId="12" fillId="5" borderId="0" xfId="3" applyFont="1" applyFill="1" applyAlignment="1" applyProtection="1">
      <alignment vertical="center"/>
      <protection locked="0"/>
    </xf>
    <xf numFmtId="0" fontId="3" fillId="5" borderId="0" xfId="3" applyFont="1" applyFill="1" applyAlignment="1" applyProtection="1">
      <alignment horizontal="right" vertical="center"/>
      <protection locked="0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 shrinkToFit="1"/>
    </xf>
    <xf numFmtId="0" fontId="7" fillId="5" borderId="3" xfId="0" applyFont="1" applyFill="1" applyBorder="1" applyAlignment="1">
      <alignment horizontal="center" vertical="center" wrapText="1" shrinkToFit="1"/>
    </xf>
    <xf numFmtId="0" fontId="7" fillId="5" borderId="4" xfId="0" applyFont="1" applyFill="1" applyBorder="1" applyAlignment="1">
      <alignment horizontal="center" vertical="center" wrapText="1" shrinkToFit="1"/>
    </xf>
    <xf numFmtId="0" fontId="7" fillId="5" borderId="6" xfId="0" applyFont="1" applyFill="1" applyBorder="1" applyAlignment="1">
      <alignment horizontal="center" vertical="center" wrapText="1" shrinkToFit="1"/>
    </xf>
    <xf numFmtId="0" fontId="7" fillId="5" borderId="7" xfId="3" applyFont="1" applyFill="1" applyBorder="1" applyAlignment="1">
      <alignment horizontal="center" vertical="center"/>
    </xf>
    <xf numFmtId="3" fontId="7" fillId="5" borderId="25" xfId="3" applyNumberFormat="1" applyFont="1" applyFill="1" applyBorder="1" applyAlignment="1" applyProtection="1">
      <alignment horizontal="right" vertical="center"/>
      <protection locked="0"/>
    </xf>
    <xf numFmtId="3" fontId="7" fillId="5" borderId="11" xfId="3" applyNumberFormat="1" applyFont="1" applyFill="1" applyBorder="1" applyAlignment="1" applyProtection="1">
      <alignment horizontal="right" vertical="center"/>
      <protection locked="0"/>
    </xf>
    <xf numFmtId="3" fontId="7" fillId="5" borderId="7" xfId="3" applyNumberFormat="1" applyFont="1" applyFill="1" applyBorder="1" applyAlignment="1">
      <alignment horizontal="right" vertical="center" indent="1"/>
    </xf>
    <xf numFmtId="3" fontId="7" fillId="5" borderId="19" xfId="3" applyNumberFormat="1" applyFont="1" applyFill="1" applyBorder="1" applyAlignment="1">
      <alignment horizontal="right" vertical="center" indent="1"/>
    </xf>
    <xf numFmtId="3" fontId="37" fillId="5" borderId="19" xfId="1" applyNumberFormat="1" applyFont="1" applyFill="1" applyBorder="1" applyAlignment="1">
      <alignment horizontal="right" vertical="center" indent="1"/>
    </xf>
    <xf numFmtId="3" fontId="37" fillId="5" borderId="11" xfId="1" applyNumberFormat="1" applyFont="1" applyFill="1" applyBorder="1" applyAlignment="1">
      <alignment horizontal="right" vertical="center" indent="1"/>
    </xf>
    <xf numFmtId="3" fontId="7" fillId="5" borderId="0" xfId="3" applyNumberFormat="1" applyFont="1" applyFill="1" applyAlignment="1">
      <alignment horizontal="right" vertical="center" indent="1"/>
    </xf>
    <xf numFmtId="3" fontId="7" fillId="5" borderId="20" xfId="3" applyNumberFormat="1" applyFont="1" applyFill="1" applyBorder="1" applyAlignment="1">
      <alignment horizontal="right" vertical="center" indent="1"/>
    </xf>
    <xf numFmtId="3" fontId="7" fillId="5" borderId="21" xfId="3" applyNumberFormat="1" applyFont="1" applyFill="1" applyBorder="1" applyAlignment="1">
      <alignment horizontal="right" vertical="center" indent="1"/>
    </xf>
    <xf numFmtId="0" fontId="3" fillId="5" borderId="8" xfId="3" applyFont="1" applyFill="1" applyBorder="1" applyAlignment="1">
      <alignment horizontal="center" vertical="center"/>
    </xf>
    <xf numFmtId="3" fontId="3" fillId="5" borderId="31" xfId="3" applyNumberFormat="1" applyFont="1" applyFill="1" applyBorder="1" applyAlignment="1" applyProtection="1">
      <alignment horizontal="right" vertical="center"/>
      <protection locked="0"/>
    </xf>
    <xf numFmtId="3" fontId="3" fillId="5" borderId="12" xfId="3" applyNumberFormat="1" applyFont="1" applyFill="1" applyBorder="1" applyAlignment="1" applyProtection="1">
      <alignment horizontal="right" vertical="center"/>
      <protection locked="0"/>
    </xf>
    <xf numFmtId="3" fontId="3" fillId="5" borderId="8" xfId="3" applyNumberFormat="1" applyFont="1" applyFill="1" applyBorder="1" applyAlignment="1">
      <alignment horizontal="right" vertical="center" indent="1"/>
    </xf>
    <xf numFmtId="3" fontId="3" fillId="5" borderId="1" xfId="3" applyNumberFormat="1" applyFont="1" applyFill="1" applyBorder="1" applyAlignment="1">
      <alignment horizontal="right" vertical="center" indent="1"/>
    </xf>
    <xf numFmtId="3" fontId="37" fillId="5" borderId="1" xfId="1" applyNumberFormat="1" applyFont="1" applyFill="1" applyBorder="1" applyAlignment="1">
      <alignment horizontal="right" vertical="center" indent="1"/>
    </xf>
    <xf numFmtId="3" fontId="37" fillId="5" borderId="13" xfId="1" applyNumberFormat="1" applyFont="1" applyFill="1" applyBorder="1" applyAlignment="1">
      <alignment horizontal="right" vertical="center" indent="1"/>
    </xf>
    <xf numFmtId="3" fontId="3" fillId="5" borderId="0" xfId="3" applyNumberFormat="1" applyFont="1" applyFill="1" applyAlignment="1">
      <alignment horizontal="right" vertical="center" indent="1"/>
    </xf>
    <xf numFmtId="3" fontId="3" fillId="5" borderId="5" xfId="3" applyNumberFormat="1" applyFont="1" applyFill="1" applyBorder="1" applyAlignment="1" applyProtection="1">
      <alignment horizontal="right" vertical="center"/>
      <protection locked="0"/>
    </xf>
    <xf numFmtId="3" fontId="3" fillId="5" borderId="13" xfId="3" applyNumberFormat="1" applyFont="1" applyFill="1" applyBorder="1" applyAlignment="1" applyProtection="1">
      <alignment horizontal="right" vertical="center"/>
      <protection locked="0"/>
    </xf>
    <xf numFmtId="0" fontId="3" fillId="5" borderId="10" xfId="3" applyFont="1" applyFill="1" applyBorder="1" applyAlignment="1">
      <alignment horizontal="center" vertical="center"/>
    </xf>
    <xf numFmtId="3" fontId="3" fillId="5" borderId="32" xfId="3" applyNumberFormat="1" applyFont="1" applyFill="1" applyBorder="1" applyAlignment="1" applyProtection="1">
      <alignment horizontal="right" vertical="center"/>
      <protection locked="0"/>
    </xf>
    <xf numFmtId="3" fontId="3" fillId="5" borderId="14" xfId="3" applyNumberFormat="1" applyFont="1" applyFill="1" applyBorder="1" applyAlignment="1" applyProtection="1">
      <alignment horizontal="right" vertical="center"/>
      <protection locked="0"/>
    </xf>
    <xf numFmtId="3" fontId="3" fillId="5" borderId="10" xfId="3" applyNumberFormat="1" applyFont="1" applyFill="1" applyBorder="1" applyAlignment="1">
      <alignment horizontal="right" vertical="center" indent="1"/>
    </xf>
    <xf numFmtId="3" fontId="3" fillId="5" borderId="16" xfId="3" applyNumberFormat="1" applyFont="1" applyFill="1" applyBorder="1" applyAlignment="1">
      <alignment horizontal="right" vertical="center" indent="1"/>
    </xf>
    <xf numFmtId="3" fontId="37" fillId="5" borderId="16" xfId="1" applyNumberFormat="1" applyFont="1" applyFill="1" applyBorder="1" applyAlignment="1">
      <alignment horizontal="right" vertical="center" indent="1"/>
    </xf>
    <xf numFmtId="3" fontId="37" fillId="5" borderId="14" xfId="1" applyNumberFormat="1" applyFont="1" applyFill="1" applyBorder="1" applyAlignment="1">
      <alignment horizontal="right" vertical="center" indent="1"/>
    </xf>
    <xf numFmtId="3" fontId="3" fillId="5" borderId="6" xfId="3" applyNumberFormat="1" applyFont="1" applyFill="1" applyBorder="1" applyAlignment="1">
      <alignment horizontal="right" vertical="center" indent="1"/>
    </xf>
    <xf numFmtId="3" fontId="3" fillId="5" borderId="3" xfId="3" applyNumberFormat="1" applyFont="1" applyFill="1" applyBorder="1" applyAlignment="1">
      <alignment horizontal="right" vertical="center" indent="1"/>
    </xf>
    <xf numFmtId="3" fontId="13" fillId="3" borderId="0" xfId="3" applyNumberFormat="1" applyFont="1" applyFill="1" applyAlignment="1">
      <alignment horizontal="right" vertical="center" indent="1"/>
    </xf>
    <xf numFmtId="0" fontId="7" fillId="0" borderId="20" xfId="3" applyFont="1" applyBorder="1" applyAlignment="1">
      <alignment horizontal="center" vertical="center"/>
    </xf>
    <xf numFmtId="3" fontId="7" fillId="0" borderId="31" xfId="3" applyNumberFormat="1" applyFont="1" applyBorder="1" applyAlignment="1" applyProtection="1">
      <alignment horizontal="left" vertical="center"/>
      <protection locked="0"/>
    </xf>
    <xf numFmtId="3" fontId="7" fillId="0" borderId="12" xfId="3" applyNumberFormat="1" applyFont="1" applyBorder="1" applyAlignment="1" applyProtection="1">
      <alignment horizontal="left" vertical="center"/>
      <protection locked="0"/>
    </xf>
    <xf numFmtId="3" fontId="37" fillId="0" borderId="21" xfId="1" applyNumberFormat="1" applyFont="1" applyFill="1" applyBorder="1" applyAlignment="1">
      <alignment horizontal="right" vertical="center"/>
    </xf>
    <xf numFmtId="3" fontId="37" fillId="0" borderId="12" xfId="1" applyNumberFormat="1" applyFont="1" applyFill="1" applyBorder="1" applyAlignment="1">
      <alignment horizontal="right" vertical="center"/>
    </xf>
    <xf numFmtId="3" fontId="39" fillId="0" borderId="12" xfId="1" applyNumberFormat="1" applyFont="1" applyFill="1" applyBorder="1" applyAlignment="1">
      <alignment horizontal="right" vertical="center"/>
    </xf>
    <xf numFmtId="3" fontId="3" fillId="0" borderId="31" xfId="3" applyNumberFormat="1" applyFont="1" applyBorder="1" applyAlignment="1" applyProtection="1">
      <alignment horizontal="left" vertical="center"/>
      <protection locked="0"/>
    </xf>
    <xf numFmtId="3" fontId="37" fillId="0" borderId="1" xfId="1" applyNumberFormat="1" applyFont="1" applyFill="1" applyBorder="1" applyAlignment="1">
      <alignment horizontal="right" vertical="center"/>
    </xf>
    <xf numFmtId="3" fontId="37" fillId="0" borderId="13" xfId="1" applyNumberFormat="1" applyFont="1" applyFill="1" applyBorder="1" applyAlignment="1">
      <alignment horizontal="right" vertical="center"/>
    </xf>
    <xf numFmtId="3" fontId="39" fillId="0" borderId="13" xfId="1" applyNumberFormat="1" applyFont="1" applyFill="1" applyBorder="1" applyAlignment="1">
      <alignment horizontal="right" vertical="center"/>
    </xf>
    <xf numFmtId="3" fontId="3" fillId="0" borderId="5" xfId="3" applyNumberFormat="1" applyFont="1" applyBorder="1" applyAlignment="1" applyProtection="1">
      <alignment horizontal="left" vertical="center"/>
      <protection locked="0"/>
    </xf>
    <xf numFmtId="3" fontId="39" fillId="3" borderId="9" xfId="1" applyNumberFormat="1" applyFont="1" applyFill="1" applyBorder="1" applyAlignment="1">
      <alignment horizontal="right" vertical="center"/>
    </xf>
    <xf numFmtId="3" fontId="39" fillId="3" borderId="17" xfId="1" applyNumberFormat="1" applyFont="1" applyFill="1" applyBorder="1" applyAlignment="1">
      <alignment horizontal="right" vertical="center"/>
    </xf>
    <xf numFmtId="3" fontId="39" fillId="3" borderId="18" xfId="1" applyNumberFormat="1" applyFont="1" applyFill="1" applyBorder="1" applyAlignment="1">
      <alignment horizontal="right" vertical="center"/>
    </xf>
    <xf numFmtId="3" fontId="7" fillId="0" borderId="11" xfId="3" applyNumberFormat="1" applyFont="1" applyBorder="1" applyAlignment="1" applyProtection="1">
      <alignment horizontal="center" vertical="center"/>
      <protection locked="0"/>
    </xf>
    <xf numFmtId="3" fontId="3" fillId="0" borderId="25" xfId="3" applyNumberFormat="1" applyFont="1" applyBorder="1" applyAlignment="1" applyProtection="1">
      <alignment horizontal="left" vertical="center"/>
      <protection locked="0"/>
    </xf>
    <xf numFmtId="3" fontId="3" fillId="0" borderId="11" xfId="3" applyNumberFormat="1" applyFont="1" applyBorder="1" applyAlignment="1" applyProtection="1">
      <alignment horizontal="left" vertical="center"/>
      <protection locked="0"/>
    </xf>
    <xf numFmtId="3" fontId="7" fillId="0" borderId="20" xfId="3" applyNumberFormat="1" applyFont="1" applyFill="1" applyBorder="1" applyAlignment="1">
      <alignment horizontal="right" vertical="center" indent="1"/>
    </xf>
    <xf numFmtId="0" fontId="35" fillId="0" borderId="0" xfId="1" applyFont="1" applyFill="1" applyAlignment="1" applyProtection="1">
      <alignment vertical="center"/>
      <protection locked="0"/>
    </xf>
    <xf numFmtId="3" fontId="11" fillId="0" borderId="25" xfId="3" applyNumberFormat="1" applyFont="1" applyBorder="1" applyAlignment="1" applyProtection="1">
      <alignment horizontal="right" vertical="center"/>
      <protection locked="0"/>
    </xf>
    <xf numFmtId="3" fontId="10" fillId="0" borderId="31" xfId="3" applyNumberFormat="1" applyFont="1" applyBorder="1" applyAlignment="1" applyProtection="1">
      <alignment horizontal="right" vertical="center"/>
      <protection locked="0"/>
    </xf>
    <xf numFmtId="0" fontId="13" fillId="0" borderId="0" xfId="3" applyFont="1" applyAlignment="1" applyProtection="1">
      <alignment vertical="center"/>
      <protection locked="0"/>
    </xf>
    <xf numFmtId="0" fontId="9" fillId="0" borderId="0" xfId="1" applyFont="1" applyAlignment="1">
      <alignment vertical="center"/>
    </xf>
    <xf numFmtId="0" fontId="44" fillId="0" borderId="0" xfId="3" applyFont="1" applyAlignment="1" applyProtection="1">
      <alignment vertical="center"/>
      <protection locked="0"/>
    </xf>
    <xf numFmtId="0" fontId="13" fillId="0" borderId="0" xfId="3" applyFont="1" applyFill="1" applyAlignment="1" applyProtection="1">
      <alignment horizontal="right" vertical="center"/>
      <protection locked="0"/>
    </xf>
    <xf numFmtId="0" fontId="42" fillId="0" borderId="19" xfId="0" applyFont="1" applyBorder="1" applyAlignment="1">
      <alignment horizontal="center" vertical="center" wrapText="1"/>
    </xf>
    <xf numFmtId="0" fontId="45" fillId="0" borderId="19" xfId="0" applyFont="1" applyBorder="1" applyAlignment="1">
      <alignment horizontal="left" vertical="center" wrapText="1"/>
    </xf>
    <xf numFmtId="3" fontId="17" fillId="0" borderId="7" xfId="3" applyNumberFormat="1" applyFont="1" applyBorder="1" applyAlignment="1">
      <alignment horizontal="right" vertical="center"/>
    </xf>
    <xf numFmtId="3" fontId="17" fillId="0" borderId="19" xfId="3" applyNumberFormat="1" applyFont="1" applyBorder="1" applyAlignment="1">
      <alignment horizontal="right" vertical="center"/>
    </xf>
    <xf numFmtId="3" fontId="46" fillId="0" borderId="19" xfId="0" applyNumberFormat="1" applyFont="1" applyBorder="1" applyAlignment="1">
      <alignment vertical="center"/>
    </xf>
    <xf numFmtId="3" fontId="47" fillId="0" borderId="19" xfId="1" applyNumberFormat="1" applyFont="1" applyFill="1" applyBorder="1" applyAlignment="1">
      <alignment horizontal="right" vertical="center"/>
    </xf>
    <xf numFmtId="3" fontId="47" fillId="0" borderId="11" xfId="1" applyNumberFormat="1" applyFont="1" applyFill="1" applyBorder="1" applyAlignment="1">
      <alignment horizontal="right" vertical="center"/>
    </xf>
    <xf numFmtId="3" fontId="17" fillId="5" borderId="20" xfId="3" applyNumberFormat="1" applyFont="1" applyFill="1" applyBorder="1" applyAlignment="1">
      <alignment horizontal="right" vertical="center"/>
    </xf>
    <xf numFmtId="3" fontId="17" fillId="0" borderId="21" xfId="3" applyNumberFormat="1" applyFont="1" applyBorder="1" applyAlignment="1">
      <alignment horizontal="right" vertical="center"/>
    </xf>
    <xf numFmtId="0" fontId="42" fillId="0" borderId="1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left" vertical="center" wrapText="1"/>
    </xf>
    <xf numFmtId="3" fontId="15" fillId="0" borderId="8" xfId="3" applyNumberFormat="1" applyFont="1" applyBorder="1" applyAlignment="1">
      <alignment horizontal="right" vertical="center"/>
    </xf>
    <xf numFmtId="3" fontId="15" fillId="0" borderId="1" xfId="3" applyNumberFormat="1" applyFont="1" applyBorder="1" applyAlignment="1">
      <alignment horizontal="right" vertical="center"/>
    </xf>
    <xf numFmtId="3" fontId="46" fillId="0" borderId="1" xfId="0" applyNumberFormat="1" applyFont="1" applyBorder="1" applyAlignment="1">
      <alignment vertical="center"/>
    </xf>
    <xf numFmtId="3" fontId="47" fillId="0" borderId="1" xfId="1" applyNumberFormat="1" applyFont="1" applyFill="1" applyBorder="1" applyAlignment="1">
      <alignment horizontal="right" vertical="center"/>
    </xf>
    <xf numFmtId="3" fontId="47" fillId="0" borderId="13" xfId="1" applyNumberFormat="1" applyFont="1" applyFill="1" applyBorder="1" applyAlignment="1">
      <alignment horizontal="right" vertical="center"/>
    </xf>
    <xf numFmtId="3" fontId="15" fillId="5" borderId="8" xfId="3" applyNumberFormat="1" applyFont="1" applyFill="1" applyBorder="1" applyAlignment="1">
      <alignment horizontal="right" vertical="center"/>
    </xf>
    <xf numFmtId="3" fontId="46" fillId="0" borderId="1" xfId="0" applyNumberFormat="1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3" fontId="48" fillId="3" borderId="9" xfId="1" applyNumberFormat="1" applyFont="1" applyFill="1" applyBorder="1" applyAlignment="1">
      <alignment horizontal="right" vertical="center"/>
    </xf>
    <xf numFmtId="3" fontId="48" fillId="3" borderId="17" xfId="1" applyNumberFormat="1" applyFont="1" applyFill="1" applyBorder="1" applyAlignment="1">
      <alignment horizontal="right" vertical="center"/>
    </xf>
    <xf numFmtId="3" fontId="48" fillId="3" borderId="18" xfId="1" applyNumberFormat="1" applyFont="1" applyFill="1" applyBorder="1" applyAlignment="1">
      <alignment horizontal="right" vertical="center"/>
    </xf>
    <xf numFmtId="0" fontId="0" fillId="0" borderId="21" xfId="0" applyFont="1" applyBorder="1"/>
    <xf numFmtId="3" fontId="37" fillId="0" borderId="21" xfId="1" applyNumberFormat="1" applyFont="1" applyFill="1" applyBorder="1" applyAlignment="1">
      <alignment horizontal="right" vertical="center" indent="1"/>
    </xf>
    <xf numFmtId="3" fontId="37" fillId="0" borderId="12" xfId="1" applyNumberFormat="1" applyFont="1" applyFill="1" applyBorder="1" applyAlignment="1">
      <alignment horizontal="right" vertical="center" indent="1"/>
    </xf>
    <xf numFmtId="0" fontId="49" fillId="0" borderId="0" xfId="0" applyFont="1"/>
    <xf numFmtId="4" fontId="7" fillId="0" borderId="7" xfId="3" applyNumberFormat="1" applyFont="1" applyBorder="1" applyAlignment="1">
      <alignment horizontal="right" vertical="center" indent="1"/>
    </xf>
    <xf numFmtId="4" fontId="7" fillId="0" borderId="19" xfId="3" applyNumberFormat="1" applyFont="1" applyBorder="1" applyAlignment="1">
      <alignment horizontal="right" vertical="center" indent="1"/>
    </xf>
    <xf numFmtId="4" fontId="37" fillId="0" borderId="19" xfId="1" applyNumberFormat="1" applyFont="1" applyFill="1" applyBorder="1" applyAlignment="1">
      <alignment horizontal="right" vertical="center" indent="1"/>
    </xf>
    <xf numFmtId="4" fontId="37" fillId="0" borderId="11" xfId="1" applyNumberFormat="1" applyFont="1" applyFill="1" applyBorder="1" applyAlignment="1">
      <alignment horizontal="right" vertical="center" indent="1"/>
    </xf>
    <xf numFmtId="4" fontId="7" fillId="0" borderId="0" xfId="3" applyNumberFormat="1" applyFont="1" applyAlignment="1">
      <alignment horizontal="right" vertical="center" indent="1"/>
    </xf>
    <xf numFmtId="4" fontId="7" fillId="0" borderId="20" xfId="3" applyNumberFormat="1" applyFont="1" applyBorder="1" applyAlignment="1">
      <alignment horizontal="right" vertical="center" indent="1"/>
    </xf>
    <xf numFmtId="4" fontId="7" fillId="0" borderId="21" xfId="3" applyNumberFormat="1" applyFont="1" applyBorder="1" applyAlignment="1">
      <alignment horizontal="right" vertical="center" indent="1"/>
    </xf>
    <xf numFmtId="4" fontId="37" fillId="3" borderId="9" xfId="1" applyNumberFormat="1" applyFont="1" applyFill="1" applyBorder="1" applyAlignment="1">
      <alignment horizontal="right" vertical="center" indent="1"/>
    </xf>
    <xf numFmtId="4" fontId="37" fillId="3" borderId="17" xfId="1" applyNumberFormat="1" applyFont="1" applyFill="1" applyBorder="1" applyAlignment="1">
      <alignment horizontal="right" vertical="center" indent="1"/>
    </xf>
    <xf numFmtId="4" fontId="37" fillId="3" borderId="18" xfId="1" applyNumberFormat="1" applyFont="1" applyFill="1" applyBorder="1" applyAlignment="1">
      <alignment horizontal="right" vertical="center" indent="1"/>
    </xf>
    <xf numFmtId="4" fontId="13" fillId="0" borderId="0" xfId="3" applyNumberFormat="1" applyFont="1" applyAlignment="1">
      <alignment horizontal="right" vertical="center" indent="1"/>
    </xf>
    <xf numFmtId="3" fontId="7" fillId="0" borderId="25" xfId="3" applyNumberFormat="1" applyFont="1" applyBorder="1" applyAlignment="1" applyProtection="1">
      <alignment horizontal="right"/>
      <protection locked="0"/>
    </xf>
    <xf numFmtId="3" fontId="7" fillId="0" borderId="11" xfId="3" applyNumberFormat="1" applyFont="1" applyBorder="1" applyAlignment="1" applyProtection="1">
      <alignment horizontal="left"/>
      <protection locked="0"/>
    </xf>
    <xf numFmtId="3" fontId="7" fillId="0" borderId="7" xfId="3" applyNumberFormat="1" applyFont="1" applyBorder="1" applyAlignment="1"/>
    <xf numFmtId="3" fontId="7" fillId="0" borderId="19" xfId="3" applyNumberFormat="1" applyFont="1" applyBorder="1" applyAlignment="1"/>
    <xf numFmtId="3" fontId="37" fillId="0" borderId="19" xfId="1" applyNumberFormat="1" applyFont="1" applyFill="1" applyBorder="1" applyAlignment="1"/>
    <xf numFmtId="3" fontId="37" fillId="0" borderId="11" xfId="1" applyNumberFormat="1" applyFont="1" applyFill="1" applyBorder="1" applyAlignment="1"/>
    <xf numFmtId="3" fontId="7" fillId="0" borderId="0" xfId="3" applyNumberFormat="1" applyFont="1" applyAlignment="1">
      <alignment horizontal="right"/>
    </xf>
    <xf numFmtId="3" fontId="7" fillId="0" borderId="20" xfId="3" applyNumberFormat="1" applyFont="1" applyBorder="1" applyAlignment="1"/>
    <xf numFmtId="3" fontId="7" fillId="0" borderId="21" xfId="3" applyNumberFormat="1" applyFont="1" applyBorder="1" applyAlignment="1"/>
    <xf numFmtId="3" fontId="3" fillId="0" borderId="31" xfId="3" applyNumberFormat="1" applyFont="1" applyBorder="1" applyAlignment="1" applyProtection="1">
      <alignment horizontal="right"/>
      <protection locked="0"/>
    </xf>
    <xf numFmtId="3" fontId="3" fillId="0" borderId="12" xfId="3" applyNumberFormat="1" applyFont="1" applyBorder="1" applyAlignment="1" applyProtection="1">
      <alignment horizontal="left"/>
      <protection locked="0"/>
    </xf>
    <xf numFmtId="3" fontId="3" fillId="0" borderId="8" xfId="3" applyNumberFormat="1" applyFont="1" applyBorder="1" applyAlignment="1"/>
    <xf numFmtId="3" fontId="3" fillId="0" borderId="1" xfId="3" applyNumberFormat="1" applyFont="1" applyBorder="1" applyAlignment="1"/>
    <xf numFmtId="3" fontId="37" fillId="0" borderId="1" xfId="1" applyNumberFormat="1" applyFont="1" applyFill="1" applyBorder="1" applyAlignment="1"/>
    <xf numFmtId="3" fontId="37" fillId="0" borderId="13" xfId="1" applyNumberFormat="1" applyFont="1" applyFill="1" applyBorder="1" applyAlignment="1"/>
    <xf numFmtId="3" fontId="3" fillId="0" borderId="0" xfId="3" applyNumberFormat="1" applyFont="1" applyAlignment="1">
      <alignment horizontal="right"/>
    </xf>
    <xf numFmtId="3" fontId="37" fillId="3" borderId="9" xfId="1" applyNumberFormat="1" applyFont="1" applyFill="1" applyBorder="1" applyAlignment="1">
      <alignment vertical="center"/>
    </xf>
    <xf numFmtId="3" fontId="37" fillId="3" borderId="17" xfId="1" applyNumberFormat="1" applyFont="1" applyFill="1" applyBorder="1" applyAlignment="1">
      <alignment vertical="center"/>
    </xf>
    <xf numFmtId="3" fontId="37" fillId="3" borderId="18" xfId="1" applyNumberFormat="1" applyFont="1" applyFill="1" applyBorder="1" applyAlignment="1">
      <alignment vertical="center"/>
    </xf>
    <xf numFmtId="3" fontId="3" fillId="0" borderId="12" xfId="3" applyNumberFormat="1" applyFont="1" applyBorder="1" applyAlignment="1" applyProtection="1">
      <alignment horizontal="center" vertical="center"/>
      <protection locked="0"/>
    </xf>
    <xf numFmtId="3" fontId="3" fillId="0" borderId="13" xfId="3" applyNumberFormat="1" applyFont="1" applyBorder="1" applyAlignment="1" applyProtection="1">
      <alignment horizontal="center" vertical="center"/>
      <protection locked="0"/>
    </xf>
    <xf numFmtId="3" fontId="13" fillId="3" borderId="15" xfId="1" applyNumberFormat="1" applyFont="1" applyFill="1" applyBorder="1" applyAlignment="1" applyProtection="1">
      <alignment horizontal="center" vertical="center"/>
      <protection locked="0"/>
    </xf>
    <xf numFmtId="3" fontId="7" fillId="0" borderId="16" xfId="0" applyNumberFormat="1" applyFont="1" applyBorder="1" applyAlignment="1">
      <alignment horizontal="right" vertical="center" wrapText="1" shrinkToFit="1"/>
    </xf>
    <xf numFmtId="3" fontId="7" fillId="0" borderId="32" xfId="0" applyNumberFormat="1" applyFont="1" applyBorder="1" applyAlignment="1">
      <alignment horizontal="right" vertical="center" wrapText="1" shrinkToFit="1"/>
    </xf>
    <xf numFmtId="3" fontId="7" fillId="0" borderId="14" xfId="0" applyNumberFormat="1" applyFont="1" applyFill="1" applyBorder="1" applyAlignment="1">
      <alignment horizontal="right" vertical="center" wrapText="1" shrinkToFit="1"/>
    </xf>
    <xf numFmtId="3" fontId="7" fillId="0" borderId="0" xfId="3" applyNumberFormat="1" applyFont="1" applyAlignment="1">
      <alignment vertical="center"/>
    </xf>
    <xf numFmtId="3" fontId="7" fillId="0" borderId="10" xfId="0" applyNumberFormat="1" applyFont="1" applyFill="1" applyBorder="1" applyAlignment="1">
      <alignment horizontal="right" vertical="center" wrapText="1" shrinkToFit="1"/>
    </xf>
    <xf numFmtId="3" fontId="7" fillId="0" borderId="16" xfId="0" applyNumberFormat="1" applyFont="1" applyFill="1" applyBorder="1" applyAlignment="1">
      <alignment horizontal="right" vertical="center" wrapText="1" shrinkToFit="1"/>
    </xf>
    <xf numFmtId="3" fontId="3" fillId="0" borderId="1" xfId="3" applyNumberFormat="1" applyFont="1" applyFill="1" applyBorder="1" applyAlignment="1">
      <alignment horizontal="right" vertical="center"/>
    </xf>
    <xf numFmtId="3" fontId="3" fillId="0" borderId="8" xfId="3" applyNumberFormat="1" applyFont="1" applyFill="1" applyBorder="1" applyAlignment="1">
      <alignment horizontal="right" vertical="center"/>
    </xf>
    <xf numFmtId="3" fontId="3" fillId="0" borderId="16" xfId="3" applyNumberFormat="1" applyFont="1" applyFill="1" applyBorder="1" applyAlignment="1">
      <alignment horizontal="right" vertical="center"/>
    </xf>
    <xf numFmtId="3" fontId="3" fillId="0" borderId="16" xfId="3" applyNumberFormat="1" applyFont="1" applyBorder="1" applyAlignment="1">
      <alignment horizontal="right" vertical="center"/>
    </xf>
    <xf numFmtId="3" fontId="3" fillId="0" borderId="10" xfId="3" applyNumberFormat="1" applyFont="1" applyFill="1" applyBorder="1" applyAlignment="1">
      <alignment horizontal="right" vertical="center"/>
    </xf>
    <xf numFmtId="0" fontId="7" fillId="0" borderId="26" xfId="0" applyFont="1" applyBorder="1" applyAlignment="1">
      <alignment horizontal="center" vertical="center" wrapText="1" shrinkToFit="1"/>
    </xf>
    <xf numFmtId="0" fontId="7" fillId="0" borderId="20" xfId="0" applyFont="1" applyBorder="1" applyAlignment="1">
      <alignment horizontal="center" vertical="center" wrapText="1" shrinkToFit="1"/>
    </xf>
    <xf numFmtId="0" fontId="7" fillId="0" borderId="27" xfId="0" applyFont="1" applyBorder="1" applyAlignment="1">
      <alignment horizontal="center" vertical="center" wrapText="1" shrinkToFit="1"/>
    </xf>
    <xf numFmtId="0" fontId="7" fillId="0" borderId="21" xfId="0" applyFont="1" applyBorder="1" applyAlignment="1">
      <alignment horizontal="center" vertical="center" wrapText="1" shrinkToFit="1"/>
    </xf>
    <xf numFmtId="0" fontId="38" fillId="0" borderId="22" xfId="0" applyFont="1" applyFill="1" applyBorder="1" applyAlignment="1">
      <alignment horizontal="center" vertical="center" wrapText="1" shrinkToFit="1"/>
    </xf>
    <xf numFmtId="0" fontId="38" fillId="0" borderId="12" xfId="0" applyFont="1" applyFill="1" applyBorder="1" applyAlignment="1">
      <alignment horizontal="center" vertical="center" wrapText="1" shrinkToFit="1"/>
    </xf>
    <xf numFmtId="0" fontId="7" fillId="0" borderId="19" xfId="0" applyFont="1" applyBorder="1" applyAlignment="1">
      <alignment horizontal="center" vertical="center" wrapText="1" shrinkToFit="1"/>
    </xf>
    <xf numFmtId="0" fontId="3" fillId="0" borderId="0" xfId="3" applyFont="1" applyFill="1" applyAlignment="1" applyProtection="1">
      <alignment horizontal="left" vertical="center" wrapText="1"/>
      <protection locked="0"/>
    </xf>
    <xf numFmtId="0" fontId="7" fillId="0" borderId="22" xfId="0" applyFont="1" applyBorder="1" applyAlignment="1">
      <alignment horizontal="center" vertical="center" wrapText="1" shrinkToFit="1"/>
    </xf>
    <xf numFmtId="0" fontId="7" fillId="0" borderId="12" xfId="0" applyFont="1" applyBorder="1" applyAlignment="1">
      <alignment horizontal="center" vertical="center" wrapText="1" shrinkToFit="1"/>
    </xf>
    <xf numFmtId="0" fontId="3" fillId="0" borderId="7" xfId="3" applyFont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 wrapText="1"/>
    </xf>
    <xf numFmtId="0" fontId="3" fillId="0" borderId="22" xfId="1" applyFont="1" applyFill="1" applyBorder="1" applyAlignment="1" applyProtection="1">
      <alignment horizontal="center" vertical="center"/>
      <protection locked="0"/>
    </xf>
    <xf numFmtId="0" fontId="3" fillId="0" borderId="23" xfId="1" applyFont="1" applyFill="1" applyBorder="1" applyAlignment="1" applyProtection="1">
      <alignment horizontal="center" vertical="center"/>
      <protection locked="0"/>
    </xf>
    <xf numFmtId="0" fontId="3" fillId="0" borderId="24" xfId="1" applyFont="1" applyFill="1" applyBorder="1" applyAlignment="1" applyProtection="1">
      <alignment horizontal="center" vertical="center"/>
      <protection locked="0"/>
    </xf>
    <xf numFmtId="0" fontId="7" fillId="0" borderId="25" xfId="0" applyFont="1" applyBorder="1" applyAlignment="1">
      <alignment horizontal="center" vertical="center" wrapText="1" shrinkToFit="1"/>
    </xf>
    <xf numFmtId="0" fontId="7" fillId="0" borderId="22" xfId="0" applyFont="1" applyBorder="1" applyAlignment="1" applyProtection="1">
      <alignment horizontal="center" vertical="center" wrapText="1" shrinkToFit="1"/>
    </xf>
    <xf numFmtId="0" fontId="7" fillId="0" borderId="12" xfId="0" applyFont="1" applyBorder="1" applyAlignment="1" applyProtection="1">
      <alignment horizontal="center" vertical="center" wrapText="1" shrinkToFit="1"/>
    </xf>
    <xf numFmtId="0" fontId="7" fillId="0" borderId="26" xfId="0" applyFont="1" applyBorder="1" applyAlignment="1" applyProtection="1">
      <alignment horizontal="center" vertical="center" wrapText="1" shrinkToFit="1"/>
    </xf>
    <xf numFmtId="0" fontId="7" fillId="0" borderId="20" xfId="0" applyFont="1" applyBorder="1" applyAlignment="1" applyProtection="1">
      <alignment horizontal="center" vertical="center" wrapText="1" shrinkToFit="1"/>
    </xf>
    <xf numFmtId="0" fontId="7" fillId="0" borderId="27" xfId="0" applyFont="1" applyBorder="1" applyAlignment="1" applyProtection="1">
      <alignment horizontal="center" vertical="center" wrapText="1" shrinkToFit="1"/>
    </xf>
    <xf numFmtId="0" fontId="7" fillId="0" borderId="21" xfId="0" applyFont="1" applyBorder="1" applyAlignment="1" applyProtection="1">
      <alignment horizontal="center" vertical="center" wrapText="1" shrinkToFit="1"/>
    </xf>
    <xf numFmtId="0" fontId="8" fillId="0" borderId="22" xfId="0" applyFont="1" applyFill="1" applyBorder="1" applyAlignment="1" applyProtection="1">
      <alignment horizontal="center" vertical="center" wrapText="1" shrinkToFit="1"/>
    </xf>
    <xf numFmtId="0" fontId="8" fillId="0" borderId="12" xfId="0" applyFont="1" applyFill="1" applyBorder="1" applyAlignment="1" applyProtection="1">
      <alignment horizontal="center" vertical="center" wrapText="1" shrinkToFit="1"/>
    </xf>
    <xf numFmtId="0" fontId="3" fillId="0" borderId="7" xfId="3" applyFont="1" applyBorder="1" applyAlignment="1" applyProtection="1">
      <alignment horizontal="center" vertical="center" wrapText="1"/>
    </xf>
    <xf numFmtId="0" fontId="3" fillId="0" borderId="8" xfId="3" applyFont="1" applyBorder="1" applyAlignment="1" applyProtection="1">
      <alignment horizontal="center" vertical="center" wrapText="1"/>
    </xf>
    <xf numFmtId="0" fontId="3" fillId="0" borderId="6" xfId="3" applyFont="1" applyBorder="1" applyAlignment="1" applyProtection="1">
      <alignment horizontal="center" vertical="center" wrapText="1"/>
    </xf>
    <xf numFmtId="0" fontId="15" fillId="0" borderId="28" xfId="3" applyFont="1" applyFill="1" applyBorder="1" applyAlignment="1" applyProtection="1">
      <alignment horizontal="center" vertical="center" wrapText="1" shrinkToFit="1"/>
    </xf>
    <xf numFmtId="0" fontId="15" fillId="0" borderId="29" xfId="3" applyFont="1" applyFill="1" applyBorder="1" applyAlignment="1" applyProtection="1">
      <alignment horizontal="center" vertical="center" wrapText="1" shrinkToFit="1"/>
    </xf>
    <xf numFmtId="0" fontId="15" fillId="0" borderId="30" xfId="3" applyFont="1" applyFill="1" applyBorder="1" applyAlignment="1" applyProtection="1">
      <alignment horizontal="center" vertical="center" wrapText="1" shrinkToFit="1"/>
    </xf>
    <xf numFmtId="0" fontId="16" fillId="0" borderId="22" xfId="1" applyFont="1" applyFill="1" applyBorder="1" applyAlignment="1" applyProtection="1">
      <alignment horizontal="center" vertical="center"/>
    </xf>
    <xf numFmtId="0" fontId="16" fillId="0" borderId="23" xfId="1" applyFont="1" applyFill="1" applyBorder="1" applyAlignment="1" applyProtection="1">
      <alignment horizontal="center" vertical="center"/>
    </xf>
    <xf numFmtId="0" fontId="16" fillId="0" borderId="24" xfId="1" applyFont="1" applyFill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 wrapText="1" shrinkToFit="1"/>
    </xf>
    <xf numFmtId="0" fontId="7" fillId="0" borderId="19" xfId="0" applyFont="1" applyBorder="1" applyAlignment="1" applyProtection="1">
      <alignment horizontal="center" vertical="center" wrapText="1" shrinkToFit="1"/>
    </xf>
    <xf numFmtId="0" fontId="3" fillId="0" borderId="28" xfId="3" applyFont="1" applyFill="1" applyBorder="1" applyAlignment="1" applyProtection="1">
      <alignment horizontal="center" vertical="center" wrapText="1" shrinkToFit="1"/>
      <protection locked="0"/>
    </xf>
    <xf numFmtId="0" fontId="3" fillId="0" borderId="29" xfId="3" applyFont="1" applyFill="1" applyBorder="1" applyAlignment="1" applyProtection="1">
      <alignment horizontal="center" vertical="center" wrapText="1" shrinkToFit="1"/>
      <protection locked="0"/>
    </xf>
    <xf numFmtId="0" fontId="3" fillId="0" borderId="30" xfId="3" applyFont="1" applyFill="1" applyBorder="1" applyAlignment="1" applyProtection="1">
      <alignment horizontal="center" vertical="center" wrapText="1" shrinkToFit="1"/>
      <protection locked="0"/>
    </xf>
    <xf numFmtId="3" fontId="19" fillId="0" borderId="1" xfId="3" applyNumberFormat="1" applyFont="1" applyFill="1" applyBorder="1" applyAlignment="1" applyProtection="1">
      <alignment horizontal="left" vertical="center"/>
      <protection locked="0"/>
    </xf>
    <xf numFmtId="0" fontId="42" fillId="0" borderId="1" xfId="0" applyFont="1" applyBorder="1" applyAlignment="1">
      <alignment horizontal="left" vertical="center"/>
    </xf>
    <xf numFmtId="3" fontId="22" fillId="3" borderId="1" xfId="1" applyNumberFormat="1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>
      <alignment vertical="center"/>
    </xf>
    <xf numFmtId="0" fontId="40" fillId="0" borderId="0" xfId="3" applyFont="1" applyAlignment="1" applyProtection="1">
      <alignment vertical="center"/>
      <protection locked="0"/>
    </xf>
    <xf numFmtId="0" fontId="41" fillId="0" borderId="0" xfId="0" applyFont="1" applyAlignment="1">
      <alignment vertical="center"/>
    </xf>
    <xf numFmtId="0" fontId="2" fillId="0" borderId="1" xfId="3" applyFont="1" applyFill="1" applyBorder="1" applyAlignment="1" applyProtection="1">
      <alignment horizontal="center" vertical="center" wrapText="1" shrinkToFit="1"/>
      <protection locked="0"/>
    </xf>
    <xf numFmtId="0" fontId="42" fillId="0" borderId="1" xfId="0" applyFont="1" applyBorder="1" applyAlignment="1">
      <alignment horizontal="center" vertical="center" wrapText="1"/>
    </xf>
    <xf numFmtId="0" fontId="2" fillId="0" borderId="1" xfId="1" applyFont="1" applyFill="1" applyBorder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center" vertical="center" wrapText="1" shrinkToFit="1"/>
    </xf>
    <xf numFmtId="0" fontId="20" fillId="0" borderId="1" xfId="0" applyFont="1" applyFill="1" applyBorder="1" applyAlignment="1">
      <alignment horizontal="center" vertical="center" wrapText="1" shrinkToFit="1"/>
    </xf>
    <xf numFmtId="0" fontId="8" fillId="0" borderId="22" xfId="0" applyFont="1" applyFill="1" applyBorder="1" applyAlignment="1">
      <alignment horizontal="center" vertical="center" wrapText="1" shrinkToFit="1"/>
    </xf>
    <xf numFmtId="0" fontId="8" fillId="0" borderId="12" xfId="0" applyFont="1" applyFill="1" applyBorder="1" applyAlignment="1">
      <alignment horizontal="center" vertical="center" wrapText="1" shrinkToFit="1"/>
    </xf>
    <xf numFmtId="0" fontId="27" fillId="5" borderId="22" xfId="0" applyFont="1" applyFill="1" applyBorder="1" applyAlignment="1">
      <alignment horizontal="center" vertical="center" wrapText="1" shrinkToFit="1"/>
    </xf>
    <xf numFmtId="0" fontId="27" fillId="5" borderId="12" xfId="0" applyFont="1" applyFill="1" applyBorder="1" applyAlignment="1">
      <alignment horizontal="center" vertical="center" wrapText="1" shrinkToFit="1"/>
    </xf>
    <xf numFmtId="0" fontId="27" fillId="5" borderId="26" xfId="0" applyFont="1" applyFill="1" applyBorder="1" applyAlignment="1">
      <alignment horizontal="center" vertical="center" wrapText="1" shrinkToFit="1"/>
    </xf>
    <xf numFmtId="0" fontId="27" fillId="5" borderId="20" xfId="0" applyFont="1" applyFill="1" applyBorder="1" applyAlignment="1">
      <alignment horizontal="center" vertical="center" wrapText="1" shrinkToFit="1"/>
    </xf>
    <xf numFmtId="0" fontId="27" fillId="5" borderId="27" xfId="0" applyFont="1" applyFill="1" applyBorder="1" applyAlignment="1">
      <alignment horizontal="center" vertical="center" wrapText="1" shrinkToFit="1"/>
    </xf>
    <xf numFmtId="0" fontId="27" fillId="5" borderId="21" xfId="0" applyFont="1" applyFill="1" applyBorder="1" applyAlignment="1">
      <alignment horizontal="center" vertical="center" wrapText="1" shrinkToFit="1"/>
    </xf>
    <xf numFmtId="0" fontId="28" fillId="5" borderId="22" xfId="0" applyFont="1" applyFill="1" applyBorder="1" applyAlignment="1">
      <alignment horizontal="center" vertical="center" wrapText="1" shrinkToFit="1"/>
    </xf>
    <xf numFmtId="0" fontId="28" fillId="5" borderId="12" xfId="0" applyFont="1" applyFill="1" applyBorder="1" applyAlignment="1">
      <alignment horizontal="center" vertical="center" wrapText="1" shrinkToFit="1"/>
    </xf>
    <xf numFmtId="0" fontId="25" fillId="5" borderId="7" xfId="3" applyFont="1" applyFill="1" applyBorder="1" applyAlignment="1">
      <alignment horizontal="center" vertical="center" wrapText="1"/>
    </xf>
    <xf numFmtId="0" fontId="25" fillId="5" borderId="8" xfId="3" applyFont="1" applyFill="1" applyBorder="1" applyAlignment="1">
      <alignment horizontal="center" vertical="center" wrapText="1"/>
    </xf>
    <xf numFmtId="0" fontId="25" fillId="5" borderId="6" xfId="3" applyFont="1" applyFill="1" applyBorder="1" applyAlignment="1">
      <alignment horizontal="center" vertical="center" wrapText="1"/>
    </xf>
    <xf numFmtId="0" fontId="25" fillId="5" borderId="28" xfId="3" applyFont="1" applyFill="1" applyBorder="1" applyAlignment="1" applyProtection="1">
      <alignment horizontal="center" vertical="center" wrapText="1" shrinkToFit="1"/>
      <protection locked="0"/>
    </xf>
    <xf numFmtId="0" fontId="25" fillId="5" borderId="29" xfId="3" applyFont="1" applyFill="1" applyBorder="1" applyAlignment="1" applyProtection="1">
      <alignment horizontal="center" vertical="center" wrapText="1" shrinkToFit="1"/>
      <protection locked="0"/>
    </xf>
    <xf numFmtId="0" fontId="25" fillId="5" borderId="30" xfId="3" applyFont="1" applyFill="1" applyBorder="1" applyAlignment="1" applyProtection="1">
      <alignment horizontal="center" vertical="center" wrapText="1" shrinkToFit="1"/>
      <protection locked="0"/>
    </xf>
    <xf numFmtId="0" fontId="25" fillId="5" borderId="22" xfId="1" applyFont="1" applyFill="1" applyBorder="1" applyAlignment="1" applyProtection="1">
      <alignment horizontal="center" vertical="center"/>
      <protection locked="0"/>
    </xf>
    <xf numFmtId="0" fontId="25" fillId="5" borderId="23" xfId="1" applyFont="1" applyFill="1" applyBorder="1" applyAlignment="1" applyProtection="1">
      <alignment horizontal="center" vertical="center"/>
      <protection locked="0"/>
    </xf>
    <xf numFmtId="0" fontId="25" fillId="5" borderId="24" xfId="1" applyFont="1" applyFill="1" applyBorder="1" applyAlignment="1" applyProtection="1">
      <alignment horizontal="center" vertical="center"/>
      <protection locked="0"/>
    </xf>
    <xf numFmtId="0" fontId="27" fillId="5" borderId="25" xfId="0" applyFont="1" applyFill="1" applyBorder="1" applyAlignment="1">
      <alignment horizontal="center" vertical="center" wrapText="1" shrinkToFit="1"/>
    </xf>
    <xf numFmtId="0" fontId="27" fillId="5" borderId="19" xfId="0" applyFont="1" applyFill="1" applyBorder="1" applyAlignment="1">
      <alignment horizontal="center" vertical="center" wrapText="1" shrinkToFit="1"/>
    </xf>
    <xf numFmtId="0" fontId="22" fillId="0" borderId="1" xfId="0" applyFont="1" applyFill="1" applyBorder="1" applyAlignment="1">
      <alignment horizontal="center" vertical="center" wrapText="1" shrinkToFit="1"/>
    </xf>
    <xf numFmtId="0" fontId="22" fillId="0" borderId="0" xfId="3" applyFont="1" applyAlignment="1">
      <alignment horizontal="left" vertical="center"/>
    </xf>
    <xf numFmtId="0" fontId="22" fillId="0" borderId="1" xfId="3" applyFont="1" applyBorder="1" applyAlignment="1">
      <alignment horizontal="center" vertical="center" wrapText="1"/>
    </xf>
    <xf numFmtId="0" fontId="22" fillId="0" borderId="1" xfId="3" applyFont="1" applyFill="1" applyBorder="1" applyAlignment="1" applyProtection="1">
      <alignment horizontal="center" vertical="center" wrapText="1" shrinkToFit="1"/>
      <protection locked="0"/>
    </xf>
    <xf numFmtId="0" fontId="22" fillId="0" borderId="1" xfId="1" applyFont="1" applyFill="1" applyBorder="1" applyAlignment="1" applyProtection="1">
      <alignment horizontal="center" vertical="center"/>
      <protection locked="0"/>
    </xf>
    <xf numFmtId="0" fontId="22" fillId="0" borderId="1" xfId="0" applyFont="1" applyBorder="1" applyAlignment="1">
      <alignment horizontal="center" vertical="center" wrapText="1" shrinkToFit="1"/>
    </xf>
    <xf numFmtId="176" fontId="38" fillId="0" borderId="22" xfId="0" applyNumberFormat="1" applyFont="1" applyFill="1" applyBorder="1" applyAlignment="1">
      <alignment horizontal="center" vertical="center" wrapText="1" shrinkToFit="1"/>
    </xf>
    <xf numFmtId="176" fontId="38" fillId="0" borderId="12" xfId="0" applyNumberFormat="1" applyFont="1" applyFill="1" applyBorder="1" applyAlignment="1">
      <alignment horizontal="center" vertical="center" wrapText="1" shrinkToFit="1"/>
    </xf>
    <xf numFmtId="0" fontId="3" fillId="0" borderId="22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wrapText="1" shrinkToFit="1"/>
    </xf>
    <xf numFmtId="0" fontId="3" fillId="0" borderId="26" xfId="0" applyFont="1" applyBorder="1" applyAlignment="1">
      <alignment horizontal="center" vertical="center" wrapText="1" shrinkToFit="1"/>
    </xf>
    <xf numFmtId="0" fontId="3" fillId="0" borderId="20" xfId="0" applyFont="1" applyBorder="1" applyAlignment="1">
      <alignment horizontal="center" vertical="center" wrapText="1" shrinkToFit="1"/>
    </xf>
    <xf numFmtId="0" fontId="3" fillId="0" borderId="27" xfId="0" applyFont="1" applyBorder="1" applyAlignment="1">
      <alignment horizontal="center" vertical="center" wrapText="1" shrinkToFit="1"/>
    </xf>
    <xf numFmtId="0" fontId="3" fillId="0" borderId="21" xfId="0" applyFont="1" applyBorder="1" applyAlignment="1">
      <alignment horizontal="center" vertical="center" wrapText="1" shrinkToFit="1"/>
    </xf>
    <xf numFmtId="0" fontId="39" fillId="0" borderId="22" xfId="0" applyFont="1" applyFill="1" applyBorder="1" applyAlignment="1">
      <alignment horizontal="center" vertical="center" wrapText="1" shrinkToFit="1"/>
    </xf>
    <xf numFmtId="0" fontId="39" fillId="0" borderId="12" xfId="0" applyFont="1" applyFill="1" applyBorder="1" applyAlignment="1">
      <alignment horizontal="center" vertical="center" wrapText="1" shrinkToFit="1"/>
    </xf>
    <xf numFmtId="0" fontId="3" fillId="0" borderId="25" xfId="0" applyFont="1" applyBorder="1" applyAlignment="1">
      <alignment horizontal="center" vertical="center" wrapText="1" shrinkToFit="1"/>
    </xf>
    <xf numFmtId="0" fontId="3" fillId="0" borderId="19" xfId="0" applyFont="1" applyBorder="1" applyAlignment="1">
      <alignment horizontal="center" vertical="center" wrapText="1" shrinkToFit="1"/>
    </xf>
    <xf numFmtId="0" fontId="31" fillId="0" borderId="19" xfId="0" applyFont="1" applyBorder="1" applyAlignment="1">
      <alignment horizontal="center" vertical="center" wrapText="1" shrinkToFit="1"/>
    </xf>
    <xf numFmtId="0" fontId="31" fillId="0" borderId="22" xfId="0" applyFont="1" applyBorder="1" applyAlignment="1">
      <alignment horizontal="center" vertical="center" wrapText="1" shrinkToFit="1"/>
    </xf>
    <xf numFmtId="0" fontId="31" fillId="0" borderId="12" xfId="0" applyFont="1" applyBorder="1" applyAlignment="1">
      <alignment horizontal="center" vertical="center" wrapText="1" shrinkToFit="1"/>
    </xf>
    <xf numFmtId="0" fontId="31" fillId="0" borderId="26" xfId="0" applyFont="1" applyBorder="1" applyAlignment="1">
      <alignment horizontal="center" vertical="center" wrapText="1" shrinkToFit="1"/>
    </xf>
    <xf numFmtId="0" fontId="31" fillId="0" borderId="20" xfId="0" applyFont="1" applyBorder="1" applyAlignment="1">
      <alignment horizontal="center" vertical="center" wrapText="1" shrinkToFit="1"/>
    </xf>
    <xf numFmtId="0" fontId="31" fillId="0" borderId="27" xfId="0" applyFont="1" applyBorder="1" applyAlignment="1">
      <alignment horizontal="center" vertical="center" wrapText="1" shrinkToFit="1"/>
    </xf>
    <xf numFmtId="0" fontId="31" fillId="0" borderId="21" xfId="0" applyFont="1" applyBorder="1" applyAlignment="1">
      <alignment horizontal="center" vertical="center" wrapText="1" shrinkToFit="1"/>
    </xf>
    <xf numFmtId="0" fontId="33" fillId="0" borderId="22" xfId="0" applyFont="1" applyFill="1" applyBorder="1" applyAlignment="1">
      <alignment horizontal="center" vertical="center" wrapText="1" shrinkToFit="1"/>
    </xf>
    <xf numFmtId="0" fontId="33" fillId="0" borderId="12" xfId="0" applyFont="1" applyFill="1" applyBorder="1" applyAlignment="1">
      <alignment horizontal="center" vertical="center" wrapText="1" shrinkToFit="1"/>
    </xf>
    <xf numFmtId="0" fontId="30" fillId="0" borderId="7" xfId="3" applyFont="1" applyBorder="1" applyAlignment="1">
      <alignment horizontal="center" vertical="center" wrapText="1"/>
    </xf>
    <xf numFmtId="0" fontId="30" fillId="0" borderId="8" xfId="3" applyFont="1" applyBorder="1" applyAlignment="1">
      <alignment horizontal="center" vertical="center" wrapText="1"/>
    </xf>
    <xf numFmtId="0" fontId="30" fillId="0" borderId="6" xfId="3" applyFont="1" applyBorder="1" applyAlignment="1">
      <alignment horizontal="center" vertical="center" wrapText="1"/>
    </xf>
    <xf numFmtId="0" fontId="30" fillId="0" borderId="28" xfId="3" applyFont="1" applyFill="1" applyBorder="1" applyAlignment="1" applyProtection="1">
      <alignment horizontal="center" vertical="center" wrapText="1" shrinkToFit="1"/>
      <protection locked="0"/>
    </xf>
    <xf numFmtId="0" fontId="30" fillId="0" borderId="29" xfId="3" applyFont="1" applyFill="1" applyBorder="1" applyAlignment="1" applyProtection="1">
      <alignment horizontal="center" vertical="center" wrapText="1" shrinkToFit="1"/>
      <protection locked="0"/>
    </xf>
    <xf numFmtId="0" fontId="30" fillId="0" borderId="30" xfId="3" applyFont="1" applyFill="1" applyBorder="1" applyAlignment="1" applyProtection="1">
      <alignment horizontal="center" vertical="center" wrapText="1" shrinkToFit="1"/>
      <protection locked="0"/>
    </xf>
    <xf numFmtId="0" fontId="30" fillId="0" borderId="22" xfId="1" applyFont="1" applyFill="1" applyBorder="1" applyAlignment="1" applyProtection="1">
      <alignment horizontal="center" vertical="center"/>
      <protection locked="0"/>
    </xf>
    <xf numFmtId="0" fontId="30" fillId="0" borderId="23" xfId="1" applyFont="1" applyFill="1" applyBorder="1" applyAlignment="1" applyProtection="1">
      <alignment horizontal="center" vertical="center"/>
      <protection locked="0"/>
    </xf>
    <xf numFmtId="0" fontId="30" fillId="0" borderId="24" xfId="1" applyFont="1" applyFill="1" applyBorder="1" applyAlignment="1" applyProtection="1">
      <alignment horizontal="center" vertical="center"/>
      <protection locked="0"/>
    </xf>
    <xf numFmtId="0" fontId="31" fillId="0" borderId="25" xfId="0" applyFont="1" applyBorder="1" applyAlignment="1">
      <alignment horizontal="center" vertical="center" wrapText="1" shrinkToFit="1"/>
    </xf>
    <xf numFmtId="0" fontId="7" fillId="5" borderId="22" xfId="0" applyFont="1" applyFill="1" applyBorder="1" applyAlignment="1">
      <alignment horizontal="center" vertical="center" wrapText="1" shrinkToFit="1"/>
    </xf>
    <xf numFmtId="0" fontId="7" fillId="5" borderId="12" xfId="0" applyFont="1" applyFill="1" applyBorder="1" applyAlignment="1">
      <alignment horizontal="center" vertical="center" wrapText="1" shrinkToFit="1"/>
    </xf>
    <xf numFmtId="0" fontId="7" fillId="5" borderId="26" xfId="0" applyFont="1" applyFill="1" applyBorder="1" applyAlignment="1">
      <alignment horizontal="center" vertical="center" wrapText="1" shrinkToFit="1"/>
    </xf>
    <xf numFmtId="0" fontId="7" fillId="5" borderId="20" xfId="0" applyFont="1" applyFill="1" applyBorder="1" applyAlignment="1">
      <alignment horizontal="center" vertical="center" wrapText="1" shrinkToFit="1"/>
    </xf>
    <xf numFmtId="0" fontId="7" fillId="5" borderId="27" xfId="0" applyFont="1" applyFill="1" applyBorder="1" applyAlignment="1">
      <alignment horizontal="center" vertical="center" wrapText="1" shrinkToFit="1"/>
    </xf>
    <xf numFmtId="0" fontId="7" fillId="5" borderId="21" xfId="0" applyFont="1" applyFill="1" applyBorder="1" applyAlignment="1">
      <alignment horizontal="center" vertical="center" wrapText="1" shrinkToFit="1"/>
    </xf>
    <xf numFmtId="0" fontId="38" fillId="5" borderId="22" xfId="0" applyFont="1" applyFill="1" applyBorder="1" applyAlignment="1">
      <alignment horizontal="center" vertical="center" wrapText="1" shrinkToFit="1"/>
    </xf>
    <xf numFmtId="0" fontId="38" fillId="5" borderId="12" xfId="0" applyFont="1" applyFill="1" applyBorder="1" applyAlignment="1">
      <alignment horizontal="center" vertical="center" wrapText="1" shrinkToFit="1"/>
    </xf>
    <xf numFmtId="0" fontId="3" fillId="5" borderId="7" xfId="3" applyFont="1" applyFill="1" applyBorder="1" applyAlignment="1">
      <alignment horizontal="center" vertical="center" wrapText="1"/>
    </xf>
    <xf numFmtId="0" fontId="3" fillId="5" borderId="8" xfId="3" applyFont="1" applyFill="1" applyBorder="1" applyAlignment="1">
      <alignment horizontal="center" vertical="center" wrapText="1"/>
    </xf>
    <xf numFmtId="0" fontId="3" fillId="5" borderId="6" xfId="3" applyFont="1" applyFill="1" applyBorder="1" applyAlignment="1">
      <alignment horizontal="center" vertical="center" wrapText="1"/>
    </xf>
    <xf numFmtId="0" fontId="3" fillId="5" borderId="28" xfId="3" applyFont="1" applyFill="1" applyBorder="1" applyAlignment="1" applyProtection="1">
      <alignment horizontal="center" vertical="center" wrapText="1" shrinkToFit="1"/>
      <protection locked="0"/>
    </xf>
    <xf numFmtId="0" fontId="3" fillId="5" borderId="29" xfId="3" applyFont="1" applyFill="1" applyBorder="1" applyAlignment="1" applyProtection="1">
      <alignment horizontal="center" vertical="center" wrapText="1" shrinkToFit="1"/>
      <protection locked="0"/>
    </xf>
    <xf numFmtId="0" fontId="3" fillId="5" borderId="30" xfId="3" applyFont="1" applyFill="1" applyBorder="1" applyAlignment="1" applyProtection="1">
      <alignment horizontal="center" vertical="center" wrapText="1" shrinkToFit="1"/>
      <protection locked="0"/>
    </xf>
    <xf numFmtId="0" fontId="3" fillId="5" borderId="22" xfId="1" applyFont="1" applyFill="1" applyBorder="1" applyAlignment="1" applyProtection="1">
      <alignment horizontal="center" vertical="center"/>
      <protection locked="0"/>
    </xf>
    <xf numFmtId="0" fontId="3" fillId="5" borderId="23" xfId="1" applyFont="1" applyFill="1" applyBorder="1" applyAlignment="1" applyProtection="1">
      <alignment horizontal="center" vertical="center"/>
      <protection locked="0"/>
    </xf>
    <xf numFmtId="0" fontId="3" fillId="5" borderId="24" xfId="1" applyFont="1" applyFill="1" applyBorder="1" applyAlignment="1" applyProtection="1">
      <alignment horizontal="center" vertical="center"/>
      <protection locked="0"/>
    </xf>
    <xf numFmtId="0" fontId="7" fillId="5" borderId="25" xfId="0" applyFont="1" applyFill="1" applyBorder="1" applyAlignment="1">
      <alignment horizontal="center" vertical="center" wrapText="1" shrinkToFit="1"/>
    </xf>
    <xf numFmtId="0" fontId="7" fillId="5" borderId="19" xfId="0" applyFont="1" applyFill="1" applyBorder="1" applyAlignment="1">
      <alignment horizontal="center" vertical="center" wrapText="1" shrinkToFit="1"/>
    </xf>
  </cellXfs>
  <cellStyles count="4">
    <cellStyle name="Normální" xfId="0" builtinId="0"/>
    <cellStyle name="normální 2" xfId="1"/>
    <cellStyle name="normální 3" xfId="2"/>
    <cellStyle name="normální_tabulka do výroční zprávy rozboru hospodaření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rsky\AppData\Local\Microsoft\Windows\INetCache\Content.Outlook\5ONUECMI\tab5a-5d.x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 (v Kč)"/>
      <sheetName val="5"/>
      <sheetName val="5.a (v Kč)"/>
      <sheetName val="5.a"/>
      <sheetName val="5b (v Kč)"/>
      <sheetName val="5b"/>
      <sheetName val="5.c (v Kč)"/>
      <sheetName val="5.c"/>
      <sheetName val="5.d (v Kč)"/>
      <sheetName val="5.d"/>
      <sheetName val="Kontro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">
          <cell r="D6">
            <v>6800538</v>
          </cell>
          <cell r="E6">
            <v>6380134</v>
          </cell>
          <cell r="F6">
            <v>91674607</v>
          </cell>
          <cell r="G6">
            <v>89576345</v>
          </cell>
          <cell r="L6">
            <v>4549317.13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S41"/>
  <sheetViews>
    <sheetView zoomScale="85" zoomScaleNormal="85" workbookViewId="0">
      <selection activeCell="T25" sqref="T25"/>
    </sheetView>
  </sheetViews>
  <sheetFormatPr defaultColWidth="26.28515625" defaultRowHeight="12.75"/>
  <cols>
    <col min="1" max="1" width="4.28515625" style="12" customWidth="1"/>
    <col min="2" max="2" width="11.85546875" style="12" customWidth="1"/>
    <col min="3" max="3" width="12.7109375" style="12" customWidth="1"/>
    <col min="4" max="4" width="12.140625" style="12" customWidth="1"/>
    <col min="5" max="5" width="10.7109375" style="12" customWidth="1"/>
    <col min="6" max="6" width="11.5703125" style="12" customWidth="1"/>
    <col min="7" max="7" width="10.7109375" style="12" customWidth="1"/>
    <col min="8" max="8" width="11.7109375" style="12" customWidth="1"/>
    <col min="9" max="9" width="10.7109375" style="12" customWidth="1"/>
    <col min="10" max="10" width="1.28515625" style="12" customWidth="1"/>
    <col min="11" max="11" width="10.85546875" style="12" customWidth="1"/>
    <col min="12" max="12" width="15" style="12" customWidth="1"/>
    <col min="13" max="13" width="14" style="12" customWidth="1"/>
    <col min="14" max="14" width="10.7109375" style="12" customWidth="1"/>
    <col min="15" max="15" width="8.85546875" style="12" customWidth="1"/>
    <col min="16" max="253" width="9.140625" style="12" customWidth="1"/>
    <col min="254" max="254" width="3.28515625" style="12" customWidth="1"/>
    <col min="255" max="255" width="11.85546875" style="12" customWidth="1"/>
    <col min="256" max="16384" width="26.28515625" style="12"/>
  </cols>
  <sheetData>
    <row r="1" spans="1:19" s="2" customFormat="1" ht="15.75">
      <c r="A1" s="9" t="s">
        <v>27</v>
      </c>
      <c r="C1" s="1"/>
      <c r="D1" s="1"/>
      <c r="E1" s="1"/>
      <c r="F1" s="1"/>
      <c r="G1" s="1"/>
      <c r="H1" s="10"/>
      <c r="I1" s="1"/>
      <c r="J1" s="1"/>
      <c r="K1" s="11"/>
      <c r="L1" s="1"/>
      <c r="M1" s="1"/>
      <c r="N1" s="1"/>
      <c r="P1" s="1"/>
      <c r="Q1" s="1"/>
      <c r="R1" s="1"/>
      <c r="S1" s="1"/>
    </row>
    <row r="2" spans="1:19" ht="13.5" thickBot="1">
      <c r="B2" s="13"/>
      <c r="C2" s="13"/>
      <c r="D2" s="14"/>
      <c r="E2" s="14"/>
      <c r="F2" s="13"/>
      <c r="G2" s="13"/>
      <c r="H2" s="13"/>
      <c r="I2" s="13"/>
      <c r="K2" s="11"/>
      <c r="L2" s="13"/>
      <c r="M2" s="15" t="s">
        <v>1</v>
      </c>
      <c r="N2" s="15"/>
      <c r="O2" s="13"/>
      <c r="P2" s="13"/>
      <c r="Q2" s="13"/>
      <c r="R2" s="13"/>
      <c r="S2" s="13"/>
    </row>
    <row r="3" spans="1:19" ht="27" customHeight="1">
      <c r="A3" s="491" t="s">
        <v>0</v>
      </c>
      <c r="B3" s="494" t="s">
        <v>31</v>
      </c>
      <c r="C3" s="497" t="s">
        <v>20</v>
      </c>
      <c r="D3" s="487"/>
      <c r="E3" s="487" t="s">
        <v>12</v>
      </c>
      <c r="F3" s="487"/>
      <c r="G3" s="487" t="s">
        <v>16</v>
      </c>
      <c r="H3" s="487"/>
      <c r="I3" s="489" t="s">
        <v>15</v>
      </c>
      <c r="J3" s="11"/>
      <c r="K3" s="481" t="s">
        <v>23</v>
      </c>
      <c r="L3" s="483" t="s">
        <v>26</v>
      </c>
      <c r="M3" s="485" t="s">
        <v>13</v>
      </c>
    </row>
    <row r="4" spans="1:19" ht="15" customHeight="1">
      <c r="A4" s="492"/>
      <c r="B4" s="495"/>
      <c r="C4" s="16" t="s">
        <v>21</v>
      </c>
      <c r="D4" s="4" t="s">
        <v>11</v>
      </c>
      <c r="E4" s="16" t="s">
        <v>19</v>
      </c>
      <c r="F4" s="4" t="s">
        <v>11</v>
      </c>
      <c r="G4" s="16" t="s">
        <v>17</v>
      </c>
      <c r="H4" s="4" t="s">
        <v>11</v>
      </c>
      <c r="I4" s="490"/>
      <c r="J4" s="11"/>
      <c r="K4" s="482"/>
      <c r="L4" s="484"/>
      <c r="M4" s="486"/>
    </row>
    <row r="5" spans="1:19" ht="12.75" customHeight="1" thickBot="1">
      <c r="A5" s="493"/>
      <c r="B5" s="496"/>
      <c r="C5" s="5" t="s">
        <v>2</v>
      </c>
      <c r="D5" s="6" t="s">
        <v>3</v>
      </c>
      <c r="E5" s="6" t="s">
        <v>4</v>
      </c>
      <c r="F5" s="6" t="s">
        <v>5</v>
      </c>
      <c r="G5" s="6" t="s">
        <v>9</v>
      </c>
      <c r="H5" s="6" t="s">
        <v>10</v>
      </c>
      <c r="I5" s="8" t="s">
        <v>14</v>
      </c>
      <c r="J5" s="11"/>
      <c r="K5" s="17" t="s">
        <v>6</v>
      </c>
      <c r="L5" s="7" t="s">
        <v>7</v>
      </c>
      <c r="M5" s="8" t="s">
        <v>18</v>
      </c>
    </row>
    <row r="6" spans="1:19" s="11" customFormat="1" ht="15.75" customHeight="1">
      <c r="A6" s="18">
        <v>1</v>
      </c>
      <c r="B6" s="400" t="s">
        <v>241</v>
      </c>
      <c r="C6" s="40">
        <f>UK!D31</f>
        <v>13555.835360000001</v>
      </c>
      <c r="D6" s="41">
        <f>UK!E31</f>
        <v>11557.720020000001</v>
      </c>
      <c r="E6" s="41">
        <f>UK!F31</f>
        <v>143012.13030999998</v>
      </c>
      <c r="F6" s="41">
        <f>UK!G31</f>
        <v>66043.66214</v>
      </c>
      <c r="G6" s="42">
        <f>+C6+E6</f>
        <v>156567.96566999998</v>
      </c>
      <c r="H6" s="42">
        <f>+D6+F6</f>
        <v>77601.382160000008</v>
      </c>
      <c r="I6" s="43">
        <f>+G6-H6</f>
        <v>78966.583509999968</v>
      </c>
      <c r="J6" s="44"/>
      <c r="K6" s="45">
        <f>UK!L31</f>
        <v>7651.1416100000006</v>
      </c>
      <c r="L6" s="46">
        <f>UK!M31</f>
        <v>0</v>
      </c>
      <c r="M6" s="43">
        <f t="shared" ref="M6:M31" si="0">+H6+K6+L6</f>
        <v>85252.523770000014</v>
      </c>
    </row>
    <row r="7" spans="1:19" ht="15.75" customHeight="1">
      <c r="A7" s="19">
        <f t="shared" ref="A7:A20" si="1">+A6+1</f>
        <v>2</v>
      </c>
      <c r="B7" s="467" t="s">
        <v>242</v>
      </c>
      <c r="C7" s="47">
        <f>JU!D8</f>
        <v>0</v>
      </c>
      <c r="D7" s="48">
        <f>JU!E8</f>
        <v>0</v>
      </c>
      <c r="E7" s="48">
        <f>JU!F8</f>
        <v>38471</v>
      </c>
      <c r="F7" s="48">
        <f>JU!G8</f>
        <v>38471</v>
      </c>
      <c r="G7" s="33">
        <f t="shared" ref="G7:H22" si="2">+C7+E7</f>
        <v>38471</v>
      </c>
      <c r="H7" s="33">
        <f t="shared" si="2"/>
        <v>38471</v>
      </c>
      <c r="I7" s="34">
        <f t="shared" ref="I7:I31" si="3">+G7-H7</f>
        <v>0</v>
      </c>
      <c r="J7" s="49"/>
      <c r="K7" s="47">
        <f>JU!L8</f>
        <v>12977</v>
      </c>
      <c r="L7" s="48">
        <f>JU!M8</f>
        <v>0</v>
      </c>
      <c r="M7" s="34">
        <f t="shared" si="0"/>
        <v>51448</v>
      </c>
    </row>
    <row r="8" spans="1:19" ht="15.75" customHeight="1">
      <c r="A8" s="19">
        <f t="shared" si="1"/>
        <v>3</v>
      </c>
      <c r="B8" s="468" t="s">
        <v>243</v>
      </c>
      <c r="C8" s="47">
        <f>UJEP!D7</f>
        <v>0</v>
      </c>
      <c r="D8" s="48">
        <f>UJEP!E7</f>
        <v>0</v>
      </c>
      <c r="E8" s="48">
        <f>UJEP!F7</f>
        <v>6292</v>
      </c>
      <c r="F8" s="48">
        <f>UJEP!G7</f>
        <v>6292</v>
      </c>
      <c r="G8" s="33">
        <f t="shared" si="2"/>
        <v>6292</v>
      </c>
      <c r="H8" s="33">
        <f t="shared" si="2"/>
        <v>6292</v>
      </c>
      <c r="I8" s="34">
        <f t="shared" si="3"/>
        <v>0</v>
      </c>
      <c r="J8" s="49"/>
      <c r="K8" s="47">
        <f>UJEP!L7</f>
        <v>1089</v>
      </c>
      <c r="L8" s="48">
        <f>UJEP!M7</f>
        <v>0</v>
      </c>
      <c r="M8" s="34">
        <f t="shared" si="0"/>
        <v>7381</v>
      </c>
    </row>
    <row r="9" spans="1:19" ht="15.75" customHeight="1">
      <c r="A9" s="19">
        <f t="shared" si="1"/>
        <v>4</v>
      </c>
      <c r="B9" s="468" t="s">
        <v>244</v>
      </c>
      <c r="C9" s="47">
        <f>MU!D8</f>
        <v>0</v>
      </c>
      <c r="D9" s="48">
        <f>MU!E8</f>
        <v>0</v>
      </c>
      <c r="E9" s="48">
        <f>MU!F8</f>
        <v>92681</v>
      </c>
      <c r="F9" s="48">
        <f>MU!G8</f>
        <v>86749</v>
      </c>
      <c r="G9" s="33">
        <f t="shared" si="2"/>
        <v>92681</v>
      </c>
      <c r="H9" s="33">
        <f t="shared" si="2"/>
        <v>86749</v>
      </c>
      <c r="I9" s="34">
        <f t="shared" si="3"/>
        <v>5932</v>
      </c>
      <c r="J9" s="49"/>
      <c r="K9" s="47">
        <f>MU!L8</f>
        <v>544</v>
      </c>
      <c r="L9" s="48">
        <f>MU!M8</f>
        <v>0</v>
      </c>
      <c r="M9" s="34">
        <f t="shared" si="0"/>
        <v>87293</v>
      </c>
    </row>
    <row r="10" spans="1:19" ht="15.75" customHeight="1">
      <c r="A10" s="19">
        <f t="shared" si="1"/>
        <v>5</v>
      </c>
      <c r="B10" s="467" t="s">
        <v>245</v>
      </c>
      <c r="C10" s="47">
        <f>UPOL!D14</f>
        <v>6823</v>
      </c>
      <c r="D10" s="48">
        <f>UPOL!E14</f>
        <v>6823</v>
      </c>
      <c r="E10" s="48">
        <f>UPOL!F14</f>
        <v>243679</v>
      </c>
      <c r="F10" s="48">
        <f>UPOL!G14</f>
        <v>227384</v>
      </c>
      <c r="G10" s="33">
        <f t="shared" si="2"/>
        <v>250502</v>
      </c>
      <c r="H10" s="33">
        <f t="shared" si="2"/>
        <v>234207</v>
      </c>
      <c r="I10" s="34">
        <f t="shared" si="3"/>
        <v>16295</v>
      </c>
      <c r="J10" s="49"/>
      <c r="K10" s="47">
        <f>UPOL!L14</f>
        <v>21235</v>
      </c>
      <c r="L10" s="48">
        <f>UPOL!M14</f>
        <v>0</v>
      </c>
      <c r="M10" s="34">
        <f t="shared" si="0"/>
        <v>255442</v>
      </c>
    </row>
    <row r="11" spans="1:19" ht="15.75" customHeight="1">
      <c r="A11" s="19">
        <f t="shared" si="1"/>
        <v>6</v>
      </c>
      <c r="B11" s="468" t="s">
        <v>246</v>
      </c>
      <c r="C11" s="47">
        <f>VFU!D14</f>
        <v>3181.32</v>
      </c>
      <c r="D11" s="48">
        <f>VFU!E14</f>
        <v>0</v>
      </c>
      <c r="E11" s="48">
        <f>VFU!F14</f>
        <v>176197.77</v>
      </c>
      <c r="F11" s="48">
        <f>VFU!G14</f>
        <v>147921.70000000001</v>
      </c>
      <c r="G11" s="33">
        <f t="shared" si="2"/>
        <v>179379.09</v>
      </c>
      <c r="H11" s="33">
        <f t="shared" si="2"/>
        <v>147921.70000000001</v>
      </c>
      <c r="I11" s="34">
        <f t="shared" si="3"/>
        <v>31457.389999999985</v>
      </c>
      <c r="J11" s="49"/>
      <c r="K11" s="47">
        <f>VFU!L14</f>
        <v>578.17999999999995</v>
      </c>
      <c r="L11" s="48">
        <f>VFU!M14</f>
        <v>0</v>
      </c>
      <c r="M11" s="34">
        <f t="shared" si="0"/>
        <v>148499.88</v>
      </c>
    </row>
    <row r="12" spans="1:19" ht="15.75" customHeight="1">
      <c r="A12" s="19">
        <v>7</v>
      </c>
      <c r="B12" s="468" t="s">
        <v>247</v>
      </c>
      <c r="C12" s="47">
        <f>OU!D9</f>
        <v>4193</v>
      </c>
      <c r="D12" s="48">
        <f>OU!E9</f>
        <v>4193</v>
      </c>
      <c r="E12" s="48">
        <f>OU!F9</f>
        <v>86479</v>
      </c>
      <c r="F12" s="48">
        <f>OU!G9</f>
        <v>86479</v>
      </c>
      <c r="G12" s="33">
        <f t="shared" si="2"/>
        <v>90672</v>
      </c>
      <c r="H12" s="33">
        <f t="shared" si="2"/>
        <v>90672</v>
      </c>
      <c r="I12" s="34">
        <f t="shared" si="3"/>
        <v>0</v>
      </c>
      <c r="J12" s="49"/>
      <c r="K12" s="47">
        <f>OU!L9</f>
        <v>5258</v>
      </c>
      <c r="L12" s="48">
        <f>OU!M9</f>
        <v>0</v>
      </c>
      <c r="M12" s="34">
        <f t="shared" si="0"/>
        <v>95930</v>
      </c>
    </row>
    <row r="13" spans="1:19" ht="15.75" customHeight="1">
      <c r="A13" s="19">
        <v>8</v>
      </c>
      <c r="B13" s="468" t="s">
        <v>248</v>
      </c>
      <c r="C13" s="47">
        <f>UHK!D14</f>
        <v>143</v>
      </c>
      <c r="D13" s="48">
        <f>UHK!E14</f>
        <v>143</v>
      </c>
      <c r="E13" s="48">
        <f>UHK!F14</f>
        <v>5641</v>
      </c>
      <c r="F13" s="48">
        <f>UHK!G14</f>
        <v>5641</v>
      </c>
      <c r="G13" s="33">
        <f t="shared" si="2"/>
        <v>5784</v>
      </c>
      <c r="H13" s="33">
        <f t="shared" si="2"/>
        <v>5784</v>
      </c>
      <c r="I13" s="34">
        <f t="shared" si="3"/>
        <v>0</v>
      </c>
      <c r="J13" s="49"/>
      <c r="K13" s="47">
        <f>UHK!L14</f>
        <v>0</v>
      </c>
      <c r="L13" s="48">
        <f>UHK!M14</f>
        <v>0</v>
      </c>
      <c r="M13" s="34">
        <f t="shared" si="0"/>
        <v>5784</v>
      </c>
    </row>
    <row r="14" spans="1:19" ht="15.75" customHeight="1">
      <c r="A14" s="19">
        <v>9</v>
      </c>
      <c r="B14" s="468" t="s">
        <v>249</v>
      </c>
      <c r="C14" s="47">
        <f>SU!D10</f>
        <v>2668</v>
      </c>
      <c r="D14" s="48">
        <f>SU!E10</f>
        <v>2668</v>
      </c>
      <c r="E14" s="48">
        <f>SU!F10</f>
        <v>34549</v>
      </c>
      <c r="F14" s="48">
        <f>SU!G10</f>
        <v>34549</v>
      </c>
      <c r="G14" s="33">
        <f t="shared" si="2"/>
        <v>37217</v>
      </c>
      <c r="H14" s="33">
        <f t="shared" si="2"/>
        <v>37217</v>
      </c>
      <c r="I14" s="34">
        <f t="shared" si="3"/>
        <v>0</v>
      </c>
      <c r="J14" s="49"/>
      <c r="K14" s="47">
        <f>SU!L10</f>
        <v>8273</v>
      </c>
      <c r="L14" s="48">
        <f>SU!M10</f>
        <v>0</v>
      </c>
      <c r="M14" s="34">
        <f t="shared" si="0"/>
        <v>45490</v>
      </c>
    </row>
    <row r="15" spans="1:19" ht="15.75" customHeight="1">
      <c r="A15" s="19">
        <v>10</v>
      </c>
      <c r="B15" s="468" t="s">
        <v>250</v>
      </c>
      <c r="C15" s="47">
        <f>ČVUT!D20</f>
        <v>3465.6761799999995</v>
      </c>
      <c r="D15" s="48">
        <f>ČVUT!E20</f>
        <v>2946.9019900000003</v>
      </c>
      <c r="E15" s="48">
        <f>ČVUT!F20</f>
        <v>148912.81821999999</v>
      </c>
      <c r="F15" s="48">
        <f>ČVUT!G20</f>
        <v>128761.79667</v>
      </c>
      <c r="G15" s="33">
        <f t="shared" si="2"/>
        <v>152378.4944</v>
      </c>
      <c r="H15" s="33">
        <f t="shared" si="2"/>
        <v>131708.69865999999</v>
      </c>
      <c r="I15" s="34">
        <f t="shared" si="3"/>
        <v>20669.795740000001</v>
      </c>
      <c r="J15" s="49"/>
      <c r="K15" s="47">
        <f>ČVUT!L20</f>
        <v>180274.95549000002</v>
      </c>
      <c r="L15" s="48">
        <f>ČVUT!M20</f>
        <v>0</v>
      </c>
      <c r="M15" s="34">
        <f t="shared" si="0"/>
        <v>311983.65415000002</v>
      </c>
    </row>
    <row r="16" spans="1:19" ht="15.75" customHeight="1">
      <c r="A16" s="19">
        <v>11</v>
      </c>
      <c r="B16" s="468" t="s">
        <v>251</v>
      </c>
      <c r="C16" s="47">
        <f>VŠCHT!D14</f>
        <v>0</v>
      </c>
      <c r="D16" s="48">
        <f>VŠCHT!E14</f>
        <v>0</v>
      </c>
      <c r="E16" s="48">
        <f>VŠCHT!F14</f>
        <v>32729</v>
      </c>
      <c r="F16" s="48">
        <f>VŠCHT!G14</f>
        <v>32729</v>
      </c>
      <c r="G16" s="33">
        <f t="shared" si="2"/>
        <v>32729</v>
      </c>
      <c r="H16" s="33">
        <f t="shared" si="2"/>
        <v>32729</v>
      </c>
      <c r="I16" s="34">
        <f t="shared" si="3"/>
        <v>0</v>
      </c>
      <c r="J16" s="49"/>
      <c r="K16" s="47">
        <f>VŠCHT!L14</f>
        <v>2049</v>
      </c>
      <c r="L16" s="48">
        <f>VŠCHT!M14</f>
        <v>0</v>
      </c>
      <c r="M16" s="34">
        <f t="shared" si="0"/>
        <v>34778</v>
      </c>
    </row>
    <row r="17" spans="1:13" ht="15.75" customHeight="1">
      <c r="A17" s="19">
        <f t="shared" si="1"/>
        <v>12</v>
      </c>
      <c r="B17" s="468" t="s">
        <v>252</v>
      </c>
      <c r="C17" s="47">
        <f>ZČU!D8</f>
        <v>0</v>
      </c>
      <c r="D17" s="48">
        <f>ZČU!E8</f>
        <v>0</v>
      </c>
      <c r="E17" s="48">
        <f>ZČU!F8</f>
        <v>0</v>
      </c>
      <c r="F17" s="48">
        <f>ZČU!G8</f>
        <v>0</v>
      </c>
      <c r="G17" s="33">
        <f t="shared" si="2"/>
        <v>0</v>
      </c>
      <c r="H17" s="33">
        <f t="shared" si="2"/>
        <v>0</v>
      </c>
      <c r="I17" s="34">
        <f t="shared" si="3"/>
        <v>0</v>
      </c>
      <c r="J17" s="49"/>
      <c r="K17" s="47">
        <f>ZČU!L8</f>
        <v>0</v>
      </c>
      <c r="L17" s="48">
        <f>ZČU!M8</f>
        <v>0</v>
      </c>
      <c r="M17" s="34">
        <f t="shared" si="0"/>
        <v>0</v>
      </c>
    </row>
    <row r="18" spans="1:13" ht="15.75" customHeight="1">
      <c r="A18" s="19">
        <f t="shared" si="1"/>
        <v>13</v>
      </c>
      <c r="B18" s="468" t="s">
        <v>253</v>
      </c>
      <c r="C18" s="47">
        <f>TUL!D14</f>
        <v>0</v>
      </c>
      <c r="D18" s="48">
        <f>TUL!E14</f>
        <v>0</v>
      </c>
      <c r="E18" s="48">
        <f>TUL!F14</f>
        <v>26950</v>
      </c>
      <c r="F18" s="48">
        <f>TUL!G14</f>
        <v>26950</v>
      </c>
      <c r="G18" s="33">
        <f t="shared" si="2"/>
        <v>26950</v>
      </c>
      <c r="H18" s="33">
        <f t="shared" si="2"/>
        <v>26950</v>
      </c>
      <c r="I18" s="34">
        <f t="shared" si="3"/>
        <v>0</v>
      </c>
      <c r="J18" s="49"/>
      <c r="K18" s="47">
        <f>TUL!L14</f>
        <v>0</v>
      </c>
      <c r="L18" s="48">
        <f>TUL!M14</f>
        <v>0</v>
      </c>
      <c r="M18" s="34">
        <f t="shared" si="0"/>
        <v>26950</v>
      </c>
    </row>
    <row r="19" spans="1:13" ht="15.75" customHeight="1">
      <c r="A19" s="19">
        <f t="shared" si="1"/>
        <v>14</v>
      </c>
      <c r="B19" s="468" t="s">
        <v>254</v>
      </c>
      <c r="C19" s="47">
        <f>UPa!D7</f>
        <v>0</v>
      </c>
      <c r="D19" s="48">
        <f>UPa!E7</f>
        <v>0</v>
      </c>
      <c r="E19" s="48">
        <f>UPa!F7</f>
        <v>1642</v>
      </c>
      <c r="F19" s="48">
        <f>UPa!G7</f>
        <v>1642</v>
      </c>
      <c r="G19" s="33">
        <f t="shared" si="2"/>
        <v>1642</v>
      </c>
      <c r="H19" s="33">
        <f t="shared" si="2"/>
        <v>1642</v>
      </c>
      <c r="I19" s="34">
        <f t="shared" si="3"/>
        <v>0</v>
      </c>
      <c r="J19" s="49"/>
      <c r="K19" s="47">
        <f>UPa!L7</f>
        <v>724</v>
      </c>
      <c r="L19" s="48">
        <f>UPa!M7</f>
        <v>0</v>
      </c>
      <c r="M19" s="34">
        <f t="shared" si="0"/>
        <v>2366</v>
      </c>
    </row>
    <row r="20" spans="1:13" ht="15.75" customHeight="1">
      <c r="A20" s="19">
        <f t="shared" si="1"/>
        <v>15</v>
      </c>
      <c r="B20" s="468" t="s">
        <v>255</v>
      </c>
      <c r="C20" s="47">
        <f>VUT!D14</f>
        <v>0</v>
      </c>
      <c r="D20" s="48">
        <f>VUT!E14</f>
        <v>0</v>
      </c>
      <c r="E20" s="48">
        <f>VUT!F14</f>
        <v>0</v>
      </c>
      <c r="F20" s="48">
        <f>VUT!G14</f>
        <v>0</v>
      </c>
      <c r="G20" s="33">
        <f t="shared" si="2"/>
        <v>0</v>
      </c>
      <c r="H20" s="33">
        <f t="shared" si="2"/>
        <v>0</v>
      </c>
      <c r="I20" s="34">
        <f t="shared" si="3"/>
        <v>0</v>
      </c>
      <c r="J20" s="49"/>
      <c r="K20" s="47">
        <f>VUT!L14</f>
        <v>0</v>
      </c>
      <c r="L20" s="48">
        <f>VUT!M14</f>
        <v>0</v>
      </c>
      <c r="M20" s="34">
        <f t="shared" si="0"/>
        <v>0</v>
      </c>
    </row>
    <row r="21" spans="1:13" ht="15.75" customHeight="1">
      <c r="A21" s="19">
        <v>16</v>
      </c>
      <c r="B21" s="468" t="s">
        <v>256</v>
      </c>
      <c r="C21" s="47">
        <f>'VŠB-TUO'!D11</f>
        <v>0</v>
      </c>
      <c r="D21" s="48">
        <f>'VŠB-TUO'!E11</f>
        <v>0</v>
      </c>
      <c r="E21" s="48">
        <f>'VŠB-TUO'!F11</f>
        <v>94426.5</v>
      </c>
      <c r="F21" s="48">
        <f>'VŠB-TUO'!G11</f>
        <v>94427</v>
      </c>
      <c r="G21" s="33">
        <f t="shared" si="2"/>
        <v>94426.5</v>
      </c>
      <c r="H21" s="33">
        <f t="shared" si="2"/>
        <v>94427</v>
      </c>
      <c r="I21" s="34">
        <f t="shared" si="3"/>
        <v>-0.5</v>
      </c>
      <c r="J21" s="49"/>
      <c r="K21" s="47">
        <f>'VŠB-TUO'!L11</f>
        <v>4222</v>
      </c>
      <c r="L21" s="48">
        <f>'VŠB-TUO'!M11</f>
        <v>0</v>
      </c>
      <c r="M21" s="34">
        <f t="shared" si="0"/>
        <v>98649</v>
      </c>
    </row>
    <row r="22" spans="1:13" ht="15.75" customHeight="1">
      <c r="A22" s="19">
        <v>17</v>
      </c>
      <c r="B22" s="468" t="s">
        <v>257</v>
      </c>
      <c r="C22" s="47">
        <f>UTB!D14</f>
        <v>10000</v>
      </c>
      <c r="D22" s="48">
        <f>UTB!E14</f>
        <v>10000</v>
      </c>
      <c r="E22" s="48">
        <f>UTB!F14</f>
        <v>239049</v>
      </c>
      <c r="F22" s="48">
        <f>UTB!G14</f>
        <v>238822</v>
      </c>
      <c r="G22" s="33">
        <f t="shared" si="2"/>
        <v>249049</v>
      </c>
      <c r="H22" s="33">
        <f t="shared" si="2"/>
        <v>248822</v>
      </c>
      <c r="I22" s="34">
        <f t="shared" si="3"/>
        <v>227</v>
      </c>
      <c r="J22" s="49"/>
      <c r="K22" s="47">
        <f>UTB!L14</f>
        <v>50662</v>
      </c>
      <c r="L22" s="48">
        <f>UTB!M14</f>
        <v>25159</v>
      </c>
      <c r="M22" s="34">
        <f t="shared" si="0"/>
        <v>324643</v>
      </c>
    </row>
    <row r="23" spans="1:13" ht="15.75" customHeight="1">
      <c r="A23" s="19">
        <v>18</v>
      </c>
      <c r="B23" s="468" t="s">
        <v>258</v>
      </c>
      <c r="C23" s="47">
        <f>VŠE!D12</f>
        <v>6019.8838300000007</v>
      </c>
      <c r="D23" s="48">
        <f>VŠE!E12</f>
        <v>6019.8838300000007</v>
      </c>
      <c r="E23" s="48">
        <f>VŠE!F12</f>
        <v>52236.598270000002</v>
      </c>
      <c r="F23" s="48">
        <f>VŠE!G12</f>
        <v>52236.598270000002</v>
      </c>
      <c r="G23" s="33">
        <f t="shared" ref="G23:G31" si="4">+C23+E23</f>
        <v>58256.482100000001</v>
      </c>
      <c r="H23" s="33">
        <f t="shared" ref="H23:H31" si="5">+D23+F23</f>
        <v>58256.482100000001</v>
      </c>
      <c r="I23" s="34">
        <f t="shared" si="3"/>
        <v>0</v>
      </c>
      <c r="J23" s="49"/>
      <c r="K23" s="47">
        <f>VŠE!L12</f>
        <v>2234</v>
      </c>
      <c r="L23" s="48">
        <f>VŠE!M12</f>
        <v>0</v>
      </c>
      <c r="M23" s="34">
        <f t="shared" si="0"/>
        <v>60490.482100000001</v>
      </c>
    </row>
    <row r="24" spans="1:13" ht="15.75" customHeight="1">
      <c r="A24" s="19">
        <v>19</v>
      </c>
      <c r="B24" s="468" t="s">
        <v>259</v>
      </c>
      <c r="C24" s="47">
        <f>ČZU!D14</f>
        <v>6801</v>
      </c>
      <c r="D24" s="48">
        <f>ČZU!E14</f>
        <v>6380</v>
      </c>
      <c r="E24" s="48">
        <f>ČZU!F14</f>
        <v>91675</v>
      </c>
      <c r="F24" s="48">
        <f>ČZU!G14</f>
        <v>89576</v>
      </c>
      <c r="G24" s="33">
        <f t="shared" si="4"/>
        <v>98476</v>
      </c>
      <c r="H24" s="33">
        <f t="shared" si="5"/>
        <v>95956</v>
      </c>
      <c r="I24" s="34">
        <f t="shared" si="3"/>
        <v>2520</v>
      </c>
      <c r="J24" s="49"/>
      <c r="K24" s="47">
        <f>ČZU!L14</f>
        <v>4549</v>
      </c>
      <c r="L24" s="48">
        <f>ČZU!M14</f>
        <v>0</v>
      </c>
      <c r="M24" s="34">
        <f t="shared" si="0"/>
        <v>100505</v>
      </c>
    </row>
    <row r="25" spans="1:13" ht="15.75" customHeight="1">
      <c r="A25" s="19">
        <v>20</v>
      </c>
      <c r="B25" s="468" t="s">
        <v>260</v>
      </c>
      <c r="C25" s="47">
        <f>MENDELU!D14</f>
        <v>982</v>
      </c>
      <c r="D25" s="48">
        <f>MENDELU!E14</f>
        <v>982</v>
      </c>
      <c r="E25" s="48">
        <f>MENDELU!F14</f>
        <v>19169</v>
      </c>
      <c r="F25" s="48">
        <f>MENDELU!G14</f>
        <v>19169</v>
      </c>
      <c r="G25" s="33">
        <f t="shared" si="4"/>
        <v>20151</v>
      </c>
      <c r="H25" s="33">
        <f t="shared" si="5"/>
        <v>20151</v>
      </c>
      <c r="I25" s="34">
        <f t="shared" si="3"/>
        <v>0</v>
      </c>
      <c r="J25" s="49"/>
      <c r="K25" s="47">
        <f>MENDELU!L14</f>
        <v>4906</v>
      </c>
      <c r="L25" s="48">
        <f>MENDELU!M14</f>
        <v>0</v>
      </c>
      <c r="M25" s="34">
        <f t="shared" si="0"/>
        <v>25057</v>
      </c>
    </row>
    <row r="26" spans="1:13" ht="15.75" customHeight="1">
      <c r="A26" s="19">
        <v>21</v>
      </c>
      <c r="B26" s="468" t="s">
        <v>261</v>
      </c>
      <c r="C26" s="47">
        <f>AMU!D13</f>
        <v>0</v>
      </c>
      <c r="D26" s="48">
        <f>AMU!E13</f>
        <v>0</v>
      </c>
      <c r="E26" s="48">
        <f>AMU!F13</f>
        <v>47502</v>
      </c>
      <c r="F26" s="48">
        <f>AMU!G13</f>
        <v>47487</v>
      </c>
      <c r="G26" s="33">
        <f t="shared" si="4"/>
        <v>47502</v>
      </c>
      <c r="H26" s="33">
        <f t="shared" si="5"/>
        <v>47487</v>
      </c>
      <c r="I26" s="34">
        <f t="shared" si="3"/>
        <v>15</v>
      </c>
      <c r="J26" s="49"/>
      <c r="K26" s="47">
        <f>AMU!L13</f>
        <v>0</v>
      </c>
      <c r="L26" s="48">
        <f>AMU!M13</f>
        <v>82391</v>
      </c>
      <c r="M26" s="34">
        <f t="shared" si="0"/>
        <v>129878</v>
      </c>
    </row>
    <row r="27" spans="1:13" ht="15.75" customHeight="1">
      <c r="A27" s="19">
        <v>22</v>
      </c>
      <c r="B27" s="468" t="s">
        <v>262</v>
      </c>
      <c r="C27" s="47">
        <f>AVU!D14</f>
        <v>452</v>
      </c>
      <c r="D27" s="48">
        <f>AVU!E14</f>
        <v>452</v>
      </c>
      <c r="E27" s="48">
        <f>AVU!F14</f>
        <v>1457</v>
      </c>
      <c r="F27" s="48">
        <f>AVU!G14</f>
        <v>1457</v>
      </c>
      <c r="G27" s="33">
        <f t="shared" si="4"/>
        <v>1909</v>
      </c>
      <c r="H27" s="33">
        <f t="shared" si="5"/>
        <v>1909</v>
      </c>
      <c r="I27" s="34">
        <f t="shared" si="3"/>
        <v>0</v>
      </c>
      <c r="J27" s="49"/>
      <c r="K27" s="47">
        <f>AVU!L14</f>
        <v>164</v>
      </c>
      <c r="L27" s="48">
        <f>AVU!M14</f>
        <v>0</v>
      </c>
      <c r="M27" s="34">
        <f t="shared" si="0"/>
        <v>2073</v>
      </c>
    </row>
    <row r="28" spans="1:13" ht="15.75" customHeight="1">
      <c r="A28" s="19">
        <v>23</v>
      </c>
      <c r="B28" s="468" t="s">
        <v>263</v>
      </c>
      <c r="C28" s="47">
        <f>VŠUP!D9</f>
        <v>0</v>
      </c>
      <c r="D28" s="48">
        <f>VŠUP!E9</f>
        <v>0</v>
      </c>
      <c r="E28" s="48">
        <f>VŠUP!F9</f>
        <v>0</v>
      </c>
      <c r="F28" s="48">
        <f>VŠUP!G9</f>
        <v>0</v>
      </c>
      <c r="G28" s="33">
        <f t="shared" si="4"/>
        <v>0</v>
      </c>
      <c r="H28" s="33">
        <f t="shared" si="5"/>
        <v>0</v>
      </c>
      <c r="I28" s="34">
        <f t="shared" si="3"/>
        <v>0</v>
      </c>
      <c r="J28" s="49"/>
      <c r="K28" s="47">
        <f>VŠUP!L9</f>
        <v>0</v>
      </c>
      <c r="L28" s="48">
        <f>VŠUP!M9</f>
        <v>0</v>
      </c>
      <c r="M28" s="34">
        <f t="shared" si="0"/>
        <v>0</v>
      </c>
    </row>
    <row r="29" spans="1:13" ht="15.75" customHeight="1">
      <c r="A29" s="19">
        <v>24</v>
      </c>
      <c r="B29" s="468" t="s">
        <v>264</v>
      </c>
      <c r="C29" s="47">
        <f>JAMU!D14</f>
        <v>292.08</v>
      </c>
      <c r="D29" s="48">
        <f>JAMU!E14</f>
        <v>292.08</v>
      </c>
      <c r="E29" s="48">
        <f>JAMU!F14</f>
        <v>2610.44</v>
      </c>
      <c r="F29" s="48">
        <f>JAMU!G14</f>
        <v>2610.44</v>
      </c>
      <c r="G29" s="33">
        <f t="shared" si="4"/>
        <v>2902.52</v>
      </c>
      <c r="H29" s="33">
        <f t="shared" si="5"/>
        <v>2902.52</v>
      </c>
      <c r="I29" s="34">
        <f t="shared" si="3"/>
        <v>0</v>
      </c>
      <c r="J29" s="49"/>
      <c r="K29" s="47">
        <f>JAMU!L14</f>
        <v>500</v>
      </c>
      <c r="L29" s="48">
        <f>JAMU!M14</f>
        <v>0</v>
      </c>
      <c r="M29" s="34">
        <f t="shared" si="0"/>
        <v>3402.52</v>
      </c>
    </row>
    <row r="30" spans="1:13" ht="15.75" customHeight="1">
      <c r="A30" s="19">
        <v>25</v>
      </c>
      <c r="B30" s="468" t="s">
        <v>265</v>
      </c>
      <c r="C30" s="47">
        <f>VŠPJ!D8</f>
        <v>0</v>
      </c>
      <c r="D30" s="48">
        <f>VŠPJ!E8</f>
        <v>0</v>
      </c>
      <c r="E30" s="48">
        <f>VŠPJ!F8</f>
        <v>0</v>
      </c>
      <c r="F30" s="48">
        <f>VŠPJ!G8</f>
        <v>0</v>
      </c>
      <c r="G30" s="33">
        <f t="shared" si="4"/>
        <v>0</v>
      </c>
      <c r="H30" s="33">
        <f t="shared" si="5"/>
        <v>0</v>
      </c>
      <c r="I30" s="34">
        <f t="shared" si="3"/>
        <v>0</v>
      </c>
      <c r="J30" s="49"/>
      <c r="K30" s="47">
        <f>VŠPJ!L8</f>
        <v>3368</v>
      </c>
      <c r="L30" s="48">
        <f>VŠPJ!M8</f>
        <v>0</v>
      </c>
      <c r="M30" s="34">
        <f t="shared" si="0"/>
        <v>3368</v>
      </c>
    </row>
    <row r="31" spans="1:13" ht="15.75" customHeight="1" thickBot="1">
      <c r="A31" s="19">
        <v>26</v>
      </c>
      <c r="B31" s="468" t="s">
        <v>266</v>
      </c>
      <c r="C31" s="47">
        <f>VŠTE!D14</f>
        <v>0</v>
      </c>
      <c r="D31" s="48">
        <f>VŠTE!E14</f>
        <v>0</v>
      </c>
      <c r="E31" s="48">
        <f>VŠTE!F14</f>
        <v>0</v>
      </c>
      <c r="F31" s="48">
        <f>VŠTE!G14</f>
        <v>0</v>
      </c>
      <c r="G31" s="33">
        <f t="shared" si="4"/>
        <v>0</v>
      </c>
      <c r="H31" s="33">
        <f t="shared" si="5"/>
        <v>0</v>
      </c>
      <c r="I31" s="34">
        <f t="shared" si="3"/>
        <v>0</v>
      </c>
      <c r="J31" s="49"/>
      <c r="K31" s="47">
        <f>VŠTE!L14</f>
        <v>0</v>
      </c>
      <c r="L31" s="48">
        <f>VŠTE!M14</f>
        <v>0</v>
      </c>
      <c r="M31" s="34">
        <f t="shared" si="0"/>
        <v>0</v>
      </c>
    </row>
    <row r="32" spans="1:13" s="21" customFormat="1" ht="16.5" customHeight="1" thickBot="1">
      <c r="A32" s="20">
        <f>A31+1</f>
        <v>27</v>
      </c>
      <c r="B32" s="469" t="s">
        <v>267</v>
      </c>
      <c r="C32" s="37">
        <f t="shared" ref="C32:I32" si="6">SUM(C6:C31)</f>
        <v>58576.79537</v>
      </c>
      <c r="D32" s="38">
        <f t="shared" si="6"/>
        <v>52457.58584</v>
      </c>
      <c r="E32" s="38">
        <f t="shared" si="6"/>
        <v>1585361.2567999999</v>
      </c>
      <c r="F32" s="38">
        <f t="shared" si="6"/>
        <v>1435398.1970799998</v>
      </c>
      <c r="G32" s="38">
        <f t="shared" si="6"/>
        <v>1643938.0521699998</v>
      </c>
      <c r="H32" s="38">
        <f t="shared" si="6"/>
        <v>1487855.7829199999</v>
      </c>
      <c r="I32" s="39">
        <f t="shared" si="6"/>
        <v>156082.26924999995</v>
      </c>
      <c r="J32" s="54"/>
      <c r="K32" s="37">
        <f>SUM(K6:K31)</f>
        <v>311258.27710000001</v>
      </c>
      <c r="L32" s="38">
        <f>SUM(L6:L31)</f>
        <v>107550</v>
      </c>
      <c r="M32" s="39">
        <f>SUM(M6:M31)</f>
        <v>1906664.06002</v>
      </c>
    </row>
    <row r="33" spans="1:14" s="26" customFormat="1" ht="15">
      <c r="A33" s="22"/>
      <c r="B33" s="23"/>
      <c r="C33" s="23"/>
      <c r="D33" s="24"/>
      <c r="E33" s="24"/>
      <c r="F33" s="24"/>
      <c r="G33" s="24"/>
      <c r="H33" s="24"/>
      <c r="I33" s="24"/>
      <c r="J33" s="24"/>
      <c r="K33" s="25"/>
      <c r="L33" s="24"/>
      <c r="M33" s="24"/>
      <c r="N33" s="24"/>
    </row>
    <row r="34" spans="1:14" ht="18" customHeight="1">
      <c r="A34" s="3" t="s">
        <v>8</v>
      </c>
    </row>
    <row r="35" spans="1:14" ht="30" customHeight="1">
      <c r="A35" s="488" t="s">
        <v>30</v>
      </c>
      <c r="B35" s="488"/>
      <c r="C35" s="488"/>
      <c r="D35" s="488"/>
      <c r="E35" s="488"/>
      <c r="F35" s="488"/>
      <c r="G35" s="488"/>
      <c r="H35" s="488"/>
      <c r="I35" s="488"/>
      <c r="J35" s="488"/>
      <c r="K35" s="488"/>
      <c r="L35" s="488"/>
      <c r="M35" s="488"/>
      <c r="N35" s="488"/>
    </row>
    <row r="36" spans="1:14" ht="14.25" customHeight="1">
      <c r="A36" s="488" t="s">
        <v>28</v>
      </c>
      <c r="B36" s="488"/>
      <c r="C36" s="488"/>
      <c r="D36" s="488"/>
      <c r="E36" s="488"/>
      <c r="F36" s="488"/>
      <c r="G36" s="488"/>
      <c r="H36" s="488"/>
      <c r="I36" s="488"/>
      <c r="J36" s="488"/>
      <c r="K36" s="488"/>
      <c r="L36" s="488"/>
      <c r="M36" s="488"/>
      <c r="N36" s="488"/>
    </row>
    <row r="37" spans="1:14" ht="28.5" customHeight="1">
      <c r="A37" s="488" t="s">
        <v>22</v>
      </c>
      <c r="B37" s="488"/>
      <c r="C37" s="488"/>
      <c r="D37" s="488"/>
      <c r="E37" s="488"/>
      <c r="F37" s="488"/>
      <c r="G37" s="488"/>
      <c r="H37" s="488"/>
      <c r="I37" s="488"/>
      <c r="J37" s="488"/>
      <c r="K37" s="488"/>
      <c r="L37" s="488"/>
      <c r="M37" s="488"/>
      <c r="N37" s="488"/>
    </row>
    <row r="38" spans="1:14">
      <c r="A38" s="488" t="s">
        <v>24</v>
      </c>
      <c r="B38" s="488"/>
      <c r="C38" s="488"/>
      <c r="D38" s="488"/>
      <c r="E38" s="488"/>
      <c r="F38" s="488"/>
      <c r="G38" s="488"/>
      <c r="H38" s="488"/>
      <c r="I38" s="488"/>
      <c r="J38" s="488"/>
      <c r="K38" s="488"/>
      <c r="L38" s="488"/>
      <c r="M38" s="488"/>
      <c r="N38" s="488"/>
    </row>
    <row r="39" spans="1:14">
      <c r="A39" s="488" t="s">
        <v>25</v>
      </c>
      <c r="B39" s="488"/>
      <c r="C39" s="488"/>
      <c r="D39" s="488"/>
      <c r="E39" s="488"/>
      <c r="F39" s="488"/>
      <c r="G39" s="488"/>
      <c r="H39" s="488"/>
      <c r="I39" s="488"/>
      <c r="J39" s="488"/>
      <c r="K39" s="488"/>
      <c r="L39" s="488"/>
      <c r="M39" s="488"/>
      <c r="N39" s="488"/>
    </row>
    <row r="41" spans="1:14">
      <c r="A41" s="12" t="s">
        <v>29</v>
      </c>
    </row>
  </sheetData>
  <sheetProtection insertRows="0" deleteRows="0"/>
  <customSheetViews>
    <customSheetView guid="{2AF6EA2A-E5C5-45EB-B6C4-875AD1E4E056}" fitToPage="1">
      <pageMargins left="0.19685039370078741" right="0.19685039370078741" top="0.98425196850393704" bottom="0.98425196850393704" header="0.51181102362204722" footer="0.51181102362204722"/>
      <printOptions horizontalCentered="1"/>
      <pageSetup paperSize="9" scale="89" orientation="landscape" cellComments="asDisplayed" r:id="rId1"/>
      <headerFooter alignWithMargins="0"/>
    </customSheetView>
  </customSheetViews>
  <mergeCells count="14">
    <mergeCell ref="A3:A5"/>
    <mergeCell ref="B3:B5"/>
    <mergeCell ref="C3:D3"/>
    <mergeCell ref="E3:F3"/>
    <mergeCell ref="K3:K4"/>
    <mergeCell ref="L3:L4"/>
    <mergeCell ref="M3:M4"/>
    <mergeCell ref="G3:H3"/>
    <mergeCell ref="A35:N35"/>
    <mergeCell ref="A39:N39"/>
    <mergeCell ref="A36:N36"/>
    <mergeCell ref="A37:N37"/>
    <mergeCell ref="A38:N38"/>
    <mergeCell ref="I3:I4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9" orientation="landscape" cellComments="asDisplayed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zoomScale="85" zoomScaleNormal="85" workbookViewId="0">
      <selection sqref="A1:M1"/>
    </sheetView>
  </sheetViews>
  <sheetFormatPr defaultRowHeight="15"/>
  <cols>
    <col min="1" max="1" width="5.7109375" customWidth="1"/>
    <col min="2" max="2" width="14.7109375" customWidth="1"/>
    <col min="3" max="3" width="42" customWidth="1"/>
    <col min="4" max="10" width="13.7109375" customWidth="1"/>
    <col min="11" max="11" width="1.7109375" customWidth="1"/>
    <col min="12" max="14" width="13.7109375" customWidth="1"/>
  </cols>
  <sheetData>
    <row r="1" spans="1:14">
      <c r="A1" s="553" t="s">
        <v>115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235" t="s">
        <v>32</v>
      </c>
    </row>
    <row r="2" spans="1:14">
      <c r="A2" s="554" t="s">
        <v>116</v>
      </c>
      <c r="B2" s="555" t="s">
        <v>55</v>
      </c>
      <c r="C2" s="556" t="s">
        <v>34</v>
      </c>
      <c r="D2" s="557" t="s">
        <v>117</v>
      </c>
      <c r="E2" s="557"/>
      <c r="F2" s="557" t="s">
        <v>118</v>
      </c>
      <c r="G2" s="557"/>
      <c r="H2" s="557" t="s">
        <v>119</v>
      </c>
      <c r="I2" s="557"/>
      <c r="J2" s="557" t="s">
        <v>120</v>
      </c>
      <c r="K2" s="237"/>
      <c r="L2" s="557" t="s">
        <v>121</v>
      </c>
      <c r="M2" s="557" t="s">
        <v>109</v>
      </c>
      <c r="N2" s="552" t="s">
        <v>13</v>
      </c>
    </row>
    <row r="3" spans="1:14">
      <c r="A3" s="554"/>
      <c r="B3" s="555"/>
      <c r="C3" s="556"/>
      <c r="D3" s="239" t="s">
        <v>122</v>
      </c>
      <c r="E3" s="239" t="s">
        <v>11</v>
      </c>
      <c r="F3" s="239" t="s">
        <v>122</v>
      </c>
      <c r="G3" s="239" t="s">
        <v>11</v>
      </c>
      <c r="H3" s="239" t="s">
        <v>17</v>
      </c>
      <c r="I3" s="239" t="s">
        <v>11</v>
      </c>
      <c r="J3" s="557"/>
      <c r="K3" s="237"/>
      <c r="L3" s="557"/>
      <c r="M3" s="557"/>
      <c r="N3" s="552"/>
    </row>
    <row r="4" spans="1:14">
      <c r="A4" s="554"/>
      <c r="B4" s="555"/>
      <c r="C4" s="556"/>
      <c r="D4" s="236" t="s">
        <v>2</v>
      </c>
      <c r="E4" s="236" t="s">
        <v>3</v>
      </c>
      <c r="F4" s="236" t="s">
        <v>4</v>
      </c>
      <c r="G4" s="236" t="s">
        <v>5</v>
      </c>
      <c r="H4" s="236" t="s">
        <v>9</v>
      </c>
      <c r="I4" s="236" t="s">
        <v>10</v>
      </c>
      <c r="J4" s="238" t="s">
        <v>14</v>
      </c>
      <c r="K4" s="237"/>
      <c r="L4" s="238" t="s">
        <v>6</v>
      </c>
      <c r="M4" s="238">
        <v>0</v>
      </c>
      <c r="N4" s="238" t="s">
        <v>18</v>
      </c>
    </row>
    <row r="5" spans="1:14" ht="25.5">
      <c r="A5" s="240">
        <v>1</v>
      </c>
      <c r="B5" s="241" t="s">
        <v>123</v>
      </c>
      <c r="C5" s="242" t="s">
        <v>124</v>
      </c>
      <c r="D5" s="243">
        <v>0</v>
      </c>
      <c r="E5" s="243">
        <v>0</v>
      </c>
      <c r="F5" s="243">
        <v>0</v>
      </c>
      <c r="G5" s="243">
        <v>0</v>
      </c>
      <c r="H5" s="244">
        <f t="shared" ref="H5:I9" si="0">+D5+F5</f>
        <v>0</v>
      </c>
      <c r="I5" s="244">
        <f>+E5+G5</f>
        <v>0</v>
      </c>
      <c r="J5" s="244">
        <f>+H5-I5</f>
        <v>0</v>
      </c>
      <c r="K5" s="237"/>
      <c r="L5" s="245">
        <v>0</v>
      </c>
      <c r="M5" s="246">
        <v>0</v>
      </c>
      <c r="N5" s="244">
        <f>+I5+L5+M5</f>
        <v>0</v>
      </c>
    </row>
    <row r="6" spans="1:14" ht="25.5">
      <c r="A6" s="247">
        <v>2</v>
      </c>
      <c r="B6" s="241" t="s">
        <v>125</v>
      </c>
      <c r="C6" s="242" t="s">
        <v>126</v>
      </c>
      <c r="D6" s="248">
        <v>2668</v>
      </c>
      <c r="E6" s="248">
        <v>2668</v>
      </c>
      <c r="F6" s="248">
        <v>34549</v>
      </c>
      <c r="G6" s="248">
        <v>34549</v>
      </c>
      <c r="H6" s="249">
        <f t="shared" si="0"/>
        <v>37217</v>
      </c>
      <c r="I6" s="249">
        <f t="shared" si="0"/>
        <v>37217</v>
      </c>
      <c r="J6" s="249">
        <f>+H6-I6</f>
        <v>0</v>
      </c>
      <c r="K6" s="250"/>
      <c r="L6" s="248">
        <v>8033</v>
      </c>
      <c r="M6" s="251">
        <v>0</v>
      </c>
      <c r="N6" s="249">
        <f>+I6+L6+M6</f>
        <v>45250</v>
      </c>
    </row>
    <row r="7" spans="1:14" ht="25.5">
      <c r="A7" s="247">
        <v>3</v>
      </c>
      <c r="B7" s="241" t="s">
        <v>127</v>
      </c>
      <c r="C7" s="242" t="s">
        <v>128</v>
      </c>
      <c r="D7" s="251">
        <v>0</v>
      </c>
      <c r="E7" s="251">
        <v>0</v>
      </c>
      <c r="F7" s="243">
        <v>0</v>
      </c>
      <c r="G7" s="248">
        <v>0</v>
      </c>
      <c r="H7" s="249">
        <f t="shared" si="0"/>
        <v>0</v>
      </c>
      <c r="I7" s="249">
        <f t="shared" si="0"/>
        <v>0</v>
      </c>
      <c r="J7" s="249">
        <f>+H7-I7</f>
        <v>0</v>
      </c>
      <c r="K7" s="250"/>
      <c r="L7" s="248">
        <v>0</v>
      </c>
      <c r="M7" s="251">
        <v>0</v>
      </c>
      <c r="N7" s="249">
        <f>+I7+L7+M7</f>
        <v>0</v>
      </c>
    </row>
    <row r="8" spans="1:14" ht="38.25">
      <c r="A8" s="240">
        <v>4</v>
      </c>
      <c r="B8" s="241" t="s">
        <v>129</v>
      </c>
      <c r="C8" s="242" t="s">
        <v>130</v>
      </c>
      <c r="D8" s="252">
        <v>0</v>
      </c>
      <c r="E8" s="252">
        <v>0</v>
      </c>
      <c r="F8" s="243">
        <v>0</v>
      </c>
      <c r="G8" s="243">
        <v>0</v>
      </c>
      <c r="H8" s="244">
        <f t="shared" si="0"/>
        <v>0</v>
      </c>
      <c r="I8" s="244">
        <f t="shared" si="0"/>
        <v>0</v>
      </c>
      <c r="J8" s="244">
        <f>+H8-I8</f>
        <v>0</v>
      </c>
      <c r="K8" s="237"/>
      <c r="L8" s="245">
        <v>0</v>
      </c>
      <c r="M8" s="246">
        <v>0</v>
      </c>
      <c r="N8" s="244">
        <f>+I8+L8+M8</f>
        <v>0</v>
      </c>
    </row>
    <row r="9" spans="1:14">
      <c r="A9" s="240">
        <v>5</v>
      </c>
      <c r="B9" s="241" t="s">
        <v>131</v>
      </c>
      <c r="C9" s="242" t="s">
        <v>132</v>
      </c>
      <c r="D9" s="252">
        <v>0</v>
      </c>
      <c r="E9" s="252">
        <v>0</v>
      </c>
      <c r="F9" s="243">
        <v>0</v>
      </c>
      <c r="G9" s="243">
        <v>0</v>
      </c>
      <c r="H9" s="244">
        <f t="shared" si="0"/>
        <v>0</v>
      </c>
      <c r="I9" s="244">
        <f t="shared" si="0"/>
        <v>0</v>
      </c>
      <c r="J9" s="244">
        <f>+H9-I9</f>
        <v>0</v>
      </c>
      <c r="K9" s="237"/>
      <c r="L9" s="245">
        <v>240</v>
      </c>
      <c r="M9" s="246">
        <v>0</v>
      </c>
      <c r="N9" s="244">
        <f>+I9+L9+M9</f>
        <v>240</v>
      </c>
    </row>
    <row r="10" spans="1:14">
      <c r="A10" s="253">
        <v>6</v>
      </c>
      <c r="B10" s="254" t="s">
        <v>133</v>
      </c>
      <c r="C10" s="255"/>
      <c r="D10" s="256">
        <f t="shared" ref="D10:J10" si="1">SUM(D5:D9)</f>
        <v>2668</v>
      </c>
      <c r="E10" s="256">
        <f t="shared" si="1"/>
        <v>2668</v>
      </c>
      <c r="F10" s="256">
        <f t="shared" si="1"/>
        <v>34549</v>
      </c>
      <c r="G10" s="256">
        <f t="shared" si="1"/>
        <v>34549</v>
      </c>
      <c r="H10" s="256">
        <f t="shared" si="1"/>
        <v>37217</v>
      </c>
      <c r="I10" s="256">
        <f t="shared" si="1"/>
        <v>37217</v>
      </c>
      <c r="J10" s="256">
        <f t="shared" si="1"/>
        <v>0</v>
      </c>
      <c r="K10" s="257"/>
      <c r="L10" s="256">
        <f>SUM(L5:L9)</f>
        <v>8273</v>
      </c>
      <c r="M10" s="256">
        <f>SUM(M5:M9)</f>
        <v>0</v>
      </c>
      <c r="N10" s="256">
        <f>SUM(N5:N9)</f>
        <v>45490</v>
      </c>
    </row>
  </sheetData>
  <mergeCells count="11">
    <mergeCell ref="M2:M3"/>
    <mergeCell ref="N2:N3"/>
    <mergeCell ref="A1:M1"/>
    <mergeCell ref="A2:A4"/>
    <mergeCell ref="B2:B4"/>
    <mergeCell ref="C2:C4"/>
    <mergeCell ref="D2:E2"/>
    <mergeCell ref="F2:G2"/>
    <mergeCell ref="H2:I2"/>
    <mergeCell ref="J2:J3"/>
    <mergeCell ref="L2:L3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85" workbookViewId="0"/>
  </sheetViews>
  <sheetFormatPr defaultRowHeight="15"/>
  <cols>
    <col min="1" max="1" width="4.28515625" customWidth="1"/>
    <col min="2" max="2" width="15.42578125" bestFit="1" customWidth="1"/>
    <col min="3" max="3" width="52" bestFit="1" customWidth="1"/>
    <col min="4" max="4" width="13.85546875" customWidth="1"/>
    <col min="5" max="5" width="13.42578125" bestFit="1" customWidth="1"/>
    <col min="6" max="6" width="13.5703125" bestFit="1" customWidth="1"/>
    <col min="7" max="7" width="14.140625" bestFit="1" customWidth="1"/>
    <col min="8" max="9" width="13.5703125" bestFit="1" customWidth="1"/>
    <col min="10" max="10" width="18.7109375" bestFit="1" customWidth="1"/>
    <col min="11" max="11" width="2.28515625" customWidth="1"/>
    <col min="12" max="12" width="13.140625" customWidth="1"/>
    <col min="13" max="13" width="14" customWidth="1"/>
    <col min="14" max="14" width="13.42578125" bestFit="1" customWidth="1"/>
  </cols>
  <sheetData>
    <row r="1" spans="1:14" ht="15.75">
      <c r="A1" s="9" t="s">
        <v>27</v>
      </c>
      <c r="B1" s="2"/>
      <c r="C1" s="1"/>
      <c r="D1" s="1"/>
      <c r="E1" s="1"/>
      <c r="F1" s="1"/>
      <c r="G1" s="1"/>
      <c r="H1" s="10"/>
      <c r="I1" s="1"/>
      <c r="J1" s="1"/>
      <c r="K1" s="11"/>
      <c r="L1" s="1"/>
      <c r="M1" s="1"/>
      <c r="N1" s="1"/>
    </row>
    <row r="2" spans="1:14" ht="15.75" thickBot="1">
      <c r="A2" s="12"/>
      <c r="B2" s="13"/>
      <c r="C2" s="13"/>
      <c r="D2" s="14"/>
      <c r="E2" s="14"/>
      <c r="F2" s="13"/>
      <c r="G2" s="13"/>
      <c r="H2" s="13"/>
      <c r="I2" s="13"/>
      <c r="J2" s="12"/>
      <c r="K2" s="11"/>
      <c r="L2" s="13"/>
      <c r="M2" s="13"/>
      <c r="N2" s="15" t="s">
        <v>32</v>
      </c>
    </row>
    <row r="3" spans="1:14">
      <c r="A3" s="491" t="s">
        <v>0</v>
      </c>
      <c r="B3" s="517" t="s">
        <v>55</v>
      </c>
      <c r="C3" s="494" t="s">
        <v>34</v>
      </c>
      <c r="D3" s="497" t="s">
        <v>20</v>
      </c>
      <c r="E3" s="487"/>
      <c r="F3" s="487" t="s">
        <v>12</v>
      </c>
      <c r="G3" s="487"/>
      <c r="H3" s="487" t="s">
        <v>16</v>
      </c>
      <c r="I3" s="487"/>
      <c r="J3" s="489" t="s">
        <v>15</v>
      </c>
      <c r="K3" s="11"/>
      <c r="L3" s="481" t="s">
        <v>23</v>
      </c>
      <c r="M3" s="483" t="s">
        <v>26</v>
      </c>
      <c r="N3" s="558" t="s">
        <v>13</v>
      </c>
    </row>
    <row r="4" spans="1:14">
      <c r="A4" s="492"/>
      <c r="B4" s="518"/>
      <c r="C4" s="495"/>
      <c r="D4" s="16" t="s">
        <v>21</v>
      </c>
      <c r="E4" s="4" t="s">
        <v>11</v>
      </c>
      <c r="F4" s="16" t="s">
        <v>19</v>
      </c>
      <c r="G4" s="4" t="s">
        <v>11</v>
      </c>
      <c r="H4" s="16" t="s">
        <v>17</v>
      </c>
      <c r="I4" s="4" t="s">
        <v>11</v>
      </c>
      <c r="J4" s="490"/>
      <c r="K4" s="11"/>
      <c r="L4" s="482"/>
      <c r="M4" s="484"/>
      <c r="N4" s="559"/>
    </row>
    <row r="5" spans="1:14" ht="15.75" thickBot="1">
      <c r="A5" s="493"/>
      <c r="B5" s="519"/>
      <c r="C5" s="496"/>
      <c r="D5" s="5" t="s">
        <v>2</v>
      </c>
      <c r="E5" s="6" t="s">
        <v>3</v>
      </c>
      <c r="F5" s="6" t="s">
        <v>4</v>
      </c>
      <c r="G5" s="6" t="s">
        <v>5</v>
      </c>
      <c r="H5" s="6" t="s">
        <v>9</v>
      </c>
      <c r="I5" s="6" t="s">
        <v>10</v>
      </c>
      <c r="J5" s="8" t="s">
        <v>14</v>
      </c>
      <c r="K5" s="11"/>
      <c r="L5" s="17" t="s">
        <v>6</v>
      </c>
      <c r="M5" s="7" t="s">
        <v>7</v>
      </c>
      <c r="N5" s="8" t="s">
        <v>18</v>
      </c>
    </row>
    <row r="6" spans="1:14">
      <c r="A6" s="258">
        <v>1</v>
      </c>
      <c r="B6" s="148" t="s">
        <v>134</v>
      </c>
      <c r="C6" s="259" t="s">
        <v>135</v>
      </c>
      <c r="D6" s="470">
        <v>0</v>
      </c>
      <c r="E6" s="470">
        <v>0</v>
      </c>
      <c r="F6" s="471">
        <v>89224.553650000002</v>
      </c>
      <c r="G6" s="470">
        <v>89224.553650000002</v>
      </c>
      <c r="H6" s="470">
        <v>89224.553650000002</v>
      </c>
      <c r="I6" s="470">
        <v>89224.553650000002</v>
      </c>
      <c r="J6" s="472">
        <v>0</v>
      </c>
      <c r="K6" s="473"/>
      <c r="L6" s="474">
        <v>177880.07315000001</v>
      </c>
      <c r="M6" s="475">
        <v>0</v>
      </c>
      <c r="N6" s="472">
        <v>267104.62680000003</v>
      </c>
    </row>
    <row r="7" spans="1:14">
      <c r="A7" s="258">
        <v>2</v>
      </c>
      <c r="B7" s="148" t="s">
        <v>136</v>
      </c>
      <c r="C7" s="259" t="s">
        <v>137</v>
      </c>
      <c r="D7" s="470">
        <v>289.92099999999999</v>
      </c>
      <c r="E7" s="470">
        <v>0</v>
      </c>
      <c r="F7" s="471">
        <v>11755.657999999999</v>
      </c>
      <c r="G7" s="470">
        <v>3230.56448</v>
      </c>
      <c r="H7" s="470">
        <v>12045.579</v>
      </c>
      <c r="I7" s="470">
        <v>3230.56448</v>
      </c>
      <c r="J7" s="472">
        <v>8815.0145199999988</v>
      </c>
      <c r="K7" s="473"/>
      <c r="L7" s="474">
        <v>123.0192</v>
      </c>
      <c r="M7" s="475">
        <v>0</v>
      </c>
      <c r="N7" s="472">
        <v>3353.5836800000002</v>
      </c>
    </row>
    <row r="8" spans="1:14">
      <c r="A8" s="258">
        <v>3</v>
      </c>
      <c r="B8" s="148" t="s">
        <v>138</v>
      </c>
      <c r="C8" s="259" t="s">
        <v>139</v>
      </c>
      <c r="D8" s="470">
        <v>14.4445</v>
      </c>
      <c r="E8" s="470">
        <v>14.4445</v>
      </c>
      <c r="F8" s="471">
        <v>2632.70093</v>
      </c>
      <c r="G8" s="470">
        <v>2632.70093</v>
      </c>
      <c r="H8" s="470">
        <v>2647.14543</v>
      </c>
      <c r="I8" s="470">
        <v>2647.14543</v>
      </c>
      <c r="J8" s="472">
        <v>0</v>
      </c>
      <c r="K8" s="473"/>
      <c r="L8" s="474">
        <v>90.285309999999996</v>
      </c>
      <c r="M8" s="475">
        <v>0</v>
      </c>
      <c r="N8" s="472">
        <v>2737.4307400000002</v>
      </c>
    </row>
    <row r="9" spans="1:14">
      <c r="A9" s="258">
        <v>4</v>
      </c>
      <c r="B9" s="148" t="s">
        <v>140</v>
      </c>
      <c r="C9" s="259" t="s">
        <v>141</v>
      </c>
      <c r="D9" s="470">
        <v>914.91740000000004</v>
      </c>
      <c r="E9" s="470">
        <v>914.91740000000004</v>
      </c>
      <c r="F9" s="471">
        <v>3207.79016</v>
      </c>
      <c r="G9" s="470">
        <v>3207.79016</v>
      </c>
      <c r="H9" s="470">
        <v>4122.7075599999998</v>
      </c>
      <c r="I9" s="470">
        <v>4122.7075599999998</v>
      </c>
      <c r="J9" s="472">
        <v>0</v>
      </c>
      <c r="K9" s="473"/>
      <c r="L9" s="474">
        <v>429.22303000000005</v>
      </c>
      <c r="M9" s="475">
        <v>0</v>
      </c>
      <c r="N9" s="472">
        <v>4551.9305899999999</v>
      </c>
    </row>
    <row r="10" spans="1:14">
      <c r="A10" s="258">
        <v>5</v>
      </c>
      <c r="B10" s="148" t="s">
        <v>142</v>
      </c>
      <c r="C10" s="259" t="s">
        <v>143</v>
      </c>
      <c r="D10" s="470">
        <v>100.38500000000001</v>
      </c>
      <c r="E10" s="470">
        <v>0</v>
      </c>
      <c r="F10" s="471">
        <v>20757.534</v>
      </c>
      <c r="G10" s="470">
        <v>10837.023300000001</v>
      </c>
      <c r="H10" s="470">
        <v>20857.919000000002</v>
      </c>
      <c r="I10" s="470">
        <v>10837.023300000001</v>
      </c>
      <c r="J10" s="472">
        <v>10020.895699999999</v>
      </c>
      <c r="K10" s="473"/>
      <c r="L10" s="474">
        <v>429.43599999999998</v>
      </c>
      <c r="M10" s="475">
        <v>0</v>
      </c>
      <c r="N10" s="472">
        <v>11266.4593</v>
      </c>
    </row>
    <row r="11" spans="1:14">
      <c r="A11" s="258">
        <v>6</v>
      </c>
      <c r="B11" s="148" t="s">
        <v>144</v>
      </c>
      <c r="C11" s="259" t="s">
        <v>145</v>
      </c>
      <c r="D11" s="470">
        <v>0</v>
      </c>
      <c r="E11" s="470">
        <v>0</v>
      </c>
      <c r="F11" s="471">
        <v>10100</v>
      </c>
      <c r="G11" s="470">
        <v>10100</v>
      </c>
      <c r="H11" s="470">
        <v>10100</v>
      </c>
      <c r="I11" s="470">
        <v>10100</v>
      </c>
      <c r="J11" s="472">
        <v>0</v>
      </c>
      <c r="K11" s="473"/>
      <c r="L11" s="474">
        <v>111.67400000000001</v>
      </c>
      <c r="M11" s="475">
        <v>0</v>
      </c>
      <c r="N11" s="472">
        <v>10211.674000000001</v>
      </c>
    </row>
    <row r="12" spans="1:14">
      <c r="A12" s="258">
        <v>7</v>
      </c>
      <c r="B12" s="148" t="s">
        <v>146</v>
      </c>
      <c r="C12" s="259" t="s">
        <v>147</v>
      </c>
      <c r="D12" s="470">
        <v>0</v>
      </c>
      <c r="E12" s="470">
        <v>0</v>
      </c>
      <c r="F12" s="471">
        <v>0</v>
      </c>
      <c r="G12" s="470">
        <v>0</v>
      </c>
      <c r="H12" s="470">
        <v>0</v>
      </c>
      <c r="I12" s="470">
        <v>0</v>
      </c>
      <c r="J12" s="472">
        <v>0</v>
      </c>
      <c r="K12" s="473"/>
      <c r="L12" s="474">
        <v>143.74799999999999</v>
      </c>
      <c r="M12" s="475">
        <v>0</v>
      </c>
      <c r="N12" s="472">
        <v>143.74799999999999</v>
      </c>
    </row>
    <row r="13" spans="1:14">
      <c r="A13" s="258">
        <v>8</v>
      </c>
      <c r="B13" s="148" t="s">
        <v>148</v>
      </c>
      <c r="C13" s="259" t="s">
        <v>149</v>
      </c>
      <c r="D13" s="470">
        <v>0</v>
      </c>
      <c r="E13" s="470">
        <v>0</v>
      </c>
      <c r="F13" s="471">
        <v>0</v>
      </c>
      <c r="G13" s="470">
        <v>0</v>
      </c>
      <c r="H13" s="470">
        <v>0</v>
      </c>
      <c r="I13" s="470">
        <v>0</v>
      </c>
      <c r="J13" s="472">
        <v>0</v>
      </c>
      <c r="K13" s="473"/>
      <c r="L13" s="474">
        <v>0</v>
      </c>
      <c r="M13" s="475">
        <v>0</v>
      </c>
      <c r="N13" s="472">
        <v>0</v>
      </c>
    </row>
    <row r="14" spans="1:14">
      <c r="A14" s="258">
        <v>9</v>
      </c>
      <c r="B14" s="148" t="s">
        <v>150</v>
      </c>
      <c r="C14" s="259" t="s">
        <v>151</v>
      </c>
      <c r="D14" s="470">
        <v>0</v>
      </c>
      <c r="E14" s="470">
        <v>0</v>
      </c>
      <c r="F14" s="471">
        <v>2030.9226899999999</v>
      </c>
      <c r="G14" s="470">
        <v>2030.9226899999999</v>
      </c>
      <c r="H14" s="470">
        <v>2030.9226899999999</v>
      </c>
      <c r="I14" s="470">
        <v>2030.9226899999999</v>
      </c>
      <c r="J14" s="472">
        <v>0</v>
      </c>
      <c r="K14" s="473"/>
      <c r="L14" s="474">
        <v>80</v>
      </c>
      <c r="M14" s="475">
        <v>0</v>
      </c>
      <c r="N14" s="472">
        <v>2110.9226899999999</v>
      </c>
    </row>
    <row r="15" spans="1:14">
      <c r="A15" s="258">
        <v>10</v>
      </c>
      <c r="B15" s="148" t="s">
        <v>152</v>
      </c>
      <c r="C15" s="259" t="s">
        <v>153</v>
      </c>
      <c r="D15" s="476">
        <v>301.32940000000002</v>
      </c>
      <c r="E15" s="174">
        <v>185.52082999999999</v>
      </c>
      <c r="F15" s="477">
        <v>6821.2145999999993</v>
      </c>
      <c r="G15" s="476">
        <v>5410.2644900000005</v>
      </c>
      <c r="H15" s="470">
        <v>7122.5439999999999</v>
      </c>
      <c r="I15" s="470">
        <v>5595.78532</v>
      </c>
      <c r="J15" s="472">
        <v>1526.7586799999997</v>
      </c>
      <c r="K15" s="159"/>
      <c r="L15" s="477">
        <v>355.83679999999998</v>
      </c>
      <c r="M15" s="476">
        <v>0</v>
      </c>
      <c r="N15" s="472">
        <v>5951.62212</v>
      </c>
    </row>
    <row r="16" spans="1:14">
      <c r="A16" s="258">
        <v>11</v>
      </c>
      <c r="B16" s="148" t="s">
        <v>154</v>
      </c>
      <c r="C16" s="259" t="s">
        <v>155</v>
      </c>
      <c r="D16" s="478">
        <v>211.17887999999999</v>
      </c>
      <c r="E16" s="479">
        <v>198.51926</v>
      </c>
      <c r="F16" s="480">
        <v>2382.4441900000002</v>
      </c>
      <c r="G16" s="478">
        <v>2087.9769700000002</v>
      </c>
      <c r="H16" s="470">
        <v>2593.6230699999996</v>
      </c>
      <c r="I16" s="470">
        <v>2286.4962300000002</v>
      </c>
      <c r="J16" s="472">
        <v>307.12683999999985</v>
      </c>
      <c r="K16" s="159"/>
      <c r="L16" s="480">
        <v>134.35</v>
      </c>
      <c r="M16" s="478">
        <v>0</v>
      </c>
      <c r="N16" s="472">
        <v>2420.8462300000001</v>
      </c>
    </row>
    <row r="17" spans="1:14">
      <c r="A17" s="258">
        <v>12</v>
      </c>
      <c r="B17" s="148" t="s">
        <v>156</v>
      </c>
      <c r="C17" s="259" t="s">
        <v>157</v>
      </c>
      <c r="D17" s="478">
        <v>1633.5</v>
      </c>
      <c r="E17" s="479">
        <v>1633.5</v>
      </c>
      <c r="F17" s="480">
        <v>0</v>
      </c>
      <c r="G17" s="478">
        <v>0</v>
      </c>
      <c r="H17" s="470">
        <v>1633.5</v>
      </c>
      <c r="I17" s="470">
        <v>1633.5</v>
      </c>
      <c r="J17" s="472">
        <v>0</v>
      </c>
      <c r="K17" s="159"/>
      <c r="L17" s="480">
        <v>0</v>
      </c>
      <c r="M17" s="478">
        <v>0</v>
      </c>
      <c r="N17" s="472">
        <v>1633.5</v>
      </c>
    </row>
    <row r="18" spans="1:14">
      <c r="A18" s="258">
        <v>13</v>
      </c>
      <c r="B18" s="148" t="s">
        <v>158</v>
      </c>
      <c r="C18" s="259" t="s">
        <v>159</v>
      </c>
      <c r="D18" s="478">
        <v>0</v>
      </c>
      <c r="E18" s="479">
        <v>0</v>
      </c>
      <c r="F18" s="480">
        <v>0</v>
      </c>
      <c r="G18" s="478">
        <v>0</v>
      </c>
      <c r="H18" s="470">
        <v>0</v>
      </c>
      <c r="I18" s="470">
        <v>0</v>
      </c>
      <c r="J18" s="472">
        <v>0</v>
      </c>
      <c r="K18" s="159"/>
      <c r="L18" s="480">
        <v>268.62</v>
      </c>
      <c r="M18" s="478">
        <v>0</v>
      </c>
      <c r="N18" s="472">
        <v>268.62</v>
      </c>
    </row>
    <row r="19" spans="1:14" ht="15.75" thickBot="1">
      <c r="A19" s="258">
        <v>14</v>
      </c>
      <c r="B19" s="148" t="s">
        <v>160</v>
      </c>
      <c r="C19" s="259" t="s">
        <v>161</v>
      </c>
      <c r="D19" s="478">
        <v>0</v>
      </c>
      <c r="E19" s="479">
        <v>0</v>
      </c>
      <c r="F19" s="480">
        <v>0</v>
      </c>
      <c r="G19" s="478">
        <v>0</v>
      </c>
      <c r="H19" s="470">
        <v>0</v>
      </c>
      <c r="I19" s="470">
        <v>0</v>
      </c>
      <c r="J19" s="472">
        <v>0</v>
      </c>
      <c r="K19" s="159"/>
      <c r="L19" s="480">
        <v>228.69</v>
      </c>
      <c r="M19" s="478">
        <v>0</v>
      </c>
      <c r="N19" s="472">
        <v>228.69</v>
      </c>
    </row>
    <row r="20" spans="1:14" ht="15.75" thickBot="1">
      <c r="A20" s="20">
        <v>15</v>
      </c>
      <c r="B20" s="120"/>
      <c r="C20" s="32"/>
      <c r="D20" s="339">
        <v>3465.6761799999995</v>
      </c>
      <c r="E20" s="339">
        <v>2946.9019900000003</v>
      </c>
      <c r="F20" s="339">
        <v>148912.81821999999</v>
      </c>
      <c r="G20" s="339">
        <v>128761.79667</v>
      </c>
      <c r="H20" s="339">
        <v>152378.4944</v>
      </c>
      <c r="I20" s="339">
        <v>131708.69866000002</v>
      </c>
      <c r="J20" s="340">
        <v>20669.795739999998</v>
      </c>
      <c r="K20" s="169"/>
      <c r="L20" s="340">
        <v>180274.95549000002</v>
      </c>
      <c r="M20" s="340">
        <v>0</v>
      </c>
      <c r="N20" s="340">
        <v>311983.65415000002</v>
      </c>
    </row>
  </sheetData>
  <mergeCells count="10">
    <mergeCell ref="J3:J4"/>
    <mergeCell ref="L3:L4"/>
    <mergeCell ref="M3:M4"/>
    <mergeCell ref="N3:N4"/>
    <mergeCell ref="A3:A5"/>
    <mergeCell ref="B3:B5"/>
    <mergeCell ref="C3:C5"/>
    <mergeCell ref="D3:E3"/>
    <mergeCell ref="F3:G3"/>
    <mergeCell ref="H3:I3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zoomScale="85" zoomScaleNormal="85" workbookViewId="0"/>
  </sheetViews>
  <sheetFormatPr defaultRowHeight="15"/>
  <cols>
    <col min="1" max="1" width="4.28515625" customWidth="1"/>
    <col min="2" max="2" width="15.42578125" bestFit="1" customWidth="1"/>
    <col min="3" max="3" width="42.85546875" bestFit="1" customWidth="1"/>
    <col min="4" max="4" width="12.140625" customWidth="1"/>
    <col min="5" max="5" width="10.7109375" customWidth="1"/>
    <col min="6" max="6" width="11.5703125" customWidth="1"/>
    <col min="7" max="7" width="10.7109375" customWidth="1"/>
    <col min="8" max="8" width="11.7109375" customWidth="1"/>
    <col min="9" max="9" width="10.7109375" customWidth="1"/>
    <col min="10" max="10" width="12.5703125" customWidth="1"/>
    <col min="11" max="11" width="2.28515625" customWidth="1"/>
    <col min="12" max="12" width="10.7109375" customWidth="1"/>
    <col min="13" max="13" width="14" customWidth="1"/>
    <col min="14" max="14" width="10.7109375" customWidth="1"/>
  </cols>
  <sheetData>
    <row r="1" spans="1:14" ht="15.75">
      <c r="A1" s="9" t="s">
        <v>27</v>
      </c>
      <c r="B1" s="2"/>
      <c r="C1" s="1"/>
      <c r="D1" s="1"/>
      <c r="E1" s="1"/>
      <c r="F1" s="1"/>
      <c r="G1" s="1"/>
      <c r="H1" s="10"/>
      <c r="I1" s="1"/>
      <c r="J1" s="1"/>
      <c r="K1" s="11"/>
      <c r="L1" s="1"/>
      <c r="M1" s="1"/>
      <c r="N1" s="1"/>
    </row>
    <row r="2" spans="1:14" ht="15.75" thickBot="1">
      <c r="A2" s="12"/>
      <c r="B2" s="13"/>
      <c r="C2" s="13"/>
      <c r="D2" s="14"/>
      <c r="E2" s="14"/>
      <c r="F2" s="13"/>
      <c r="G2" s="13"/>
      <c r="H2" s="13"/>
      <c r="I2" s="13"/>
      <c r="J2" s="12"/>
      <c r="K2" s="11"/>
      <c r="L2" s="13"/>
      <c r="M2" s="13"/>
      <c r="N2" s="15" t="s">
        <v>1</v>
      </c>
    </row>
    <row r="3" spans="1:14">
      <c r="A3" s="491" t="s">
        <v>0</v>
      </c>
      <c r="B3" s="517" t="s">
        <v>55</v>
      </c>
      <c r="C3" s="494" t="s">
        <v>34</v>
      </c>
      <c r="D3" s="497" t="s">
        <v>20</v>
      </c>
      <c r="E3" s="487"/>
      <c r="F3" s="487" t="s">
        <v>12</v>
      </c>
      <c r="G3" s="487"/>
      <c r="H3" s="487" t="s">
        <v>16</v>
      </c>
      <c r="I3" s="487"/>
      <c r="J3" s="489" t="s">
        <v>15</v>
      </c>
      <c r="K3" s="11"/>
      <c r="L3" s="481" t="s">
        <v>23</v>
      </c>
      <c r="M3" s="483" t="s">
        <v>26</v>
      </c>
      <c r="N3" s="485" t="s">
        <v>13</v>
      </c>
    </row>
    <row r="4" spans="1:14">
      <c r="A4" s="492"/>
      <c r="B4" s="518"/>
      <c r="C4" s="495"/>
      <c r="D4" s="16" t="s">
        <v>21</v>
      </c>
      <c r="E4" s="4" t="s">
        <v>11</v>
      </c>
      <c r="F4" s="16" t="s">
        <v>19</v>
      </c>
      <c r="G4" s="4" t="s">
        <v>11</v>
      </c>
      <c r="H4" s="16" t="s">
        <v>17</v>
      </c>
      <c r="I4" s="4" t="s">
        <v>11</v>
      </c>
      <c r="J4" s="490"/>
      <c r="K4" s="11"/>
      <c r="L4" s="482"/>
      <c r="M4" s="484"/>
      <c r="N4" s="486"/>
    </row>
    <row r="5" spans="1:14" ht="15.75" thickBot="1">
      <c r="A5" s="493"/>
      <c r="B5" s="519"/>
      <c r="C5" s="496"/>
      <c r="D5" s="5" t="s">
        <v>2</v>
      </c>
      <c r="E5" s="6" t="s">
        <v>3</v>
      </c>
      <c r="F5" s="6" t="s">
        <v>4</v>
      </c>
      <c r="G5" s="6" t="s">
        <v>5</v>
      </c>
      <c r="H5" s="6" t="s">
        <v>9</v>
      </c>
      <c r="I5" s="6" t="s">
        <v>10</v>
      </c>
      <c r="J5" s="8" t="s">
        <v>14</v>
      </c>
      <c r="K5" s="11"/>
      <c r="L5" s="17" t="s">
        <v>6</v>
      </c>
      <c r="M5" s="7" t="s">
        <v>7</v>
      </c>
      <c r="N5" s="8" t="s">
        <v>18</v>
      </c>
    </row>
    <row r="6" spans="1:14">
      <c r="A6" s="18">
        <v>1</v>
      </c>
      <c r="B6" s="116" t="s">
        <v>162</v>
      </c>
      <c r="C6" s="260" t="s">
        <v>163</v>
      </c>
      <c r="D6" s="40"/>
      <c r="E6" s="41"/>
      <c r="F6" s="41">
        <v>7286</v>
      </c>
      <c r="G6" s="41">
        <v>7286</v>
      </c>
      <c r="H6" s="42">
        <v>7286</v>
      </c>
      <c r="I6" s="42">
        <f>+E6+G6</f>
        <v>7286</v>
      </c>
      <c r="J6" s="43">
        <f>+H6-I6</f>
        <v>0</v>
      </c>
      <c r="K6" s="44"/>
      <c r="L6" s="40">
        <v>550</v>
      </c>
      <c r="M6" s="261"/>
      <c r="N6" s="43">
        <f t="shared" ref="N6:N13" si="0">+I6+L6+M6</f>
        <v>7836</v>
      </c>
    </row>
    <row r="7" spans="1:14">
      <c r="A7" s="19">
        <f t="shared" ref="A7:A12" si="1">+A6+1</f>
        <v>2</v>
      </c>
      <c r="B7" s="118" t="s">
        <v>164</v>
      </c>
      <c r="C7" s="141" t="s">
        <v>165</v>
      </c>
      <c r="D7" s="47"/>
      <c r="E7" s="48"/>
      <c r="F7" s="48">
        <v>2800</v>
      </c>
      <c r="G7" s="48">
        <v>2800</v>
      </c>
      <c r="H7" s="33">
        <f t="shared" ref="H7:I13" si="2">+D7+F7</f>
        <v>2800</v>
      </c>
      <c r="I7" s="33">
        <f t="shared" si="2"/>
        <v>2800</v>
      </c>
      <c r="J7" s="34">
        <f t="shared" ref="J7:J13" si="3">+H7-I7</f>
        <v>0</v>
      </c>
      <c r="K7" s="49"/>
      <c r="L7" s="47">
        <v>150</v>
      </c>
      <c r="M7" s="262"/>
      <c r="N7" s="34">
        <f t="shared" si="0"/>
        <v>2950</v>
      </c>
    </row>
    <row r="8" spans="1:14">
      <c r="A8" s="19">
        <f t="shared" si="1"/>
        <v>3</v>
      </c>
      <c r="B8" s="144" t="s">
        <v>166</v>
      </c>
      <c r="C8" s="145" t="s">
        <v>167</v>
      </c>
      <c r="D8" s="47"/>
      <c r="E8" s="48"/>
      <c r="F8" s="48">
        <v>22643</v>
      </c>
      <c r="G8" s="48">
        <v>22643</v>
      </c>
      <c r="H8" s="33">
        <v>22643</v>
      </c>
      <c r="I8" s="33">
        <f t="shared" si="2"/>
        <v>22643</v>
      </c>
      <c r="J8" s="34">
        <f t="shared" si="3"/>
        <v>0</v>
      </c>
      <c r="K8" s="49"/>
      <c r="L8" s="47">
        <v>1349</v>
      </c>
      <c r="M8" s="48"/>
      <c r="N8" s="34">
        <f t="shared" si="0"/>
        <v>23992</v>
      </c>
    </row>
    <row r="9" spans="1:14">
      <c r="A9" s="19">
        <f t="shared" si="1"/>
        <v>4</v>
      </c>
      <c r="B9" s="144"/>
      <c r="C9" s="145"/>
      <c r="D9" s="47"/>
      <c r="E9" s="48"/>
      <c r="F9" s="48"/>
      <c r="G9" s="48"/>
      <c r="H9" s="33">
        <f t="shared" si="2"/>
        <v>0</v>
      </c>
      <c r="I9" s="33">
        <f t="shared" si="2"/>
        <v>0</v>
      </c>
      <c r="J9" s="34">
        <f t="shared" si="3"/>
        <v>0</v>
      </c>
      <c r="K9" s="49"/>
      <c r="L9" s="47"/>
      <c r="M9" s="48"/>
      <c r="N9" s="34">
        <f t="shared" si="0"/>
        <v>0</v>
      </c>
    </row>
    <row r="10" spans="1:14">
      <c r="A10" s="19">
        <f t="shared" si="1"/>
        <v>5</v>
      </c>
      <c r="B10" s="118"/>
      <c r="C10" s="29"/>
      <c r="D10" s="47"/>
      <c r="E10" s="48"/>
      <c r="F10" s="48"/>
      <c r="G10" s="48"/>
      <c r="H10" s="33">
        <f t="shared" si="2"/>
        <v>0</v>
      </c>
      <c r="I10" s="33">
        <f t="shared" si="2"/>
        <v>0</v>
      </c>
      <c r="J10" s="34">
        <f t="shared" si="3"/>
        <v>0</v>
      </c>
      <c r="K10" s="49"/>
      <c r="L10" s="47"/>
      <c r="M10" s="48"/>
      <c r="N10" s="34">
        <f t="shared" si="0"/>
        <v>0</v>
      </c>
    </row>
    <row r="11" spans="1:14">
      <c r="A11" s="19">
        <f t="shared" si="1"/>
        <v>6</v>
      </c>
      <c r="B11" s="144"/>
      <c r="C11" s="30"/>
      <c r="D11" s="47"/>
      <c r="E11" s="48"/>
      <c r="F11" s="48"/>
      <c r="G11" s="48"/>
      <c r="H11" s="33">
        <f t="shared" si="2"/>
        <v>0</v>
      </c>
      <c r="I11" s="33">
        <f t="shared" si="2"/>
        <v>0</v>
      </c>
      <c r="J11" s="34">
        <f t="shared" si="3"/>
        <v>0</v>
      </c>
      <c r="K11" s="49"/>
      <c r="L11" s="47"/>
      <c r="M11" s="48"/>
      <c r="N11" s="34">
        <f t="shared" si="0"/>
        <v>0</v>
      </c>
    </row>
    <row r="12" spans="1:14">
      <c r="A12" s="19">
        <f t="shared" si="1"/>
        <v>7</v>
      </c>
      <c r="B12" s="144"/>
      <c r="C12" s="30"/>
      <c r="D12" s="47"/>
      <c r="E12" s="48"/>
      <c r="F12" s="48"/>
      <c r="G12" s="48"/>
      <c r="H12" s="33">
        <f t="shared" si="2"/>
        <v>0</v>
      </c>
      <c r="I12" s="33">
        <f t="shared" si="2"/>
        <v>0</v>
      </c>
      <c r="J12" s="34">
        <f t="shared" si="3"/>
        <v>0</v>
      </c>
      <c r="K12" s="49"/>
      <c r="L12" s="47"/>
      <c r="M12" s="48"/>
      <c r="N12" s="34">
        <f t="shared" si="0"/>
        <v>0</v>
      </c>
    </row>
    <row r="13" spans="1:14" ht="15.75" thickBot="1">
      <c r="A13" s="27">
        <f>+A12+1</f>
        <v>8</v>
      </c>
      <c r="B13" s="148"/>
      <c r="C13" s="31"/>
      <c r="D13" s="50"/>
      <c r="E13" s="51"/>
      <c r="F13" s="51"/>
      <c r="G13" s="51"/>
      <c r="H13" s="35">
        <f t="shared" si="2"/>
        <v>0</v>
      </c>
      <c r="I13" s="35">
        <f t="shared" si="2"/>
        <v>0</v>
      </c>
      <c r="J13" s="36">
        <f t="shared" si="3"/>
        <v>0</v>
      </c>
      <c r="K13" s="49"/>
      <c r="L13" s="52"/>
      <c r="M13" s="53"/>
      <c r="N13" s="36">
        <f t="shared" si="0"/>
        <v>0</v>
      </c>
    </row>
    <row r="14" spans="1:14" ht="15.75" thickBot="1">
      <c r="A14" s="20">
        <f>+A13+1</f>
        <v>9</v>
      </c>
      <c r="B14" s="120" t="s">
        <v>60</v>
      </c>
      <c r="C14" s="32"/>
      <c r="D14" s="37">
        <f>SUM(D6:D13)</f>
        <v>0</v>
      </c>
      <c r="E14" s="38">
        <f t="shared" ref="E14:J14" si="4">SUM(E6:E13)</f>
        <v>0</v>
      </c>
      <c r="F14" s="38">
        <f t="shared" si="4"/>
        <v>32729</v>
      </c>
      <c r="G14" s="38">
        <f t="shared" si="4"/>
        <v>32729</v>
      </c>
      <c r="H14" s="38">
        <f t="shared" si="4"/>
        <v>32729</v>
      </c>
      <c r="I14" s="38">
        <f t="shared" si="4"/>
        <v>32729</v>
      </c>
      <c r="J14" s="39">
        <f t="shared" si="4"/>
        <v>0</v>
      </c>
      <c r="K14" s="54"/>
      <c r="L14" s="37">
        <f>SUM(L6:L13)</f>
        <v>2049</v>
      </c>
      <c r="M14" s="38">
        <f>SUM(M6:M13)</f>
        <v>0</v>
      </c>
      <c r="N14" s="39">
        <f>SUM(N6:N13)</f>
        <v>34778</v>
      </c>
    </row>
  </sheetData>
  <mergeCells count="10">
    <mergeCell ref="J3:J4"/>
    <mergeCell ref="L3:L4"/>
    <mergeCell ref="M3:M4"/>
    <mergeCell ref="N3:N4"/>
    <mergeCell ref="A3:A5"/>
    <mergeCell ref="B3:B5"/>
    <mergeCell ref="C3:C5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zoomScale="85" zoomScaleNormal="85" workbookViewId="0"/>
  </sheetViews>
  <sheetFormatPr defaultRowHeight="15"/>
  <cols>
    <col min="1" max="1" width="4.28515625" customWidth="1"/>
    <col min="2" max="2" width="11.85546875" customWidth="1"/>
    <col min="3" max="3" width="26.28515625" customWidth="1"/>
    <col min="4" max="4" width="12.140625" customWidth="1"/>
    <col min="5" max="5" width="10.7109375" customWidth="1"/>
    <col min="6" max="6" width="11.5703125" customWidth="1"/>
    <col min="7" max="7" width="10.7109375" customWidth="1"/>
    <col min="8" max="8" width="11.7109375" customWidth="1"/>
    <col min="9" max="9" width="10.7109375" customWidth="1"/>
    <col min="10" max="10" width="12.5703125" customWidth="1"/>
    <col min="11" max="11" width="2.28515625" customWidth="1"/>
    <col min="12" max="12" width="10.7109375" customWidth="1"/>
    <col min="13" max="13" width="14" customWidth="1"/>
    <col min="14" max="14" width="10.7109375" customWidth="1"/>
  </cols>
  <sheetData>
    <row r="1" spans="1:14" ht="15.75">
      <c r="A1" s="9" t="s">
        <v>27</v>
      </c>
      <c r="B1" s="2"/>
      <c r="C1" s="1"/>
      <c r="D1" s="1"/>
      <c r="E1" s="1"/>
      <c r="F1" s="1"/>
      <c r="G1" s="1"/>
      <c r="H1" s="1"/>
      <c r="I1" s="1"/>
      <c r="J1" s="1"/>
      <c r="K1" s="12"/>
      <c r="L1" s="1"/>
      <c r="M1" s="1"/>
      <c r="N1" s="1"/>
    </row>
    <row r="2" spans="1:14" ht="15.75">
      <c r="A2" s="9"/>
      <c r="B2" s="2"/>
      <c r="C2" s="1"/>
      <c r="D2" s="1"/>
      <c r="E2" s="1"/>
      <c r="F2" s="1"/>
      <c r="G2" s="1"/>
      <c r="H2" s="1"/>
      <c r="I2" s="1"/>
      <c r="J2" s="1"/>
      <c r="K2" s="12"/>
      <c r="L2" s="1"/>
      <c r="M2" s="1"/>
      <c r="N2" s="1"/>
    </row>
    <row r="3" spans="1:14" ht="15.75" thickBot="1">
      <c r="A3" s="12"/>
      <c r="B3" s="13"/>
      <c r="C3" s="13"/>
      <c r="D3" s="13"/>
      <c r="E3" s="13"/>
      <c r="F3" s="13"/>
      <c r="G3" s="13"/>
      <c r="H3" s="13"/>
      <c r="I3" s="13"/>
      <c r="J3" s="12"/>
      <c r="K3" s="12"/>
      <c r="L3" s="13"/>
      <c r="M3" s="13"/>
      <c r="N3" s="15" t="s">
        <v>1</v>
      </c>
    </row>
    <row r="4" spans="1:14">
      <c r="A4" s="491" t="s">
        <v>0</v>
      </c>
      <c r="B4" s="517" t="s">
        <v>55</v>
      </c>
      <c r="C4" s="494" t="s">
        <v>34</v>
      </c>
      <c r="D4" s="568" t="s">
        <v>168</v>
      </c>
      <c r="E4" s="569"/>
      <c r="F4" s="569" t="s">
        <v>169</v>
      </c>
      <c r="G4" s="569"/>
      <c r="H4" s="569" t="s">
        <v>170</v>
      </c>
      <c r="I4" s="569"/>
      <c r="J4" s="560" t="s">
        <v>15</v>
      </c>
      <c r="K4" s="12"/>
      <c r="L4" s="562" t="s">
        <v>171</v>
      </c>
      <c r="M4" s="564" t="s">
        <v>109</v>
      </c>
      <c r="N4" s="566" t="s">
        <v>13</v>
      </c>
    </row>
    <row r="5" spans="1:14">
      <c r="A5" s="492"/>
      <c r="B5" s="518"/>
      <c r="C5" s="495"/>
      <c r="D5" s="263" t="s">
        <v>122</v>
      </c>
      <c r="E5" s="264" t="s">
        <v>11</v>
      </c>
      <c r="F5" s="263" t="s">
        <v>122</v>
      </c>
      <c r="G5" s="264" t="s">
        <v>11</v>
      </c>
      <c r="H5" s="263" t="s">
        <v>17</v>
      </c>
      <c r="I5" s="264" t="s">
        <v>11</v>
      </c>
      <c r="J5" s="561"/>
      <c r="K5" s="12"/>
      <c r="L5" s="563"/>
      <c r="M5" s="565"/>
      <c r="N5" s="567"/>
    </row>
    <row r="6" spans="1:14" ht="15.75" thickBot="1">
      <c r="A6" s="493"/>
      <c r="B6" s="519"/>
      <c r="C6" s="496"/>
      <c r="D6" s="265" t="s">
        <v>2</v>
      </c>
      <c r="E6" s="266" t="s">
        <v>3</v>
      </c>
      <c r="F6" s="266" t="s">
        <v>4</v>
      </c>
      <c r="G6" s="266" t="s">
        <v>5</v>
      </c>
      <c r="H6" s="266" t="s">
        <v>9</v>
      </c>
      <c r="I6" s="266" t="s">
        <v>10</v>
      </c>
      <c r="J6" s="267" t="s">
        <v>14</v>
      </c>
      <c r="K6" s="12"/>
      <c r="L6" s="268" t="s">
        <v>6</v>
      </c>
      <c r="M6" s="269" t="s">
        <v>7</v>
      </c>
      <c r="N6" s="267" t="s">
        <v>18</v>
      </c>
    </row>
    <row r="7" spans="1:14" ht="15.75" thickBot="1">
      <c r="A7" s="270">
        <v>1</v>
      </c>
      <c r="B7" s="271" t="s">
        <v>172</v>
      </c>
      <c r="C7" s="272" t="s">
        <v>172</v>
      </c>
      <c r="D7" s="273">
        <v>0</v>
      </c>
      <c r="E7" s="274">
        <v>0</v>
      </c>
      <c r="F7" s="274">
        <v>0</v>
      </c>
      <c r="G7" s="274">
        <v>0</v>
      </c>
      <c r="H7" s="42">
        <f>+D7+F7</f>
        <v>0</v>
      </c>
      <c r="I7" s="42">
        <f>+E7+G7</f>
        <v>0</v>
      </c>
      <c r="J7" s="43">
        <f>+H7-I7</f>
        <v>0</v>
      </c>
      <c r="K7" s="49"/>
      <c r="L7" s="275">
        <v>0</v>
      </c>
      <c r="M7" s="276">
        <v>0</v>
      </c>
      <c r="N7" s="43">
        <f>+I7+L7+M7</f>
        <v>0</v>
      </c>
    </row>
    <row r="8" spans="1:14" ht="15.75" thickBot="1">
      <c r="A8" s="20">
        <v>2</v>
      </c>
      <c r="B8" s="120" t="s">
        <v>173</v>
      </c>
      <c r="C8" s="32"/>
      <c r="D8" s="37">
        <f t="shared" ref="D8:J8" si="0">SUM(D7:D7)</f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  <c r="H8" s="38">
        <f t="shared" si="0"/>
        <v>0</v>
      </c>
      <c r="I8" s="38">
        <f t="shared" si="0"/>
        <v>0</v>
      </c>
      <c r="J8" s="39">
        <f t="shared" si="0"/>
        <v>0</v>
      </c>
      <c r="K8" s="54"/>
      <c r="L8" s="37">
        <f>SUM(L7:L7)</f>
        <v>0</v>
      </c>
      <c r="M8" s="38">
        <f>SUM(M7:M7)</f>
        <v>0</v>
      </c>
      <c r="N8" s="39">
        <f>SUM(N7:N7)</f>
        <v>0</v>
      </c>
    </row>
  </sheetData>
  <mergeCells count="10">
    <mergeCell ref="J4:J5"/>
    <mergeCell ref="L4:L5"/>
    <mergeCell ref="M4:M5"/>
    <mergeCell ref="N4:N5"/>
    <mergeCell ref="A4:A6"/>
    <mergeCell ref="B4:B6"/>
    <mergeCell ref="C4:C6"/>
    <mergeCell ref="D4:E4"/>
    <mergeCell ref="F4:G4"/>
    <mergeCell ref="H4:I4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zoomScale="85" zoomScaleNormal="85" workbookViewId="0"/>
  </sheetViews>
  <sheetFormatPr defaultRowHeight="15"/>
  <cols>
    <col min="1" max="1" width="4.28515625" customWidth="1"/>
    <col min="2" max="2" width="19.7109375" customWidth="1"/>
    <col min="3" max="3" width="26.28515625" customWidth="1"/>
    <col min="4" max="4" width="15.28515625" customWidth="1"/>
    <col min="5" max="5" width="10.7109375" customWidth="1"/>
    <col min="6" max="6" width="14.28515625" customWidth="1"/>
    <col min="7" max="7" width="10.7109375" customWidth="1"/>
    <col min="8" max="8" width="11.7109375" customWidth="1"/>
    <col min="9" max="9" width="10.7109375" customWidth="1"/>
    <col min="10" max="10" width="12.5703125" customWidth="1"/>
    <col min="11" max="11" width="2.28515625" customWidth="1"/>
    <col min="12" max="12" width="10.7109375" customWidth="1"/>
    <col min="13" max="13" width="14" customWidth="1"/>
    <col min="14" max="14" width="10.7109375" customWidth="1"/>
  </cols>
  <sheetData>
    <row r="1" spans="1:14" ht="15.75">
      <c r="A1" s="277" t="s">
        <v>27</v>
      </c>
      <c r="B1" s="283"/>
      <c r="C1" s="290"/>
      <c r="D1" s="290"/>
      <c r="E1" s="290"/>
      <c r="F1" s="290"/>
      <c r="G1" s="290"/>
      <c r="H1" s="309"/>
      <c r="I1" s="290"/>
      <c r="J1" s="290"/>
      <c r="K1" s="318"/>
      <c r="L1" s="290"/>
      <c r="M1" s="290"/>
      <c r="N1" s="290"/>
    </row>
    <row r="2" spans="1:14" ht="16.5" thickBot="1">
      <c r="A2" s="278"/>
      <c r="B2" s="284"/>
      <c r="C2" s="284"/>
      <c r="D2" s="296"/>
      <c r="E2" s="296"/>
      <c r="F2" s="284"/>
      <c r="G2" s="284"/>
      <c r="H2" s="284"/>
      <c r="I2" s="284"/>
      <c r="J2" s="278"/>
      <c r="K2" s="318"/>
      <c r="L2" s="284"/>
      <c r="M2" s="284"/>
      <c r="N2" s="328" t="s">
        <v>1</v>
      </c>
    </row>
    <row r="3" spans="1:14" ht="15.75">
      <c r="A3" s="579" t="s">
        <v>0</v>
      </c>
      <c r="B3" s="582" t="s">
        <v>55</v>
      </c>
      <c r="C3" s="585" t="s">
        <v>34</v>
      </c>
      <c r="D3" s="588" t="s">
        <v>177</v>
      </c>
      <c r="E3" s="570"/>
      <c r="F3" s="570" t="s">
        <v>178</v>
      </c>
      <c r="G3" s="570"/>
      <c r="H3" s="570" t="s">
        <v>179</v>
      </c>
      <c r="I3" s="570"/>
      <c r="J3" s="571" t="s">
        <v>15</v>
      </c>
      <c r="K3" s="318"/>
      <c r="L3" s="573" t="s">
        <v>94</v>
      </c>
      <c r="M3" s="575" t="s">
        <v>95</v>
      </c>
      <c r="N3" s="577" t="s">
        <v>13</v>
      </c>
    </row>
    <row r="4" spans="1:14" ht="15.75">
      <c r="A4" s="580"/>
      <c r="B4" s="583"/>
      <c r="C4" s="586"/>
      <c r="D4" s="297" t="s">
        <v>96</v>
      </c>
      <c r="E4" s="303" t="s">
        <v>11</v>
      </c>
      <c r="F4" s="297" t="s">
        <v>96</v>
      </c>
      <c r="G4" s="303" t="s">
        <v>11</v>
      </c>
      <c r="H4" s="297" t="s">
        <v>17</v>
      </c>
      <c r="I4" s="303" t="s">
        <v>11</v>
      </c>
      <c r="J4" s="572"/>
      <c r="K4" s="318"/>
      <c r="L4" s="574"/>
      <c r="M4" s="576"/>
      <c r="N4" s="578"/>
    </row>
    <row r="5" spans="1:14" ht="16.5" thickBot="1">
      <c r="A5" s="581"/>
      <c r="B5" s="584"/>
      <c r="C5" s="587"/>
      <c r="D5" s="298" t="s">
        <v>2</v>
      </c>
      <c r="E5" s="304" t="s">
        <v>3</v>
      </c>
      <c r="F5" s="304" t="s">
        <v>4</v>
      </c>
      <c r="G5" s="304" t="s">
        <v>5</v>
      </c>
      <c r="H5" s="304" t="s">
        <v>9</v>
      </c>
      <c r="I5" s="304" t="s">
        <v>10</v>
      </c>
      <c r="J5" s="313" t="s">
        <v>14</v>
      </c>
      <c r="K5" s="318"/>
      <c r="L5" s="322" t="s">
        <v>6</v>
      </c>
      <c r="M5" s="325" t="s">
        <v>7</v>
      </c>
      <c r="N5" s="313" t="s">
        <v>18</v>
      </c>
    </row>
    <row r="6" spans="1:14" ht="15.75">
      <c r="A6" s="279">
        <v>1</v>
      </c>
      <c r="B6" s="285" t="s">
        <v>174</v>
      </c>
      <c r="C6" s="291" t="s">
        <v>176</v>
      </c>
      <c r="D6" s="299">
        <v>0</v>
      </c>
      <c r="E6" s="305">
        <v>0</v>
      </c>
      <c r="F6" s="305">
        <v>26950</v>
      </c>
      <c r="G6" s="305">
        <v>26950</v>
      </c>
      <c r="H6" s="310">
        <f>+D6+F6</f>
        <v>26950</v>
      </c>
      <c r="I6" s="310">
        <f>+E6+G6</f>
        <v>26950</v>
      </c>
      <c r="J6" s="314">
        <f>+H6-I6</f>
        <v>0</v>
      </c>
      <c r="K6" s="319"/>
      <c r="L6" s="323"/>
      <c r="M6" s="326"/>
      <c r="N6" s="314">
        <f t="shared" ref="N6:N13" si="0">+I6+L6+M6</f>
        <v>26950</v>
      </c>
    </row>
    <row r="7" spans="1:14" ht="15.75">
      <c r="A7" s="280">
        <f t="shared" ref="A7:A12" si="1">+A6+1</f>
        <v>2</v>
      </c>
      <c r="B7" s="286"/>
      <c r="C7" s="292"/>
      <c r="D7" s="300"/>
      <c r="E7" s="306"/>
      <c r="F7" s="306"/>
      <c r="G7" s="306"/>
      <c r="H7" s="311">
        <f t="shared" ref="H7:I13" si="2">+D7+F7</f>
        <v>0</v>
      </c>
      <c r="I7" s="311">
        <f t="shared" si="2"/>
        <v>0</v>
      </c>
      <c r="J7" s="315">
        <f t="shared" ref="J7:J13" si="3">+H7-I7</f>
        <v>0</v>
      </c>
      <c r="K7" s="320"/>
      <c r="L7" s="300"/>
      <c r="M7" s="306"/>
      <c r="N7" s="315">
        <f t="shared" si="0"/>
        <v>0</v>
      </c>
    </row>
    <row r="8" spans="1:14" ht="15.75">
      <c r="A8" s="280">
        <f t="shared" si="1"/>
        <v>3</v>
      </c>
      <c r="B8" s="287"/>
      <c r="C8" s="293"/>
      <c r="D8" s="300"/>
      <c r="E8" s="306"/>
      <c r="F8" s="306"/>
      <c r="G8" s="306"/>
      <c r="H8" s="311">
        <f t="shared" si="2"/>
        <v>0</v>
      </c>
      <c r="I8" s="311">
        <f t="shared" si="2"/>
        <v>0</v>
      </c>
      <c r="J8" s="315">
        <f t="shared" si="3"/>
        <v>0</v>
      </c>
      <c r="K8" s="320"/>
      <c r="L8" s="300"/>
      <c r="M8" s="306"/>
      <c r="N8" s="315">
        <f t="shared" si="0"/>
        <v>0</v>
      </c>
    </row>
    <row r="9" spans="1:14" ht="15.75">
      <c r="A9" s="280">
        <f t="shared" si="1"/>
        <v>4</v>
      </c>
      <c r="B9" s="287"/>
      <c r="C9" s="293"/>
      <c r="D9" s="300"/>
      <c r="E9" s="306"/>
      <c r="F9" s="306"/>
      <c r="G9" s="306"/>
      <c r="H9" s="311">
        <f t="shared" si="2"/>
        <v>0</v>
      </c>
      <c r="I9" s="311">
        <f t="shared" si="2"/>
        <v>0</v>
      </c>
      <c r="J9" s="315">
        <f t="shared" si="3"/>
        <v>0</v>
      </c>
      <c r="K9" s="320"/>
      <c r="L9" s="300"/>
      <c r="M9" s="306"/>
      <c r="N9" s="315">
        <f t="shared" si="0"/>
        <v>0</v>
      </c>
    </row>
    <row r="10" spans="1:14" ht="15.75">
      <c r="A10" s="280">
        <f t="shared" si="1"/>
        <v>5</v>
      </c>
      <c r="B10" s="286"/>
      <c r="C10" s="292"/>
      <c r="D10" s="300"/>
      <c r="E10" s="306"/>
      <c r="F10" s="306"/>
      <c r="G10" s="306"/>
      <c r="H10" s="311">
        <f t="shared" si="2"/>
        <v>0</v>
      </c>
      <c r="I10" s="311">
        <f t="shared" si="2"/>
        <v>0</v>
      </c>
      <c r="J10" s="315">
        <f t="shared" si="3"/>
        <v>0</v>
      </c>
      <c r="K10" s="320"/>
      <c r="L10" s="300"/>
      <c r="M10" s="306"/>
      <c r="N10" s="315">
        <f t="shared" si="0"/>
        <v>0</v>
      </c>
    </row>
    <row r="11" spans="1:14" ht="15.75">
      <c r="A11" s="280">
        <f t="shared" si="1"/>
        <v>6</v>
      </c>
      <c r="B11" s="287"/>
      <c r="C11" s="293"/>
      <c r="D11" s="300"/>
      <c r="E11" s="306"/>
      <c r="F11" s="306"/>
      <c r="G11" s="306"/>
      <c r="H11" s="311">
        <f t="shared" si="2"/>
        <v>0</v>
      </c>
      <c r="I11" s="311">
        <f t="shared" si="2"/>
        <v>0</v>
      </c>
      <c r="J11" s="315">
        <f t="shared" si="3"/>
        <v>0</v>
      </c>
      <c r="K11" s="320"/>
      <c r="L11" s="300"/>
      <c r="M11" s="306"/>
      <c r="N11" s="315">
        <f t="shared" si="0"/>
        <v>0</v>
      </c>
    </row>
    <row r="12" spans="1:14" ht="15.75">
      <c r="A12" s="280">
        <f t="shared" si="1"/>
        <v>7</v>
      </c>
      <c r="B12" s="287"/>
      <c r="C12" s="293"/>
      <c r="D12" s="300"/>
      <c r="E12" s="306"/>
      <c r="F12" s="306"/>
      <c r="G12" s="306"/>
      <c r="H12" s="311">
        <f t="shared" si="2"/>
        <v>0</v>
      </c>
      <c r="I12" s="311">
        <f t="shared" si="2"/>
        <v>0</v>
      </c>
      <c r="J12" s="315">
        <f t="shared" si="3"/>
        <v>0</v>
      </c>
      <c r="K12" s="320"/>
      <c r="L12" s="300"/>
      <c r="M12" s="306"/>
      <c r="N12" s="315">
        <f t="shared" si="0"/>
        <v>0</v>
      </c>
    </row>
    <row r="13" spans="1:14" ht="16.5" thickBot="1">
      <c r="A13" s="281">
        <f>+A12+1</f>
        <v>8</v>
      </c>
      <c r="B13" s="288"/>
      <c r="C13" s="294"/>
      <c r="D13" s="301"/>
      <c r="E13" s="307"/>
      <c r="F13" s="307"/>
      <c r="G13" s="307"/>
      <c r="H13" s="312">
        <f t="shared" si="2"/>
        <v>0</v>
      </c>
      <c r="I13" s="312">
        <f t="shared" si="2"/>
        <v>0</v>
      </c>
      <c r="J13" s="316">
        <f t="shared" si="3"/>
        <v>0</v>
      </c>
      <c r="K13" s="320"/>
      <c r="L13" s="324"/>
      <c r="M13" s="327"/>
      <c r="N13" s="316">
        <f t="shared" si="0"/>
        <v>0</v>
      </c>
    </row>
    <row r="14" spans="1:14" ht="16.5" thickBot="1">
      <c r="A14" s="282">
        <f>+A13+1</f>
        <v>9</v>
      </c>
      <c r="B14" s="289" t="s">
        <v>175</v>
      </c>
      <c r="C14" s="295"/>
      <c r="D14" s="302">
        <f>SUM(D6:D13)</f>
        <v>0</v>
      </c>
      <c r="E14" s="308">
        <f t="shared" ref="E14:J14" si="4">SUM(E6:E13)</f>
        <v>0</v>
      </c>
      <c r="F14" s="308">
        <f t="shared" si="4"/>
        <v>26950</v>
      </c>
      <c r="G14" s="308">
        <f t="shared" si="4"/>
        <v>26950</v>
      </c>
      <c r="H14" s="308">
        <f t="shared" si="4"/>
        <v>26950</v>
      </c>
      <c r="I14" s="308">
        <f t="shared" si="4"/>
        <v>26950</v>
      </c>
      <c r="J14" s="317">
        <f t="shared" si="4"/>
        <v>0</v>
      </c>
      <c r="K14" s="321"/>
      <c r="L14" s="302">
        <f>SUM(L6:L13)</f>
        <v>0</v>
      </c>
      <c r="M14" s="308">
        <f>SUM(M6:M13)</f>
        <v>0</v>
      </c>
      <c r="N14" s="317">
        <f>SUM(N6:N13)</f>
        <v>26950</v>
      </c>
    </row>
  </sheetData>
  <mergeCells count="10">
    <mergeCell ref="A3:A5"/>
    <mergeCell ref="B3:B5"/>
    <mergeCell ref="C3:C5"/>
    <mergeCell ref="D3:E3"/>
    <mergeCell ref="F3:G3"/>
    <mergeCell ref="H3:I3"/>
    <mergeCell ref="J3:J4"/>
    <mergeCell ref="L3:L4"/>
    <mergeCell ref="M3:M4"/>
    <mergeCell ref="N3:N4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zoomScale="85" zoomScaleNormal="85" workbookViewId="0"/>
  </sheetViews>
  <sheetFormatPr defaultRowHeight="15"/>
  <cols>
    <col min="1" max="1" width="4.28515625" customWidth="1"/>
    <col min="2" max="2" width="14.7109375" customWidth="1"/>
    <col min="3" max="3" width="26.28515625" customWidth="1"/>
    <col min="4" max="4" width="12.140625" customWidth="1"/>
    <col min="5" max="5" width="10.7109375" customWidth="1"/>
    <col min="6" max="6" width="11.5703125" customWidth="1"/>
    <col min="7" max="7" width="10.7109375" customWidth="1"/>
    <col min="8" max="8" width="11.7109375" customWidth="1"/>
    <col min="9" max="9" width="10.7109375" customWidth="1"/>
    <col min="10" max="10" width="12.5703125" customWidth="1"/>
    <col min="11" max="11" width="2.28515625" customWidth="1"/>
    <col min="12" max="12" width="10.7109375" customWidth="1"/>
    <col min="13" max="13" width="14" customWidth="1"/>
    <col min="14" max="14" width="10.7109375" customWidth="1"/>
  </cols>
  <sheetData>
    <row r="1" spans="1:14" ht="15.75">
      <c r="A1" s="9" t="s">
        <v>27</v>
      </c>
      <c r="B1" s="2"/>
      <c r="C1" s="1"/>
      <c r="D1" s="1"/>
      <c r="E1" s="1"/>
      <c r="F1" s="1"/>
      <c r="G1" s="1"/>
      <c r="H1" s="10"/>
      <c r="I1" s="1"/>
      <c r="J1" s="1"/>
      <c r="K1" s="11"/>
      <c r="L1" s="1"/>
      <c r="M1" s="1"/>
      <c r="N1" s="1"/>
    </row>
    <row r="2" spans="1:14" ht="15.75" thickBot="1">
      <c r="A2" s="12"/>
      <c r="B2" s="13"/>
      <c r="C2" s="13"/>
      <c r="D2" s="14"/>
      <c r="E2" s="14"/>
      <c r="F2" s="13"/>
      <c r="G2" s="13"/>
      <c r="H2" s="13"/>
      <c r="I2" s="13"/>
      <c r="J2" s="12"/>
      <c r="K2" s="11"/>
      <c r="L2" s="13"/>
      <c r="M2" s="13"/>
      <c r="N2" s="15" t="s">
        <v>1</v>
      </c>
    </row>
    <row r="3" spans="1:14">
      <c r="A3" s="491" t="s">
        <v>0</v>
      </c>
      <c r="B3" s="517" t="s">
        <v>55</v>
      </c>
      <c r="C3" s="494" t="s">
        <v>34</v>
      </c>
      <c r="D3" s="497" t="s">
        <v>20</v>
      </c>
      <c r="E3" s="487"/>
      <c r="F3" s="487" t="s">
        <v>12</v>
      </c>
      <c r="G3" s="487"/>
      <c r="H3" s="487" t="s">
        <v>16</v>
      </c>
      <c r="I3" s="487"/>
      <c r="J3" s="489" t="s">
        <v>15</v>
      </c>
      <c r="K3" s="11"/>
      <c r="L3" s="481" t="s">
        <v>23</v>
      </c>
      <c r="M3" s="483" t="s">
        <v>26</v>
      </c>
      <c r="N3" s="485" t="s">
        <v>13</v>
      </c>
    </row>
    <row r="4" spans="1:14">
      <c r="A4" s="492"/>
      <c r="B4" s="518"/>
      <c r="C4" s="495"/>
      <c r="D4" s="16" t="s">
        <v>21</v>
      </c>
      <c r="E4" s="4" t="s">
        <v>11</v>
      </c>
      <c r="F4" s="16" t="s">
        <v>19</v>
      </c>
      <c r="G4" s="4" t="s">
        <v>11</v>
      </c>
      <c r="H4" s="16" t="s">
        <v>17</v>
      </c>
      <c r="I4" s="4" t="s">
        <v>11</v>
      </c>
      <c r="J4" s="490"/>
      <c r="K4" s="11"/>
      <c r="L4" s="482"/>
      <c r="M4" s="484"/>
      <c r="N4" s="486"/>
    </row>
    <row r="5" spans="1:14" ht="15.75" thickBot="1">
      <c r="A5" s="493"/>
      <c r="B5" s="519"/>
      <c r="C5" s="496"/>
      <c r="D5" s="5" t="s">
        <v>2</v>
      </c>
      <c r="E5" s="6" t="s">
        <v>3</v>
      </c>
      <c r="F5" s="6" t="s">
        <v>4</v>
      </c>
      <c r="G5" s="6" t="s">
        <v>5</v>
      </c>
      <c r="H5" s="6" t="s">
        <v>9</v>
      </c>
      <c r="I5" s="6" t="s">
        <v>10</v>
      </c>
      <c r="J5" s="8" t="s">
        <v>14</v>
      </c>
      <c r="K5" s="11"/>
      <c r="L5" s="17" t="s">
        <v>6</v>
      </c>
      <c r="M5" s="7" t="s">
        <v>7</v>
      </c>
      <c r="N5" s="8" t="s">
        <v>18</v>
      </c>
    </row>
    <row r="6" spans="1:14" ht="39" thickBot="1">
      <c r="A6" s="329">
        <v>1</v>
      </c>
      <c r="B6" s="330" t="s">
        <v>180</v>
      </c>
      <c r="C6" s="331" t="s">
        <v>181</v>
      </c>
      <c r="D6" s="332">
        <v>0</v>
      </c>
      <c r="E6" s="333">
        <v>0</v>
      </c>
      <c r="F6" s="333">
        <v>1642</v>
      </c>
      <c r="G6" s="333">
        <v>1642</v>
      </c>
      <c r="H6" s="334">
        <f>+D6+F6</f>
        <v>1642</v>
      </c>
      <c r="I6" s="334">
        <f>+E6+G6</f>
        <v>1642</v>
      </c>
      <c r="J6" s="335">
        <f>+H6-I6</f>
        <v>0</v>
      </c>
      <c r="K6" s="156"/>
      <c r="L6" s="336">
        <v>724</v>
      </c>
      <c r="M6" s="337">
        <v>0</v>
      </c>
      <c r="N6" s="335">
        <f>+I6+L6+M6</f>
        <v>2366</v>
      </c>
    </row>
    <row r="7" spans="1:14" ht="15.75" thickBot="1">
      <c r="A7" s="20">
        <v>2</v>
      </c>
      <c r="B7" s="120" t="s">
        <v>60</v>
      </c>
      <c r="C7" s="32"/>
      <c r="D7" s="338">
        <f t="shared" ref="D7:J7" si="0">SUM(D6:D6)</f>
        <v>0</v>
      </c>
      <c r="E7" s="339">
        <f t="shared" si="0"/>
        <v>0</v>
      </c>
      <c r="F7" s="339">
        <f t="shared" si="0"/>
        <v>1642</v>
      </c>
      <c r="G7" s="339">
        <f t="shared" si="0"/>
        <v>1642</v>
      </c>
      <c r="H7" s="339">
        <f t="shared" si="0"/>
        <v>1642</v>
      </c>
      <c r="I7" s="339">
        <f t="shared" si="0"/>
        <v>1642</v>
      </c>
      <c r="J7" s="340">
        <f t="shared" si="0"/>
        <v>0</v>
      </c>
      <c r="K7" s="169"/>
      <c r="L7" s="338">
        <f>SUM(L6:L6)</f>
        <v>724</v>
      </c>
      <c r="M7" s="339">
        <f>SUM(M6:M6)</f>
        <v>0</v>
      </c>
      <c r="N7" s="340">
        <f>SUM(N6:N6)</f>
        <v>2366</v>
      </c>
    </row>
  </sheetData>
  <mergeCells count="10">
    <mergeCell ref="J3:J4"/>
    <mergeCell ref="L3:L4"/>
    <mergeCell ref="M3:M4"/>
    <mergeCell ref="N3:N4"/>
    <mergeCell ref="A3:A5"/>
    <mergeCell ref="B3:B5"/>
    <mergeCell ref="C3:C5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zoomScale="85" zoomScaleNormal="85" workbookViewId="0"/>
  </sheetViews>
  <sheetFormatPr defaultRowHeight="15"/>
  <cols>
    <col min="1" max="1" width="4.28515625" customWidth="1"/>
    <col min="2" max="2" width="11.85546875" customWidth="1"/>
    <col min="3" max="3" width="26.28515625" customWidth="1"/>
    <col min="4" max="4" width="12.140625" customWidth="1"/>
    <col min="5" max="5" width="10.7109375" customWidth="1"/>
    <col min="6" max="6" width="11.5703125" customWidth="1"/>
    <col min="7" max="7" width="10.7109375" customWidth="1"/>
    <col min="8" max="8" width="11.7109375" customWidth="1"/>
    <col min="9" max="9" width="10.7109375" customWidth="1"/>
    <col min="10" max="10" width="12.5703125" customWidth="1"/>
    <col min="11" max="11" width="2.28515625" customWidth="1"/>
    <col min="12" max="12" width="10.7109375" customWidth="1"/>
    <col min="13" max="13" width="14" customWidth="1"/>
    <col min="14" max="14" width="10.7109375" customWidth="1"/>
  </cols>
  <sheetData>
    <row r="1" spans="1:14" ht="15.75">
      <c r="A1" s="341" t="s">
        <v>27</v>
      </c>
      <c r="B1" s="342"/>
      <c r="C1" s="343"/>
      <c r="D1" s="343"/>
      <c r="E1" s="343"/>
      <c r="F1" s="343"/>
      <c r="G1" s="343"/>
      <c r="H1" s="344"/>
      <c r="I1" s="343"/>
      <c r="J1" s="343"/>
      <c r="K1" s="345"/>
      <c r="L1" s="343"/>
      <c r="M1" s="343"/>
      <c r="N1" s="343"/>
    </row>
    <row r="2" spans="1:14" ht="15.75" thickBot="1">
      <c r="A2" s="346"/>
      <c r="B2" s="347"/>
      <c r="C2" s="347"/>
      <c r="D2" s="348"/>
      <c r="E2" s="348"/>
      <c r="F2" s="347"/>
      <c r="G2" s="347"/>
      <c r="H2" s="347"/>
      <c r="I2" s="347"/>
      <c r="J2" s="346"/>
      <c r="K2" s="345"/>
      <c r="L2" s="347"/>
      <c r="M2" s="347"/>
      <c r="N2" s="349" t="s">
        <v>1</v>
      </c>
    </row>
    <row r="3" spans="1:14">
      <c r="A3" s="597" t="s">
        <v>0</v>
      </c>
      <c r="B3" s="600" t="s">
        <v>55</v>
      </c>
      <c r="C3" s="603" t="s">
        <v>34</v>
      </c>
      <c r="D3" s="606" t="s">
        <v>20</v>
      </c>
      <c r="E3" s="607"/>
      <c r="F3" s="607" t="s">
        <v>12</v>
      </c>
      <c r="G3" s="607"/>
      <c r="H3" s="607" t="s">
        <v>16</v>
      </c>
      <c r="I3" s="607"/>
      <c r="J3" s="589" t="s">
        <v>15</v>
      </c>
      <c r="K3" s="345"/>
      <c r="L3" s="591" t="s">
        <v>23</v>
      </c>
      <c r="M3" s="593" t="s">
        <v>26</v>
      </c>
      <c r="N3" s="595" t="s">
        <v>13</v>
      </c>
    </row>
    <row r="4" spans="1:14">
      <c r="A4" s="598"/>
      <c r="B4" s="601"/>
      <c r="C4" s="604"/>
      <c r="D4" s="350" t="s">
        <v>21</v>
      </c>
      <c r="E4" s="351" t="s">
        <v>11</v>
      </c>
      <c r="F4" s="350" t="s">
        <v>19</v>
      </c>
      <c r="G4" s="351" t="s">
        <v>11</v>
      </c>
      <c r="H4" s="350" t="s">
        <v>17</v>
      </c>
      <c r="I4" s="351" t="s">
        <v>11</v>
      </c>
      <c r="J4" s="590"/>
      <c r="K4" s="345"/>
      <c r="L4" s="592"/>
      <c r="M4" s="594"/>
      <c r="N4" s="596"/>
    </row>
    <row r="5" spans="1:14" ht="15.75" thickBot="1">
      <c r="A5" s="599"/>
      <c r="B5" s="602"/>
      <c r="C5" s="605"/>
      <c r="D5" s="352" t="s">
        <v>2</v>
      </c>
      <c r="E5" s="353" t="s">
        <v>3</v>
      </c>
      <c r="F5" s="353" t="s">
        <v>4</v>
      </c>
      <c r="G5" s="353" t="s">
        <v>5</v>
      </c>
      <c r="H5" s="353" t="s">
        <v>9</v>
      </c>
      <c r="I5" s="353" t="s">
        <v>10</v>
      </c>
      <c r="J5" s="354" t="s">
        <v>14</v>
      </c>
      <c r="K5" s="345"/>
      <c r="L5" s="355" t="s">
        <v>6</v>
      </c>
      <c r="M5" s="353" t="s">
        <v>7</v>
      </c>
      <c r="N5" s="354" t="s">
        <v>18</v>
      </c>
    </row>
    <row r="6" spans="1:14">
      <c r="A6" s="356">
        <v>1</v>
      </c>
      <c r="B6" s="357"/>
      <c r="C6" s="358"/>
      <c r="D6" s="359"/>
      <c r="E6" s="360"/>
      <c r="F6" s="360"/>
      <c r="G6" s="360"/>
      <c r="H6" s="361">
        <f>+D6+F6</f>
        <v>0</v>
      </c>
      <c r="I6" s="361">
        <f>+E6+G6</f>
        <v>0</v>
      </c>
      <c r="J6" s="362">
        <f>+H6-I6</f>
        <v>0</v>
      </c>
      <c r="K6" s="363"/>
      <c r="L6" s="364"/>
      <c r="M6" s="365"/>
      <c r="N6" s="362">
        <f t="shared" ref="N6:N13" si="0">+I6+L6+M6</f>
        <v>0</v>
      </c>
    </row>
    <row r="7" spans="1:14">
      <c r="A7" s="366">
        <f t="shared" ref="A7:A12" si="1">+A6+1</f>
        <v>2</v>
      </c>
      <c r="B7" s="367"/>
      <c r="C7" s="368"/>
      <c r="D7" s="369"/>
      <c r="E7" s="370"/>
      <c r="F7" s="370"/>
      <c r="G7" s="370"/>
      <c r="H7" s="371">
        <f t="shared" ref="H7:I13" si="2">+D7+F7</f>
        <v>0</v>
      </c>
      <c r="I7" s="371">
        <f t="shared" si="2"/>
        <v>0</v>
      </c>
      <c r="J7" s="372">
        <f t="shared" ref="J7:J13" si="3">+H7-I7</f>
        <v>0</v>
      </c>
      <c r="K7" s="373"/>
      <c r="L7" s="369"/>
      <c r="M7" s="370"/>
      <c r="N7" s="372">
        <f t="shared" si="0"/>
        <v>0</v>
      </c>
    </row>
    <row r="8" spans="1:14">
      <c r="A8" s="366">
        <f t="shared" si="1"/>
        <v>3</v>
      </c>
      <c r="B8" s="374"/>
      <c r="C8" s="375"/>
      <c r="D8" s="369"/>
      <c r="E8" s="370"/>
      <c r="F8" s="370"/>
      <c r="G8" s="370"/>
      <c r="H8" s="371">
        <f t="shared" si="2"/>
        <v>0</v>
      </c>
      <c r="I8" s="371">
        <f t="shared" si="2"/>
        <v>0</v>
      </c>
      <c r="J8" s="372">
        <f t="shared" si="3"/>
        <v>0</v>
      </c>
      <c r="K8" s="373"/>
      <c r="L8" s="369"/>
      <c r="M8" s="370"/>
      <c r="N8" s="372">
        <f t="shared" si="0"/>
        <v>0</v>
      </c>
    </row>
    <row r="9" spans="1:14">
      <c r="A9" s="366">
        <f t="shared" si="1"/>
        <v>4</v>
      </c>
      <c r="B9" s="374"/>
      <c r="C9" s="375"/>
      <c r="D9" s="369"/>
      <c r="E9" s="370"/>
      <c r="F9" s="370"/>
      <c r="G9" s="370"/>
      <c r="H9" s="371">
        <f t="shared" si="2"/>
        <v>0</v>
      </c>
      <c r="I9" s="371">
        <f t="shared" si="2"/>
        <v>0</v>
      </c>
      <c r="J9" s="372">
        <f t="shared" si="3"/>
        <v>0</v>
      </c>
      <c r="K9" s="373"/>
      <c r="L9" s="369"/>
      <c r="M9" s="370"/>
      <c r="N9" s="372">
        <f t="shared" si="0"/>
        <v>0</v>
      </c>
    </row>
    <row r="10" spans="1:14">
      <c r="A10" s="366">
        <f t="shared" si="1"/>
        <v>5</v>
      </c>
      <c r="B10" s="367"/>
      <c r="C10" s="368"/>
      <c r="D10" s="369"/>
      <c r="E10" s="370"/>
      <c r="F10" s="370"/>
      <c r="G10" s="370"/>
      <c r="H10" s="371">
        <f t="shared" si="2"/>
        <v>0</v>
      </c>
      <c r="I10" s="371">
        <f t="shared" si="2"/>
        <v>0</v>
      </c>
      <c r="J10" s="372">
        <f t="shared" si="3"/>
        <v>0</v>
      </c>
      <c r="K10" s="373"/>
      <c r="L10" s="369"/>
      <c r="M10" s="370"/>
      <c r="N10" s="372">
        <f t="shared" si="0"/>
        <v>0</v>
      </c>
    </row>
    <row r="11" spans="1:14">
      <c r="A11" s="366">
        <f t="shared" si="1"/>
        <v>6</v>
      </c>
      <c r="B11" s="374"/>
      <c r="C11" s="375"/>
      <c r="D11" s="369"/>
      <c r="E11" s="370"/>
      <c r="F11" s="370"/>
      <c r="G11" s="370"/>
      <c r="H11" s="371">
        <f t="shared" si="2"/>
        <v>0</v>
      </c>
      <c r="I11" s="371">
        <f t="shared" si="2"/>
        <v>0</v>
      </c>
      <c r="J11" s="372">
        <f t="shared" si="3"/>
        <v>0</v>
      </c>
      <c r="K11" s="373"/>
      <c r="L11" s="369"/>
      <c r="M11" s="370"/>
      <c r="N11" s="372">
        <f t="shared" si="0"/>
        <v>0</v>
      </c>
    </row>
    <row r="12" spans="1:14">
      <c r="A12" s="366">
        <f t="shared" si="1"/>
        <v>7</v>
      </c>
      <c r="B12" s="374"/>
      <c r="C12" s="375"/>
      <c r="D12" s="369"/>
      <c r="E12" s="370"/>
      <c r="F12" s="370"/>
      <c r="G12" s="370"/>
      <c r="H12" s="371">
        <f t="shared" si="2"/>
        <v>0</v>
      </c>
      <c r="I12" s="371">
        <f t="shared" si="2"/>
        <v>0</v>
      </c>
      <c r="J12" s="372">
        <f t="shared" si="3"/>
        <v>0</v>
      </c>
      <c r="K12" s="373"/>
      <c r="L12" s="369"/>
      <c r="M12" s="370"/>
      <c r="N12" s="372">
        <f t="shared" si="0"/>
        <v>0</v>
      </c>
    </row>
    <row r="13" spans="1:14" ht="15.75" thickBot="1">
      <c r="A13" s="376">
        <f>+A12+1</f>
        <v>8</v>
      </c>
      <c r="B13" s="377"/>
      <c r="C13" s="378"/>
      <c r="D13" s="379"/>
      <c r="E13" s="380"/>
      <c r="F13" s="380"/>
      <c r="G13" s="380"/>
      <c r="H13" s="381">
        <f t="shared" si="2"/>
        <v>0</v>
      </c>
      <c r="I13" s="381">
        <f t="shared" si="2"/>
        <v>0</v>
      </c>
      <c r="J13" s="382">
        <f t="shared" si="3"/>
        <v>0</v>
      </c>
      <c r="K13" s="373"/>
      <c r="L13" s="383"/>
      <c r="M13" s="384"/>
      <c r="N13" s="382">
        <f t="shared" si="0"/>
        <v>0</v>
      </c>
    </row>
    <row r="14" spans="1:14" ht="15.75" thickBot="1">
      <c r="A14" s="20">
        <f>+A13+1</f>
        <v>9</v>
      </c>
      <c r="B14" s="120" t="s">
        <v>60</v>
      </c>
      <c r="C14" s="32"/>
      <c r="D14" s="37">
        <f>SUM(D6:D13)</f>
        <v>0</v>
      </c>
      <c r="E14" s="38">
        <f t="shared" ref="E14:J14" si="4">SUM(E6:E13)</f>
        <v>0</v>
      </c>
      <c r="F14" s="38">
        <f t="shared" si="4"/>
        <v>0</v>
      </c>
      <c r="G14" s="38">
        <f t="shared" si="4"/>
        <v>0</v>
      </c>
      <c r="H14" s="38">
        <f t="shared" si="4"/>
        <v>0</v>
      </c>
      <c r="I14" s="38">
        <f t="shared" si="4"/>
        <v>0</v>
      </c>
      <c r="J14" s="39">
        <f t="shared" si="4"/>
        <v>0</v>
      </c>
      <c r="K14" s="385"/>
      <c r="L14" s="37">
        <f>SUM(L6:L13)</f>
        <v>0</v>
      </c>
      <c r="M14" s="38">
        <f>SUM(M6:M13)</f>
        <v>0</v>
      </c>
      <c r="N14" s="39">
        <f>SUM(N6:N13)</f>
        <v>0</v>
      </c>
    </row>
  </sheetData>
  <mergeCells count="10">
    <mergeCell ref="J3:J4"/>
    <mergeCell ref="L3:L4"/>
    <mergeCell ref="M3:M4"/>
    <mergeCell ref="N3:N4"/>
    <mergeCell ref="A3:A5"/>
    <mergeCell ref="B3:B5"/>
    <mergeCell ref="C3:C5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zoomScale="85" zoomScaleNormal="85" workbookViewId="0"/>
  </sheetViews>
  <sheetFormatPr defaultRowHeight="15"/>
  <cols>
    <col min="1" max="1" width="4.28515625" customWidth="1"/>
    <col min="2" max="2" width="14.42578125" customWidth="1"/>
    <col min="3" max="3" width="32.7109375" customWidth="1"/>
    <col min="4" max="4" width="12.140625" customWidth="1"/>
    <col min="5" max="5" width="10.7109375" customWidth="1"/>
    <col min="6" max="6" width="11.5703125" customWidth="1"/>
    <col min="7" max="7" width="10.7109375" customWidth="1"/>
    <col min="8" max="8" width="11.7109375" customWidth="1"/>
    <col min="9" max="9" width="10.7109375" customWidth="1"/>
    <col min="10" max="10" width="12.5703125" customWidth="1"/>
    <col min="11" max="11" width="2.28515625" customWidth="1"/>
    <col min="12" max="12" width="10.7109375" customWidth="1"/>
    <col min="13" max="13" width="10.42578125" customWidth="1"/>
    <col min="14" max="14" width="10.7109375" customWidth="1"/>
  </cols>
  <sheetData>
    <row r="1" spans="1:14" ht="15.75">
      <c r="A1" s="9" t="s">
        <v>182</v>
      </c>
      <c r="B1" s="2"/>
      <c r="C1" s="1"/>
      <c r="D1" s="1"/>
      <c r="E1" s="1"/>
      <c r="F1" s="1"/>
      <c r="G1" s="1"/>
      <c r="H1" s="10"/>
      <c r="I1" s="1"/>
      <c r="J1" s="1"/>
      <c r="K1" s="11"/>
      <c r="L1" s="1"/>
      <c r="M1" s="1"/>
      <c r="N1" s="1"/>
    </row>
    <row r="2" spans="1:14" ht="15.75" thickBot="1">
      <c r="A2" s="12"/>
      <c r="B2" s="13"/>
      <c r="C2" s="13"/>
      <c r="D2" s="14"/>
      <c r="E2" s="14"/>
      <c r="F2" s="13"/>
      <c r="G2" s="13"/>
      <c r="H2" s="13"/>
      <c r="I2" s="13"/>
      <c r="J2" s="12"/>
      <c r="K2" s="11"/>
      <c r="L2" s="13"/>
      <c r="M2" s="13"/>
      <c r="N2" s="15" t="s">
        <v>1</v>
      </c>
    </row>
    <row r="3" spans="1:14">
      <c r="A3" s="491" t="s">
        <v>0</v>
      </c>
      <c r="B3" s="517" t="s">
        <v>55</v>
      </c>
      <c r="C3" s="494" t="s">
        <v>34</v>
      </c>
      <c r="D3" s="497" t="s">
        <v>20</v>
      </c>
      <c r="E3" s="487"/>
      <c r="F3" s="487" t="s">
        <v>12</v>
      </c>
      <c r="G3" s="487"/>
      <c r="H3" s="487" t="s">
        <v>16</v>
      </c>
      <c r="I3" s="487"/>
      <c r="J3" s="489" t="s">
        <v>15</v>
      </c>
      <c r="K3" s="11"/>
      <c r="L3" s="481" t="s">
        <v>23</v>
      </c>
      <c r="M3" s="483" t="s">
        <v>26</v>
      </c>
      <c r="N3" s="485" t="s">
        <v>13</v>
      </c>
    </row>
    <row r="4" spans="1:14">
      <c r="A4" s="492"/>
      <c r="B4" s="518"/>
      <c r="C4" s="495"/>
      <c r="D4" s="16" t="s">
        <v>21</v>
      </c>
      <c r="E4" s="4" t="s">
        <v>11</v>
      </c>
      <c r="F4" s="16" t="s">
        <v>19</v>
      </c>
      <c r="G4" s="4" t="s">
        <v>11</v>
      </c>
      <c r="H4" s="16" t="s">
        <v>17</v>
      </c>
      <c r="I4" s="4" t="s">
        <v>11</v>
      </c>
      <c r="J4" s="490"/>
      <c r="K4" s="11"/>
      <c r="L4" s="482"/>
      <c r="M4" s="484"/>
      <c r="N4" s="486"/>
    </row>
    <row r="5" spans="1:14" ht="15.75" thickBot="1">
      <c r="A5" s="493"/>
      <c r="B5" s="519"/>
      <c r="C5" s="496"/>
      <c r="D5" s="5" t="s">
        <v>2</v>
      </c>
      <c r="E5" s="6" t="s">
        <v>3</v>
      </c>
      <c r="F5" s="6" t="s">
        <v>4</v>
      </c>
      <c r="G5" s="6" t="s">
        <v>5</v>
      </c>
      <c r="H5" s="6" t="s">
        <v>9</v>
      </c>
      <c r="I5" s="6" t="s">
        <v>10</v>
      </c>
      <c r="J5" s="8" t="s">
        <v>14</v>
      </c>
      <c r="K5" s="11"/>
      <c r="L5" s="17" t="s">
        <v>6</v>
      </c>
      <c r="M5" s="7" t="s">
        <v>7</v>
      </c>
      <c r="N5" s="8" t="s">
        <v>18</v>
      </c>
    </row>
    <row r="6" spans="1:14">
      <c r="A6" s="386">
        <v>1</v>
      </c>
      <c r="B6" s="387" t="s">
        <v>183</v>
      </c>
      <c r="C6" s="388" t="s">
        <v>184</v>
      </c>
      <c r="D6" s="336">
        <v>0</v>
      </c>
      <c r="E6" s="337">
        <v>0</v>
      </c>
      <c r="F6" s="337">
        <v>76873.5</v>
      </c>
      <c r="G6" s="337">
        <v>76874</v>
      </c>
      <c r="H6" s="389">
        <f t="shared" ref="H6:I10" si="0">SUM(D6+F6)</f>
        <v>76873.5</v>
      </c>
      <c r="I6" s="389">
        <f t="shared" si="0"/>
        <v>76874</v>
      </c>
      <c r="J6" s="390">
        <v>0</v>
      </c>
      <c r="K6" s="156"/>
      <c r="L6" s="336">
        <v>3160</v>
      </c>
      <c r="M6" s="337">
        <v>0</v>
      </c>
      <c r="N6" s="391">
        <f>SUM(I6+L6+M6)</f>
        <v>80034</v>
      </c>
    </row>
    <row r="7" spans="1:14">
      <c r="A7" s="386">
        <v>2</v>
      </c>
      <c r="B7" s="387" t="s">
        <v>185</v>
      </c>
      <c r="C7" s="388" t="s">
        <v>186</v>
      </c>
      <c r="D7" s="336">
        <v>0</v>
      </c>
      <c r="E7" s="337">
        <v>0</v>
      </c>
      <c r="F7" s="337">
        <v>2189</v>
      </c>
      <c r="G7" s="337">
        <v>2189</v>
      </c>
      <c r="H7" s="389">
        <f t="shared" si="0"/>
        <v>2189</v>
      </c>
      <c r="I7" s="389">
        <f t="shared" si="0"/>
        <v>2189</v>
      </c>
      <c r="J7" s="390">
        <f>SUM(F7-G7)</f>
        <v>0</v>
      </c>
      <c r="K7" s="156"/>
      <c r="L7" s="336">
        <v>166</v>
      </c>
      <c r="M7" s="337">
        <v>0</v>
      </c>
      <c r="N7" s="391">
        <f>SUM(L7+I7+M7)</f>
        <v>2355</v>
      </c>
    </row>
    <row r="8" spans="1:14">
      <c r="A8" s="386">
        <v>3</v>
      </c>
      <c r="B8" s="387" t="s">
        <v>187</v>
      </c>
      <c r="C8" s="388" t="s">
        <v>188</v>
      </c>
      <c r="D8" s="336">
        <v>0</v>
      </c>
      <c r="E8" s="337">
        <v>0</v>
      </c>
      <c r="F8" s="337">
        <v>7047</v>
      </c>
      <c r="G8" s="337">
        <v>7047</v>
      </c>
      <c r="H8" s="389">
        <f t="shared" si="0"/>
        <v>7047</v>
      </c>
      <c r="I8" s="389">
        <f t="shared" si="0"/>
        <v>7047</v>
      </c>
      <c r="J8" s="390">
        <f>SUM(F8-G8)</f>
        <v>0</v>
      </c>
      <c r="K8" s="156"/>
      <c r="L8" s="336">
        <v>451</v>
      </c>
      <c r="M8" s="337">
        <v>0</v>
      </c>
      <c r="N8" s="391">
        <f>SUM(I8+L8+M8)</f>
        <v>7498</v>
      </c>
    </row>
    <row r="9" spans="1:14">
      <c r="A9" s="19">
        <v>4</v>
      </c>
      <c r="B9" s="392" t="s">
        <v>189</v>
      </c>
      <c r="C9" s="141" t="s">
        <v>190</v>
      </c>
      <c r="D9" s="173">
        <v>0</v>
      </c>
      <c r="E9" s="174">
        <v>0</v>
      </c>
      <c r="F9" s="174">
        <v>5817</v>
      </c>
      <c r="G9" s="174">
        <v>5817</v>
      </c>
      <c r="H9" s="393">
        <f t="shared" si="0"/>
        <v>5817</v>
      </c>
      <c r="I9" s="393">
        <f t="shared" si="0"/>
        <v>5817</v>
      </c>
      <c r="J9" s="394">
        <f>SUM(F9-G9)</f>
        <v>0</v>
      </c>
      <c r="K9" s="159"/>
      <c r="L9" s="173">
        <v>370</v>
      </c>
      <c r="M9" s="174">
        <v>0</v>
      </c>
      <c r="N9" s="395">
        <f>+I9+L9+M9</f>
        <v>6187</v>
      </c>
    </row>
    <row r="10" spans="1:14" ht="15.75" thickBot="1">
      <c r="A10" s="19">
        <f>+A9+1</f>
        <v>5</v>
      </c>
      <c r="B10" s="396" t="s">
        <v>191</v>
      </c>
      <c r="C10" s="145" t="s">
        <v>192</v>
      </c>
      <c r="D10" s="173">
        <v>0</v>
      </c>
      <c r="E10" s="174">
        <v>0</v>
      </c>
      <c r="F10" s="174">
        <v>2500</v>
      </c>
      <c r="G10" s="174">
        <v>2500</v>
      </c>
      <c r="H10" s="393">
        <f t="shared" si="0"/>
        <v>2500</v>
      </c>
      <c r="I10" s="393">
        <f t="shared" si="0"/>
        <v>2500</v>
      </c>
      <c r="J10" s="394">
        <f>SUM(F10-G10)</f>
        <v>0</v>
      </c>
      <c r="K10" s="159"/>
      <c r="L10" s="173">
        <v>75</v>
      </c>
      <c r="M10" s="174">
        <v>0</v>
      </c>
      <c r="N10" s="395">
        <f>+I10+L10+M10</f>
        <v>2575</v>
      </c>
    </row>
    <row r="11" spans="1:14" ht="15.75" thickBot="1">
      <c r="A11" s="140">
        <v>6</v>
      </c>
      <c r="B11" s="120" t="s">
        <v>60</v>
      </c>
      <c r="C11" s="32"/>
      <c r="D11" s="397">
        <f t="shared" ref="D11:J11" si="1">SUM(D6:D10)</f>
        <v>0</v>
      </c>
      <c r="E11" s="398">
        <f t="shared" si="1"/>
        <v>0</v>
      </c>
      <c r="F11" s="398">
        <f t="shared" si="1"/>
        <v>94426.5</v>
      </c>
      <c r="G11" s="398">
        <f t="shared" si="1"/>
        <v>94427</v>
      </c>
      <c r="H11" s="398">
        <f t="shared" si="1"/>
        <v>94426.5</v>
      </c>
      <c r="I11" s="398">
        <f t="shared" si="1"/>
        <v>94427</v>
      </c>
      <c r="J11" s="399">
        <f t="shared" si="1"/>
        <v>0</v>
      </c>
      <c r="K11" s="169"/>
      <c r="L11" s="397">
        <f>SUM(L6:L10)</f>
        <v>4222</v>
      </c>
      <c r="M11" s="398">
        <f>SUM(M6:M10)</f>
        <v>0</v>
      </c>
      <c r="N11" s="399">
        <f>SUM(N6:N10)</f>
        <v>98649</v>
      </c>
    </row>
  </sheetData>
  <mergeCells count="10">
    <mergeCell ref="J3:J4"/>
    <mergeCell ref="L3:L4"/>
    <mergeCell ref="M3:M4"/>
    <mergeCell ref="N3:N4"/>
    <mergeCell ref="A3:A5"/>
    <mergeCell ref="B3:B5"/>
    <mergeCell ref="C3:C5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zoomScale="85" zoomScaleNormal="85" workbookViewId="0"/>
  </sheetViews>
  <sheetFormatPr defaultRowHeight="15"/>
  <cols>
    <col min="1" max="1" width="4.28515625" customWidth="1"/>
    <col min="2" max="2" width="14.85546875" customWidth="1"/>
    <col min="3" max="3" width="33.140625" customWidth="1"/>
    <col min="4" max="4" width="12.140625" customWidth="1"/>
    <col min="5" max="5" width="10.7109375" customWidth="1"/>
    <col min="6" max="6" width="11.5703125" customWidth="1"/>
    <col min="7" max="7" width="10.7109375" customWidth="1"/>
    <col min="8" max="8" width="11.7109375" customWidth="1"/>
    <col min="9" max="9" width="10.7109375" customWidth="1"/>
    <col min="10" max="10" width="12.5703125" customWidth="1"/>
    <col min="11" max="11" width="2.28515625" customWidth="1"/>
    <col min="12" max="12" width="10.7109375" customWidth="1"/>
    <col min="13" max="13" width="14" customWidth="1"/>
    <col min="14" max="14" width="10.7109375" customWidth="1"/>
  </cols>
  <sheetData>
    <row r="1" spans="1:14" ht="15.75">
      <c r="A1" s="9" t="s">
        <v>54</v>
      </c>
      <c r="B1" s="2"/>
      <c r="C1" s="1"/>
      <c r="D1" s="1"/>
      <c r="E1" s="1"/>
      <c r="F1" s="1"/>
      <c r="G1" s="1"/>
      <c r="H1" s="10"/>
      <c r="I1" s="1"/>
      <c r="J1" s="1"/>
      <c r="K1" s="11"/>
      <c r="L1" s="1"/>
      <c r="M1" s="1"/>
      <c r="N1" s="1"/>
    </row>
    <row r="2" spans="1:14" ht="15.75" thickBot="1">
      <c r="A2" s="12"/>
      <c r="B2" s="13"/>
      <c r="C2" s="13"/>
      <c r="D2" s="14"/>
      <c r="E2" s="14"/>
      <c r="F2" s="13"/>
      <c r="G2" s="13"/>
      <c r="H2" s="13"/>
      <c r="I2" s="13"/>
      <c r="J2" s="12"/>
      <c r="K2" s="11"/>
      <c r="L2" s="13"/>
      <c r="M2" s="13"/>
      <c r="N2" s="15" t="s">
        <v>1</v>
      </c>
    </row>
    <row r="3" spans="1:14">
      <c r="A3" s="491" t="s">
        <v>0</v>
      </c>
      <c r="B3" s="517" t="s">
        <v>55</v>
      </c>
      <c r="C3" s="494" t="s">
        <v>34</v>
      </c>
      <c r="D3" s="497" t="s">
        <v>20</v>
      </c>
      <c r="E3" s="487"/>
      <c r="F3" s="487" t="s">
        <v>12</v>
      </c>
      <c r="G3" s="487"/>
      <c r="H3" s="487" t="s">
        <v>16</v>
      </c>
      <c r="I3" s="487"/>
      <c r="J3" s="489" t="s">
        <v>15</v>
      </c>
      <c r="K3" s="11"/>
      <c r="L3" s="481" t="s">
        <v>23</v>
      </c>
      <c r="M3" s="483" t="s">
        <v>26</v>
      </c>
      <c r="N3" s="485" t="s">
        <v>13</v>
      </c>
    </row>
    <row r="4" spans="1:14">
      <c r="A4" s="492"/>
      <c r="B4" s="518"/>
      <c r="C4" s="495"/>
      <c r="D4" s="16" t="s">
        <v>21</v>
      </c>
      <c r="E4" s="4" t="s">
        <v>11</v>
      </c>
      <c r="F4" s="16" t="s">
        <v>19</v>
      </c>
      <c r="G4" s="4" t="s">
        <v>11</v>
      </c>
      <c r="H4" s="16" t="s">
        <v>17</v>
      </c>
      <c r="I4" s="4" t="s">
        <v>11</v>
      </c>
      <c r="J4" s="490"/>
      <c r="K4" s="11"/>
      <c r="L4" s="482"/>
      <c r="M4" s="484"/>
      <c r="N4" s="486"/>
    </row>
    <row r="5" spans="1:14" ht="15.75" thickBot="1">
      <c r="A5" s="493"/>
      <c r="B5" s="519"/>
      <c r="C5" s="496"/>
      <c r="D5" s="5" t="s">
        <v>2</v>
      </c>
      <c r="E5" s="6" t="s">
        <v>3</v>
      </c>
      <c r="F5" s="6" t="s">
        <v>4</v>
      </c>
      <c r="G5" s="6" t="s">
        <v>5</v>
      </c>
      <c r="H5" s="6" t="s">
        <v>9</v>
      </c>
      <c r="I5" s="6" t="s">
        <v>10</v>
      </c>
      <c r="J5" s="8" t="s">
        <v>14</v>
      </c>
      <c r="K5" s="11"/>
      <c r="L5" s="17" t="s">
        <v>6</v>
      </c>
      <c r="M5" s="7" t="s">
        <v>7</v>
      </c>
      <c r="N5" s="8" t="s">
        <v>18</v>
      </c>
    </row>
    <row r="6" spans="1:14" ht="15.75" thickBot="1">
      <c r="A6" s="18">
        <v>1</v>
      </c>
      <c r="B6" s="116" t="s">
        <v>193</v>
      </c>
      <c r="C6" s="400" t="s">
        <v>194</v>
      </c>
      <c r="D6" s="40">
        <v>10000</v>
      </c>
      <c r="E6" s="41">
        <v>10000</v>
      </c>
      <c r="F6" s="41">
        <v>239049</v>
      </c>
      <c r="G6" s="41">
        <v>239049</v>
      </c>
      <c r="H6" s="42">
        <f>+D6+F6</f>
        <v>249049</v>
      </c>
      <c r="I6" s="42">
        <f>+E6+G6</f>
        <v>249049</v>
      </c>
      <c r="J6" s="43">
        <f>+H6-I6</f>
        <v>0</v>
      </c>
      <c r="K6" s="44"/>
      <c r="L6" s="45">
        <v>50662</v>
      </c>
      <c r="M6" s="46">
        <v>25159</v>
      </c>
      <c r="N6" s="43">
        <f t="shared" ref="N6:N13" si="0">+I6+L6+M6</f>
        <v>324870</v>
      </c>
    </row>
    <row r="7" spans="1:14">
      <c r="A7" s="19">
        <f t="shared" ref="A7:A12" si="1">+A6+1</f>
        <v>2</v>
      </c>
      <c r="B7" s="116" t="s">
        <v>193</v>
      </c>
      <c r="C7" s="400" t="s">
        <v>195</v>
      </c>
      <c r="D7" s="47"/>
      <c r="E7" s="48"/>
      <c r="F7" s="48"/>
      <c r="G7" s="48">
        <v>-227</v>
      </c>
      <c r="H7" s="33">
        <f t="shared" ref="H7:I13" si="2">+D7+F7</f>
        <v>0</v>
      </c>
      <c r="I7" s="33">
        <f t="shared" si="2"/>
        <v>-227</v>
      </c>
      <c r="J7" s="34">
        <f t="shared" ref="J7:J13" si="3">+H7-I7</f>
        <v>227</v>
      </c>
      <c r="K7" s="49"/>
      <c r="L7" s="47"/>
      <c r="M7" s="48"/>
      <c r="N7" s="34">
        <f t="shared" si="0"/>
        <v>-227</v>
      </c>
    </row>
    <row r="8" spans="1:14">
      <c r="A8" s="19">
        <f t="shared" si="1"/>
        <v>3</v>
      </c>
      <c r="B8" s="144"/>
      <c r="C8" s="30"/>
      <c r="D8" s="47"/>
      <c r="E8" s="48"/>
      <c r="F8" s="48"/>
      <c r="G8" s="48"/>
      <c r="H8" s="33">
        <f t="shared" si="2"/>
        <v>0</v>
      </c>
      <c r="I8" s="33">
        <f t="shared" si="2"/>
        <v>0</v>
      </c>
      <c r="J8" s="34">
        <f t="shared" si="3"/>
        <v>0</v>
      </c>
      <c r="K8" s="49"/>
      <c r="L8" s="47"/>
      <c r="M8" s="48"/>
      <c r="N8" s="34">
        <f t="shared" si="0"/>
        <v>0</v>
      </c>
    </row>
    <row r="9" spans="1:14">
      <c r="A9" s="19">
        <f t="shared" si="1"/>
        <v>4</v>
      </c>
      <c r="B9" s="144"/>
      <c r="C9" s="30"/>
      <c r="D9" s="47"/>
      <c r="E9" s="48"/>
      <c r="F9" s="48"/>
      <c r="G9" s="48"/>
      <c r="H9" s="33">
        <f t="shared" si="2"/>
        <v>0</v>
      </c>
      <c r="I9" s="33">
        <f t="shared" si="2"/>
        <v>0</v>
      </c>
      <c r="J9" s="34">
        <f t="shared" si="3"/>
        <v>0</v>
      </c>
      <c r="K9" s="49"/>
      <c r="L9" s="47"/>
      <c r="M9" s="48"/>
      <c r="N9" s="34">
        <f t="shared" si="0"/>
        <v>0</v>
      </c>
    </row>
    <row r="10" spans="1:14">
      <c r="A10" s="19">
        <f t="shared" si="1"/>
        <v>5</v>
      </c>
      <c r="B10" s="118"/>
      <c r="C10" s="29"/>
      <c r="D10" s="47"/>
      <c r="E10" s="48"/>
      <c r="F10" s="48"/>
      <c r="G10" s="48"/>
      <c r="H10" s="33">
        <f t="shared" si="2"/>
        <v>0</v>
      </c>
      <c r="I10" s="33">
        <f t="shared" si="2"/>
        <v>0</v>
      </c>
      <c r="J10" s="34">
        <f t="shared" si="3"/>
        <v>0</v>
      </c>
      <c r="K10" s="49"/>
      <c r="L10" s="47"/>
      <c r="M10" s="48"/>
      <c r="N10" s="34">
        <f t="shared" si="0"/>
        <v>0</v>
      </c>
    </row>
    <row r="11" spans="1:14">
      <c r="A11" s="19">
        <f t="shared" si="1"/>
        <v>6</v>
      </c>
      <c r="B11" s="144"/>
      <c r="C11" s="30"/>
      <c r="D11" s="47"/>
      <c r="E11" s="48"/>
      <c r="F11" s="48"/>
      <c r="G11" s="48"/>
      <c r="H11" s="33">
        <f t="shared" si="2"/>
        <v>0</v>
      </c>
      <c r="I11" s="33">
        <f t="shared" si="2"/>
        <v>0</v>
      </c>
      <c r="J11" s="34">
        <f t="shared" si="3"/>
        <v>0</v>
      </c>
      <c r="K11" s="49"/>
      <c r="L11" s="47"/>
      <c r="M11" s="48"/>
      <c r="N11" s="34">
        <f t="shared" si="0"/>
        <v>0</v>
      </c>
    </row>
    <row r="12" spans="1:14">
      <c r="A12" s="19">
        <f t="shared" si="1"/>
        <v>7</v>
      </c>
      <c r="B12" s="144"/>
      <c r="C12" s="30"/>
      <c r="D12" s="47"/>
      <c r="E12" s="48"/>
      <c r="F12" s="48"/>
      <c r="G12" s="48"/>
      <c r="H12" s="33">
        <f t="shared" si="2"/>
        <v>0</v>
      </c>
      <c r="I12" s="33">
        <f t="shared" si="2"/>
        <v>0</v>
      </c>
      <c r="J12" s="34">
        <f t="shared" si="3"/>
        <v>0</v>
      </c>
      <c r="K12" s="49"/>
      <c r="L12" s="47"/>
      <c r="M12" s="48"/>
      <c r="N12" s="34">
        <f t="shared" si="0"/>
        <v>0</v>
      </c>
    </row>
    <row r="13" spans="1:14" ht="15.75" thickBot="1">
      <c r="A13" s="27">
        <f>+A12+1</f>
        <v>8</v>
      </c>
      <c r="B13" s="148"/>
      <c r="C13" s="31"/>
      <c r="D13" s="50"/>
      <c r="E13" s="51"/>
      <c r="F13" s="51"/>
      <c r="G13" s="51"/>
      <c r="H13" s="35">
        <f t="shared" si="2"/>
        <v>0</v>
      </c>
      <c r="I13" s="35">
        <f t="shared" si="2"/>
        <v>0</v>
      </c>
      <c r="J13" s="36">
        <f t="shared" si="3"/>
        <v>0</v>
      </c>
      <c r="K13" s="49"/>
      <c r="L13" s="52"/>
      <c r="M13" s="53"/>
      <c r="N13" s="36">
        <f t="shared" si="0"/>
        <v>0</v>
      </c>
    </row>
    <row r="14" spans="1:14" ht="15.75" thickBot="1">
      <c r="A14" s="20">
        <f>+A13+1</f>
        <v>9</v>
      </c>
      <c r="B14" s="120" t="s">
        <v>60</v>
      </c>
      <c r="C14" s="32"/>
      <c r="D14" s="37">
        <f>SUM(D6:D13)</f>
        <v>10000</v>
      </c>
      <c r="E14" s="38">
        <f t="shared" ref="E14:J14" si="4">SUM(E6:E13)</f>
        <v>10000</v>
      </c>
      <c r="F14" s="38">
        <f t="shared" si="4"/>
        <v>239049</v>
      </c>
      <c r="G14" s="38">
        <f t="shared" si="4"/>
        <v>238822</v>
      </c>
      <c r="H14" s="38">
        <f t="shared" si="4"/>
        <v>249049</v>
      </c>
      <c r="I14" s="38">
        <f t="shared" si="4"/>
        <v>248822</v>
      </c>
      <c r="J14" s="39">
        <f t="shared" si="4"/>
        <v>227</v>
      </c>
      <c r="K14" s="54"/>
      <c r="L14" s="37">
        <f>SUM(L6:L13)</f>
        <v>50662</v>
      </c>
      <c r="M14" s="38">
        <f>SUM(M6:M13)</f>
        <v>25159</v>
      </c>
      <c r="N14" s="39">
        <f>SUM(N6:N13)</f>
        <v>324643</v>
      </c>
    </row>
  </sheetData>
  <mergeCells count="10">
    <mergeCell ref="J3:J4"/>
    <mergeCell ref="L3:L4"/>
    <mergeCell ref="M3:M4"/>
    <mergeCell ref="N3:N4"/>
    <mergeCell ref="A3:A5"/>
    <mergeCell ref="B3:B5"/>
    <mergeCell ref="C3:C5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="85" zoomScaleNormal="85" workbookViewId="0"/>
  </sheetViews>
  <sheetFormatPr defaultRowHeight="15"/>
  <cols>
    <col min="1" max="1" width="4.28515625" customWidth="1"/>
    <col min="2" max="2" width="15.85546875" customWidth="1"/>
    <col min="3" max="3" width="26.28515625" customWidth="1"/>
    <col min="4" max="4" width="12.140625" customWidth="1"/>
    <col min="5" max="5" width="10.7109375" customWidth="1"/>
    <col min="6" max="6" width="11.5703125" customWidth="1"/>
    <col min="7" max="7" width="10.7109375" customWidth="1"/>
    <col min="8" max="8" width="11.7109375" customWidth="1"/>
    <col min="9" max="9" width="10.7109375" customWidth="1"/>
    <col min="10" max="10" width="12.5703125" customWidth="1"/>
    <col min="11" max="11" width="2.28515625" customWidth="1"/>
    <col min="12" max="12" width="10.7109375" customWidth="1"/>
    <col min="13" max="13" width="14" customWidth="1"/>
    <col min="14" max="14" width="10.7109375" customWidth="1"/>
  </cols>
  <sheetData>
    <row r="1" spans="1:14" ht="15.75">
      <c r="A1" s="9" t="s">
        <v>27</v>
      </c>
      <c r="B1" s="2"/>
      <c r="C1" s="1"/>
      <c r="D1" s="1"/>
      <c r="E1" s="1"/>
      <c r="F1" s="1"/>
      <c r="G1" s="1"/>
      <c r="H1" s="10"/>
      <c r="I1" s="1"/>
      <c r="J1" s="1"/>
      <c r="K1" s="11"/>
      <c r="L1" s="1"/>
      <c r="M1" s="1"/>
      <c r="N1" s="1"/>
    </row>
    <row r="2" spans="1:14" ht="15.75" thickBot="1">
      <c r="A2" s="12"/>
      <c r="B2" s="13"/>
      <c r="C2" s="13"/>
      <c r="D2" s="14"/>
      <c r="E2" s="14"/>
      <c r="F2" s="13"/>
      <c r="G2" s="13"/>
      <c r="H2" s="13"/>
      <c r="I2" s="13"/>
      <c r="J2" s="12"/>
      <c r="K2" s="11"/>
      <c r="L2" s="13"/>
      <c r="M2" s="13"/>
      <c r="N2" s="15" t="s">
        <v>1</v>
      </c>
    </row>
    <row r="3" spans="1:14">
      <c r="A3" s="491" t="s">
        <v>0</v>
      </c>
      <c r="B3" s="517" t="s">
        <v>55</v>
      </c>
      <c r="C3" s="494" t="s">
        <v>34</v>
      </c>
      <c r="D3" s="497" t="s">
        <v>20</v>
      </c>
      <c r="E3" s="487"/>
      <c r="F3" s="487" t="s">
        <v>12</v>
      </c>
      <c r="G3" s="487"/>
      <c r="H3" s="487" t="s">
        <v>16</v>
      </c>
      <c r="I3" s="487"/>
      <c r="J3" s="489" t="s">
        <v>15</v>
      </c>
      <c r="K3" s="11"/>
      <c r="L3" s="481" t="s">
        <v>23</v>
      </c>
      <c r="M3" s="483" t="s">
        <v>26</v>
      </c>
      <c r="N3" s="485" t="s">
        <v>13</v>
      </c>
    </row>
    <row r="4" spans="1:14">
      <c r="A4" s="492"/>
      <c r="B4" s="518"/>
      <c r="C4" s="495"/>
      <c r="D4" s="16" t="s">
        <v>21</v>
      </c>
      <c r="E4" s="4" t="s">
        <v>11</v>
      </c>
      <c r="F4" s="16" t="s">
        <v>19</v>
      </c>
      <c r="G4" s="4" t="s">
        <v>11</v>
      </c>
      <c r="H4" s="16" t="s">
        <v>17</v>
      </c>
      <c r="I4" s="4" t="s">
        <v>11</v>
      </c>
      <c r="J4" s="490"/>
      <c r="K4" s="11"/>
      <c r="L4" s="482"/>
      <c r="M4" s="484"/>
      <c r="N4" s="486"/>
    </row>
    <row r="5" spans="1:14" ht="15.75" thickBot="1">
      <c r="A5" s="493"/>
      <c r="B5" s="519"/>
      <c r="C5" s="496"/>
      <c r="D5" s="5" t="s">
        <v>2</v>
      </c>
      <c r="E5" s="6" t="s">
        <v>3</v>
      </c>
      <c r="F5" s="6" t="s">
        <v>4</v>
      </c>
      <c r="G5" s="6" t="s">
        <v>5</v>
      </c>
      <c r="H5" s="6" t="s">
        <v>9</v>
      </c>
      <c r="I5" s="6" t="s">
        <v>10</v>
      </c>
      <c r="J5" s="8" t="s">
        <v>14</v>
      </c>
      <c r="K5" s="11"/>
      <c r="L5" s="17" t="s">
        <v>6</v>
      </c>
      <c r="M5" s="7" t="s">
        <v>7</v>
      </c>
      <c r="N5" s="8" t="s">
        <v>18</v>
      </c>
    </row>
    <row r="6" spans="1:14" ht="25.5">
      <c r="A6" s="18">
        <v>1</v>
      </c>
      <c r="B6" s="116" t="s">
        <v>196</v>
      </c>
      <c r="C6" s="139" t="s">
        <v>197</v>
      </c>
      <c r="D6" s="40">
        <v>3939.4485500000001</v>
      </c>
      <c r="E6" s="41">
        <v>3939.4485500000001</v>
      </c>
      <c r="F6" s="41">
        <v>9952.7592199999999</v>
      </c>
      <c r="G6" s="41">
        <v>9952.7592199999999</v>
      </c>
      <c r="H6" s="42">
        <f>+D6+F6</f>
        <v>13892.207770000001</v>
      </c>
      <c r="I6" s="42">
        <f>+E6+G6</f>
        <v>13892.207770000001</v>
      </c>
      <c r="J6" s="43">
        <f t="shared" ref="J6:J11" si="0">+H6-I6</f>
        <v>0</v>
      </c>
      <c r="K6" s="44"/>
      <c r="L6" s="45">
        <v>430</v>
      </c>
      <c r="M6" s="46">
        <v>0</v>
      </c>
      <c r="N6" s="43">
        <f t="shared" ref="N6:N11" si="1">+I6+L6+M6</f>
        <v>14322.207770000001</v>
      </c>
    </row>
    <row r="7" spans="1:14" ht="25.5">
      <c r="A7" s="19">
        <f>+A6+1</f>
        <v>2</v>
      </c>
      <c r="B7" s="118" t="s">
        <v>198</v>
      </c>
      <c r="C7" s="85" t="s">
        <v>199</v>
      </c>
      <c r="D7" s="47">
        <v>0</v>
      </c>
      <c r="E7" s="48">
        <v>0</v>
      </c>
      <c r="F7" s="48">
        <v>6943.4097300000003</v>
      </c>
      <c r="G7" s="48">
        <v>6943.4097300000003</v>
      </c>
      <c r="H7" s="33">
        <f t="shared" ref="H7:I11" si="2">+D7+F7</f>
        <v>6943.4097300000003</v>
      </c>
      <c r="I7" s="33">
        <f t="shared" si="2"/>
        <v>6943.4097300000003</v>
      </c>
      <c r="J7" s="34">
        <f t="shared" si="0"/>
        <v>0</v>
      </c>
      <c r="K7" s="49"/>
      <c r="L7" s="47">
        <v>320</v>
      </c>
      <c r="M7" s="48">
        <v>0</v>
      </c>
      <c r="N7" s="34">
        <f t="shared" si="1"/>
        <v>7263.4097300000003</v>
      </c>
    </row>
    <row r="8" spans="1:14" ht="25.5">
      <c r="A8" s="19">
        <f>+A7+1</f>
        <v>3</v>
      </c>
      <c r="B8" s="144" t="s">
        <v>200</v>
      </c>
      <c r="C8" s="89" t="s">
        <v>201</v>
      </c>
      <c r="D8" s="47">
        <v>0</v>
      </c>
      <c r="E8" s="48">
        <v>0</v>
      </c>
      <c r="F8" s="48">
        <v>5318.6203400000004</v>
      </c>
      <c r="G8" s="48">
        <v>5318.6203400000004</v>
      </c>
      <c r="H8" s="33">
        <f t="shared" si="2"/>
        <v>5318.6203400000004</v>
      </c>
      <c r="I8" s="33">
        <f t="shared" si="2"/>
        <v>5318.6203400000004</v>
      </c>
      <c r="J8" s="34">
        <f t="shared" si="0"/>
        <v>0</v>
      </c>
      <c r="K8" s="49"/>
      <c r="L8" s="47">
        <v>290</v>
      </c>
      <c r="M8" s="48">
        <v>0</v>
      </c>
      <c r="N8" s="34">
        <f t="shared" si="1"/>
        <v>5608.6203400000004</v>
      </c>
    </row>
    <row r="9" spans="1:14" ht="25.5">
      <c r="A9" s="19">
        <f>+A8+1</f>
        <v>4</v>
      </c>
      <c r="B9" s="144" t="s">
        <v>202</v>
      </c>
      <c r="C9" s="89" t="s">
        <v>203</v>
      </c>
      <c r="D9" s="47">
        <v>2080.4352800000001</v>
      </c>
      <c r="E9" s="48">
        <v>2080.4352800000001</v>
      </c>
      <c r="F9" s="48">
        <v>4842.0957200000003</v>
      </c>
      <c r="G9" s="48">
        <v>4842.0957200000003</v>
      </c>
      <c r="H9" s="33">
        <f t="shared" si="2"/>
        <v>6922.5310000000009</v>
      </c>
      <c r="I9" s="33">
        <f t="shared" si="2"/>
        <v>6922.5310000000009</v>
      </c>
      <c r="J9" s="34">
        <f t="shared" si="0"/>
        <v>0</v>
      </c>
      <c r="K9" s="49"/>
      <c r="L9" s="47">
        <v>307</v>
      </c>
      <c r="M9" s="48">
        <v>0</v>
      </c>
      <c r="N9" s="34">
        <f t="shared" si="1"/>
        <v>7229.5310000000009</v>
      </c>
    </row>
    <row r="10" spans="1:14" ht="38.25">
      <c r="A10" s="19">
        <f>+A9+1</f>
        <v>5</v>
      </c>
      <c r="B10" s="118" t="s">
        <v>204</v>
      </c>
      <c r="C10" s="85" t="s">
        <v>205</v>
      </c>
      <c r="D10" s="47">
        <v>0</v>
      </c>
      <c r="E10" s="48">
        <v>0</v>
      </c>
      <c r="F10" s="48">
        <v>18466.759099999999</v>
      </c>
      <c r="G10" s="48">
        <v>18466.759099999999</v>
      </c>
      <c r="H10" s="33">
        <f t="shared" si="2"/>
        <v>18466.759099999999</v>
      </c>
      <c r="I10" s="33">
        <f t="shared" si="2"/>
        <v>18466.759099999999</v>
      </c>
      <c r="J10" s="34">
        <f t="shared" si="0"/>
        <v>0</v>
      </c>
      <c r="K10" s="49"/>
      <c r="L10" s="47">
        <v>613</v>
      </c>
      <c r="M10" s="48">
        <v>0</v>
      </c>
      <c r="N10" s="34">
        <f t="shared" si="1"/>
        <v>19079.759099999999</v>
      </c>
    </row>
    <row r="11" spans="1:14" ht="39" thickBot="1">
      <c r="A11" s="19">
        <f>+A10+1</f>
        <v>6</v>
      </c>
      <c r="B11" s="144" t="s">
        <v>206</v>
      </c>
      <c r="C11" s="89" t="s">
        <v>207</v>
      </c>
      <c r="D11" s="47">
        <v>0</v>
      </c>
      <c r="E11" s="48">
        <v>0</v>
      </c>
      <c r="F11" s="48">
        <v>6712.9541600000002</v>
      </c>
      <c r="G11" s="48">
        <v>6712.9541600000002</v>
      </c>
      <c r="H11" s="33">
        <f t="shared" si="2"/>
        <v>6712.9541600000002</v>
      </c>
      <c r="I11" s="33">
        <f t="shared" si="2"/>
        <v>6712.9541600000002</v>
      </c>
      <c r="J11" s="34">
        <f t="shared" si="0"/>
        <v>0</v>
      </c>
      <c r="K11" s="49"/>
      <c r="L11" s="47">
        <v>274</v>
      </c>
      <c r="M11" s="48">
        <v>0</v>
      </c>
      <c r="N11" s="34">
        <f t="shared" si="1"/>
        <v>6986.9541600000002</v>
      </c>
    </row>
    <row r="12" spans="1:14" ht="15.75" thickBot="1">
      <c r="A12" s="20">
        <v>7</v>
      </c>
      <c r="B12" s="120" t="s">
        <v>60</v>
      </c>
      <c r="C12" s="32"/>
      <c r="D12" s="37">
        <f t="shared" ref="D12:J12" si="3">SUM(D6:D11)</f>
        <v>6019.8838300000007</v>
      </c>
      <c r="E12" s="38">
        <f t="shared" si="3"/>
        <v>6019.8838300000007</v>
      </c>
      <c r="F12" s="38">
        <f t="shared" si="3"/>
        <v>52236.598270000002</v>
      </c>
      <c r="G12" s="38">
        <f t="shared" si="3"/>
        <v>52236.598270000002</v>
      </c>
      <c r="H12" s="38">
        <f t="shared" si="3"/>
        <v>58256.482100000001</v>
      </c>
      <c r="I12" s="38">
        <f t="shared" si="3"/>
        <v>58256.482100000001</v>
      </c>
      <c r="J12" s="39">
        <f t="shared" si="3"/>
        <v>0</v>
      </c>
      <c r="K12" s="54"/>
      <c r="L12" s="37">
        <f>SUM(L6:L11)</f>
        <v>2234</v>
      </c>
      <c r="M12" s="38">
        <f>SUM(M6:M11)</f>
        <v>0</v>
      </c>
      <c r="N12" s="39">
        <f>SUM(N6:N11)</f>
        <v>60490.482100000001</v>
      </c>
    </row>
  </sheetData>
  <mergeCells count="10">
    <mergeCell ref="J3:J4"/>
    <mergeCell ref="L3:L4"/>
    <mergeCell ref="M3:M4"/>
    <mergeCell ref="N3:N4"/>
    <mergeCell ref="A3:A5"/>
    <mergeCell ref="B3:B5"/>
    <mergeCell ref="C3:C5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zoomScale="85" zoomScaleNormal="85" workbookViewId="0">
      <selection activeCell="C45" sqref="C45"/>
    </sheetView>
  </sheetViews>
  <sheetFormatPr defaultRowHeight="15"/>
  <cols>
    <col min="1" max="1" width="4.7109375" customWidth="1"/>
    <col min="2" max="2" width="14.85546875" customWidth="1"/>
    <col min="3" max="3" width="45.85546875" customWidth="1"/>
    <col min="4" max="4" width="12.140625" customWidth="1"/>
    <col min="5" max="5" width="10.7109375" customWidth="1"/>
    <col min="6" max="6" width="11.5703125" customWidth="1"/>
    <col min="7" max="7" width="10.7109375" customWidth="1"/>
    <col min="8" max="8" width="11.7109375" customWidth="1"/>
    <col min="9" max="9" width="10.7109375" customWidth="1"/>
    <col min="10" max="10" width="12.5703125" customWidth="1"/>
    <col min="11" max="11" width="0.85546875" customWidth="1"/>
    <col min="12" max="12" width="10.7109375" customWidth="1"/>
    <col min="13" max="13" width="14" customWidth="1"/>
    <col min="14" max="14" width="10.7109375" customWidth="1"/>
  </cols>
  <sheetData>
    <row r="1" spans="1:14" ht="23.25">
      <c r="A1" s="55" t="s">
        <v>27</v>
      </c>
      <c r="B1" s="56"/>
      <c r="C1" s="56"/>
      <c r="D1" s="56"/>
      <c r="E1" s="56"/>
      <c r="F1" s="56"/>
      <c r="G1" s="56"/>
      <c r="H1" s="57"/>
      <c r="I1" s="56"/>
      <c r="J1" s="56"/>
      <c r="K1" s="58"/>
      <c r="L1" s="56"/>
      <c r="M1" s="56"/>
      <c r="N1" s="56"/>
    </row>
    <row r="2" spans="1:14" ht="15.75">
      <c r="A2" s="59"/>
      <c r="B2" s="59"/>
      <c r="C2" s="59"/>
      <c r="D2" s="60"/>
      <c r="E2" s="60"/>
      <c r="F2" s="59"/>
      <c r="G2" s="59"/>
      <c r="H2" s="59"/>
      <c r="I2" s="59"/>
      <c r="J2" s="59"/>
      <c r="K2" s="58"/>
      <c r="L2" s="59"/>
      <c r="M2" s="59"/>
      <c r="N2" s="61" t="s">
        <v>32</v>
      </c>
    </row>
    <row r="3" spans="1:14" ht="15.75" thickBot="1">
      <c r="A3" s="59"/>
      <c r="B3" s="59"/>
      <c r="C3" s="59"/>
      <c r="D3" s="60"/>
      <c r="E3" s="60"/>
      <c r="F3" s="59"/>
      <c r="G3" s="59"/>
      <c r="H3" s="59"/>
      <c r="I3" s="59"/>
      <c r="J3" s="59"/>
      <c r="K3" s="58"/>
      <c r="L3" s="59"/>
      <c r="M3" s="59"/>
      <c r="N3" s="62"/>
    </row>
    <row r="4" spans="1:14">
      <c r="A4" s="506" t="s">
        <v>0</v>
      </c>
      <c r="B4" s="509" t="s">
        <v>33</v>
      </c>
      <c r="C4" s="512" t="s">
        <v>34</v>
      </c>
      <c r="D4" s="515" t="s">
        <v>20</v>
      </c>
      <c r="E4" s="516"/>
      <c r="F4" s="516" t="s">
        <v>12</v>
      </c>
      <c r="G4" s="516"/>
      <c r="H4" s="516" t="s">
        <v>16</v>
      </c>
      <c r="I4" s="516"/>
      <c r="J4" s="498" t="s">
        <v>15</v>
      </c>
      <c r="K4" s="58"/>
      <c r="L4" s="500" t="s">
        <v>23</v>
      </c>
      <c r="M4" s="502" t="s">
        <v>26</v>
      </c>
      <c r="N4" s="504" t="s">
        <v>13</v>
      </c>
    </row>
    <row r="5" spans="1:14">
      <c r="A5" s="507"/>
      <c r="B5" s="510"/>
      <c r="C5" s="513"/>
      <c r="D5" s="63" t="s">
        <v>21</v>
      </c>
      <c r="E5" s="64" t="s">
        <v>11</v>
      </c>
      <c r="F5" s="63" t="s">
        <v>19</v>
      </c>
      <c r="G5" s="64" t="s">
        <v>11</v>
      </c>
      <c r="H5" s="63" t="s">
        <v>17</v>
      </c>
      <c r="I5" s="64" t="s">
        <v>11</v>
      </c>
      <c r="J5" s="499"/>
      <c r="K5" s="58"/>
      <c r="L5" s="501"/>
      <c r="M5" s="503"/>
      <c r="N5" s="505"/>
    </row>
    <row r="6" spans="1:14" ht="15.75" thickBot="1">
      <c r="A6" s="508"/>
      <c r="B6" s="511"/>
      <c r="C6" s="514"/>
      <c r="D6" s="65" t="s">
        <v>2</v>
      </c>
      <c r="E6" s="66" t="s">
        <v>3</v>
      </c>
      <c r="F6" s="66" t="s">
        <v>4</v>
      </c>
      <c r="G6" s="66" t="s">
        <v>5</v>
      </c>
      <c r="H6" s="66" t="s">
        <v>9</v>
      </c>
      <c r="I6" s="66" t="s">
        <v>10</v>
      </c>
      <c r="J6" s="67" t="s">
        <v>14</v>
      </c>
      <c r="K6" s="58"/>
      <c r="L6" s="68" t="s">
        <v>6</v>
      </c>
      <c r="M6" s="69" t="s">
        <v>7</v>
      </c>
      <c r="N6" s="67" t="s">
        <v>18</v>
      </c>
    </row>
    <row r="7" spans="1:14" ht="15.75">
      <c r="A7" s="70">
        <v>1</v>
      </c>
      <c r="B7" s="71" t="s">
        <v>35</v>
      </c>
      <c r="C7" s="72" t="s">
        <v>36</v>
      </c>
      <c r="D7" s="73">
        <v>0</v>
      </c>
      <c r="E7" s="74">
        <v>0</v>
      </c>
      <c r="F7" s="74">
        <v>20650.064600000002</v>
      </c>
      <c r="G7" s="74">
        <v>9115.7743599999994</v>
      </c>
      <c r="H7" s="75">
        <v>20650.064600000002</v>
      </c>
      <c r="I7" s="75">
        <v>9115.7743599999994</v>
      </c>
      <c r="J7" s="76">
        <v>11534.290240000002</v>
      </c>
      <c r="K7" s="77"/>
      <c r="L7" s="73">
        <v>1664.1279999999999</v>
      </c>
      <c r="M7" s="74">
        <v>0</v>
      </c>
      <c r="N7" s="76">
        <v>10779.90236</v>
      </c>
    </row>
    <row r="8" spans="1:14" ht="15.75">
      <c r="A8" s="78">
        <v>2</v>
      </c>
      <c r="B8" s="71" t="s">
        <v>37</v>
      </c>
      <c r="C8" s="72" t="s">
        <v>38</v>
      </c>
      <c r="D8" s="79">
        <v>0</v>
      </c>
      <c r="E8" s="80">
        <v>0</v>
      </c>
      <c r="F8" s="80">
        <v>70486.808900000004</v>
      </c>
      <c r="G8" s="80">
        <v>15741.09417</v>
      </c>
      <c r="H8" s="81">
        <v>70486.808900000004</v>
      </c>
      <c r="I8" s="81">
        <v>15741.09417</v>
      </c>
      <c r="J8" s="82">
        <v>54745.714730000007</v>
      </c>
      <c r="K8" s="77"/>
      <c r="L8" s="79">
        <v>311.04399999999998</v>
      </c>
      <c r="M8" s="80">
        <v>0</v>
      </c>
      <c r="N8" s="82">
        <v>16052.13817</v>
      </c>
    </row>
    <row r="9" spans="1:14" ht="15.75">
      <c r="A9" s="78">
        <v>3</v>
      </c>
      <c r="B9" s="71" t="s">
        <v>39</v>
      </c>
      <c r="C9" s="72" t="s">
        <v>40</v>
      </c>
      <c r="D9" s="79">
        <v>850.58159999999998</v>
      </c>
      <c r="E9" s="80">
        <v>850.58159999999998</v>
      </c>
      <c r="F9" s="80">
        <v>220.4136</v>
      </c>
      <c r="G9" s="80">
        <v>220.4136</v>
      </c>
      <c r="H9" s="81">
        <v>1070.9952000000001</v>
      </c>
      <c r="I9" s="81">
        <v>1070.9952000000001</v>
      </c>
      <c r="J9" s="82">
        <v>0</v>
      </c>
      <c r="K9" s="77"/>
      <c r="L9" s="79">
        <v>193.60590999999999</v>
      </c>
      <c r="M9" s="80">
        <v>0</v>
      </c>
      <c r="N9" s="82">
        <v>1264.6011100000001</v>
      </c>
    </row>
    <row r="10" spans="1:14" ht="25.5">
      <c r="A10" s="78">
        <v>4</v>
      </c>
      <c r="B10" s="71" t="s">
        <v>41</v>
      </c>
      <c r="C10" s="72" t="s">
        <v>42</v>
      </c>
      <c r="D10" s="79">
        <v>0</v>
      </c>
      <c r="E10" s="80">
        <v>0</v>
      </c>
      <c r="F10" s="80">
        <v>13406.91798</v>
      </c>
      <c r="G10" s="80">
        <v>13298.30278</v>
      </c>
      <c r="H10" s="81">
        <v>13406.91798</v>
      </c>
      <c r="I10" s="81">
        <v>13298.30278</v>
      </c>
      <c r="J10" s="82">
        <v>108.61520000000019</v>
      </c>
      <c r="K10" s="77"/>
      <c r="L10" s="79">
        <v>3210.18534</v>
      </c>
      <c r="M10" s="80">
        <v>0</v>
      </c>
      <c r="N10" s="82">
        <v>16508.488120000002</v>
      </c>
    </row>
    <row r="11" spans="1:14" ht="15.75">
      <c r="A11" s="78">
        <v>5</v>
      </c>
      <c r="B11" s="71" t="s">
        <v>43</v>
      </c>
      <c r="C11" s="72" t="s">
        <v>44</v>
      </c>
      <c r="D11" s="79">
        <v>0</v>
      </c>
      <c r="E11" s="80">
        <v>0</v>
      </c>
      <c r="F11" s="80">
        <v>17362.12456</v>
      </c>
      <c r="G11" s="80">
        <v>16791.76657</v>
      </c>
      <c r="H11" s="81">
        <v>17362.12456</v>
      </c>
      <c r="I11" s="81">
        <v>16791.76657</v>
      </c>
      <c r="J11" s="82">
        <v>570.35799000000043</v>
      </c>
      <c r="K11" s="77"/>
      <c r="L11" s="79">
        <v>1417.6470200000001</v>
      </c>
      <c r="M11" s="80">
        <v>0</v>
      </c>
      <c r="N11" s="82">
        <v>18209.41359</v>
      </c>
    </row>
    <row r="12" spans="1:14" ht="15.75">
      <c r="A12" s="78">
        <v>6</v>
      </c>
      <c r="B12" s="71" t="s">
        <v>45</v>
      </c>
      <c r="C12" s="72" t="s">
        <v>46</v>
      </c>
      <c r="D12" s="79">
        <v>3894.8410699999999</v>
      </c>
      <c r="E12" s="80">
        <v>2157.9551200000001</v>
      </c>
      <c r="F12" s="80">
        <v>8442.9121300000006</v>
      </c>
      <c r="G12" s="80">
        <v>2805.6406699999998</v>
      </c>
      <c r="H12" s="81">
        <v>12337.753200000001</v>
      </c>
      <c r="I12" s="81">
        <v>4963.5957899999994</v>
      </c>
      <c r="J12" s="82">
        <v>7374.1574100000016</v>
      </c>
      <c r="K12" s="77"/>
      <c r="L12" s="79">
        <v>398.73230000000001</v>
      </c>
      <c r="M12" s="80">
        <v>0</v>
      </c>
      <c r="N12" s="82">
        <v>5362.3280899999991</v>
      </c>
    </row>
    <row r="13" spans="1:14" ht="15.75">
      <c r="A13" s="78">
        <v>7</v>
      </c>
      <c r="B13" s="71" t="s">
        <v>47</v>
      </c>
      <c r="C13" s="72" t="s">
        <v>48</v>
      </c>
      <c r="D13" s="79">
        <v>7182.2110700000003</v>
      </c>
      <c r="E13" s="80">
        <v>6920.9846799999996</v>
      </c>
      <c r="F13" s="80">
        <v>0</v>
      </c>
      <c r="G13" s="80">
        <v>0</v>
      </c>
      <c r="H13" s="83">
        <v>7182.2110700000003</v>
      </c>
      <c r="I13" s="83">
        <v>6920.9846799999996</v>
      </c>
      <c r="J13" s="84">
        <v>261.22639000000072</v>
      </c>
      <c r="K13" s="77"/>
      <c r="L13" s="79">
        <v>455.52994000000001</v>
      </c>
      <c r="M13" s="80">
        <v>0</v>
      </c>
      <c r="N13" s="84">
        <v>7376.5146199999999</v>
      </c>
    </row>
    <row r="14" spans="1:14" ht="15.75">
      <c r="A14" s="78">
        <v>8</v>
      </c>
      <c r="B14" s="71" t="s">
        <v>49</v>
      </c>
      <c r="C14" s="85" t="s">
        <v>50</v>
      </c>
      <c r="D14" s="86">
        <v>177.822</v>
      </c>
      <c r="E14" s="87">
        <v>177.822</v>
      </c>
      <c r="F14" s="87">
        <v>5031.9380000000001</v>
      </c>
      <c r="G14" s="87">
        <v>660.62088000000006</v>
      </c>
      <c r="H14" s="81">
        <v>5209.76</v>
      </c>
      <c r="I14" s="81">
        <v>838.44288000000006</v>
      </c>
      <c r="J14" s="82">
        <v>4371.3171199999997</v>
      </c>
      <c r="K14" s="88"/>
      <c r="L14" s="86">
        <v>0.26910000000000001</v>
      </c>
      <c r="M14" s="87">
        <v>0</v>
      </c>
      <c r="N14" s="82">
        <v>838.71198000000004</v>
      </c>
    </row>
    <row r="15" spans="1:14" ht="15.75">
      <c r="A15" s="78">
        <v>9</v>
      </c>
      <c r="B15" s="71" t="s">
        <v>51</v>
      </c>
      <c r="C15" s="89" t="s">
        <v>52</v>
      </c>
      <c r="D15" s="86">
        <v>1450.3796200000002</v>
      </c>
      <c r="E15" s="87">
        <v>1450.37662</v>
      </c>
      <c r="F15" s="87">
        <v>7410.9505399999998</v>
      </c>
      <c r="G15" s="87">
        <v>7410.0491099999999</v>
      </c>
      <c r="H15" s="81">
        <v>8861.3301599999995</v>
      </c>
      <c r="I15" s="81">
        <v>8860.425729999999</v>
      </c>
      <c r="J15" s="82">
        <v>0.90443000000050233</v>
      </c>
      <c r="K15" s="88"/>
      <c r="L15" s="86">
        <v>0</v>
      </c>
      <c r="M15" s="87">
        <v>0</v>
      </c>
      <c r="N15" s="82">
        <v>8860.425729999999</v>
      </c>
    </row>
    <row r="16" spans="1:14">
      <c r="A16" s="78">
        <v>10</v>
      </c>
      <c r="B16" s="71"/>
      <c r="C16" s="89"/>
      <c r="D16" s="90"/>
      <c r="E16" s="91"/>
      <c r="F16" s="91"/>
      <c r="G16" s="91"/>
      <c r="H16" s="92">
        <f t="shared" ref="H16:I29" si="0">+D16+F16</f>
        <v>0</v>
      </c>
      <c r="I16" s="92">
        <f t="shared" si="0"/>
        <v>0</v>
      </c>
      <c r="J16" s="93">
        <f t="shared" ref="J16:J30" si="1">+H16-I16</f>
        <v>0</v>
      </c>
      <c r="K16" s="94"/>
      <c r="L16" s="90"/>
      <c r="M16" s="91"/>
      <c r="N16" s="93">
        <f t="shared" ref="N16:N30" si="2">+I16+L16+M16</f>
        <v>0</v>
      </c>
    </row>
    <row r="17" spans="1:14">
      <c r="A17" s="78">
        <v>11</v>
      </c>
      <c r="B17" s="71"/>
      <c r="C17" s="85"/>
      <c r="D17" s="90"/>
      <c r="E17" s="91"/>
      <c r="F17" s="91"/>
      <c r="G17" s="91"/>
      <c r="H17" s="92">
        <f t="shared" si="0"/>
        <v>0</v>
      </c>
      <c r="I17" s="92">
        <f t="shared" si="0"/>
        <v>0</v>
      </c>
      <c r="J17" s="93">
        <f t="shared" si="1"/>
        <v>0</v>
      </c>
      <c r="K17" s="94"/>
      <c r="L17" s="90"/>
      <c r="M17" s="91"/>
      <c r="N17" s="93">
        <f t="shared" si="2"/>
        <v>0</v>
      </c>
    </row>
    <row r="18" spans="1:14">
      <c r="A18" s="78">
        <v>12</v>
      </c>
      <c r="B18" s="71"/>
      <c r="C18" s="89"/>
      <c r="D18" s="90"/>
      <c r="E18" s="91"/>
      <c r="F18" s="91"/>
      <c r="G18" s="91"/>
      <c r="H18" s="92">
        <f t="shared" si="0"/>
        <v>0</v>
      </c>
      <c r="I18" s="92">
        <f t="shared" si="0"/>
        <v>0</v>
      </c>
      <c r="J18" s="93">
        <f t="shared" si="1"/>
        <v>0</v>
      </c>
      <c r="K18" s="94"/>
      <c r="L18" s="90"/>
      <c r="M18" s="91"/>
      <c r="N18" s="93">
        <f t="shared" si="2"/>
        <v>0</v>
      </c>
    </row>
    <row r="19" spans="1:14">
      <c r="A19" s="78">
        <v>13</v>
      </c>
      <c r="B19" s="95"/>
      <c r="C19" s="89"/>
      <c r="D19" s="90"/>
      <c r="E19" s="91"/>
      <c r="F19" s="91"/>
      <c r="G19" s="91"/>
      <c r="H19" s="92">
        <f t="shared" si="0"/>
        <v>0</v>
      </c>
      <c r="I19" s="92">
        <f t="shared" si="0"/>
        <v>0</v>
      </c>
      <c r="J19" s="93">
        <f t="shared" si="1"/>
        <v>0</v>
      </c>
      <c r="K19" s="94"/>
      <c r="L19" s="90"/>
      <c r="M19" s="91"/>
      <c r="N19" s="93">
        <f t="shared" si="2"/>
        <v>0</v>
      </c>
    </row>
    <row r="20" spans="1:14">
      <c r="A20" s="78">
        <v>14</v>
      </c>
      <c r="B20" s="96"/>
      <c r="C20" s="97"/>
      <c r="D20" s="98"/>
      <c r="E20" s="99"/>
      <c r="F20" s="99"/>
      <c r="G20" s="99"/>
      <c r="H20" s="100">
        <f t="shared" si="0"/>
        <v>0</v>
      </c>
      <c r="I20" s="100">
        <f t="shared" si="0"/>
        <v>0</v>
      </c>
      <c r="J20" s="101">
        <f t="shared" si="1"/>
        <v>0</v>
      </c>
      <c r="K20" s="94"/>
      <c r="L20" s="98"/>
      <c r="M20" s="99"/>
      <c r="N20" s="101">
        <f t="shared" si="2"/>
        <v>0</v>
      </c>
    </row>
    <row r="21" spans="1:14">
      <c r="A21" s="78">
        <v>15</v>
      </c>
      <c r="B21" s="96"/>
      <c r="C21" s="97"/>
      <c r="D21" s="98"/>
      <c r="E21" s="99"/>
      <c r="F21" s="99"/>
      <c r="G21" s="99"/>
      <c r="H21" s="100">
        <f t="shared" si="0"/>
        <v>0</v>
      </c>
      <c r="I21" s="100">
        <f t="shared" si="0"/>
        <v>0</v>
      </c>
      <c r="J21" s="101">
        <f t="shared" si="1"/>
        <v>0</v>
      </c>
      <c r="K21" s="94"/>
      <c r="L21" s="98"/>
      <c r="M21" s="99"/>
      <c r="N21" s="101">
        <f t="shared" si="2"/>
        <v>0</v>
      </c>
    </row>
    <row r="22" spans="1:14">
      <c r="A22" s="78">
        <v>16</v>
      </c>
      <c r="B22" s="96"/>
      <c r="C22" s="97"/>
      <c r="D22" s="98"/>
      <c r="E22" s="99"/>
      <c r="F22" s="99"/>
      <c r="G22" s="99"/>
      <c r="H22" s="100">
        <f t="shared" si="0"/>
        <v>0</v>
      </c>
      <c r="I22" s="100">
        <f t="shared" si="0"/>
        <v>0</v>
      </c>
      <c r="J22" s="101">
        <f t="shared" si="1"/>
        <v>0</v>
      </c>
      <c r="K22" s="94"/>
      <c r="L22" s="90"/>
      <c r="M22" s="91"/>
      <c r="N22" s="93">
        <f t="shared" si="2"/>
        <v>0</v>
      </c>
    </row>
    <row r="23" spans="1:14">
      <c r="A23" s="78">
        <v>17</v>
      </c>
      <c r="B23" s="96"/>
      <c r="C23" s="102"/>
      <c r="D23" s="98"/>
      <c r="E23" s="99"/>
      <c r="F23" s="99"/>
      <c r="G23" s="99"/>
      <c r="H23" s="100">
        <f t="shared" si="0"/>
        <v>0</v>
      </c>
      <c r="I23" s="100">
        <f t="shared" si="0"/>
        <v>0</v>
      </c>
      <c r="J23" s="101">
        <f t="shared" si="1"/>
        <v>0</v>
      </c>
      <c r="K23" s="94"/>
      <c r="L23" s="90"/>
      <c r="M23" s="91"/>
      <c r="N23" s="93">
        <f t="shared" si="2"/>
        <v>0</v>
      </c>
    </row>
    <row r="24" spans="1:14">
      <c r="A24" s="78">
        <v>18</v>
      </c>
      <c r="B24" s="96"/>
      <c r="C24" s="102"/>
      <c r="D24" s="98"/>
      <c r="E24" s="99"/>
      <c r="F24" s="99"/>
      <c r="G24" s="99"/>
      <c r="H24" s="100">
        <f t="shared" si="0"/>
        <v>0</v>
      </c>
      <c r="I24" s="100">
        <f t="shared" si="0"/>
        <v>0</v>
      </c>
      <c r="J24" s="101">
        <f t="shared" si="1"/>
        <v>0</v>
      </c>
      <c r="K24" s="94"/>
      <c r="L24" s="90"/>
      <c r="M24" s="91"/>
      <c r="N24" s="93">
        <f t="shared" si="2"/>
        <v>0</v>
      </c>
    </row>
    <row r="25" spans="1:14">
      <c r="A25" s="78">
        <v>19</v>
      </c>
      <c r="B25" s="96"/>
      <c r="C25" s="102"/>
      <c r="D25" s="98"/>
      <c r="E25" s="99"/>
      <c r="F25" s="99"/>
      <c r="G25" s="99"/>
      <c r="H25" s="100">
        <f t="shared" si="0"/>
        <v>0</v>
      </c>
      <c r="I25" s="100">
        <f t="shared" si="0"/>
        <v>0</v>
      </c>
      <c r="J25" s="101">
        <f t="shared" si="1"/>
        <v>0</v>
      </c>
      <c r="K25" s="94"/>
      <c r="L25" s="90"/>
      <c r="M25" s="91"/>
      <c r="N25" s="93">
        <f t="shared" si="2"/>
        <v>0</v>
      </c>
    </row>
    <row r="26" spans="1:14">
      <c r="A26" s="78">
        <v>20</v>
      </c>
      <c r="B26" s="96"/>
      <c r="C26" s="102"/>
      <c r="D26" s="98"/>
      <c r="E26" s="99"/>
      <c r="F26" s="99"/>
      <c r="G26" s="99"/>
      <c r="H26" s="100">
        <f t="shared" si="0"/>
        <v>0</v>
      </c>
      <c r="I26" s="100">
        <f t="shared" si="0"/>
        <v>0</v>
      </c>
      <c r="J26" s="101">
        <f t="shared" si="1"/>
        <v>0</v>
      </c>
      <c r="K26" s="94"/>
      <c r="L26" s="90"/>
      <c r="M26" s="91"/>
      <c r="N26" s="93">
        <f t="shared" si="2"/>
        <v>0</v>
      </c>
    </row>
    <row r="27" spans="1:14">
      <c r="A27" s="78">
        <v>21</v>
      </c>
      <c r="B27" s="96"/>
      <c r="C27" s="102"/>
      <c r="D27" s="98"/>
      <c r="E27" s="99"/>
      <c r="F27" s="99"/>
      <c r="G27" s="99"/>
      <c r="H27" s="100">
        <f t="shared" si="0"/>
        <v>0</v>
      </c>
      <c r="I27" s="100">
        <f t="shared" si="0"/>
        <v>0</v>
      </c>
      <c r="J27" s="101">
        <f t="shared" si="1"/>
        <v>0</v>
      </c>
      <c r="K27" s="94"/>
      <c r="L27" s="90"/>
      <c r="M27" s="91"/>
      <c r="N27" s="93">
        <f t="shared" si="2"/>
        <v>0</v>
      </c>
    </row>
    <row r="28" spans="1:14">
      <c r="A28" s="78">
        <v>22</v>
      </c>
      <c r="B28" s="96"/>
      <c r="C28" s="102"/>
      <c r="D28" s="98"/>
      <c r="E28" s="99"/>
      <c r="F28" s="99"/>
      <c r="G28" s="99"/>
      <c r="H28" s="100">
        <f t="shared" si="0"/>
        <v>0</v>
      </c>
      <c r="I28" s="100">
        <f t="shared" si="0"/>
        <v>0</v>
      </c>
      <c r="J28" s="101">
        <f t="shared" si="1"/>
        <v>0</v>
      </c>
      <c r="K28" s="94"/>
      <c r="L28" s="90"/>
      <c r="M28" s="91"/>
      <c r="N28" s="93">
        <f t="shared" si="2"/>
        <v>0</v>
      </c>
    </row>
    <row r="29" spans="1:14">
      <c r="A29" s="78">
        <v>23</v>
      </c>
      <c r="B29" s="96"/>
      <c r="C29" s="102"/>
      <c r="D29" s="98"/>
      <c r="E29" s="99"/>
      <c r="F29" s="99"/>
      <c r="G29" s="99"/>
      <c r="H29" s="100">
        <f>+D29+F29</f>
        <v>0</v>
      </c>
      <c r="I29" s="100">
        <f t="shared" si="0"/>
        <v>0</v>
      </c>
      <c r="J29" s="101">
        <f t="shared" si="1"/>
        <v>0</v>
      </c>
      <c r="K29" s="94"/>
      <c r="L29" s="90"/>
      <c r="M29" s="91"/>
      <c r="N29" s="93">
        <f t="shared" si="2"/>
        <v>0</v>
      </c>
    </row>
    <row r="30" spans="1:14" ht="15.75" thickBot="1">
      <c r="A30" s="78">
        <v>24</v>
      </c>
      <c r="B30" s="103"/>
      <c r="C30" s="104"/>
      <c r="D30" s="105"/>
      <c r="E30" s="106"/>
      <c r="F30" s="106"/>
      <c r="G30" s="106"/>
      <c r="H30" s="107">
        <f>+D30+F30</f>
        <v>0</v>
      </c>
      <c r="I30" s="100">
        <f>+E30+G30</f>
        <v>0</v>
      </c>
      <c r="J30" s="101">
        <f t="shared" si="1"/>
        <v>0</v>
      </c>
      <c r="K30" s="94"/>
      <c r="L30" s="105"/>
      <c r="M30" s="106"/>
      <c r="N30" s="108">
        <f t="shared" si="2"/>
        <v>0</v>
      </c>
    </row>
    <row r="31" spans="1:14" ht="16.5" thickBot="1">
      <c r="A31" s="109">
        <f>+A30+1</f>
        <v>25</v>
      </c>
      <c r="B31" s="110" t="s">
        <v>53</v>
      </c>
      <c r="C31" s="111"/>
      <c r="D31" s="112">
        <f t="shared" ref="D31:J31" si="3">SUM(D7:D30)</f>
        <v>13555.835360000001</v>
      </c>
      <c r="E31" s="113">
        <f t="shared" si="3"/>
        <v>11557.720020000001</v>
      </c>
      <c r="F31" s="113">
        <f t="shared" si="3"/>
        <v>143012.13030999998</v>
      </c>
      <c r="G31" s="113">
        <f t="shared" si="3"/>
        <v>66043.66214</v>
      </c>
      <c r="H31" s="113">
        <f t="shared" si="3"/>
        <v>156567.96567000001</v>
      </c>
      <c r="I31" s="113">
        <f t="shared" si="3"/>
        <v>77601.382160000008</v>
      </c>
      <c r="J31" s="114">
        <f t="shared" si="3"/>
        <v>78966.583509999997</v>
      </c>
      <c r="K31" s="115"/>
      <c r="L31" s="112">
        <f>SUM(L7:L30)</f>
        <v>7651.1416100000006</v>
      </c>
      <c r="M31" s="113">
        <f>SUM(M7:M30)</f>
        <v>0</v>
      </c>
      <c r="N31" s="114">
        <f>SUM(N7:N30)</f>
        <v>85252.523769999985</v>
      </c>
    </row>
  </sheetData>
  <mergeCells count="10">
    <mergeCell ref="J4:J5"/>
    <mergeCell ref="L4:L5"/>
    <mergeCell ref="M4:M5"/>
    <mergeCell ref="N4:N5"/>
    <mergeCell ref="A4:A6"/>
    <mergeCell ref="B4:B6"/>
    <mergeCell ref="C4:C6"/>
    <mergeCell ref="D4:E4"/>
    <mergeCell ref="F4:G4"/>
    <mergeCell ref="H4:I4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zoomScale="85" zoomScaleNormal="85" workbookViewId="0"/>
  </sheetViews>
  <sheetFormatPr defaultRowHeight="15"/>
  <cols>
    <col min="1" max="1" width="4.28515625" customWidth="1"/>
    <col min="2" max="2" width="21.140625" customWidth="1"/>
    <col min="3" max="3" width="43.7109375" bestFit="1" customWidth="1"/>
    <col min="4" max="4" width="12.140625" customWidth="1"/>
    <col min="5" max="5" width="10.7109375" customWidth="1"/>
    <col min="6" max="6" width="11.5703125" customWidth="1"/>
    <col min="7" max="7" width="11.140625" bestFit="1" customWidth="1"/>
    <col min="8" max="8" width="12.140625" bestFit="1" customWidth="1"/>
    <col min="9" max="9" width="11.140625" bestFit="1" customWidth="1"/>
    <col min="10" max="10" width="12.5703125" customWidth="1"/>
    <col min="11" max="11" width="2.28515625" customWidth="1"/>
    <col min="12" max="12" width="10.7109375" customWidth="1"/>
    <col min="13" max="13" width="14" customWidth="1"/>
    <col min="14" max="14" width="11.85546875" bestFit="1" customWidth="1"/>
  </cols>
  <sheetData>
    <row r="1" spans="1:14" ht="15.75">
      <c r="A1" s="9" t="s">
        <v>27</v>
      </c>
      <c r="B1" s="2"/>
      <c r="C1" s="1"/>
      <c r="D1" s="1"/>
      <c r="E1" s="1"/>
      <c r="F1" s="1"/>
      <c r="G1" s="1"/>
      <c r="H1" s="10"/>
      <c r="I1" s="1"/>
      <c r="J1" s="1"/>
      <c r="K1" s="11"/>
      <c r="L1" s="1"/>
      <c r="M1" s="1"/>
      <c r="N1" s="1"/>
    </row>
    <row r="2" spans="1:14" ht="15.75" thickBot="1">
      <c r="A2" s="12"/>
      <c r="B2" s="13"/>
      <c r="C2" s="13"/>
      <c r="D2" s="14"/>
      <c r="E2" s="14"/>
      <c r="F2" s="13"/>
      <c r="G2" s="13"/>
      <c r="H2" s="13"/>
      <c r="I2" s="13"/>
      <c r="J2" s="12"/>
      <c r="K2" s="11"/>
      <c r="L2" s="13"/>
      <c r="M2" s="13"/>
      <c r="N2" s="15" t="s">
        <v>1</v>
      </c>
    </row>
    <row r="3" spans="1:14">
      <c r="A3" s="491" t="s">
        <v>0</v>
      </c>
      <c r="B3" s="517" t="s">
        <v>55</v>
      </c>
      <c r="C3" s="494" t="s">
        <v>34</v>
      </c>
      <c r="D3" s="497" t="s">
        <v>20</v>
      </c>
      <c r="E3" s="487"/>
      <c r="F3" s="487" t="s">
        <v>12</v>
      </c>
      <c r="G3" s="487"/>
      <c r="H3" s="487" t="s">
        <v>16</v>
      </c>
      <c r="I3" s="487"/>
      <c r="J3" s="489" t="s">
        <v>15</v>
      </c>
      <c r="K3" s="11"/>
      <c r="L3" s="481" t="s">
        <v>208</v>
      </c>
      <c r="M3" s="483" t="s">
        <v>26</v>
      </c>
      <c r="N3" s="485" t="s">
        <v>13</v>
      </c>
    </row>
    <row r="4" spans="1:14">
      <c r="A4" s="492"/>
      <c r="B4" s="518"/>
      <c r="C4" s="495"/>
      <c r="D4" s="16" t="s">
        <v>21</v>
      </c>
      <c r="E4" s="4" t="s">
        <v>11</v>
      </c>
      <c r="F4" s="16" t="s">
        <v>19</v>
      </c>
      <c r="G4" s="4" t="s">
        <v>11</v>
      </c>
      <c r="H4" s="16" t="s">
        <v>17</v>
      </c>
      <c r="I4" s="4" t="s">
        <v>11</v>
      </c>
      <c r="J4" s="490"/>
      <c r="K4" s="11"/>
      <c r="L4" s="482"/>
      <c r="M4" s="484"/>
      <c r="N4" s="486"/>
    </row>
    <row r="5" spans="1:14" ht="15.75" thickBot="1">
      <c r="A5" s="493"/>
      <c r="B5" s="519"/>
      <c r="C5" s="496"/>
      <c r="D5" s="5" t="s">
        <v>2</v>
      </c>
      <c r="E5" s="6" t="s">
        <v>3</v>
      </c>
      <c r="F5" s="6" t="s">
        <v>4</v>
      </c>
      <c r="G5" s="6" t="s">
        <v>5</v>
      </c>
      <c r="H5" s="6" t="s">
        <v>9</v>
      </c>
      <c r="I5" s="6" t="s">
        <v>10</v>
      </c>
      <c r="J5" s="8" t="s">
        <v>14</v>
      </c>
      <c r="K5" s="11"/>
      <c r="L5" s="17" t="s">
        <v>6</v>
      </c>
      <c r="M5" s="7" t="s">
        <v>7</v>
      </c>
      <c r="N5" s="8" t="s">
        <v>18</v>
      </c>
    </row>
    <row r="6" spans="1:14">
      <c r="A6" s="18">
        <v>1</v>
      </c>
      <c r="B6" s="401" t="s">
        <v>209</v>
      </c>
      <c r="C6" s="402" t="s">
        <v>210</v>
      </c>
      <c r="D6" s="40">
        <f>ROUND('[1]5.c (v Kč)'!D6/1000,0)</f>
        <v>6801</v>
      </c>
      <c r="E6" s="41">
        <f>ROUND('[1]5.c (v Kč)'!E6/1000,0)</f>
        <v>6380</v>
      </c>
      <c r="F6" s="41">
        <f>ROUND('[1]5.c (v Kč)'!F6/1000,0)</f>
        <v>91675</v>
      </c>
      <c r="G6" s="41">
        <f>ROUND('[1]5.c (v Kč)'!G6/1000,0)</f>
        <v>89576</v>
      </c>
      <c r="H6" s="42">
        <f>+D6+F6</f>
        <v>98476</v>
      </c>
      <c r="I6" s="42">
        <f>+E6+G6</f>
        <v>95956</v>
      </c>
      <c r="J6" s="43">
        <f>+H6-I6</f>
        <v>2520</v>
      </c>
      <c r="K6" s="44"/>
      <c r="L6" s="403">
        <f>ROUND('[1]5.c (v Kč)'!L6/1000,0)</f>
        <v>4549</v>
      </c>
      <c r="M6" s="46"/>
      <c r="N6" s="43">
        <f t="shared" ref="N6:N13" si="0">+I6+L6+M6</f>
        <v>100505</v>
      </c>
    </row>
    <row r="7" spans="1:14">
      <c r="A7" s="19">
        <f t="shared" ref="A7:A12" si="1">+A6+1</f>
        <v>2</v>
      </c>
      <c r="B7" s="118"/>
      <c r="C7" s="29"/>
      <c r="D7" s="47"/>
      <c r="E7" s="48"/>
      <c r="F7" s="48"/>
      <c r="G7" s="48"/>
      <c r="H7" s="33">
        <f t="shared" ref="H7:I13" si="2">+D7+F7</f>
        <v>0</v>
      </c>
      <c r="I7" s="33">
        <f t="shared" si="2"/>
        <v>0</v>
      </c>
      <c r="J7" s="34">
        <f t="shared" ref="J7:J13" si="3">+H7-I7</f>
        <v>0</v>
      </c>
      <c r="K7" s="49"/>
      <c r="L7" s="47"/>
      <c r="M7" s="48"/>
      <c r="N7" s="34">
        <f t="shared" si="0"/>
        <v>0</v>
      </c>
    </row>
    <row r="8" spans="1:14">
      <c r="A8" s="19">
        <f t="shared" si="1"/>
        <v>3</v>
      </c>
      <c r="B8" s="144"/>
      <c r="C8" s="30"/>
      <c r="D8" s="47"/>
      <c r="E8" s="48"/>
      <c r="F8" s="48"/>
      <c r="G8" s="48"/>
      <c r="H8" s="33">
        <f t="shared" si="2"/>
        <v>0</v>
      </c>
      <c r="I8" s="33">
        <f t="shared" si="2"/>
        <v>0</v>
      </c>
      <c r="J8" s="34">
        <f t="shared" si="3"/>
        <v>0</v>
      </c>
      <c r="K8" s="49"/>
      <c r="L8" s="47"/>
      <c r="M8" s="48"/>
      <c r="N8" s="34">
        <f t="shared" si="0"/>
        <v>0</v>
      </c>
    </row>
    <row r="9" spans="1:14">
      <c r="A9" s="19">
        <f t="shared" si="1"/>
        <v>4</v>
      </c>
      <c r="B9" s="144"/>
      <c r="C9" s="30"/>
      <c r="D9" s="47"/>
      <c r="E9" s="48"/>
      <c r="F9" s="48"/>
      <c r="G9" s="48"/>
      <c r="H9" s="33">
        <f t="shared" si="2"/>
        <v>0</v>
      </c>
      <c r="I9" s="33">
        <f t="shared" si="2"/>
        <v>0</v>
      </c>
      <c r="J9" s="34">
        <f t="shared" si="3"/>
        <v>0</v>
      </c>
      <c r="K9" s="49"/>
      <c r="L9" s="47"/>
      <c r="M9" s="48"/>
      <c r="N9" s="34">
        <f t="shared" si="0"/>
        <v>0</v>
      </c>
    </row>
    <row r="10" spans="1:14">
      <c r="A10" s="19">
        <f t="shared" si="1"/>
        <v>5</v>
      </c>
      <c r="B10" s="118"/>
      <c r="C10" s="29"/>
      <c r="D10" s="47"/>
      <c r="E10" s="48"/>
      <c r="F10" s="48"/>
      <c r="G10" s="48"/>
      <c r="H10" s="33">
        <f t="shared" si="2"/>
        <v>0</v>
      </c>
      <c r="I10" s="33">
        <f t="shared" si="2"/>
        <v>0</v>
      </c>
      <c r="J10" s="34">
        <f t="shared" si="3"/>
        <v>0</v>
      </c>
      <c r="K10" s="49"/>
      <c r="L10" s="47"/>
      <c r="M10" s="48"/>
      <c r="N10" s="34">
        <f t="shared" si="0"/>
        <v>0</v>
      </c>
    </row>
    <row r="11" spans="1:14">
      <c r="A11" s="19">
        <f t="shared" si="1"/>
        <v>6</v>
      </c>
      <c r="B11" s="144"/>
      <c r="C11" s="30"/>
      <c r="D11" s="47"/>
      <c r="E11" s="48"/>
      <c r="F11" s="48"/>
      <c r="G11" s="48"/>
      <c r="H11" s="33">
        <f t="shared" si="2"/>
        <v>0</v>
      </c>
      <c r="I11" s="33">
        <f t="shared" si="2"/>
        <v>0</v>
      </c>
      <c r="J11" s="34">
        <f t="shared" si="3"/>
        <v>0</v>
      </c>
      <c r="K11" s="49"/>
      <c r="L11" s="47"/>
      <c r="M11" s="48"/>
      <c r="N11" s="34">
        <f t="shared" si="0"/>
        <v>0</v>
      </c>
    </row>
    <row r="12" spans="1:14">
      <c r="A12" s="19">
        <f t="shared" si="1"/>
        <v>7</v>
      </c>
      <c r="B12" s="144"/>
      <c r="C12" s="30"/>
      <c r="D12" s="47"/>
      <c r="E12" s="48"/>
      <c r="F12" s="48"/>
      <c r="G12" s="48"/>
      <c r="H12" s="33">
        <f t="shared" si="2"/>
        <v>0</v>
      </c>
      <c r="I12" s="33">
        <f t="shared" si="2"/>
        <v>0</v>
      </c>
      <c r="J12" s="34">
        <f t="shared" si="3"/>
        <v>0</v>
      </c>
      <c r="K12" s="49"/>
      <c r="L12" s="47"/>
      <c r="M12" s="48"/>
      <c r="N12" s="34">
        <f t="shared" si="0"/>
        <v>0</v>
      </c>
    </row>
    <row r="13" spans="1:14" ht="15.75" thickBot="1">
      <c r="A13" s="27">
        <f>+A12+1</f>
        <v>8</v>
      </c>
      <c r="B13" s="148"/>
      <c r="C13" s="31"/>
      <c r="D13" s="50"/>
      <c r="E13" s="51"/>
      <c r="F13" s="51"/>
      <c r="G13" s="51"/>
      <c r="H13" s="35">
        <f t="shared" si="2"/>
        <v>0</v>
      </c>
      <c r="I13" s="35">
        <f t="shared" si="2"/>
        <v>0</v>
      </c>
      <c r="J13" s="36">
        <f t="shared" si="3"/>
        <v>0</v>
      </c>
      <c r="K13" s="49"/>
      <c r="L13" s="52"/>
      <c r="M13" s="53"/>
      <c r="N13" s="36">
        <f t="shared" si="0"/>
        <v>0</v>
      </c>
    </row>
    <row r="14" spans="1:14" ht="15.75" thickBot="1">
      <c r="A14" s="20">
        <f>+A13+1</f>
        <v>9</v>
      </c>
      <c r="B14" s="120" t="s">
        <v>60</v>
      </c>
      <c r="C14" s="32"/>
      <c r="D14" s="37">
        <f>SUM(D6:D13)</f>
        <v>6801</v>
      </c>
      <c r="E14" s="38">
        <f t="shared" ref="E14:J14" si="4">SUM(E6:E13)</f>
        <v>6380</v>
      </c>
      <c r="F14" s="38">
        <f t="shared" si="4"/>
        <v>91675</v>
      </c>
      <c r="G14" s="38">
        <f t="shared" si="4"/>
        <v>89576</v>
      </c>
      <c r="H14" s="38">
        <f t="shared" si="4"/>
        <v>98476</v>
      </c>
      <c r="I14" s="38">
        <f t="shared" si="4"/>
        <v>95956</v>
      </c>
      <c r="J14" s="39">
        <f t="shared" si="4"/>
        <v>2520</v>
      </c>
      <c r="K14" s="54"/>
      <c r="L14" s="37">
        <f>SUM(L6:L13)</f>
        <v>4549</v>
      </c>
      <c r="M14" s="38">
        <f>SUM(M6:M13)</f>
        <v>0</v>
      </c>
      <c r="N14" s="39">
        <f>SUM(N6:N13)</f>
        <v>100505</v>
      </c>
    </row>
  </sheetData>
  <mergeCells count="10">
    <mergeCell ref="J3:J4"/>
    <mergeCell ref="L3:L4"/>
    <mergeCell ref="M3:M4"/>
    <mergeCell ref="N3:N4"/>
    <mergeCell ref="A3:A5"/>
    <mergeCell ref="B3:B5"/>
    <mergeCell ref="C3:C5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zoomScale="85" zoomScaleNormal="85" workbookViewId="0"/>
  </sheetViews>
  <sheetFormatPr defaultRowHeight="15"/>
  <cols>
    <col min="1" max="1" width="4.140625" customWidth="1"/>
    <col min="2" max="2" width="11.85546875" customWidth="1"/>
    <col min="3" max="3" width="26.140625" customWidth="1"/>
    <col min="4" max="4" width="12.140625" customWidth="1"/>
    <col min="5" max="5" width="10.85546875" customWidth="1"/>
    <col min="6" max="6" width="11.5703125" customWidth="1"/>
    <col min="7" max="7" width="10.85546875" customWidth="1"/>
    <col min="8" max="8" width="11.85546875" customWidth="1"/>
    <col min="9" max="9" width="10.85546875" customWidth="1"/>
    <col min="10" max="10" width="12.5703125" customWidth="1"/>
    <col min="11" max="11" width="2.140625" customWidth="1"/>
    <col min="12" max="12" width="10.85546875" customWidth="1"/>
    <col min="13" max="13" width="14" customWidth="1"/>
    <col min="14" max="14" width="10.85546875" customWidth="1"/>
  </cols>
  <sheetData>
    <row r="1" spans="1:14" ht="21">
      <c r="A1" s="9" t="s">
        <v>27</v>
      </c>
      <c r="B1" s="2"/>
      <c r="C1" s="1"/>
      <c r="D1" s="1"/>
      <c r="E1" s="1"/>
      <c r="F1" s="1"/>
      <c r="G1" s="1"/>
      <c r="H1" s="10"/>
      <c r="I1" s="404"/>
      <c r="J1" s="1"/>
      <c r="K1" s="11"/>
      <c r="L1" s="1"/>
      <c r="M1" s="1"/>
      <c r="N1" s="1"/>
    </row>
    <row r="2" spans="1:14" ht="15.75" thickBot="1">
      <c r="A2" s="12"/>
      <c r="B2" s="13"/>
      <c r="C2" s="13"/>
      <c r="D2" s="14"/>
      <c r="E2" s="14"/>
      <c r="F2" s="13"/>
      <c r="G2" s="13"/>
      <c r="H2" s="13"/>
      <c r="I2" s="13"/>
      <c r="J2" s="12"/>
      <c r="K2" s="11"/>
      <c r="L2" s="13"/>
      <c r="M2" s="13"/>
      <c r="N2" s="15" t="s">
        <v>1</v>
      </c>
    </row>
    <row r="3" spans="1:14">
      <c r="A3" s="491" t="s">
        <v>0</v>
      </c>
      <c r="B3" s="517" t="s">
        <v>55</v>
      </c>
      <c r="C3" s="494" t="s">
        <v>34</v>
      </c>
      <c r="D3" s="497" t="s">
        <v>211</v>
      </c>
      <c r="E3" s="487"/>
      <c r="F3" s="487" t="s">
        <v>12</v>
      </c>
      <c r="G3" s="487"/>
      <c r="H3" s="487" t="s">
        <v>16</v>
      </c>
      <c r="I3" s="487"/>
      <c r="J3" s="489" t="s">
        <v>15</v>
      </c>
      <c r="K3" s="11"/>
      <c r="L3" s="481" t="s">
        <v>171</v>
      </c>
      <c r="M3" s="483" t="s">
        <v>212</v>
      </c>
      <c r="N3" s="485" t="s">
        <v>13</v>
      </c>
    </row>
    <row r="4" spans="1:14">
      <c r="A4" s="492"/>
      <c r="B4" s="518"/>
      <c r="C4" s="495"/>
      <c r="D4" s="16" t="s">
        <v>122</v>
      </c>
      <c r="E4" s="4" t="s">
        <v>11</v>
      </c>
      <c r="F4" s="16" t="s">
        <v>122</v>
      </c>
      <c r="G4" s="4" t="s">
        <v>11</v>
      </c>
      <c r="H4" s="16" t="s">
        <v>17</v>
      </c>
      <c r="I4" s="4" t="s">
        <v>11</v>
      </c>
      <c r="J4" s="490"/>
      <c r="K4" s="11"/>
      <c r="L4" s="482"/>
      <c r="M4" s="484"/>
      <c r="N4" s="486"/>
    </row>
    <row r="5" spans="1:14" ht="15.75" thickBot="1">
      <c r="A5" s="493"/>
      <c r="B5" s="519"/>
      <c r="C5" s="496"/>
      <c r="D5" s="5" t="s">
        <v>2</v>
      </c>
      <c r="E5" s="6" t="s">
        <v>3</v>
      </c>
      <c r="F5" s="6" t="s">
        <v>4</v>
      </c>
      <c r="G5" s="6" t="s">
        <v>5</v>
      </c>
      <c r="H5" s="6" t="s">
        <v>9</v>
      </c>
      <c r="I5" s="6" t="s">
        <v>10</v>
      </c>
      <c r="J5" s="8" t="s">
        <v>14</v>
      </c>
      <c r="K5" s="11"/>
      <c r="L5" s="17" t="s">
        <v>6</v>
      </c>
      <c r="M5" s="7" t="s">
        <v>7</v>
      </c>
      <c r="N5" s="8" t="s">
        <v>18</v>
      </c>
    </row>
    <row r="6" spans="1:14" ht="39" thickBot="1">
      <c r="A6" s="18">
        <v>1</v>
      </c>
      <c r="B6" s="405" t="s">
        <v>213</v>
      </c>
      <c r="C6" s="139" t="s">
        <v>214</v>
      </c>
      <c r="D6" s="40">
        <v>982</v>
      </c>
      <c r="E6" s="41">
        <v>982</v>
      </c>
      <c r="F6" s="41">
        <v>16837</v>
      </c>
      <c r="G6" s="41">
        <v>16837</v>
      </c>
      <c r="H6" s="42">
        <f>+D6+F6</f>
        <v>17819</v>
      </c>
      <c r="I6" s="42">
        <f>+E6+G6</f>
        <v>17819</v>
      </c>
      <c r="J6" s="43">
        <f>+H6-I6</f>
        <v>0</v>
      </c>
      <c r="K6" s="44"/>
      <c r="L6" s="45">
        <v>4555</v>
      </c>
      <c r="M6" s="46"/>
      <c r="N6" s="43">
        <f t="shared" ref="N6:N13" si="0">+I6+L6+M6</f>
        <v>22374</v>
      </c>
    </row>
    <row r="7" spans="1:14" ht="25.5">
      <c r="A7" s="19">
        <f t="shared" ref="A7:A12" si="1">+A6+1</f>
        <v>2</v>
      </c>
      <c r="B7" s="406" t="s">
        <v>215</v>
      </c>
      <c r="C7" s="139" t="s">
        <v>216</v>
      </c>
      <c r="D7" s="47"/>
      <c r="E7" s="48"/>
      <c r="F7" s="48">
        <v>2332</v>
      </c>
      <c r="G7" s="48">
        <v>2332</v>
      </c>
      <c r="H7" s="33">
        <f t="shared" ref="H7:I13" si="2">+D7+F7</f>
        <v>2332</v>
      </c>
      <c r="I7" s="33">
        <f t="shared" si="2"/>
        <v>2332</v>
      </c>
      <c r="J7" s="34">
        <f t="shared" ref="J7:J13" si="3">+H7-I7</f>
        <v>0</v>
      </c>
      <c r="K7" s="49"/>
      <c r="L7" s="47">
        <v>351</v>
      </c>
      <c r="M7" s="48"/>
      <c r="N7" s="34">
        <f t="shared" si="0"/>
        <v>2683</v>
      </c>
    </row>
    <row r="8" spans="1:14">
      <c r="A8" s="19">
        <f t="shared" si="1"/>
        <v>3</v>
      </c>
      <c r="B8" s="144"/>
      <c r="C8" s="30"/>
      <c r="D8" s="47"/>
      <c r="E8" s="48"/>
      <c r="F8" s="48"/>
      <c r="G8" s="48"/>
      <c r="H8" s="33">
        <f t="shared" si="2"/>
        <v>0</v>
      </c>
      <c r="I8" s="33">
        <f t="shared" si="2"/>
        <v>0</v>
      </c>
      <c r="J8" s="34">
        <f t="shared" si="3"/>
        <v>0</v>
      </c>
      <c r="K8" s="49"/>
      <c r="L8" s="47"/>
      <c r="M8" s="48"/>
      <c r="N8" s="34">
        <f t="shared" si="0"/>
        <v>0</v>
      </c>
    </row>
    <row r="9" spans="1:14">
      <c r="A9" s="19">
        <f t="shared" si="1"/>
        <v>4</v>
      </c>
      <c r="B9" s="144"/>
      <c r="C9" s="30"/>
      <c r="D9" s="47"/>
      <c r="E9" s="48"/>
      <c r="F9" s="48"/>
      <c r="G9" s="48"/>
      <c r="H9" s="33">
        <f t="shared" si="2"/>
        <v>0</v>
      </c>
      <c r="I9" s="33">
        <f t="shared" si="2"/>
        <v>0</v>
      </c>
      <c r="J9" s="34">
        <f t="shared" si="3"/>
        <v>0</v>
      </c>
      <c r="K9" s="49"/>
      <c r="L9" s="47"/>
      <c r="M9" s="48"/>
      <c r="N9" s="34">
        <f t="shared" si="0"/>
        <v>0</v>
      </c>
    </row>
    <row r="10" spans="1:14">
      <c r="A10" s="19">
        <f t="shared" si="1"/>
        <v>5</v>
      </c>
      <c r="B10" s="118"/>
      <c r="C10" s="29"/>
      <c r="D10" s="47"/>
      <c r="E10" s="48"/>
      <c r="F10" s="48"/>
      <c r="G10" s="48"/>
      <c r="H10" s="33">
        <f t="shared" si="2"/>
        <v>0</v>
      </c>
      <c r="I10" s="33">
        <f t="shared" si="2"/>
        <v>0</v>
      </c>
      <c r="J10" s="34">
        <f t="shared" si="3"/>
        <v>0</v>
      </c>
      <c r="K10" s="49"/>
      <c r="L10" s="47"/>
      <c r="M10" s="48"/>
      <c r="N10" s="34">
        <f t="shared" si="0"/>
        <v>0</v>
      </c>
    </row>
    <row r="11" spans="1:14">
      <c r="A11" s="19">
        <f t="shared" si="1"/>
        <v>6</v>
      </c>
      <c r="B11" s="144"/>
      <c r="C11" s="30"/>
      <c r="D11" s="47"/>
      <c r="E11" s="48"/>
      <c r="F11" s="48"/>
      <c r="G11" s="48"/>
      <c r="H11" s="33">
        <f t="shared" si="2"/>
        <v>0</v>
      </c>
      <c r="I11" s="33">
        <f t="shared" si="2"/>
        <v>0</v>
      </c>
      <c r="J11" s="34">
        <f t="shared" si="3"/>
        <v>0</v>
      </c>
      <c r="K11" s="49"/>
      <c r="L11" s="47"/>
      <c r="M11" s="48"/>
      <c r="N11" s="34">
        <f t="shared" si="0"/>
        <v>0</v>
      </c>
    </row>
    <row r="12" spans="1:14">
      <c r="A12" s="19">
        <f t="shared" si="1"/>
        <v>7</v>
      </c>
      <c r="B12" s="144"/>
      <c r="C12" s="30"/>
      <c r="D12" s="47"/>
      <c r="E12" s="48"/>
      <c r="F12" s="48"/>
      <c r="G12" s="48"/>
      <c r="H12" s="33">
        <f t="shared" si="2"/>
        <v>0</v>
      </c>
      <c r="I12" s="33">
        <f t="shared" si="2"/>
        <v>0</v>
      </c>
      <c r="J12" s="34">
        <f t="shared" si="3"/>
        <v>0</v>
      </c>
      <c r="K12" s="49"/>
      <c r="L12" s="47"/>
      <c r="M12" s="48"/>
      <c r="N12" s="34">
        <f t="shared" si="0"/>
        <v>0</v>
      </c>
    </row>
    <row r="13" spans="1:14" ht="15.75" thickBot="1">
      <c r="A13" s="27">
        <f>+A12+1</f>
        <v>8</v>
      </c>
      <c r="B13" s="148"/>
      <c r="C13" s="31"/>
      <c r="D13" s="50"/>
      <c r="E13" s="51"/>
      <c r="F13" s="51"/>
      <c r="G13" s="51"/>
      <c r="H13" s="35">
        <f t="shared" si="2"/>
        <v>0</v>
      </c>
      <c r="I13" s="35">
        <f t="shared" si="2"/>
        <v>0</v>
      </c>
      <c r="J13" s="36">
        <f t="shared" si="3"/>
        <v>0</v>
      </c>
      <c r="K13" s="49"/>
      <c r="L13" s="52"/>
      <c r="M13" s="53"/>
      <c r="N13" s="36">
        <f t="shared" si="0"/>
        <v>0</v>
      </c>
    </row>
    <row r="14" spans="1:14" ht="15.75" thickBot="1">
      <c r="A14" s="20">
        <f>+A13+1</f>
        <v>9</v>
      </c>
      <c r="B14" s="120" t="s">
        <v>217</v>
      </c>
      <c r="C14" s="32"/>
      <c r="D14" s="37">
        <f>SUM(D6:D13)</f>
        <v>982</v>
      </c>
      <c r="E14" s="38">
        <f t="shared" ref="E14:J14" si="4">SUM(E6:E13)</f>
        <v>982</v>
      </c>
      <c r="F14" s="38">
        <f t="shared" si="4"/>
        <v>19169</v>
      </c>
      <c r="G14" s="38">
        <f t="shared" si="4"/>
        <v>19169</v>
      </c>
      <c r="H14" s="38">
        <f t="shared" si="4"/>
        <v>20151</v>
      </c>
      <c r="I14" s="38">
        <f t="shared" si="4"/>
        <v>20151</v>
      </c>
      <c r="J14" s="39">
        <f t="shared" si="4"/>
        <v>0</v>
      </c>
      <c r="K14" s="54"/>
      <c r="L14" s="37">
        <f>SUM(L6:L13)</f>
        <v>4906</v>
      </c>
      <c r="M14" s="38">
        <f>SUM(M6:M13)</f>
        <v>0</v>
      </c>
      <c r="N14" s="39">
        <f>SUM(N6:N13)</f>
        <v>25057</v>
      </c>
    </row>
  </sheetData>
  <mergeCells count="10">
    <mergeCell ref="J3:J4"/>
    <mergeCell ref="L3:L4"/>
    <mergeCell ref="M3:M4"/>
    <mergeCell ref="N3:N4"/>
    <mergeCell ref="A3:A5"/>
    <mergeCell ref="B3:B5"/>
    <mergeCell ref="C3:C5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zoomScale="85" zoomScaleNormal="85" workbookViewId="0"/>
  </sheetViews>
  <sheetFormatPr defaultRowHeight="15"/>
  <cols>
    <col min="1" max="1" width="4.28515625" customWidth="1"/>
    <col min="2" max="2" width="12.7109375" customWidth="1"/>
    <col min="3" max="3" width="26.28515625" customWidth="1"/>
    <col min="4" max="4" width="11.7109375" customWidth="1"/>
    <col min="5" max="5" width="6.7109375" customWidth="1"/>
    <col min="6" max="6" width="11.5703125" customWidth="1"/>
    <col min="7" max="7" width="11.28515625" customWidth="1"/>
    <col min="8" max="8" width="11.7109375" customWidth="1"/>
    <col min="9" max="9" width="10.7109375" customWidth="1"/>
    <col min="10" max="10" width="12.5703125" customWidth="1"/>
    <col min="11" max="11" width="8.7109375" customWidth="1"/>
    <col min="12" max="12" width="14" customWidth="1"/>
    <col min="13" max="13" width="10.7109375" customWidth="1"/>
  </cols>
  <sheetData>
    <row r="1" spans="1:13">
      <c r="A1" s="407" t="s">
        <v>27</v>
      </c>
      <c r="B1" s="408"/>
      <c r="C1" s="1"/>
      <c r="D1" s="1"/>
      <c r="E1" s="1"/>
      <c r="F1" s="1"/>
      <c r="G1" s="1"/>
      <c r="H1" s="10"/>
      <c r="I1" s="1"/>
      <c r="J1" s="1"/>
      <c r="K1" s="1"/>
      <c r="L1" s="1"/>
      <c r="M1" s="1"/>
    </row>
    <row r="2" spans="1:13" ht="15.75" thickBot="1">
      <c r="A2" s="12"/>
      <c r="B2" s="13"/>
      <c r="C2" s="13"/>
      <c r="D2" s="14"/>
      <c r="E2" s="14"/>
      <c r="F2" s="13"/>
      <c r="G2" s="13"/>
      <c r="H2" s="13"/>
      <c r="I2" s="13"/>
      <c r="J2" s="12"/>
      <c r="K2" s="409"/>
      <c r="L2" s="13"/>
      <c r="M2" s="410" t="s">
        <v>1</v>
      </c>
    </row>
    <row r="3" spans="1:13">
      <c r="A3" s="491" t="s">
        <v>0</v>
      </c>
      <c r="B3" s="517" t="s">
        <v>55</v>
      </c>
      <c r="C3" s="494" t="s">
        <v>34</v>
      </c>
      <c r="D3" s="497" t="s">
        <v>20</v>
      </c>
      <c r="E3" s="487"/>
      <c r="F3" s="487" t="s">
        <v>12</v>
      </c>
      <c r="G3" s="487"/>
      <c r="H3" s="487" t="s">
        <v>16</v>
      </c>
      <c r="I3" s="487"/>
      <c r="J3" s="489" t="s">
        <v>15</v>
      </c>
      <c r="K3" s="591" t="s">
        <v>23</v>
      </c>
      <c r="L3" s="483" t="s">
        <v>26</v>
      </c>
      <c r="M3" s="485" t="s">
        <v>13</v>
      </c>
    </row>
    <row r="4" spans="1:13">
      <c r="A4" s="492"/>
      <c r="B4" s="518"/>
      <c r="C4" s="495"/>
      <c r="D4" s="16" t="s">
        <v>21</v>
      </c>
      <c r="E4" s="4" t="s">
        <v>11</v>
      </c>
      <c r="F4" s="16" t="s">
        <v>19</v>
      </c>
      <c r="G4" s="4" t="s">
        <v>11</v>
      </c>
      <c r="H4" s="16" t="s">
        <v>17</v>
      </c>
      <c r="I4" s="4" t="s">
        <v>11</v>
      </c>
      <c r="J4" s="490"/>
      <c r="K4" s="592"/>
      <c r="L4" s="484"/>
      <c r="M4" s="486"/>
    </row>
    <row r="5" spans="1:13" ht="15.75" thickBot="1">
      <c r="A5" s="493"/>
      <c r="B5" s="519"/>
      <c r="C5" s="496"/>
      <c r="D5" s="5" t="s">
        <v>2</v>
      </c>
      <c r="E5" s="6" t="s">
        <v>3</v>
      </c>
      <c r="F5" s="6" t="s">
        <v>4</v>
      </c>
      <c r="G5" s="6" t="s">
        <v>5</v>
      </c>
      <c r="H5" s="6" t="s">
        <v>9</v>
      </c>
      <c r="I5" s="6" t="s">
        <v>10</v>
      </c>
      <c r="J5" s="8" t="s">
        <v>14</v>
      </c>
      <c r="K5" s="355" t="s">
        <v>6</v>
      </c>
      <c r="L5" s="7" t="s">
        <v>7</v>
      </c>
      <c r="M5" s="8" t="s">
        <v>18</v>
      </c>
    </row>
    <row r="6" spans="1:13" ht="25.5">
      <c r="A6" s="18">
        <v>1</v>
      </c>
      <c r="B6" s="411" t="s">
        <v>218</v>
      </c>
      <c r="C6" s="412" t="s">
        <v>219</v>
      </c>
      <c r="D6" s="413"/>
      <c r="E6" s="414"/>
      <c r="F6" s="415">
        <v>5822</v>
      </c>
      <c r="G6" s="415">
        <v>5822</v>
      </c>
      <c r="H6" s="416">
        <f>+D6+F6</f>
        <v>5822</v>
      </c>
      <c r="I6" s="416">
        <f>+E6+G6</f>
        <v>5822</v>
      </c>
      <c r="J6" s="417">
        <f>+H6-I6</f>
        <v>0</v>
      </c>
      <c r="K6" s="418">
        <v>713</v>
      </c>
      <c r="L6" s="419"/>
      <c r="M6" s="417">
        <f t="shared" ref="M6:M12" si="0">+I6+K6+L6</f>
        <v>6535</v>
      </c>
    </row>
    <row r="7" spans="1:13" ht="25.5">
      <c r="A7" s="19">
        <f t="shared" ref="A7:A12" si="1">+A6+1</f>
        <v>2</v>
      </c>
      <c r="B7" s="420" t="s">
        <v>220</v>
      </c>
      <c r="C7" s="421" t="s">
        <v>221</v>
      </c>
      <c r="D7" s="422"/>
      <c r="E7" s="423"/>
      <c r="F7" s="424">
        <v>1999</v>
      </c>
      <c r="G7" s="424">
        <v>1999</v>
      </c>
      <c r="H7" s="425">
        <f t="shared" ref="H7:I12" si="2">+D7+F7</f>
        <v>1999</v>
      </c>
      <c r="I7" s="425">
        <f t="shared" si="2"/>
        <v>1999</v>
      </c>
      <c r="J7" s="426">
        <f t="shared" ref="J7:J12" si="3">+H7-I7</f>
        <v>0</v>
      </c>
      <c r="K7" s="427">
        <v>892</v>
      </c>
      <c r="L7" s="423"/>
      <c r="M7" s="426">
        <f t="shared" si="0"/>
        <v>2891</v>
      </c>
    </row>
    <row r="8" spans="1:13" ht="25.5">
      <c r="A8" s="19">
        <f t="shared" si="1"/>
        <v>3</v>
      </c>
      <c r="B8" s="420" t="s">
        <v>222</v>
      </c>
      <c r="C8" s="421" t="s">
        <v>223</v>
      </c>
      <c r="D8" s="422"/>
      <c r="E8" s="423"/>
      <c r="F8" s="424">
        <v>2233</v>
      </c>
      <c r="G8" s="424">
        <v>2218</v>
      </c>
      <c r="H8" s="425">
        <f t="shared" si="2"/>
        <v>2233</v>
      </c>
      <c r="I8" s="425">
        <f t="shared" si="2"/>
        <v>2218</v>
      </c>
      <c r="J8" s="426">
        <f t="shared" si="3"/>
        <v>15</v>
      </c>
      <c r="K8" s="427">
        <v>20</v>
      </c>
      <c r="L8" s="423"/>
      <c r="M8" s="426">
        <f t="shared" si="0"/>
        <v>2238</v>
      </c>
    </row>
    <row r="9" spans="1:13" ht="36">
      <c r="A9" s="19">
        <f t="shared" si="1"/>
        <v>4</v>
      </c>
      <c r="B9" s="420" t="s">
        <v>224</v>
      </c>
      <c r="C9" s="421" t="s">
        <v>225</v>
      </c>
      <c r="D9" s="422"/>
      <c r="E9" s="423"/>
      <c r="F9" s="424">
        <v>3850</v>
      </c>
      <c r="G9" s="428">
        <v>3850</v>
      </c>
      <c r="H9" s="425">
        <f t="shared" si="2"/>
        <v>3850</v>
      </c>
      <c r="I9" s="425">
        <f t="shared" si="2"/>
        <v>3850</v>
      </c>
      <c r="J9" s="426">
        <f t="shared" si="3"/>
        <v>0</v>
      </c>
      <c r="K9" s="427">
        <v>427</v>
      </c>
      <c r="L9" s="423"/>
      <c r="M9" s="426">
        <f t="shared" si="0"/>
        <v>4277</v>
      </c>
    </row>
    <row r="10" spans="1:13" ht="60">
      <c r="A10" s="19">
        <f t="shared" si="1"/>
        <v>5</v>
      </c>
      <c r="B10" s="420" t="s">
        <v>226</v>
      </c>
      <c r="C10" s="429" t="s">
        <v>227</v>
      </c>
      <c r="D10" s="422"/>
      <c r="E10" s="423"/>
      <c r="F10" s="424">
        <v>7600</v>
      </c>
      <c r="G10" s="424">
        <v>7600</v>
      </c>
      <c r="H10" s="425">
        <f t="shared" si="2"/>
        <v>7600</v>
      </c>
      <c r="I10" s="425">
        <f t="shared" si="2"/>
        <v>7600</v>
      </c>
      <c r="J10" s="426">
        <f t="shared" si="3"/>
        <v>0</v>
      </c>
      <c r="K10" s="427">
        <f>196-100</f>
        <v>96</v>
      </c>
      <c r="L10" s="423"/>
      <c r="M10" s="426">
        <f t="shared" si="0"/>
        <v>7696</v>
      </c>
    </row>
    <row r="11" spans="1:13" ht="25.5">
      <c r="A11" s="19">
        <f t="shared" si="1"/>
        <v>6</v>
      </c>
      <c r="B11" s="420" t="s">
        <v>228</v>
      </c>
      <c r="C11" s="421" t="s">
        <v>229</v>
      </c>
      <c r="D11" s="422"/>
      <c r="E11" s="423"/>
      <c r="F11" s="423">
        <v>18832</v>
      </c>
      <c r="G11" s="423">
        <v>18832</v>
      </c>
      <c r="H11" s="425">
        <f t="shared" si="2"/>
        <v>18832</v>
      </c>
      <c r="I11" s="425">
        <f t="shared" si="2"/>
        <v>18832</v>
      </c>
      <c r="J11" s="426">
        <f t="shared" si="3"/>
        <v>0</v>
      </c>
      <c r="K11" s="427">
        <v>31720</v>
      </c>
      <c r="L11" s="423"/>
      <c r="M11" s="426">
        <f t="shared" si="0"/>
        <v>50552</v>
      </c>
    </row>
    <row r="12" spans="1:13" ht="36.75" thickBot="1">
      <c r="A12" s="19">
        <f t="shared" si="1"/>
        <v>7</v>
      </c>
      <c r="B12" s="420" t="s">
        <v>230</v>
      </c>
      <c r="C12" s="421" t="s">
        <v>231</v>
      </c>
      <c r="D12" s="422"/>
      <c r="E12" s="423"/>
      <c r="F12" s="423">
        <v>7166</v>
      </c>
      <c r="G12" s="423">
        <v>7166</v>
      </c>
      <c r="H12" s="425">
        <f t="shared" si="2"/>
        <v>7166</v>
      </c>
      <c r="I12" s="425">
        <f t="shared" si="2"/>
        <v>7166</v>
      </c>
      <c r="J12" s="426">
        <f t="shared" si="3"/>
        <v>0</v>
      </c>
      <c r="K12" s="427">
        <v>1036</v>
      </c>
      <c r="L12" s="423"/>
      <c r="M12" s="426">
        <f t="shared" si="0"/>
        <v>8202</v>
      </c>
    </row>
    <row r="13" spans="1:13" ht="16.5" thickBot="1">
      <c r="A13" s="140">
        <f>+A12+1</f>
        <v>8</v>
      </c>
      <c r="B13" s="120" t="s">
        <v>232</v>
      </c>
      <c r="C13" s="32"/>
      <c r="D13" s="430">
        <f t="shared" ref="D13:M13" si="4">SUM(D6:D12)</f>
        <v>0</v>
      </c>
      <c r="E13" s="431">
        <f t="shared" si="4"/>
        <v>0</v>
      </c>
      <c r="F13" s="431">
        <f t="shared" si="4"/>
        <v>47502</v>
      </c>
      <c r="G13" s="431">
        <f t="shared" si="4"/>
        <v>47487</v>
      </c>
      <c r="H13" s="431">
        <f t="shared" si="4"/>
        <v>47502</v>
      </c>
      <c r="I13" s="431">
        <f t="shared" si="4"/>
        <v>47487</v>
      </c>
      <c r="J13" s="432">
        <f t="shared" si="4"/>
        <v>15</v>
      </c>
      <c r="K13" s="430">
        <f t="shared" si="4"/>
        <v>34904</v>
      </c>
      <c r="L13" s="431">
        <f t="shared" si="4"/>
        <v>0</v>
      </c>
      <c r="M13" s="432">
        <f t="shared" si="4"/>
        <v>82391</v>
      </c>
    </row>
  </sheetData>
  <mergeCells count="10">
    <mergeCell ref="J3:J4"/>
    <mergeCell ref="K3:K4"/>
    <mergeCell ref="L3:L4"/>
    <mergeCell ref="M3:M4"/>
    <mergeCell ref="A3:A5"/>
    <mergeCell ref="B3:B5"/>
    <mergeCell ref="C3:C5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zoomScale="85" zoomScaleNormal="85" workbookViewId="0"/>
  </sheetViews>
  <sheetFormatPr defaultRowHeight="15"/>
  <cols>
    <col min="1" max="1" width="4.28515625" customWidth="1"/>
    <col min="2" max="2" width="19.5703125" customWidth="1"/>
    <col min="3" max="3" width="26.28515625" customWidth="1"/>
    <col min="4" max="4" width="12.140625" customWidth="1"/>
    <col min="5" max="5" width="10.7109375" customWidth="1"/>
    <col min="6" max="6" width="11.5703125" customWidth="1"/>
    <col min="7" max="7" width="10.7109375" customWidth="1"/>
    <col min="8" max="8" width="11.7109375" customWidth="1"/>
    <col min="9" max="9" width="10.7109375" customWidth="1"/>
    <col min="10" max="10" width="12.5703125" customWidth="1"/>
    <col min="11" max="11" width="2.28515625" customWidth="1"/>
    <col min="12" max="12" width="10.7109375" customWidth="1"/>
    <col min="13" max="13" width="14" customWidth="1"/>
    <col min="14" max="14" width="10.7109375" customWidth="1"/>
  </cols>
  <sheetData>
    <row r="1" spans="1:14" ht="15.75">
      <c r="A1" s="9" t="s">
        <v>27</v>
      </c>
      <c r="B1" s="2"/>
      <c r="C1" s="1"/>
      <c r="D1" s="1"/>
      <c r="E1" s="1"/>
      <c r="F1" s="1"/>
      <c r="G1" s="1"/>
      <c r="H1" s="10"/>
      <c r="I1" s="1"/>
      <c r="J1" s="1"/>
      <c r="K1" s="11"/>
      <c r="L1" s="1"/>
      <c r="M1" s="1"/>
      <c r="N1" s="1"/>
    </row>
    <row r="2" spans="1:14" ht="15.75" thickBot="1">
      <c r="A2" s="12"/>
      <c r="B2" s="13"/>
      <c r="C2" s="13"/>
      <c r="D2" s="14"/>
      <c r="E2" s="14"/>
      <c r="F2" s="13"/>
      <c r="G2" s="13"/>
      <c r="H2" s="13"/>
      <c r="I2" s="13"/>
      <c r="J2" s="12"/>
      <c r="K2" s="11"/>
      <c r="L2" s="13"/>
      <c r="M2" s="13"/>
      <c r="N2" s="15" t="s">
        <v>1</v>
      </c>
    </row>
    <row r="3" spans="1:14">
      <c r="A3" s="491" t="s">
        <v>0</v>
      </c>
      <c r="B3" s="517" t="s">
        <v>55</v>
      </c>
      <c r="C3" s="494" t="s">
        <v>34</v>
      </c>
      <c r="D3" s="497" t="s">
        <v>20</v>
      </c>
      <c r="E3" s="487"/>
      <c r="F3" s="487" t="s">
        <v>12</v>
      </c>
      <c r="G3" s="487"/>
      <c r="H3" s="487" t="s">
        <v>16</v>
      </c>
      <c r="I3" s="487"/>
      <c r="J3" s="489" t="s">
        <v>15</v>
      </c>
      <c r="K3" s="11"/>
      <c r="L3" s="481" t="s">
        <v>23</v>
      </c>
      <c r="M3" s="483" t="s">
        <v>26</v>
      </c>
      <c r="N3" s="485" t="s">
        <v>13</v>
      </c>
    </row>
    <row r="4" spans="1:14">
      <c r="A4" s="492"/>
      <c r="B4" s="518"/>
      <c r="C4" s="495"/>
      <c r="D4" s="16" t="s">
        <v>21</v>
      </c>
      <c r="E4" s="4" t="s">
        <v>11</v>
      </c>
      <c r="F4" s="16" t="s">
        <v>19</v>
      </c>
      <c r="G4" s="4" t="s">
        <v>11</v>
      </c>
      <c r="H4" s="16" t="s">
        <v>17</v>
      </c>
      <c r="I4" s="4" t="s">
        <v>11</v>
      </c>
      <c r="J4" s="490"/>
      <c r="K4" s="11"/>
      <c r="L4" s="482"/>
      <c r="M4" s="484"/>
      <c r="N4" s="486"/>
    </row>
    <row r="5" spans="1:14" ht="15.75" thickBot="1">
      <c r="A5" s="493"/>
      <c r="B5" s="519"/>
      <c r="C5" s="496"/>
      <c r="D5" s="5" t="s">
        <v>2</v>
      </c>
      <c r="E5" s="6" t="s">
        <v>3</v>
      </c>
      <c r="F5" s="6" t="s">
        <v>4</v>
      </c>
      <c r="G5" s="6" t="s">
        <v>5</v>
      </c>
      <c r="H5" s="6" t="s">
        <v>9</v>
      </c>
      <c r="I5" s="6" t="s">
        <v>10</v>
      </c>
      <c r="J5" s="8" t="s">
        <v>14</v>
      </c>
      <c r="K5" s="11"/>
      <c r="L5" s="17" t="s">
        <v>6</v>
      </c>
      <c r="M5" s="7" t="s">
        <v>7</v>
      </c>
      <c r="N5" s="8" t="s">
        <v>18</v>
      </c>
    </row>
    <row r="6" spans="1:14">
      <c r="A6" s="386">
        <v>1</v>
      </c>
      <c r="B6" s="433" t="s">
        <v>233</v>
      </c>
      <c r="C6" s="141" t="s">
        <v>234</v>
      </c>
      <c r="D6" s="275">
        <v>452</v>
      </c>
      <c r="E6" s="276">
        <v>452</v>
      </c>
      <c r="F6" s="276">
        <v>1457</v>
      </c>
      <c r="G6" s="276">
        <v>1457</v>
      </c>
      <c r="H6" s="434">
        <f>+D6+F6</f>
        <v>1909</v>
      </c>
      <c r="I6" s="434">
        <f>+E6+G6</f>
        <v>1909</v>
      </c>
      <c r="J6" s="435">
        <f>+H6-I6</f>
        <v>0</v>
      </c>
      <c r="K6" s="49"/>
      <c r="L6" s="47">
        <v>164</v>
      </c>
      <c r="M6" s="48"/>
      <c r="N6" s="34">
        <f>+I6+L6+M6</f>
        <v>2073</v>
      </c>
    </row>
    <row r="7" spans="1:14">
      <c r="A7" s="19">
        <f t="shared" ref="A7:A12" si="0">+A6+1</f>
        <v>2</v>
      </c>
      <c r="B7" s="436"/>
      <c r="C7" s="141"/>
      <c r="D7" s="47"/>
      <c r="E7" s="48"/>
      <c r="F7" s="48"/>
      <c r="G7" s="48"/>
      <c r="H7" s="434"/>
      <c r="I7" s="434"/>
      <c r="J7" s="34"/>
      <c r="K7" s="49"/>
      <c r="L7" s="47"/>
      <c r="M7" s="48"/>
      <c r="N7" s="34">
        <v>0</v>
      </c>
    </row>
    <row r="8" spans="1:14">
      <c r="A8" s="19">
        <f t="shared" si="0"/>
        <v>3</v>
      </c>
      <c r="B8" s="144"/>
      <c r="C8" s="30"/>
      <c r="D8" s="47"/>
      <c r="E8" s="48"/>
      <c r="F8" s="48"/>
      <c r="G8" s="48"/>
      <c r="H8" s="33"/>
      <c r="I8" s="33"/>
      <c r="J8" s="34"/>
      <c r="K8" s="49"/>
      <c r="L8" s="47"/>
      <c r="M8" s="48"/>
      <c r="N8" s="34">
        <f t="shared" ref="N8:N13" si="1">+I8+L8+M8</f>
        <v>0</v>
      </c>
    </row>
    <row r="9" spans="1:14">
      <c r="A9" s="19">
        <f t="shared" si="0"/>
        <v>4</v>
      </c>
      <c r="B9" s="144"/>
      <c r="C9" s="30"/>
      <c r="D9" s="47"/>
      <c r="E9" s="48"/>
      <c r="F9" s="48"/>
      <c r="G9" s="48"/>
      <c r="H9" s="33"/>
      <c r="I9" s="33"/>
      <c r="J9" s="34"/>
      <c r="K9" s="49"/>
      <c r="L9" s="47"/>
      <c r="M9" s="48"/>
      <c r="N9" s="34">
        <f t="shared" si="1"/>
        <v>0</v>
      </c>
    </row>
    <row r="10" spans="1:14">
      <c r="A10" s="19">
        <f t="shared" si="0"/>
        <v>5</v>
      </c>
      <c r="B10" s="118"/>
      <c r="C10" s="29"/>
      <c r="D10" s="47"/>
      <c r="E10" s="48"/>
      <c r="F10" s="48"/>
      <c r="G10" s="48"/>
      <c r="H10" s="33"/>
      <c r="I10" s="33"/>
      <c r="J10" s="34"/>
      <c r="K10" s="49"/>
      <c r="L10" s="47"/>
      <c r="M10" s="48"/>
      <c r="N10" s="34">
        <f t="shared" si="1"/>
        <v>0</v>
      </c>
    </row>
    <row r="11" spans="1:14">
      <c r="A11" s="19">
        <f t="shared" si="0"/>
        <v>6</v>
      </c>
      <c r="B11" s="144"/>
      <c r="C11" s="30"/>
      <c r="D11" s="47"/>
      <c r="E11" s="48"/>
      <c r="F11" s="48"/>
      <c r="G11" s="48"/>
      <c r="H11" s="33"/>
      <c r="I11" s="33"/>
      <c r="J11" s="34"/>
      <c r="K11" s="49"/>
      <c r="L11" s="47"/>
      <c r="M11" s="48"/>
      <c r="N11" s="34">
        <f t="shared" si="1"/>
        <v>0</v>
      </c>
    </row>
    <row r="12" spans="1:14">
      <c r="A12" s="19">
        <f t="shared" si="0"/>
        <v>7</v>
      </c>
      <c r="B12" s="144"/>
      <c r="C12" s="30"/>
      <c r="D12" s="47"/>
      <c r="E12" s="48"/>
      <c r="F12" s="48"/>
      <c r="G12" s="48"/>
      <c r="H12" s="33"/>
      <c r="I12" s="33"/>
      <c r="J12" s="34"/>
      <c r="K12" s="49"/>
      <c r="L12" s="47"/>
      <c r="M12" s="48"/>
      <c r="N12" s="34">
        <f t="shared" si="1"/>
        <v>0</v>
      </c>
    </row>
    <row r="13" spans="1:14" ht="15.75" thickBot="1">
      <c r="A13" s="27">
        <f>+A12+1</f>
        <v>8</v>
      </c>
      <c r="B13" s="148"/>
      <c r="C13" s="31"/>
      <c r="D13" s="50"/>
      <c r="E13" s="51"/>
      <c r="F13" s="51"/>
      <c r="G13" s="51"/>
      <c r="H13" s="35"/>
      <c r="I13" s="35"/>
      <c r="J13" s="36"/>
      <c r="K13" s="49"/>
      <c r="L13" s="52"/>
      <c r="M13" s="53"/>
      <c r="N13" s="36">
        <f t="shared" si="1"/>
        <v>0</v>
      </c>
    </row>
    <row r="14" spans="1:14" ht="15.75" thickBot="1">
      <c r="A14" s="20">
        <f>+A13+1</f>
        <v>9</v>
      </c>
      <c r="B14" s="120" t="s">
        <v>60</v>
      </c>
      <c r="C14" s="32"/>
      <c r="D14" s="37">
        <f t="shared" ref="D14:J14" si="2">SUM(D6:D13)</f>
        <v>452</v>
      </c>
      <c r="E14" s="38">
        <f t="shared" si="2"/>
        <v>452</v>
      </c>
      <c r="F14" s="38">
        <f t="shared" si="2"/>
        <v>1457</v>
      </c>
      <c r="G14" s="38">
        <f t="shared" si="2"/>
        <v>1457</v>
      </c>
      <c r="H14" s="38">
        <f t="shared" si="2"/>
        <v>1909</v>
      </c>
      <c r="I14" s="38">
        <f t="shared" si="2"/>
        <v>1909</v>
      </c>
      <c r="J14" s="39">
        <f t="shared" si="2"/>
        <v>0</v>
      </c>
      <c r="K14" s="54"/>
      <c r="L14" s="37">
        <f>SUM(L6:L13)</f>
        <v>164</v>
      </c>
      <c r="M14" s="38">
        <f>SUM(M6:M13)</f>
        <v>0</v>
      </c>
      <c r="N14" s="39">
        <f>SUM(N6:N13)</f>
        <v>2073</v>
      </c>
    </row>
  </sheetData>
  <mergeCells count="10">
    <mergeCell ref="J3:J4"/>
    <mergeCell ref="L3:L4"/>
    <mergeCell ref="M3:M4"/>
    <mergeCell ref="N3:N4"/>
    <mergeCell ref="A3:A5"/>
    <mergeCell ref="B3:B5"/>
    <mergeCell ref="C3:C5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zoomScale="85" zoomScaleNormal="85" workbookViewId="0"/>
  </sheetViews>
  <sheetFormatPr defaultRowHeight="15"/>
  <cols>
    <col min="1" max="1" width="4.28515625" customWidth="1"/>
    <col min="2" max="2" width="11.85546875" customWidth="1"/>
    <col min="3" max="3" width="26.28515625" customWidth="1"/>
    <col min="4" max="4" width="12.140625" customWidth="1"/>
    <col min="5" max="5" width="10.7109375" customWidth="1"/>
    <col min="6" max="6" width="11.5703125" customWidth="1"/>
    <col min="7" max="7" width="10.7109375" customWidth="1"/>
    <col min="8" max="8" width="11.7109375" customWidth="1"/>
    <col min="9" max="9" width="10.7109375" customWidth="1"/>
    <col min="10" max="10" width="12.5703125" customWidth="1"/>
    <col min="11" max="11" width="2.28515625" customWidth="1"/>
    <col min="12" max="12" width="10.7109375" customWidth="1"/>
    <col min="13" max="13" width="14" customWidth="1"/>
    <col min="14" max="14" width="10.7109375" customWidth="1"/>
  </cols>
  <sheetData>
    <row r="1" spans="1:14" ht="15.75">
      <c r="A1" s="9" t="s">
        <v>27</v>
      </c>
      <c r="B1" s="2"/>
      <c r="C1" s="1"/>
      <c r="D1" s="1"/>
      <c r="E1" s="1"/>
      <c r="F1" s="1"/>
      <c r="G1" s="1"/>
      <c r="H1" s="10"/>
      <c r="I1" s="1"/>
      <c r="J1" s="1"/>
      <c r="K1" s="11"/>
      <c r="L1" s="1"/>
      <c r="M1" s="1"/>
      <c r="N1" s="1"/>
    </row>
    <row r="2" spans="1:14" ht="15.75" thickBot="1">
      <c r="A2" s="12"/>
      <c r="B2" s="13"/>
      <c r="C2" s="13"/>
      <c r="D2" s="14"/>
      <c r="E2" s="14"/>
      <c r="F2" s="13"/>
      <c r="G2" s="13"/>
      <c r="H2" s="13"/>
      <c r="I2" s="13"/>
      <c r="J2" s="12"/>
      <c r="K2" s="11"/>
      <c r="L2" s="13"/>
      <c r="M2" s="13"/>
      <c r="N2" s="15" t="s">
        <v>1</v>
      </c>
    </row>
    <row r="3" spans="1:14">
      <c r="A3" s="491" t="s">
        <v>0</v>
      </c>
      <c r="B3" s="517" t="s">
        <v>55</v>
      </c>
      <c r="C3" s="494" t="s">
        <v>34</v>
      </c>
      <c r="D3" s="497" t="s">
        <v>20</v>
      </c>
      <c r="E3" s="487"/>
      <c r="F3" s="487" t="s">
        <v>12</v>
      </c>
      <c r="G3" s="487"/>
      <c r="H3" s="487" t="s">
        <v>16</v>
      </c>
      <c r="I3" s="487"/>
      <c r="J3" s="489" t="s">
        <v>15</v>
      </c>
      <c r="K3" s="11"/>
      <c r="L3" s="481" t="s">
        <v>23</v>
      </c>
      <c r="M3" s="483" t="s">
        <v>26</v>
      </c>
      <c r="N3" s="485" t="s">
        <v>13</v>
      </c>
    </row>
    <row r="4" spans="1:14">
      <c r="A4" s="492"/>
      <c r="B4" s="518"/>
      <c r="C4" s="495"/>
      <c r="D4" s="16" t="s">
        <v>21</v>
      </c>
      <c r="E4" s="4" t="s">
        <v>11</v>
      </c>
      <c r="F4" s="16" t="s">
        <v>19</v>
      </c>
      <c r="G4" s="4" t="s">
        <v>11</v>
      </c>
      <c r="H4" s="16" t="s">
        <v>17</v>
      </c>
      <c r="I4" s="4" t="s">
        <v>11</v>
      </c>
      <c r="J4" s="490"/>
      <c r="K4" s="11"/>
      <c r="L4" s="482"/>
      <c r="M4" s="484"/>
      <c r="N4" s="486"/>
    </row>
    <row r="5" spans="1:14" ht="15.75" thickBot="1">
      <c r="A5" s="493"/>
      <c r="B5" s="519"/>
      <c r="C5" s="496"/>
      <c r="D5" s="5" t="s">
        <v>2</v>
      </c>
      <c r="E5" s="6" t="s">
        <v>3</v>
      </c>
      <c r="F5" s="6" t="s">
        <v>4</v>
      </c>
      <c r="G5" s="6" t="s">
        <v>5</v>
      </c>
      <c r="H5" s="6" t="s">
        <v>9</v>
      </c>
      <c r="I5" s="6" t="s">
        <v>10</v>
      </c>
      <c r="J5" s="8" t="s">
        <v>14</v>
      </c>
      <c r="K5" s="11"/>
      <c r="L5" s="17" t="s">
        <v>6</v>
      </c>
      <c r="M5" s="7" t="s">
        <v>7</v>
      </c>
      <c r="N5" s="8" t="s">
        <v>18</v>
      </c>
    </row>
    <row r="6" spans="1:14">
      <c r="A6" s="18">
        <v>1</v>
      </c>
      <c r="B6" s="116"/>
      <c r="C6" s="28"/>
      <c r="D6" s="40"/>
      <c r="E6" s="41"/>
      <c r="F6" s="41"/>
      <c r="G6" s="41"/>
      <c r="H6" s="42">
        <f t="shared" ref="H6:I8" si="0">+D6+F6</f>
        <v>0</v>
      </c>
      <c r="I6" s="42">
        <f t="shared" si="0"/>
        <v>0</v>
      </c>
      <c r="J6" s="43">
        <f>+H6-I6</f>
        <v>0</v>
      </c>
      <c r="K6" s="44"/>
      <c r="L6" s="45"/>
      <c r="M6" s="46"/>
      <c r="N6" s="43">
        <f>+I6+L6+M6</f>
        <v>0</v>
      </c>
    </row>
    <row r="7" spans="1:14">
      <c r="A7" s="19">
        <f>+A6+1</f>
        <v>2</v>
      </c>
      <c r="B7" s="118"/>
      <c r="C7" s="29"/>
      <c r="D7" s="47"/>
      <c r="E7" s="48"/>
      <c r="F7" s="48"/>
      <c r="G7" s="48"/>
      <c r="H7" s="33">
        <f t="shared" si="0"/>
        <v>0</v>
      </c>
      <c r="I7" s="33">
        <f t="shared" si="0"/>
        <v>0</v>
      </c>
      <c r="J7" s="34">
        <f>+H7-I7</f>
        <v>0</v>
      </c>
      <c r="K7" s="49"/>
      <c r="L7" s="47"/>
      <c r="M7" s="48"/>
      <c r="N7" s="34">
        <f>+I7+L7+M7</f>
        <v>0</v>
      </c>
    </row>
    <row r="8" spans="1:14" ht="15.75" thickBot="1">
      <c r="A8" s="27">
        <v>3</v>
      </c>
      <c r="B8" s="148"/>
      <c r="C8" s="31"/>
      <c r="D8" s="50"/>
      <c r="E8" s="51"/>
      <c r="F8" s="51"/>
      <c r="G8" s="51"/>
      <c r="H8" s="35">
        <f t="shared" si="0"/>
        <v>0</v>
      </c>
      <c r="I8" s="35">
        <f t="shared" si="0"/>
        <v>0</v>
      </c>
      <c r="J8" s="36">
        <f>+H8-I8</f>
        <v>0</v>
      </c>
      <c r="K8" s="49"/>
      <c r="L8" s="52"/>
      <c r="M8" s="53"/>
      <c r="N8" s="36">
        <f>+I8+L8+M8</f>
        <v>0</v>
      </c>
    </row>
    <row r="9" spans="1:14" ht="15.75" thickBot="1">
      <c r="A9" s="20">
        <f>+A8+1</f>
        <v>4</v>
      </c>
      <c r="B9" s="120" t="s">
        <v>60</v>
      </c>
      <c r="C9" s="32"/>
      <c r="D9" s="37">
        <f t="shared" ref="D9:J9" si="1">SUM(D6:D8)</f>
        <v>0</v>
      </c>
      <c r="E9" s="38">
        <f t="shared" si="1"/>
        <v>0</v>
      </c>
      <c r="F9" s="38">
        <f t="shared" si="1"/>
        <v>0</v>
      </c>
      <c r="G9" s="38">
        <f t="shared" si="1"/>
        <v>0</v>
      </c>
      <c r="H9" s="38">
        <f t="shared" si="1"/>
        <v>0</v>
      </c>
      <c r="I9" s="38">
        <f t="shared" si="1"/>
        <v>0</v>
      </c>
      <c r="J9" s="39">
        <f t="shared" si="1"/>
        <v>0</v>
      </c>
      <c r="K9" s="54"/>
      <c r="L9" s="37">
        <f>SUM(L6:L8)</f>
        <v>0</v>
      </c>
      <c r="M9" s="38">
        <f>SUM(M6:M8)</f>
        <v>0</v>
      </c>
      <c r="N9" s="39">
        <f>SUM(N6:N8)</f>
        <v>0</v>
      </c>
    </row>
  </sheetData>
  <mergeCells count="10">
    <mergeCell ref="J3:J4"/>
    <mergeCell ref="L3:L4"/>
    <mergeCell ref="M3:M4"/>
    <mergeCell ref="N3:N4"/>
    <mergeCell ref="A3:A5"/>
    <mergeCell ref="B3:B5"/>
    <mergeCell ref="C3:C5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zoomScale="85" zoomScaleNormal="85" workbookViewId="0"/>
  </sheetViews>
  <sheetFormatPr defaultRowHeight="15"/>
  <cols>
    <col min="1" max="1" width="4.28515625" customWidth="1"/>
    <col min="2" max="2" width="11.85546875" customWidth="1"/>
    <col min="3" max="3" width="28" bestFit="1" customWidth="1"/>
    <col min="4" max="4" width="12.140625" customWidth="1"/>
    <col min="5" max="5" width="10.7109375" customWidth="1"/>
    <col min="6" max="6" width="11.5703125" customWidth="1"/>
    <col min="7" max="7" width="10.7109375" customWidth="1"/>
    <col min="8" max="8" width="11.7109375" customWidth="1"/>
    <col min="9" max="9" width="10.7109375" customWidth="1"/>
    <col min="10" max="10" width="12.5703125" customWidth="1"/>
    <col min="11" max="11" width="2.28515625" customWidth="1"/>
    <col min="12" max="12" width="10.7109375" customWidth="1"/>
    <col min="13" max="13" width="14" customWidth="1"/>
    <col min="14" max="14" width="10.7109375" customWidth="1"/>
  </cols>
  <sheetData>
    <row r="1" spans="1:14" ht="15.75">
      <c r="A1" s="9" t="s">
        <v>27</v>
      </c>
      <c r="B1" s="2"/>
      <c r="C1" s="1"/>
      <c r="D1" s="1"/>
      <c r="E1" s="1"/>
      <c r="F1" s="1"/>
      <c r="G1" s="1"/>
      <c r="H1" s="10"/>
      <c r="I1" s="1"/>
      <c r="J1" s="1"/>
      <c r="K1" s="11"/>
      <c r="L1" s="1"/>
      <c r="M1" s="1"/>
      <c r="N1" s="1"/>
    </row>
    <row r="2" spans="1:14" ht="15.75" thickBot="1">
      <c r="A2" s="12"/>
      <c r="B2" s="13"/>
      <c r="C2" s="13"/>
      <c r="D2" s="14"/>
      <c r="E2" s="14"/>
      <c r="F2" s="13"/>
      <c r="G2" s="13"/>
      <c r="H2" s="13"/>
      <c r="I2" s="13"/>
      <c r="J2" s="12"/>
      <c r="K2" s="11"/>
      <c r="L2" s="13"/>
      <c r="M2" s="13"/>
      <c r="N2" s="15" t="s">
        <v>1</v>
      </c>
    </row>
    <row r="3" spans="1:14">
      <c r="A3" s="491" t="s">
        <v>0</v>
      </c>
      <c r="B3" s="517" t="s">
        <v>55</v>
      </c>
      <c r="C3" s="494" t="s">
        <v>34</v>
      </c>
      <c r="D3" s="497" t="s">
        <v>20</v>
      </c>
      <c r="E3" s="487"/>
      <c r="F3" s="487" t="s">
        <v>12</v>
      </c>
      <c r="G3" s="487"/>
      <c r="H3" s="487" t="s">
        <v>16</v>
      </c>
      <c r="I3" s="487"/>
      <c r="J3" s="489" t="s">
        <v>15</v>
      </c>
      <c r="K3" s="11"/>
      <c r="L3" s="481" t="s">
        <v>23</v>
      </c>
      <c r="M3" s="483" t="s">
        <v>26</v>
      </c>
      <c r="N3" s="485" t="s">
        <v>13</v>
      </c>
    </row>
    <row r="4" spans="1:14">
      <c r="A4" s="492"/>
      <c r="B4" s="518"/>
      <c r="C4" s="495"/>
      <c r="D4" s="16" t="s">
        <v>21</v>
      </c>
      <c r="E4" s="4" t="s">
        <v>11</v>
      </c>
      <c r="F4" s="16" t="s">
        <v>19</v>
      </c>
      <c r="G4" s="4" t="s">
        <v>11</v>
      </c>
      <c r="H4" s="16" t="s">
        <v>17</v>
      </c>
      <c r="I4" s="4" t="s">
        <v>11</v>
      </c>
      <c r="J4" s="490"/>
      <c r="K4" s="11"/>
      <c r="L4" s="482"/>
      <c r="M4" s="484"/>
      <c r="N4" s="486"/>
    </row>
    <row r="5" spans="1:14" ht="15.75" thickBot="1">
      <c r="A5" s="493"/>
      <c r="B5" s="519"/>
      <c r="C5" s="496"/>
      <c r="D5" s="5" t="s">
        <v>2</v>
      </c>
      <c r="E5" s="6" t="s">
        <v>3</v>
      </c>
      <c r="F5" s="6" t="s">
        <v>4</v>
      </c>
      <c r="G5" s="6" t="s">
        <v>5</v>
      </c>
      <c r="H5" s="6" t="s">
        <v>9</v>
      </c>
      <c r="I5" s="6" t="s">
        <v>10</v>
      </c>
      <c r="J5" s="8" t="s">
        <v>14</v>
      </c>
      <c r="K5" s="11"/>
      <c r="L5" s="17" t="s">
        <v>6</v>
      </c>
      <c r="M5" s="7" t="s">
        <v>7</v>
      </c>
      <c r="N5" s="8" t="s">
        <v>18</v>
      </c>
    </row>
    <row r="6" spans="1:14">
      <c r="A6" s="18">
        <v>1</v>
      </c>
      <c r="B6" s="392" t="s">
        <v>235</v>
      </c>
      <c r="C6" s="141" t="s">
        <v>236</v>
      </c>
      <c r="D6" s="437">
        <v>292.08</v>
      </c>
      <c r="E6" s="438">
        <v>292.08</v>
      </c>
      <c r="F6" s="438">
        <v>2610.44</v>
      </c>
      <c r="G6" s="438">
        <v>2610.44</v>
      </c>
      <c r="H6" s="439">
        <f>+D6+F6</f>
        <v>2902.52</v>
      </c>
      <c r="I6" s="439">
        <f>+E6+G6</f>
        <v>2902.52</v>
      </c>
      <c r="J6" s="440">
        <f>+H6-I6</f>
        <v>0</v>
      </c>
      <c r="K6" s="441"/>
      <c r="L6" s="442">
        <v>500</v>
      </c>
      <c r="M6" s="443">
        <v>0</v>
      </c>
      <c r="N6" s="440">
        <f t="shared" ref="N6:N13" si="0">+I6+L6+M6</f>
        <v>3402.52</v>
      </c>
    </row>
    <row r="7" spans="1:14">
      <c r="A7" s="19">
        <f t="shared" ref="A7:A12" si="1">+A6+1</f>
        <v>2</v>
      </c>
      <c r="B7" s="118"/>
      <c r="C7" s="29"/>
      <c r="D7" s="47"/>
      <c r="E7" s="48"/>
      <c r="F7" s="48"/>
      <c r="G7" s="48"/>
      <c r="H7" s="33">
        <f t="shared" ref="H7:I13" si="2">+D7+F7</f>
        <v>0</v>
      </c>
      <c r="I7" s="33">
        <f t="shared" si="2"/>
        <v>0</v>
      </c>
      <c r="J7" s="34">
        <f t="shared" ref="J7:J13" si="3">+H7-I7</f>
        <v>0</v>
      </c>
      <c r="K7" s="49"/>
      <c r="L7" s="47"/>
      <c r="M7" s="48"/>
      <c r="N7" s="34">
        <f t="shared" si="0"/>
        <v>0</v>
      </c>
    </row>
    <row r="8" spans="1:14">
      <c r="A8" s="19">
        <f t="shared" si="1"/>
        <v>3</v>
      </c>
      <c r="B8" s="144"/>
      <c r="C8" s="30"/>
      <c r="D8" s="47"/>
      <c r="E8" s="48"/>
      <c r="F8" s="48"/>
      <c r="G8" s="48"/>
      <c r="H8" s="33">
        <f t="shared" si="2"/>
        <v>0</v>
      </c>
      <c r="I8" s="33">
        <f t="shared" si="2"/>
        <v>0</v>
      </c>
      <c r="J8" s="34">
        <f t="shared" si="3"/>
        <v>0</v>
      </c>
      <c r="K8" s="49"/>
      <c r="L8" s="47"/>
      <c r="M8" s="48"/>
      <c r="N8" s="34">
        <f t="shared" si="0"/>
        <v>0</v>
      </c>
    </row>
    <row r="9" spans="1:14">
      <c r="A9" s="19">
        <f t="shared" si="1"/>
        <v>4</v>
      </c>
      <c r="B9" s="144"/>
      <c r="C9" s="30"/>
      <c r="D9" s="47"/>
      <c r="E9" s="48"/>
      <c r="F9" s="48"/>
      <c r="G9" s="48"/>
      <c r="H9" s="33">
        <f t="shared" si="2"/>
        <v>0</v>
      </c>
      <c r="I9" s="33">
        <f t="shared" si="2"/>
        <v>0</v>
      </c>
      <c r="J9" s="34">
        <f t="shared" si="3"/>
        <v>0</v>
      </c>
      <c r="K9" s="49"/>
      <c r="L9" s="47"/>
      <c r="M9" s="48"/>
      <c r="N9" s="34">
        <f t="shared" si="0"/>
        <v>0</v>
      </c>
    </row>
    <row r="10" spans="1:14">
      <c r="A10" s="19">
        <f t="shared" si="1"/>
        <v>5</v>
      </c>
      <c r="B10" s="118"/>
      <c r="C10" s="29"/>
      <c r="D10" s="47"/>
      <c r="E10" s="48"/>
      <c r="F10" s="48"/>
      <c r="G10" s="48"/>
      <c r="H10" s="33">
        <f t="shared" si="2"/>
        <v>0</v>
      </c>
      <c r="I10" s="33">
        <f t="shared" si="2"/>
        <v>0</v>
      </c>
      <c r="J10" s="34">
        <f t="shared" si="3"/>
        <v>0</v>
      </c>
      <c r="K10" s="49"/>
      <c r="L10" s="47"/>
      <c r="M10" s="48"/>
      <c r="N10" s="34">
        <f t="shared" si="0"/>
        <v>0</v>
      </c>
    </row>
    <row r="11" spans="1:14">
      <c r="A11" s="19">
        <f t="shared" si="1"/>
        <v>6</v>
      </c>
      <c r="B11" s="144"/>
      <c r="C11" s="30"/>
      <c r="D11" s="47"/>
      <c r="E11" s="48"/>
      <c r="F11" s="48"/>
      <c r="G11" s="48"/>
      <c r="H11" s="33">
        <f t="shared" si="2"/>
        <v>0</v>
      </c>
      <c r="I11" s="33">
        <f t="shared" si="2"/>
        <v>0</v>
      </c>
      <c r="J11" s="34">
        <f t="shared" si="3"/>
        <v>0</v>
      </c>
      <c r="K11" s="49"/>
      <c r="L11" s="47"/>
      <c r="M11" s="48"/>
      <c r="N11" s="34">
        <f t="shared" si="0"/>
        <v>0</v>
      </c>
    </row>
    <row r="12" spans="1:14">
      <c r="A12" s="19">
        <f t="shared" si="1"/>
        <v>7</v>
      </c>
      <c r="B12" s="144"/>
      <c r="C12" s="30"/>
      <c r="D12" s="47"/>
      <c r="E12" s="48"/>
      <c r="F12" s="48"/>
      <c r="G12" s="48"/>
      <c r="H12" s="33">
        <f t="shared" si="2"/>
        <v>0</v>
      </c>
      <c r="I12" s="33">
        <f t="shared" si="2"/>
        <v>0</v>
      </c>
      <c r="J12" s="34">
        <f t="shared" si="3"/>
        <v>0</v>
      </c>
      <c r="K12" s="49"/>
      <c r="L12" s="47"/>
      <c r="M12" s="48"/>
      <c r="N12" s="34">
        <f t="shared" si="0"/>
        <v>0</v>
      </c>
    </row>
    <row r="13" spans="1:14" ht="15.75" thickBot="1">
      <c r="A13" s="27">
        <f>+A12+1</f>
        <v>8</v>
      </c>
      <c r="B13" s="148"/>
      <c r="C13" s="31"/>
      <c r="D13" s="50"/>
      <c r="E13" s="51"/>
      <c r="F13" s="51"/>
      <c r="G13" s="51"/>
      <c r="H13" s="35">
        <f t="shared" si="2"/>
        <v>0</v>
      </c>
      <c r="I13" s="35">
        <f t="shared" si="2"/>
        <v>0</v>
      </c>
      <c r="J13" s="36">
        <f t="shared" si="3"/>
        <v>0</v>
      </c>
      <c r="K13" s="49"/>
      <c r="L13" s="52"/>
      <c r="M13" s="53"/>
      <c r="N13" s="36">
        <f t="shared" si="0"/>
        <v>0</v>
      </c>
    </row>
    <row r="14" spans="1:14" ht="15.75" thickBot="1">
      <c r="A14" s="20">
        <f>+A13+1</f>
        <v>9</v>
      </c>
      <c r="B14" s="120" t="s">
        <v>60</v>
      </c>
      <c r="C14" s="32"/>
      <c r="D14" s="444">
        <f>SUM(D6:D13)</f>
        <v>292.08</v>
      </c>
      <c r="E14" s="445">
        <f t="shared" ref="E14:J14" si="4">SUM(E6:E13)</f>
        <v>292.08</v>
      </c>
      <c r="F14" s="445">
        <f t="shared" si="4"/>
        <v>2610.44</v>
      </c>
      <c r="G14" s="445">
        <f t="shared" si="4"/>
        <v>2610.44</v>
      </c>
      <c r="H14" s="445">
        <f t="shared" si="4"/>
        <v>2902.52</v>
      </c>
      <c r="I14" s="445">
        <f t="shared" si="4"/>
        <v>2902.52</v>
      </c>
      <c r="J14" s="446">
        <f t="shared" si="4"/>
        <v>0</v>
      </c>
      <c r="K14" s="447"/>
      <c r="L14" s="444">
        <f>SUM(L6:L13)</f>
        <v>500</v>
      </c>
      <c r="M14" s="445">
        <f>SUM(M6:M13)</f>
        <v>0</v>
      </c>
      <c r="N14" s="446">
        <f>SUM(N6:N13)</f>
        <v>3402.52</v>
      </c>
    </row>
  </sheetData>
  <mergeCells count="10">
    <mergeCell ref="J3:J4"/>
    <mergeCell ref="L3:L4"/>
    <mergeCell ref="M3:M4"/>
    <mergeCell ref="N3:N4"/>
    <mergeCell ref="A3:A5"/>
    <mergeCell ref="B3:B5"/>
    <mergeCell ref="C3:C5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zoomScale="85" zoomScaleNormal="85" workbookViewId="0"/>
  </sheetViews>
  <sheetFormatPr defaultRowHeight="15"/>
  <cols>
    <col min="1" max="1" width="4.28515625" customWidth="1"/>
    <col min="2" max="2" width="13.7109375" customWidth="1"/>
    <col min="3" max="3" width="26.28515625" customWidth="1"/>
    <col min="4" max="4" width="12.140625" customWidth="1"/>
    <col min="5" max="5" width="10.7109375" customWidth="1"/>
    <col min="6" max="6" width="11.5703125" customWidth="1"/>
    <col min="7" max="7" width="10.7109375" customWidth="1"/>
    <col min="8" max="8" width="11.7109375" customWidth="1"/>
    <col min="9" max="9" width="10.7109375" customWidth="1"/>
    <col min="10" max="10" width="12.5703125" customWidth="1"/>
    <col min="11" max="11" width="2.28515625" customWidth="1"/>
    <col min="12" max="12" width="10.7109375" customWidth="1"/>
    <col min="13" max="13" width="14" customWidth="1"/>
    <col min="14" max="14" width="10.7109375" customWidth="1"/>
  </cols>
  <sheetData>
    <row r="1" spans="1:14" ht="15.75">
      <c r="A1" s="9" t="s">
        <v>27</v>
      </c>
      <c r="B1" s="2"/>
      <c r="C1" s="1"/>
      <c r="D1" s="1"/>
      <c r="E1" s="1"/>
      <c r="F1" s="1"/>
      <c r="G1" s="1"/>
      <c r="H1" s="10"/>
      <c r="I1" s="1"/>
      <c r="J1" s="1"/>
      <c r="K1" s="11"/>
      <c r="L1" s="1"/>
      <c r="M1" s="1"/>
      <c r="N1" s="1"/>
    </row>
    <row r="2" spans="1:14" ht="15.75" thickBot="1">
      <c r="A2" s="12"/>
      <c r="B2" s="13"/>
      <c r="C2" s="13"/>
      <c r="D2" s="14"/>
      <c r="E2" s="14"/>
      <c r="F2" s="13"/>
      <c r="G2" s="13"/>
      <c r="H2" s="13"/>
      <c r="I2" s="13"/>
      <c r="J2" s="12"/>
      <c r="K2" s="11"/>
      <c r="L2" s="13"/>
      <c r="M2" s="13"/>
      <c r="N2" s="15" t="s">
        <v>1</v>
      </c>
    </row>
    <row r="3" spans="1:14">
      <c r="A3" s="491" t="s">
        <v>0</v>
      </c>
      <c r="B3" s="517" t="s">
        <v>55</v>
      </c>
      <c r="C3" s="494" t="s">
        <v>34</v>
      </c>
      <c r="D3" s="497" t="s">
        <v>20</v>
      </c>
      <c r="E3" s="487"/>
      <c r="F3" s="487" t="s">
        <v>12</v>
      </c>
      <c r="G3" s="487"/>
      <c r="H3" s="487" t="s">
        <v>16</v>
      </c>
      <c r="I3" s="487"/>
      <c r="J3" s="489" t="s">
        <v>15</v>
      </c>
      <c r="K3" s="11"/>
      <c r="L3" s="481" t="s">
        <v>23</v>
      </c>
      <c r="M3" s="483" t="s">
        <v>26</v>
      </c>
      <c r="N3" s="485" t="s">
        <v>13</v>
      </c>
    </row>
    <row r="4" spans="1:14">
      <c r="A4" s="492"/>
      <c r="B4" s="518"/>
      <c r="C4" s="495"/>
      <c r="D4" s="16" t="s">
        <v>21</v>
      </c>
      <c r="E4" s="4" t="s">
        <v>11</v>
      </c>
      <c r="F4" s="16" t="s">
        <v>19</v>
      </c>
      <c r="G4" s="4" t="s">
        <v>11</v>
      </c>
      <c r="H4" s="16" t="s">
        <v>17</v>
      </c>
      <c r="I4" s="4" t="s">
        <v>11</v>
      </c>
      <c r="J4" s="490"/>
      <c r="K4" s="11"/>
      <c r="L4" s="482"/>
      <c r="M4" s="484"/>
      <c r="N4" s="486"/>
    </row>
    <row r="5" spans="1:14" ht="15.75" thickBot="1">
      <c r="A5" s="493"/>
      <c r="B5" s="519"/>
      <c r="C5" s="496"/>
      <c r="D5" s="5" t="s">
        <v>2</v>
      </c>
      <c r="E5" s="6" t="s">
        <v>3</v>
      </c>
      <c r="F5" s="6" t="s">
        <v>4</v>
      </c>
      <c r="G5" s="6" t="s">
        <v>5</v>
      </c>
      <c r="H5" s="6" t="s">
        <v>9</v>
      </c>
      <c r="I5" s="6" t="s">
        <v>10</v>
      </c>
      <c r="J5" s="8" t="s">
        <v>14</v>
      </c>
      <c r="K5" s="11"/>
      <c r="L5" s="17" t="s">
        <v>6</v>
      </c>
      <c r="M5" s="7" t="s">
        <v>7</v>
      </c>
      <c r="N5" s="8" t="s">
        <v>18</v>
      </c>
    </row>
    <row r="6" spans="1:14">
      <c r="A6" s="18">
        <v>1</v>
      </c>
      <c r="B6" s="448" t="s">
        <v>237</v>
      </c>
      <c r="C6" s="449" t="s">
        <v>238</v>
      </c>
      <c r="D6" s="450">
        <v>0</v>
      </c>
      <c r="E6" s="451">
        <v>0</v>
      </c>
      <c r="F6" s="451">
        <v>0</v>
      </c>
      <c r="G6" s="451">
        <v>0</v>
      </c>
      <c r="H6" s="452">
        <f>+D6+F6</f>
        <v>0</v>
      </c>
      <c r="I6" s="452">
        <f>+E6+G6</f>
        <v>0</v>
      </c>
      <c r="J6" s="453">
        <f>+H6-I6</f>
        <v>0</v>
      </c>
      <c r="K6" s="454"/>
      <c r="L6" s="455">
        <v>3272</v>
      </c>
      <c r="M6" s="456"/>
      <c r="N6" s="453">
        <f>+I6+L6+M6</f>
        <v>3272</v>
      </c>
    </row>
    <row r="7" spans="1:14" ht="15.75" thickBot="1">
      <c r="A7" s="19">
        <f>+A6+1</f>
        <v>2</v>
      </c>
      <c r="B7" s="457" t="s">
        <v>239</v>
      </c>
      <c r="C7" s="458" t="s">
        <v>240</v>
      </c>
      <c r="D7" s="459"/>
      <c r="E7" s="460"/>
      <c r="F7" s="460"/>
      <c r="G7" s="460"/>
      <c r="H7" s="461">
        <f>+D7+F7</f>
        <v>0</v>
      </c>
      <c r="I7" s="461">
        <f>+E7+G7</f>
        <v>0</v>
      </c>
      <c r="J7" s="462">
        <f>+H7-I7</f>
        <v>0</v>
      </c>
      <c r="K7" s="463"/>
      <c r="L7" s="459">
        <v>96</v>
      </c>
      <c r="M7" s="460"/>
      <c r="N7" s="462">
        <f>+I7+L7+M7</f>
        <v>96</v>
      </c>
    </row>
    <row r="8" spans="1:14" ht="15.75" thickBot="1">
      <c r="A8" s="20"/>
      <c r="B8" s="120" t="s">
        <v>60</v>
      </c>
      <c r="C8" s="32"/>
      <c r="D8" s="464">
        <f t="shared" ref="D8:J8" si="0">SUM(D6:D7)</f>
        <v>0</v>
      </c>
      <c r="E8" s="465">
        <f t="shared" si="0"/>
        <v>0</v>
      </c>
      <c r="F8" s="465">
        <f t="shared" si="0"/>
        <v>0</v>
      </c>
      <c r="G8" s="465">
        <f t="shared" si="0"/>
        <v>0</v>
      </c>
      <c r="H8" s="465">
        <f t="shared" si="0"/>
        <v>0</v>
      </c>
      <c r="I8" s="465">
        <f t="shared" si="0"/>
        <v>0</v>
      </c>
      <c r="J8" s="466">
        <f t="shared" si="0"/>
        <v>0</v>
      </c>
      <c r="K8" s="54"/>
      <c r="L8" s="464">
        <f>SUM(L6:L7)</f>
        <v>3368</v>
      </c>
      <c r="M8" s="465">
        <f>SUM(M6:M7)</f>
        <v>0</v>
      </c>
      <c r="N8" s="466">
        <f>SUM(N6:N7)</f>
        <v>3368</v>
      </c>
    </row>
  </sheetData>
  <mergeCells count="10">
    <mergeCell ref="J3:J4"/>
    <mergeCell ref="L3:L4"/>
    <mergeCell ref="M3:M4"/>
    <mergeCell ref="N3:N4"/>
    <mergeCell ref="A3:A5"/>
    <mergeCell ref="B3:B5"/>
    <mergeCell ref="C3:C5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zoomScale="85" zoomScaleNormal="85" workbookViewId="0"/>
  </sheetViews>
  <sheetFormatPr defaultRowHeight="15"/>
  <cols>
    <col min="1" max="1" width="4.28515625" customWidth="1"/>
    <col min="2" max="2" width="11.85546875" customWidth="1"/>
    <col min="3" max="3" width="26.28515625" customWidth="1"/>
    <col min="4" max="4" width="12.140625" customWidth="1"/>
    <col min="5" max="5" width="10.7109375" customWidth="1"/>
    <col min="6" max="6" width="11.5703125" customWidth="1"/>
    <col min="7" max="7" width="10.7109375" customWidth="1"/>
    <col min="8" max="8" width="11.7109375" customWidth="1"/>
    <col min="9" max="9" width="10.7109375" customWidth="1"/>
    <col min="10" max="10" width="12.5703125" customWidth="1"/>
    <col min="11" max="11" width="2.28515625" customWidth="1"/>
    <col min="12" max="12" width="10.7109375" customWidth="1"/>
    <col min="13" max="13" width="14" customWidth="1"/>
    <col min="14" max="14" width="10.7109375" customWidth="1"/>
  </cols>
  <sheetData>
    <row r="1" spans="1:14" ht="15.75">
      <c r="A1" s="9" t="s">
        <v>27</v>
      </c>
      <c r="B1" s="2"/>
      <c r="C1" s="1"/>
      <c r="D1" s="1"/>
      <c r="E1" s="1"/>
      <c r="F1" s="1"/>
      <c r="G1" s="1"/>
      <c r="H1" s="10"/>
      <c r="I1" s="1"/>
      <c r="J1" s="1"/>
      <c r="K1" s="11"/>
      <c r="L1" s="1"/>
      <c r="M1" s="1"/>
      <c r="N1" s="1"/>
    </row>
    <row r="2" spans="1:14" ht="15.75" thickBot="1">
      <c r="A2" s="12"/>
      <c r="B2" s="13"/>
      <c r="C2" s="13"/>
      <c r="D2" s="14"/>
      <c r="E2" s="14"/>
      <c r="F2" s="13"/>
      <c r="G2" s="13"/>
      <c r="H2" s="13"/>
      <c r="I2" s="13"/>
      <c r="J2" s="12"/>
      <c r="K2" s="11"/>
      <c r="L2" s="13"/>
      <c r="M2" s="13"/>
      <c r="N2" s="15" t="s">
        <v>1</v>
      </c>
    </row>
    <row r="3" spans="1:14">
      <c r="A3" s="491" t="s">
        <v>0</v>
      </c>
      <c r="B3" s="517" t="s">
        <v>55</v>
      </c>
      <c r="C3" s="494" t="s">
        <v>34</v>
      </c>
      <c r="D3" s="497" t="s">
        <v>20</v>
      </c>
      <c r="E3" s="487"/>
      <c r="F3" s="487" t="s">
        <v>12</v>
      </c>
      <c r="G3" s="487"/>
      <c r="H3" s="487" t="s">
        <v>16</v>
      </c>
      <c r="I3" s="487"/>
      <c r="J3" s="489" t="s">
        <v>15</v>
      </c>
      <c r="K3" s="11"/>
      <c r="L3" s="481" t="s">
        <v>23</v>
      </c>
      <c r="M3" s="483" t="s">
        <v>26</v>
      </c>
      <c r="N3" s="485" t="s">
        <v>13</v>
      </c>
    </row>
    <row r="4" spans="1:14">
      <c r="A4" s="492"/>
      <c r="B4" s="518"/>
      <c r="C4" s="495"/>
      <c r="D4" s="16" t="s">
        <v>21</v>
      </c>
      <c r="E4" s="4" t="s">
        <v>11</v>
      </c>
      <c r="F4" s="16" t="s">
        <v>19</v>
      </c>
      <c r="G4" s="4" t="s">
        <v>11</v>
      </c>
      <c r="H4" s="16" t="s">
        <v>17</v>
      </c>
      <c r="I4" s="4" t="s">
        <v>11</v>
      </c>
      <c r="J4" s="490"/>
      <c r="K4" s="11"/>
      <c r="L4" s="482"/>
      <c r="M4" s="484"/>
      <c r="N4" s="486"/>
    </row>
    <row r="5" spans="1:14" ht="15.75" thickBot="1">
      <c r="A5" s="493"/>
      <c r="B5" s="519"/>
      <c r="C5" s="496"/>
      <c r="D5" s="5" t="s">
        <v>2</v>
      </c>
      <c r="E5" s="6" t="s">
        <v>3</v>
      </c>
      <c r="F5" s="6" t="s">
        <v>4</v>
      </c>
      <c r="G5" s="6" t="s">
        <v>5</v>
      </c>
      <c r="H5" s="6" t="s">
        <v>9</v>
      </c>
      <c r="I5" s="6" t="s">
        <v>10</v>
      </c>
      <c r="J5" s="8" t="s">
        <v>14</v>
      </c>
      <c r="K5" s="11"/>
      <c r="L5" s="17" t="s">
        <v>6</v>
      </c>
      <c r="M5" s="7" t="s">
        <v>7</v>
      </c>
      <c r="N5" s="8" t="s">
        <v>18</v>
      </c>
    </row>
    <row r="6" spans="1:14">
      <c r="A6" s="18">
        <v>1</v>
      </c>
      <c r="B6" s="116"/>
      <c r="C6" s="28"/>
      <c r="D6" s="40"/>
      <c r="E6" s="41"/>
      <c r="F6" s="41"/>
      <c r="G6" s="41"/>
      <c r="H6" s="42">
        <f>+D6+F6</f>
        <v>0</v>
      </c>
      <c r="I6" s="42">
        <f>+E6+G6</f>
        <v>0</v>
      </c>
      <c r="J6" s="43">
        <f>+H6-I6</f>
        <v>0</v>
      </c>
      <c r="K6" s="44"/>
      <c r="L6" s="45"/>
      <c r="M6" s="46"/>
      <c r="N6" s="43">
        <f t="shared" ref="N6:N13" si="0">+I6+L6+M6</f>
        <v>0</v>
      </c>
    </row>
    <row r="7" spans="1:14">
      <c r="A7" s="19">
        <f t="shared" ref="A7:A12" si="1">+A6+1</f>
        <v>2</v>
      </c>
      <c r="B7" s="118"/>
      <c r="C7" s="29"/>
      <c r="D7" s="47"/>
      <c r="E7" s="48"/>
      <c r="F7" s="48"/>
      <c r="G7" s="48"/>
      <c r="H7" s="33">
        <f t="shared" ref="H7:I13" si="2">+D7+F7</f>
        <v>0</v>
      </c>
      <c r="I7" s="33">
        <f t="shared" si="2"/>
        <v>0</v>
      </c>
      <c r="J7" s="34">
        <f t="shared" ref="J7:J13" si="3">+H7-I7</f>
        <v>0</v>
      </c>
      <c r="K7" s="49"/>
      <c r="L7" s="47"/>
      <c r="M7" s="48"/>
      <c r="N7" s="34">
        <f t="shared" si="0"/>
        <v>0</v>
      </c>
    </row>
    <row r="8" spans="1:14">
      <c r="A8" s="19">
        <f t="shared" si="1"/>
        <v>3</v>
      </c>
      <c r="B8" s="144"/>
      <c r="C8" s="30"/>
      <c r="D8" s="47"/>
      <c r="E8" s="48"/>
      <c r="F8" s="48"/>
      <c r="G8" s="48"/>
      <c r="H8" s="33">
        <f t="shared" si="2"/>
        <v>0</v>
      </c>
      <c r="I8" s="33">
        <f t="shared" si="2"/>
        <v>0</v>
      </c>
      <c r="J8" s="34">
        <f t="shared" si="3"/>
        <v>0</v>
      </c>
      <c r="K8" s="49"/>
      <c r="L8" s="47"/>
      <c r="M8" s="48"/>
      <c r="N8" s="34">
        <f t="shared" si="0"/>
        <v>0</v>
      </c>
    </row>
    <row r="9" spans="1:14">
      <c r="A9" s="19">
        <f t="shared" si="1"/>
        <v>4</v>
      </c>
      <c r="B9" s="144"/>
      <c r="C9" s="30"/>
      <c r="D9" s="47"/>
      <c r="E9" s="48"/>
      <c r="F9" s="48"/>
      <c r="G9" s="48"/>
      <c r="H9" s="33">
        <f t="shared" si="2"/>
        <v>0</v>
      </c>
      <c r="I9" s="33">
        <f t="shared" si="2"/>
        <v>0</v>
      </c>
      <c r="J9" s="34">
        <f t="shared" si="3"/>
        <v>0</v>
      </c>
      <c r="K9" s="49"/>
      <c r="L9" s="47"/>
      <c r="M9" s="48"/>
      <c r="N9" s="34">
        <f t="shared" si="0"/>
        <v>0</v>
      </c>
    </row>
    <row r="10" spans="1:14">
      <c r="A10" s="19">
        <f t="shared" si="1"/>
        <v>5</v>
      </c>
      <c r="B10" s="118"/>
      <c r="C10" s="29"/>
      <c r="D10" s="47"/>
      <c r="E10" s="48"/>
      <c r="F10" s="48"/>
      <c r="G10" s="48"/>
      <c r="H10" s="33">
        <f t="shared" si="2"/>
        <v>0</v>
      </c>
      <c r="I10" s="33">
        <f t="shared" si="2"/>
        <v>0</v>
      </c>
      <c r="J10" s="34">
        <f t="shared" si="3"/>
        <v>0</v>
      </c>
      <c r="K10" s="49"/>
      <c r="L10" s="47"/>
      <c r="M10" s="48"/>
      <c r="N10" s="34">
        <f t="shared" si="0"/>
        <v>0</v>
      </c>
    </row>
    <row r="11" spans="1:14">
      <c r="A11" s="19">
        <f t="shared" si="1"/>
        <v>6</v>
      </c>
      <c r="B11" s="144"/>
      <c r="C11" s="30"/>
      <c r="D11" s="47"/>
      <c r="E11" s="48"/>
      <c r="F11" s="48"/>
      <c r="G11" s="48"/>
      <c r="H11" s="33">
        <f t="shared" si="2"/>
        <v>0</v>
      </c>
      <c r="I11" s="33">
        <f t="shared" si="2"/>
        <v>0</v>
      </c>
      <c r="J11" s="34">
        <f t="shared" si="3"/>
        <v>0</v>
      </c>
      <c r="K11" s="49"/>
      <c r="L11" s="47"/>
      <c r="M11" s="48"/>
      <c r="N11" s="34">
        <f t="shared" si="0"/>
        <v>0</v>
      </c>
    </row>
    <row r="12" spans="1:14">
      <c r="A12" s="19">
        <f t="shared" si="1"/>
        <v>7</v>
      </c>
      <c r="B12" s="144"/>
      <c r="C12" s="30"/>
      <c r="D12" s="47"/>
      <c r="E12" s="48"/>
      <c r="F12" s="48"/>
      <c r="G12" s="48"/>
      <c r="H12" s="33">
        <f t="shared" si="2"/>
        <v>0</v>
      </c>
      <c r="I12" s="33">
        <f t="shared" si="2"/>
        <v>0</v>
      </c>
      <c r="J12" s="34">
        <f t="shared" si="3"/>
        <v>0</v>
      </c>
      <c r="K12" s="49"/>
      <c r="L12" s="47"/>
      <c r="M12" s="48"/>
      <c r="N12" s="34">
        <f t="shared" si="0"/>
        <v>0</v>
      </c>
    </row>
    <row r="13" spans="1:14" ht="15.75" thickBot="1">
      <c r="A13" s="27">
        <f>+A12+1</f>
        <v>8</v>
      </c>
      <c r="B13" s="148"/>
      <c r="C13" s="31"/>
      <c r="D13" s="50"/>
      <c r="E13" s="51"/>
      <c r="F13" s="51"/>
      <c r="G13" s="51"/>
      <c r="H13" s="35">
        <f t="shared" si="2"/>
        <v>0</v>
      </c>
      <c r="I13" s="35">
        <f t="shared" si="2"/>
        <v>0</v>
      </c>
      <c r="J13" s="36">
        <f t="shared" si="3"/>
        <v>0</v>
      </c>
      <c r="K13" s="49"/>
      <c r="L13" s="52"/>
      <c r="M13" s="53"/>
      <c r="N13" s="36">
        <f t="shared" si="0"/>
        <v>0</v>
      </c>
    </row>
    <row r="14" spans="1:14" ht="15.75" thickBot="1">
      <c r="A14" s="20">
        <f>+A13+1</f>
        <v>9</v>
      </c>
      <c r="B14" s="120" t="s">
        <v>60</v>
      </c>
      <c r="C14" s="32"/>
      <c r="D14" s="37">
        <f>SUM(D6:D13)</f>
        <v>0</v>
      </c>
      <c r="E14" s="38">
        <f t="shared" ref="E14:J14" si="4">SUM(E6:E13)</f>
        <v>0</v>
      </c>
      <c r="F14" s="38">
        <f t="shared" si="4"/>
        <v>0</v>
      </c>
      <c r="G14" s="38">
        <f t="shared" si="4"/>
        <v>0</v>
      </c>
      <c r="H14" s="38">
        <f t="shared" si="4"/>
        <v>0</v>
      </c>
      <c r="I14" s="38">
        <f t="shared" si="4"/>
        <v>0</v>
      </c>
      <c r="J14" s="39">
        <f t="shared" si="4"/>
        <v>0</v>
      </c>
      <c r="K14" s="54"/>
      <c r="L14" s="37">
        <f>SUM(L6:L13)</f>
        <v>0</v>
      </c>
      <c r="M14" s="38">
        <f>SUM(M6:M13)</f>
        <v>0</v>
      </c>
      <c r="N14" s="39">
        <f>SUM(N6:N13)</f>
        <v>0</v>
      </c>
    </row>
  </sheetData>
  <mergeCells count="10">
    <mergeCell ref="J3:J4"/>
    <mergeCell ref="L3:L4"/>
    <mergeCell ref="M3:M4"/>
    <mergeCell ref="N3:N4"/>
    <mergeCell ref="A3:A5"/>
    <mergeCell ref="B3:B5"/>
    <mergeCell ref="C3:C5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zoomScale="85" zoomScaleNormal="85" workbookViewId="0">
      <selection activeCell="M17" sqref="M17"/>
    </sheetView>
  </sheetViews>
  <sheetFormatPr defaultRowHeight="15"/>
  <cols>
    <col min="1" max="1" width="4.28515625" customWidth="1"/>
    <col min="2" max="2" width="15.42578125" bestFit="1" customWidth="1"/>
    <col min="3" max="3" width="26.28515625" customWidth="1"/>
    <col min="4" max="4" width="12.140625" customWidth="1"/>
    <col min="5" max="5" width="10.7109375" customWidth="1"/>
    <col min="6" max="6" width="11.5703125" customWidth="1"/>
    <col min="7" max="7" width="10.7109375" customWidth="1"/>
    <col min="8" max="8" width="11.7109375" customWidth="1"/>
    <col min="9" max="9" width="10.7109375" customWidth="1"/>
    <col min="10" max="10" width="12.5703125" customWidth="1"/>
    <col min="11" max="11" width="2.28515625" customWidth="1"/>
    <col min="12" max="12" width="10.7109375" customWidth="1"/>
    <col min="13" max="13" width="14" customWidth="1"/>
    <col min="14" max="14" width="10.7109375" customWidth="1"/>
  </cols>
  <sheetData>
    <row r="1" spans="1:14" ht="15.75">
      <c r="A1" s="9" t="s">
        <v>54</v>
      </c>
      <c r="B1" s="2"/>
      <c r="C1" s="1"/>
      <c r="D1" s="1"/>
      <c r="E1" s="1"/>
      <c r="F1" s="1"/>
      <c r="G1" s="1"/>
      <c r="H1" s="10"/>
      <c r="I1" s="1"/>
      <c r="J1" s="1"/>
      <c r="K1" s="11"/>
      <c r="L1" s="1"/>
      <c r="M1" s="1"/>
      <c r="N1" s="1"/>
    </row>
    <row r="2" spans="1:14" ht="15.75" thickBot="1">
      <c r="A2" s="12"/>
      <c r="B2" s="13"/>
      <c r="C2" s="13"/>
      <c r="D2" s="14"/>
      <c r="E2" s="14"/>
      <c r="F2" s="13"/>
      <c r="G2" s="13"/>
      <c r="H2" s="13"/>
      <c r="I2" s="13"/>
      <c r="J2" s="12"/>
      <c r="K2" s="11"/>
      <c r="L2" s="13"/>
      <c r="M2" s="13"/>
      <c r="N2" s="15" t="s">
        <v>1</v>
      </c>
    </row>
    <row r="3" spans="1:14" ht="28.5" customHeight="1">
      <c r="A3" s="491" t="s">
        <v>0</v>
      </c>
      <c r="B3" s="517" t="s">
        <v>55</v>
      </c>
      <c r="C3" s="494" t="s">
        <v>34</v>
      </c>
      <c r="D3" s="497" t="s">
        <v>20</v>
      </c>
      <c r="E3" s="487"/>
      <c r="F3" s="487" t="s">
        <v>12</v>
      </c>
      <c r="G3" s="487"/>
      <c r="H3" s="487" t="s">
        <v>16</v>
      </c>
      <c r="I3" s="487"/>
      <c r="J3" s="489" t="s">
        <v>15</v>
      </c>
      <c r="K3" s="11"/>
      <c r="L3" s="481" t="s">
        <v>23</v>
      </c>
      <c r="M3" s="483" t="s">
        <v>26</v>
      </c>
      <c r="N3" s="485" t="s">
        <v>13</v>
      </c>
    </row>
    <row r="4" spans="1:14">
      <c r="A4" s="492"/>
      <c r="B4" s="518"/>
      <c r="C4" s="495"/>
      <c r="D4" s="16" t="s">
        <v>21</v>
      </c>
      <c r="E4" s="4" t="s">
        <v>11</v>
      </c>
      <c r="F4" s="16" t="s">
        <v>19</v>
      </c>
      <c r="G4" s="4" t="s">
        <v>11</v>
      </c>
      <c r="H4" s="16" t="s">
        <v>17</v>
      </c>
      <c r="I4" s="4" t="s">
        <v>11</v>
      </c>
      <c r="J4" s="490"/>
      <c r="K4" s="11"/>
      <c r="L4" s="482"/>
      <c r="M4" s="484"/>
      <c r="N4" s="486"/>
    </row>
    <row r="5" spans="1:14" ht="15.75" thickBot="1">
      <c r="A5" s="493"/>
      <c r="B5" s="519"/>
      <c r="C5" s="496"/>
      <c r="D5" s="5" t="s">
        <v>2</v>
      </c>
      <c r="E5" s="6" t="s">
        <v>3</v>
      </c>
      <c r="F5" s="6" t="s">
        <v>4</v>
      </c>
      <c r="G5" s="6" t="s">
        <v>5</v>
      </c>
      <c r="H5" s="6" t="s">
        <v>9</v>
      </c>
      <c r="I5" s="6" t="s">
        <v>10</v>
      </c>
      <c r="J5" s="8" t="s">
        <v>14</v>
      </c>
      <c r="K5" s="11"/>
      <c r="L5" s="17" t="s">
        <v>6</v>
      </c>
      <c r="M5" s="7" t="s">
        <v>7</v>
      </c>
      <c r="N5" s="8" t="s">
        <v>18</v>
      </c>
    </row>
    <row r="6" spans="1:14">
      <c r="A6" s="18">
        <v>1</v>
      </c>
      <c r="B6" s="116" t="s">
        <v>56</v>
      </c>
      <c r="C6" s="117" t="s">
        <v>57</v>
      </c>
      <c r="D6" s="40">
        <v>0</v>
      </c>
      <c r="E6" s="41">
        <v>0</v>
      </c>
      <c r="F6" s="41">
        <v>1090</v>
      </c>
      <c r="G6" s="41">
        <v>1090</v>
      </c>
      <c r="H6" s="42">
        <f>+D6+F6</f>
        <v>1090</v>
      </c>
      <c r="I6" s="42">
        <f>+E6+G6</f>
        <v>1090</v>
      </c>
      <c r="J6" s="43">
        <f>+H6-I6</f>
        <v>0</v>
      </c>
      <c r="K6" s="44"/>
      <c r="L6" s="45">
        <v>8990</v>
      </c>
      <c r="M6" s="46">
        <v>0</v>
      </c>
      <c r="N6" s="43">
        <f>+I6+L6+M6</f>
        <v>10080</v>
      </c>
    </row>
    <row r="7" spans="1:14" ht="15.75" thickBot="1">
      <c r="A7" s="19">
        <f>+A6+1</f>
        <v>2</v>
      </c>
      <c r="B7" s="118" t="s">
        <v>58</v>
      </c>
      <c r="C7" s="119" t="s">
        <v>59</v>
      </c>
      <c r="D7" s="47">
        <v>0</v>
      </c>
      <c r="E7" s="48">
        <v>0</v>
      </c>
      <c r="F7" s="48">
        <v>37381</v>
      </c>
      <c r="G7" s="48">
        <v>37381</v>
      </c>
      <c r="H7" s="33">
        <f>+D7+F7</f>
        <v>37381</v>
      </c>
      <c r="I7" s="33">
        <f>+E7+G7</f>
        <v>37381</v>
      </c>
      <c r="J7" s="34">
        <f>+H7-I7</f>
        <v>0</v>
      </c>
      <c r="K7" s="49"/>
      <c r="L7" s="47">
        <v>3987</v>
      </c>
      <c r="M7" s="48">
        <v>0</v>
      </c>
      <c r="N7" s="34">
        <f>+I7+L7+M7</f>
        <v>41368</v>
      </c>
    </row>
    <row r="8" spans="1:14" ht="15.75" thickBot="1">
      <c r="A8" s="20">
        <v>3</v>
      </c>
      <c r="B8" s="120" t="s">
        <v>60</v>
      </c>
      <c r="C8" s="32"/>
      <c r="D8" s="121">
        <f t="shared" ref="D8:J8" si="0">SUM(D6:D7)</f>
        <v>0</v>
      </c>
      <c r="E8" s="122">
        <f t="shared" si="0"/>
        <v>0</v>
      </c>
      <c r="F8" s="122">
        <f t="shared" si="0"/>
        <v>38471</v>
      </c>
      <c r="G8" s="122">
        <f t="shared" si="0"/>
        <v>38471</v>
      </c>
      <c r="H8" s="122">
        <f t="shared" si="0"/>
        <v>38471</v>
      </c>
      <c r="I8" s="122">
        <f t="shared" si="0"/>
        <v>38471</v>
      </c>
      <c r="J8" s="123">
        <f t="shared" si="0"/>
        <v>0</v>
      </c>
      <c r="K8" s="54"/>
      <c r="L8" s="121">
        <f>SUM(L6:L7)</f>
        <v>12977</v>
      </c>
      <c r="M8" s="122">
        <f>SUM(M6:M7)</f>
        <v>0</v>
      </c>
      <c r="N8" s="123">
        <f>SUM(N6:N7)</f>
        <v>51448</v>
      </c>
    </row>
  </sheetData>
  <mergeCells count="10">
    <mergeCell ref="J3:J4"/>
    <mergeCell ref="L3:L4"/>
    <mergeCell ref="M3:M4"/>
    <mergeCell ref="N3:N4"/>
    <mergeCell ref="A3:A5"/>
    <mergeCell ref="B3:B5"/>
    <mergeCell ref="C3:C5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zoomScale="85" zoomScaleNormal="85" workbookViewId="0">
      <selection sqref="A1:N1"/>
    </sheetView>
  </sheetViews>
  <sheetFormatPr defaultRowHeight="15"/>
  <cols>
    <col min="1" max="1" width="4.28515625" customWidth="1"/>
    <col min="2" max="2" width="14.5703125" customWidth="1"/>
    <col min="3" max="3" width="26.28515625" customWidth="1"/>
    <col min="4" max="4" width="12.140625" customWidth="1"/>
    <col min="5" max="5" width="10.7109375" customWidth="1"/>
    <col min="6" max="6" width="11.5703125" customWidth="1"/>
    <col min="7" max="7" width="10.7109375" customWidth="1"/>
    <col min="8" max="8" width="11.7109375" customWidth="1"/>
    <col min="9" max="9" width="10.7109375" customWidth="1"/>
    <col min="10" max="10" width="12.5703125" customWidth="1"/>
    <col min="11" max="11" width="0" hidden="1" customWidth="1"/>
    <col min="12" max="12" width="10.7109375" customWidth="1"/>
    <col min="13" max="13" width="14" customWidth="1"/>
    <col min="14" max="14" width="10.7109375" customWidth="1"/>
  </cols>
  <sheetData>
    <row r="1" spans="1:14" ht="15.75">
      <c r="A1" s="524" t="s">
        <v>61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</row>
    <row r="2" spans="1:14">
      <c r="A2" s="124"/>
      <c r="B2" s="125"/>
      <c r="C2" s="125"/>
      <c r="D2" s="126"/>
      <c r="E2" s="126"/>
      <c r="F2" s="125"/>
      <c r="G2" s="125"/>
      <c r="H2" s="125"/>
      <c r="I2" s="125"/>
      <c r="J2" s="124"/>
      <c r="K2" s="127"/>
      <c r="L2" s="125"/>
      <c r="M2" s="125"/>
      <c r="N2" s="128" t="s">
        <v>32</v>
      </c>
    </row>
    <row r="3" spans="1:14">
      <c r="A3" s="526" t="s">
        <v>55</v>
      </c>
      <c r="B3" s="527"/>
      <c r="C3" s="528" t="s">
        <v>34</v>
      </c>
      <c r="D3" s="529" t="s">
        <v>62</v>
      </c>
      <c r="E3" s="529"/>
      <c r="F3" s="529" t="s">
        <v>63</v>
      </c>
      <c r="G3" s="529"/>
      <c r="H3" s="529" t="s">
        <v>64</v>
      </c>
      <c r="I3" s="529"/>
      <c r="J3" s="529" t="s">
        <v>15</v>
      </c>
      <c r="K3" s="130"/>
      <c r="L3" s="529" t="s">
        <v>65</v>
      </c>
      <c r="M3" s="529" t="s">
        <v>66</v>
      </c>
      <c r="N3" s="530" t="s">
        <v>13</v>
      </c>
    </row>
    <row r="4" spans="1:14">
      <c r="A4" s="527"/>
      <c r="B4" s="527"/>
      <c r="C4" s="528"/>
      <c r="D4" s="131" t="s">
        <v>67</v>
      </c>
      <c r="E4" s="131" t="s">
        <v>68</v>
      </c>
      <c r="F4" s="131" t="s">
        <v>67</v>
      </c>
      <c r="G4" s="131" t="s">
        <v>68</v>
      </c>
      <c r="H4" s="131" t="s">
        <v>69</v>
      </c>
      <c r="I4" s="131" t="s">
        <v>68</v>
      </c>
      <c r="J4" s="529"/>
      <c r="K4" s="130"/>
      <c r="L4" s="529"/>
      <c r="M4" s="529"/>
      <c r="N4" s="530"/>
    </row>
    <row r="5" spans="1:14">
      <c r="A5" s="527"/>
      <c r="B5" s="527"/>
      <c r="C5" s="528"/>
      <c r="D5" s="129" t="s">
        <v>2</v>
      </c>
      <c r="E5" s="129" t="s">
        <v>3</v>
      </c>
      <c r="F5" s="129" t="s">
        <v>4</v>
      </c>
      <c r="G5" s="129" t="s">
        <v>5</v>
      </c>
      <c r="H5" s="129" t="s">
        <v>9</v>
      </c>
      <c r="I5" s="129" t="s">
        <v>10</v>
      </c>
      <c r="J5" s="132" t="s">
        <v>14</v>
      </c>
      <c r="K5" s="130"/>
      <c r="L5" s="132" t="s">
        <v>6</v>
      </c>
      <c r="M5" s="132" t="s">
        <v>7</v>
      </c>
      <c r="N5" s="132" t="s">
        <v>18</v>
      </c>
    </row>
    <row r="6" spans="1:14" ht="63.75">
      <c r="A6" s="520" t="s">
        <v>70</v>
      </c>
      <c r="B6" s="521"/>
      <c r="C6" s="133" t="s">
        <v>71</v>
      </c>
      <c r="D6" s="134"/>
      <c r="E6" s="134"/>
      <c r="F6" s="134">
        <v>6292</v>
      </c>
      <c r="G6" s="134">
        <v>6292</v>
      </c>
      <c r="H6" s="135">
        <f>+D6+F6</f>
        <v>6292</v>
      </c>
      <c r="I6" s="135">
        <f>+E6+G6</f>
        <v>6292</v>
      </c>
      <c r="J6" s="135">
        <f>+H6-I6</f>
        <v>0</v>
      </c>
      <c r="K6" s="134"/>
      <c r="L6" s="136">
        <v>1089</v>
      </c>
      <c r="M6" s="136">
        <v>0</v>
      </c>
      <c r="N6" s="135">
        <f>+I6+L6+M6</f>
        <v>7381</v>
      </c>
    </row>
    <row r="7" spans="1:14">
      <c r="A7" s="522" t="s">
        <v>72</v>
      </c>
      <c r="B7" s="523"/>
      <c r="C7" s="523"/>
      <c r="D7" s="137">
        <f t="shared" ref="D7:J7" si="0">SUM(D6:D6)</f>
        <v>0</v>
      </c>
      <c r="E7" s="137">
        <f t="shared" si="0"/>
        <v>0</v>
      </c>
      <c r="F7" s="137">
        <f t="shared" si="0"/>
        <v>6292</v>
      </c>
      <c r="G7" s="137">
        <f t="shared" si="0"/>
        <v>6292</v>
      </c>
      <c r="H7" s="137">
        <f t="shared" si="0"/>
        <v>6292</v>
      </c>
      <c r="I7" s="137">
        <f t="shared" si="0"/>
        <v>6292</v>
      </c>
      <c r="J7" s="137">
        <f t="shared" si="0"/>
        <v>0</v>
      </c>
      <c r="K7" s="138"/>
      <c r="L7" s="137">
        <f>SUM(L6:L6)</f>
        <v>1089</v>
      </c>
      <c r="M7" s="137">
        <f>SUM(M6:M6)</f>
        <v>0</v>
      </c>
      <c r="N7" s="137">
        <f>SUM(N6:N6)</f>
        <v>7381</v>
      </c>
    </row>
  </sheetData>
  <mergeCells count="12">
    <mergeCell ref="M3:M4"/>
    <mergeCell ref="N3:N4"/>
    <mergeCell ref="A6:B6"/>
    <mergeCell ref="A7:C7"/>
    <mergeCell ref="A1:N1"/>
    <mergeCell ref="A3:B5"/>
    <mergeCell ref="C3:C5"/>
    <mergeCell ref="D3:E3"/>
    <mergeCell ref="F3:G3"/>
    <mergeCell ref="H3:I3"/>
    <mergeCell ref="J3:J4"/>
    <mergeCell ref="L3:L4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zoomScale="85" zoomScaleNormal="85" workbookViewId="0"/>
  </sheetViews>
  <sheetFormatPr defaultRowHeight="15"/>
  <cols>
    <col min="1" max="1" width="4.28515625" customWidth="1"/>
    <col min="2" max="2" width="13.7109375" customWidth="1"/>
    <col min="3" max="3" width="26.28515625" customWidth="1"/>
    <col min="4" max="4" width="12.140625" customWidth="1"/>
    <col min="5" max="5" width="10.7109375" customWidth="1"/>
    <col min="6" max="6" width="11.5703125" customWidth="1"/>
    <col min="7" max="7" width="10.7109375" customWidth="1"/>
    <col min="8" max="8" width="11.7109375" customWidth="1"/>
    <col min="9" max="9" width="10.7109375" customWidth="1"/>
    <col min="10" max="10" width="12.5703125" customWidth="1"/>
    <col min="11" max="11" width="2.28515625" customWidth="1"/>
    <col min="12" max="12" width="10.7109375" customWidth="1"/>
    <col min="13" max="13" width="14" customWidth="1"/>
    <col min="14" max="14" width="10.7109375" customWidth="1"/>
  </cols>
  <sheetData>
    <row r="1" spans="1:14" ht="15.75">
      <c r="A1" s="9" t="s">
        <v>73</v>
      </c>
      <c r="B1" s="2"/>
      <c r="C1" s="1"/>
      <c r="D1" s="1"/>
      <c r="E1" s="1"/>
      <c r="F1" s="1"/>
      <c r="G1" s="1"/>
      <c r="H1" s="10"/>
      <c r="I1" s="1"/>
      <c r="J1" s="1"/>
      <c r="K1" s="11"/>
      <c r="L1" s="1"/>
      <c r="M1" s="1"/>
      <c r="N1" s="1"/>
    </row>
    <row r="2" spans="1:14" ht="15.75" thickBot="1">
      <c r="A2" s="12"/>
      <c r="B2" s="13"/>
      <c r="C2" s="13"/>
      <c r="D2" s="14"/>
      <c r="E2" s="14"/>
      <c r="F2" s="13"/>
      <c r="G2" s="13"/>
      <c r="H2" s="13"/>
      <c r="I2" s="13"/>
      <c r="J2" s="12"/>
      <c r="K2" s="11"/>
      <c r="L2" s="13"/>
      <c r="M2" s="13"/>
      <c r="N2" s="15"/>
    </row>
    <row r="3" spans="1:14">
      <c r="A3" s="491" t="s">
        <v>74</v>
      </c>
      <c r="B3" s="517" t="s">
        <v>55</v>
      </c>
      <c r="C3" s="494" t="s">
        <v>34</v>
      </c>
      <c r="D3" s="497" t="s">
        <v>20</v>
      </c>
      <c r="E3" s="487"/>
      <c r="F3" s="487" t="s">
        <v>12</v>
      </c>
      <c r="G3" s="487"/>
      <c r="H3" s="487" t="s">
        <v>16</v>
      </c>
      <c r="I3" s="487"/>
      <c r="J3" s="489" t="s">
        <v>15</v>
      </c>
      <c r="K3" s="11"/>
      <c r="L3" s="481" t="s">
        <v>23</v>
      </c>
      <c r="M3" s="483" t="s">
        <v>26</v>
      </c>
      <c r="N3" s="485" t="s">
        <v>13</v>
      </c>
    </row>
    <row r="4" spans="1:14">
      <c r="A4" s="492"/>
      <c r="B4" s="518"/>
      <c r="C4" s="495"/>
      <c r="D4" s="16" t="s">
        <v>21</v>
      </c>
      <c r="E4" s="4" t="s">
        <v>11</v>
      </c>
      <c r="F4" s="16" t="s">
        <v>19</v>
      </c>
      <c r="G4" s="4" t="s">
        <v>11</v>
      </c>
      <c r="H4" s="16" t="s">
        <v>17</v>
      </c>
      <c r="I4" s="4" t="s">
        <v>11</v>
      </c>
      <c r="J4" s="490"/>
      <c r="K4" s="11"/>
      <c r="L4" s="482"/>
      <c r="M4" s="484"/>
      <c r="N4" s="486"/>
    </row>
    <row r="5" spans="1:14" ht="15.75" thickBot="1">
      <c r="A5" s="493"/>
      <c r="B5" s="519"/>
      <c r="C5" s="496"/>
      <c r="D5" s="5" t="s">
        <v>2</v>
      </c>
      <c r="E5" s="6" t="s">
        <v>3</v>
      </c>
      <c r="F5" s="6" t="s">
        <v>4</v>
      </c>
      <c r="G5" s="6" t="s">
        <v>5</v>
      </c>
      <c r="H5" s="6" t="s">
        <v>9</v>
      </c>
      <c r="I5" s="6" t="s">
        <v>10</v>
      </c>
      <c r="J5" s="8" t="s">
        <v>14</v>
      </c>
      <c r="K5" s="11"/>
      <c r="L5" s="17" t="s">
        <v>6</v>
      </c>
      <c r="M5" s="7" t="s">
        <v>7</v>
      </c>
      <c r="N5" s="8" t="s">
        <v>18</v>
      </c>
    </row>
    <row r="6" spans="1:14" ht="38.25">
      <c r="A6" s="18">
        <v>1</v>
      </c>
      <c r="B6" s="116" t="s">
        <v>75</v>
      </c>
      <c r="C6" s="139" t="s">
        <v>76</v>
      </c>
      <c r="D6" s="40"/>
      <c r="E6" s="41"/>
      <c r="F6" s="41">
        <v>91661</v>
      </c>
      <c r="G6" s="41">
        <v>85730</v>
      </c>
      <c r="H6" s="42">
        <v>91661</v>
      </c>
      <c r="I6" s="42">
        <v>85730</v>
      </c>
      <c r="J6" s="43">
        <v>5931</v>
      </c>
      <c r="K6" s="44"/>
      <c r="L6" s="45">
        <v>305</v>
      </c>
      <c r="M6" s="46"/>
      <c r="N6" s="43">
        <f>+I6+L6+M6</f>
        <v>86035</v>
      </c>
    </row>
    <row r="7" spans="1:14" ht="26.25" thickBot="1">
      <c r="A7" s="19">
        <f>+A6+1</f>
        <v>2</v>
      </c>
      <c r="B7" s="118" t="s">
        <v>77</v>
      </c>
      <c r="C7" s="85" t="s">
        <v>78</v>
      </c>
      <c r="D7" s="47"/>
      <c r="E7" s="48"/>
      <c r="F7" s="48">
        <v>1020</v>
      </c>
      <c r="G7" s="48">
        <v>1019</v>
      </c>
      <c r="H7" s="33">
        <v>1020</v>
      </c>
      <c r="I7" s="33">
        <v>1019</v>
      </c>
      <c r="J7" s="34">
        <v>1</v>
      </c>
      <c r="K7" s="49"/>
      <c r="L7" s="47">
        <v>239</v>
      </c>
      <c r="M7" s="48"/>
      <c r="N7" s="34">
        <f>+I7+L7+M7</f>
        <v>1258</v>
      </c>
    </row>
    <row r="8" spans="1:14" ht="15.75" thickBot="1">
      <c r="A8" s="140">
        <f>+A7+1</f>
        <v>3</v>
      </c>
      <c r="B8" s="120" t="s">
        <v>60</v>
      </c>
      <c r="C8" s="32"/>
      <c r="D8" s="37">
        <f t="shared" ref="D8:J8" si="0">SUM(D6:D7)</f>
        <v>0</v>
      </c>
      <c r="E8" s="38">
        <f t="shared" si="0"/>
        <v>0</v>
      </c>
      <c r="F8" s="38">
        <f t="shared" si="0"/>
        <v>92681</v>
      </c>
      <c r="G8" s="38">
        <f t="shared" si="0"/>
        <v>86749</v>
      </c>
      <c r="H8" s="38">
        <f t="shared" si="0"/>
        <v>92681</v>
      </c>
      <c r="I8" s="38">
        <f t="shared" si="0"/>
        <v>86749</v>
      </c>
      <c r="J8" s="39">
        <f t="shared" si="0"/>
        <v>5932</v>
      </c>
      <c r="K8" s="54"/>
      <c r="L8" s="37">
        <f>SUM(L6:L7)</f>
        <v>544</v>
      </c>
      <c r="M8" s="38">
        <f>SUM(M6:M7)</f>
        <v>0</v>
      </c>
      <c r="N8" s="39">
        <f>SUM(N6:N7)</f>
        <v>87293</v>
      </c>
    </row>
  </sheetData>
  <mergeCells count="10">
    <mergeCell ref="J3:J4"/>
    <mergeCell ref="L3:L4"/>
    <mergeCell ref="M3:M4"/>
    <mergeCell ref="N3:N4"/>
    <mergeCell ref="A3:A5"/>
    <mergeCell ref="B3:B5"/>
    <mergeCell ref="C3:C5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zoomScale="85" zoomScaleNormal="85" workbookViewId="0"/>
  </sheetViews>
  <sheetFormatPr defaultRowHeight="15"/>
  <cols>
    <col min="1" max="1" width="4.28515625" customWidth="1"/>
    <col min="2" max="2" width="11.85546875" customWidth="1"/>
    <col min="3" max="3" width="58.42578125" customWidth="1"/>
    <col min="4" max="4" width="12.140625" customWidth="1"/>
    <col min="5" max="5" width="10.7109375" customWidth="1"/>
    <col min="6" max="6" width="11.5703125" customWidth="1"/>
    <col min="7" max="7" width="10.7109375" customWidth="1"/>
    <col min="8" max="8" width="11.7109375" customWidth="1"/>
    <col min="9" max="9" width="10.7109375" customWidth="1"/>
    <col min="10" max="10" width="12.5703125" customWidth="1"/>
    <col min="11" max="11" width="2.28515625" customWidth="1"/>
    <col min="12" max="12" width="10.7109375" customWidth="1"/>
    <col min="13" max="13" width="14" customWidth="1"/>
    <col min="14" max="14" width="10.7109375" customWidth="1"/>
  </cols>
  <sheetData>
    <row r="1" spans="1:14" ht="15.75">
      <c r="A1" s="9" t="s">
        <v>27</v>
      </c>
      <c r="B1" s="2"/>
      <c r="C1" s="1"/>
      <c r="D1" s="1"/>
      <c r="E1" s="1"/>
      <c r="F1" s="1"/>
      <c r="G1" s="1"/>
      <c r="H1" s="10"/>
      <c r="I1" s="1"/>
      <c r="J1" s="1"/>
      <c r="K1" s="11"/>
      <c r="L1" s="1"/>
      <c r="M1" s="1"/>
      <c r="N1" s="1"/>
    </row>
    <row r="2" spans="1:14" ht="15.75" thickBot="1">
      <c r="A2" s="12"/>
      <c r="B2" s="13"/>
      <c r="C2" s="13"/>
      <c r="D2" s="14"/>
      <c r="E2" s="14"/>
      <c r="F2" s="13"/>
      <c r="G2" s="13"/>
      <c r="H2" s="13"/>
      <c r="I2" s="13"/>
      <c r="J2" s="12"/>
      <c r="K2" s="11"/>
      <c r="L2" s="13"/>
      <c r="M2" s="13"/>
      <c r="N2" s="15" t="s">
        <v>1</v>
      </c>
    </row>
    <row r="3" spans="1:14">
      <c r="A3" s="491" t="s">
        <v>0</v>
      </c>
      <c r="B3" s="517" t="s">
        <v>55</v>
      </c>
      <c r="C3" s="494" t="s">
        <v>34</v>
      </c>
      <c r="D3" s="497" t="s">
        <v>20</v>
      </c>
      <c r="E3" s="487"/>
      <c r="F3" s="487" t="s">
        <v>12</v>
      </c>
      <c r="G3" s="487"/>
      <c r="H3" s="487" t="s">
        <v>16</v>
      </c>
      <c r="I3" s="487"/>
      <c r="J3" s="489" t="s">
        <v>15</v>
      </c>
      <c r="K3" s="11"/>
      <c r="L3" s="481" t="s">
        <v>23</v>
      </c>
      <c r="M3" s="483" t="s">
        <v>26</v>
      </c>
      <c r="N3" s="531" t="s">
        <v>13</v>
      </c>
    </row>
    <row r="4" spans="1:14">
      <c r="A4" s="492"/>
      <c r="B4" s="518"/>
      <c r="C4" s="495"/>
      <c r="D4" s="16" t="s">
        <v>21</v>
      </c>
      <c r="E4" s="4" t="s">
        <v>11</v>
      </c>
      <c r="F4" s="16" t="s">
        <v>19</v>
      </c>
      <c r="G4" s="4" t="s">
        <v>11</v>
      </c>
      <c r="H4" s="16" t="s">
        <v>17</v>
      </c>
      <c r="I4" s="4" t="s">
        <v>11</v>
      </c>
      <c r="J4" s="490"/>
      <c r="K4" s="11"/>
      <c r="L4" s="482"/>
      <c r="M4" s="484"/>
      <c r="N4" s="532"/>
    </row>
    <row r="5" spans="1:14" ht="15.75" thickBot="1">
      <c r="A5" s="493"/>
      <c r="B5" s="519"/>
      <c r="C5" s="496"/>
      <c r="D5" s="5" t="s">
        <v>2</v>
      </c>
      <c r="E5" s="6" t="s">
        <v>3</v>
      </c>
      <c r="F5" s="6" t="s">
        <v>4</v>
      </c>
      <c r="G5" s="6" t="s">
        <v>5</v>
      </c>
      <c r="H5" s="6" t="s">
        <v>9</v>
      </c>
      <c r="I5" s="6" t="s">
        <v>10</v>
      </c>
      <c r="J5" s="8" t="s">
        <v>14</v>
      </c>
      <c r="K5" s="11"/>
      <c r="L5" s="17" t="s">
        <v>6</v>
      </c>
      <c r="M5" s="7" t="s">
        <v>7</v>
      </c>
      <c r="N5" s="8" t="s">
        <v>18</v>
      </c>
    </row>
    <row r="6" spans="1:14">
      <c r="A6" s="18">
        <v>1</v>
      </c>
      <c r="B6" s="118" t="s">
        <v>79</v>
      </c>
      <c r="C6" s="141" t="s">
        <v>80</v>
      </c>
      <c r="D6" s="40">
        <v>6823</v>
      </c>
      <c r="E6" s="41">
        <v>6823</v>
      </c>
      <c r="F6" s="41">
        <v>94604</v>
      </c>
      <c r="G6" s="41">
        <v>87126</v>
      </c>
      <c r="H6" s="142">
        <f>+D6+F6</f>
        <v>101427</v>
      </c>
      <c r="I6" s="142">
        <f>+E6+G6</f>
        <v>93949</v>
      </c>
      <c r="J6" s="143">
        <f>+H6-I6</f>
        <v>7478</v>
      </c>
      <c r="K6" s="44"/>
      <c r="L6" s="45">
        <v>8718</v>
      </c>
      <c r="M6" s="46">
        <v>0</v>
      </c>
      <c r="N6" s="143">
        <f t="shared" ref="N6:N13" si="0">+I6+L6+M6</f>
        <v>102667</v>
      </c>
    </row>
    <row r="7" spans="1:14">
      <c r="A7" s="19">
        <f t="shared" ref="A7:A12" si="1">+A6+1</f>
        <v>2</v>
      </c>
      <c r="B7" s="144" t="s">
        <v>81</v>
      </c>
      <c r="C7" s="145" t="s">
        <v>82</v>
      </c>
      <c r="D7" s="47">
        <v>0</v>
      </c>
      <c r="E7" s="48">
        <v>0</v>
      </c>
      <c r="F7" s="48">
        <v>80862</v>
      </c>
      <c r="G7" s="48">
        <v>72045</v>
      </c>
      <c r="H7" s="146">
        <f t="shared" ref="H7:I13" si="2">+D7+F7</f>
        <v>80862</v>
      </c>
      <c r="I7" s="146">
        <f t="shared" si="2"/>
        <v>72045</v>
      </c>
      <c r="J7" s="147">
        <f t="shared" ref="J7:J13" si="3">+H7-I7</f>
        <v>8817</v>
      </c>
      <c r="K7" s="49"/>
      <c r="L7" s="47">
        <v>6695</v>
      </c>
      <c r="M7" s="48">
        <v>0</v>
      </c>
      <c r="N7" s="147">
        <f t="shared" si="0"/>
        <v>78740</v>
      </c>
    </row>
    <row r="8" spans="1:14">
      <c r="A8" s="19">
        <f t="shared" si="1"/>
        <v>3</v>
      </c>
      <c r="B8" s="144" t="s">
        <v>83</v>
      </c>
      <c r="C8" s="141" t="s">
        <v>84</v>
      </c>
      <c r="D8" s="47">
        <v>0</v>
      </c>
      <c r="E8" s="48">
        <v>0</v>
      </c>
      <c r="F8" s="48">
        <v>49244</v>
      </c>
      <c r="G8" s="48">
        <v>49244</v>
      </c>
      <c r="H8" s="146">
        <f t="shared" si="2"/>
        <v>49244</v>
      </c>
      <c r="I8" s="146">
        <f t="shared" si="2"/>
        <v>49244</v>
      </c>
      <c r="J8" s="147">
        <f t="shared" si="3"/>
        <v>0</v>
      </c>
      <c r="K8" s="49"/>
      <c r="L8" s="47">
        <v>5016</v>
      </c>
      <c r="M8" s="48">
        <v>0</v>
      </c>
      <c r="N8" s="147">
        <f t="shared" si="0"/>
        <v>54260</v>
      </c>
    </row>
    <row r="9" spans="1:14">
      <c r="A9" s="19">
        <f t="shared" si="1"/>
        <v>4</v>
      </c>
      <c r="B9" s="144" t="s">
        <v>85</v>
      </c>
      <c r="C9" s="141" t="s">
        <v>86</v>
      </c>
      <c r="D9" s="47">
        <v>0</v>
      </c>
      <c r="E9" s="48">
        <v>0</v>
      </c>
      <c r="F9" s="48">
        <v>18969</v>
      </c>
      <c r="G9" s="48">
        <v>18969</v>
      </c>
      <c r="H9" s="146">
        <f t="shared" si="2"/>
        <v>18969</v>
      </c>
      <c r="I9" s="146">
        <f t="shared" si="2"/>
        <v>18969</v>
      </c>
      <c r="J9" s="147">
        <f t="shared" si="3"/>
        <v>0</v>
      </c>
      <c r="K9" s="49"/>
      <c r="L9" s="47">
        <v>806</v>
      </c>
      <c r="M9" s="48">
        <v>0</v>
      </c>
      <c r="N9" s="147">
        <f t="shared" si="0"/>
        <v>19775</v>
      </c>
    </row>
    <row r="10" spans="1:14">
      <c r="A10" s="19">
        <f t="shared" si="1"/>
        <v>5</v>
      </c>
      <c r="B10" s="118"/>
      <c r="C10" s="29"/>
      <c r="D10" s="47"/>
      <c r="E10" s="48"/>
      <c r="F10" s="48"/>
      <c r="G10" s="48"/>
      <c r="H10" s="146">
        <f t="shared" si="2"/>
        <v>0</v>
      </c>
      <c r="I10" s="146">
        <f t="shared" si="2"/>
        <v>0</v>
      </c>
      <c r="J10" s="147">
        <f t="shared" si="3"/>
        <v>0</v>
      </c>
      <c r="K10" s="49"/>
      <c r="L10" s="47"/>
      <c r="M10" s="48"/>
      <c r="N10" s="147">
        <f t="shared" si="0"/>
        <v>0</v>
      </c>
    </row>
    <row r="11" spans="1:14">
      <c r="A11" s="19">
        <f t="shared" si="1"/>
        <v>6</v>
      </c>
      <c r="B11" s="144"/>
      <c r="C11" s="30"/>
      <c r="D11" s="47"/>
      <c r="E11" s="48"/>
      <c r="F11" s="48"/>
      <c r="G11" s="48"/>
      <c r="H11" s="146">
        <f t="shared" si="2"/>
        <v>0</v>
      </c>
      <c r="I11" s="146">
        <f t="shared" si="2"/>
        <v>0</v>
      </c>
      <c r="J11" s="147">
        <f t="shared" si="3"/>
        <v>0</v>
      </c>
      <c r="K11" s="49"/>
      <c r="L11" s="47"/>
      <c r="M11" s="48"/>
      <c r="N11" s="147">
        <f t="shared" si="0"/>
        <v>0</v>
      </c>
    </row>
    <row r="12" spans="1:14">
      <c r="A12" s="19">
        <f t="shared" si="1"/>
        <v>7</v>
      </c>
      <c r="B12" s="144"/>
      <c r="C12" s="30"/>
      <c r="D12" s="47"/>
      <c r="E12" s="48"/>
      <c r="F12" s="48"/>
      <c r="G12" s="48"/>
      <c r="H12" s="146">
        <f t="shared" si="2"/>
        <v>0</v>
      </c>
      <c r="I12" s="146">
        <f t="shared" si="2"/>
        <v>0</v>
      </c>
      <c r="J12" s="147">
        <f t="shared" si="3"/>
        <v>0</v>
      </c>
      <c r="K12" s="49"/>
      <c r="L12" s="47"/>
      <c r="M12" s="48"/>
      <c r="N12" s="147">
        <f t="shared" si="0"/>
        <v>0</v>
      </c>
    </row>
    <row r="13" spans="1:14" ht="15.75" thickBot="1">
      <c r="A13" s="27">
        <f>+A12+1</f>
        <v>8</v>
      </c>
      <c r="B13" s="148"/>
      <c r="C13" s="31"/>
      <c r="D13" s="50"/>
      <c r="E13" s="51"/>
      <c r="F13" s="51"/>
      <c r="G13" s="51"/>
      <c r="H13" s="149">
        <f t="shared" si="2"/>
        <v>0</v>
      </c>
      <c r="I13" s="149">
        <f t="shared" si="2"/>
        <v>0</v>
      </c>
      <c r="J13" s="150">
        <f t="shared" si="3"/>
        <v>0</v>
      </c>
      <c r="K13" s="49"/>
      <c r="L13" s="52"/>
      <c r="M13" s="53"/>
      <c r="N13" s="150">
        <f t="shared" si="0"/>
        <v>0</v>
      </c>
    </row>
    <row r="14" spans="1:14" ht="15.75" thickBot="1">
      <c r="A14" s="20">
        <f>+A13+1</f>
        <v>9</v>
      </c>
      <c r="B14" s="120" t="s">
        <v>60</v>
      </c>
      <c r="C14" s="32"/>
      <c r="D14" s="151">
        <f>SUM(D6:D13)</f>
        <v>6823</v>
      </c>
      <c r="E14" s="152">
        <f t="shared" ref="E14:J14" si="4">SUM(E6:E13)</f>
        <v>6823</v>
      </c>
      <c r="F14" s="152">
        <f t="shared" si="4"/>
        <v>243679</v>
      </c>
      <c r="G14" s="152">
        <f t="shared" si="4"/>
        <v>227384</v>
      </c>
      <c r="H14" s="152">
        <f t="shared" si="4"/>
        <v>250502</v>
      </c>
      <c r="I14" s="152">
        <f t="shared" si="4"/>
        <v>234207</v>
      </c>
      <c r="J14" s="153">
        <f t="shared" si="4"/>
        <v>16295</v>
      </c>
      <c r="K14" s="54"/>
      <c r="L14" s="151">
        <f>SUM(L6:L13)</f>
        <v>21235</v>
      </c>
      <c r="M14" s="152">
        <f>SUM(M6:M13)</f>
        <v>0</v>
      </c>
      <c r="N14" s="153">
        <f>SUM(N6:N13)</f>
        <v>255442</v>
      </c>
    </row>
  </sheetData>
  <mergeCells count="10">
    <mergeCell ref="J3:J4"/>
    <mergeCell ref="L3:L4"/>
    <mergeCell ref="M3:M4"/>
    <mergeCell ref="N3:N4"/>
    <mergeCell ref="A3:A5"/>
    <mergeCell ref="B3:B5"/>
    <mergeCell ref="C3:C5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zoomScale="85" zoomScaleNormal="85" workbookViewId="0"/>
  </sheetViews>
  <sheetFormatPr defaultRowHeight="15"/>
  <cols>
    <col min="1" max="1" width="4.28515625" customWidth="1"/>
    <col min="2" max="2" width="14.7109375" customWidth="1"/>
    <col min="3" max="3" width="26.28515625" customWidth="1"/>
    <col min="4" max="9" width="11.7109375" customWidth="1"/>
    <col min="10" max="10" width="12.5703125" customWidth="1"/>
    <col min="11" max="11" width="2.28515625" customWidth="1"/>
    <col min="12" max="12" width="10.7109375" customWidth="1"/>
    <col min="13" max="13" width="14" customWidth="1"/>
    <col min="14" max="14" width="10.7109375" customWidth="1"/>
  </cols>
  <sheetData>
    <row r="1" spans="1:14" ht="15.75">
      <c r="A1" s="9" t="s">
        <v>54</v>
      </c>
      <c r="B1" s="2"/>
      <c r="C1" s="1"/>
      <c r="D1" s="1"/>
      <c r="E1" s="1"/>
      <c r="F1" s="1"/>
      <c r="G1" s="1"/>
      <c r="H1" s="10"/>
      <c r="I1" s="1"/>
      <c r="J1" s="1"/>
      <c r="K1" s="11"/>
      <c r="L1" s="1"/>
      <c r="M1" s="1"/>
      <c r="N1" s="1"/>
    </row>
    <row r="2" spans="1:14" ht="15.75" thickBot="1">
      <c r="A2" s="12"/>
      <c r="B2" s="13"/>
      <c r="C2" s="13"/>
      <c r="D2" s="14"/>
      <c r="E2" s="14"/>
      <c r="F2" s="13"/>
      <c r="G2" s="13"/>
      <c r="H2" s="13"/>
      <c r="I2" s="13"/>
      <c r="J2" s="12"/>
      <c r="K2" s="11"/>
      <c r="L2" s="13"/>
      <c r="M2" s="13"/>
      <c r="N2" s="15" t="s">
        <v>1</v>
      </c>
    </row>
    <row r="3" spans="1:14">
      <c r="A3" s="491" t="s">
        <v>0</v>
      </c>
      <c r="B3" s="517" t="s">
        <v>55</v>
      </c>
      <c r="C3" s="494" t="s">
        <v>34</v>
      </c>
      <c r="D3" s="497" t="s">
        <v>20</v>
      </c>
      <c r="E3" s="487"/>
      <c r="F3" s="487" t="s">
        <v>12</v>
      </c>
      <c r="G3" s="487"/>
      <c r="H3" s="487" t="s">
        <v>16</v>
      </c>
      <c r="I3" s="487"/>
      <c r="J3" s="489" t="s">
        <v>15</v>
      </c>
      <c r="K3" s="11"/>
      <c r="L3" s="481" t="s">
        <v>23</v>
      </c>
      <c r="M3" s="483" t="s">
        <v>26</v>
      </c>
      <c r="N3" s="531" t="s">
        <v>13</v>
      </c>
    </row>
    <row r="4" spans="1:14">
      <c r="A4" s="492"/>
      <c r="B4" s="518"/>
      <c r="C4" s="495"/>
      <c r="D4" s="16" t="s">
        <v>21</v>
      </c>
      <c r="E4" s="4" t="s">
        <v>11</v>
      </c>
      <c r="F4" s="16" t="s">
        <v>19</v>
      </c>
      <c r="G4" s="4" t="s">
        <v>11</v>
      </c>
      <c r="H4" s="16" t="s">
        <v>17</v>
      </c>
      <c r="I4" s="4" t="s">
        <v>11</v>
      </c>
      <c r="J4" s="490"/>
      <c r="K4" s="11"/>
      <c r="L4" s="482"/>
      <c r="M4" s="484"/>
      <c r="N4" s="532"/>
    </row>
    <row r="5" spans="1:14" ht="15.75" thickBot="1">
      <c r="A5" s="493"/>
      <c r="B5" s="519"/>
      <c r="C5" s="496"/>
      <c r="D5" s="5" t="s">
        <v>2</v>
      </c>
      <c r="E5" s="6" t="s">
        <v>3</v>
      </c>
      <c r="F5" s="6" t="s">
        <v>4</v>
      </c>
      <c r="G5" s="6" t="s">
        <v>5</v>
      </c>
      <c r="H5" s="6" t="s">
        <v>9</v>
      </c>
      <c r="I5" s="6" t="s">
        <v>10</v>
      </c>
      <c r="J5" s="8" t="s">
        <v>14</v>
      </c>
      <c r="K5" s="11"/>
      <c r="L5" s="17" t="s">
        <v>6</v>
      </c>
      <c r="M5" s="7" t="s">
        <v>7</v>
      </c>
      <c r="N5" s="8" t="s">
        <v>18</v>
      </c>
    </row>
    <row r="6" spans="1:14" ht="25.5">
      <c r="A6" s="18">
        <v>1</v>
      </c>
      <c r="B6" s="154" t="s">
        <v>87</v>
      </c>
      <c r="C6" s="155" t="s">
        <v>88</v>
      </c>
      <c r="D6" s="40">
        <v>3181.32</v>
      </c>
      <c r="E6" s="41">
        <v>0</v>
      </c>
      <c r="F6" s="41">
        <v>117287.78</v>
      </c>
      <c r="G6" s="41">
        <v>89011.71</v>
      </c>
      <c r="H6" s="142">
        <f>+D6+F6</f>
        <v>120469.1</v>
      </c>
      <c r="I6" s="142">
        <f>+E6+G6</f>
        <v>89011.71</v>
      </c>
      <c r="J6" s="143">
        <f>+H6-I6</f>
        <v>31457.39</v>
      </c>
      <c r="K6" s="156"/>
      <c r="L6" s="45">
        <v>216.25</v>
      </c>
      <c r="M6" s="46">
        <v>0</v>
      </c>
      <c r="N6" s="143">
        <f t="shared" ref="N6:N13" si="0">+I6+L6+M6</f>
        <v>89227.96</v>
      </c>
    </row>
    <row r="7" spans="1:14" ht="25.5">
      <c r="A7" s="19">
        <f t="shared" ref="A7:A12" si="1">+A6+1</f>
        <v>2</v>
      </c>
      <c r="B7" s="157" t="s">
        <v>89</v>
      </c>
      <c r="C7" s="158" t="s">
        <v>90</v>
      </c>
      <c r="D7" s="47">
        <v>0</v>
      </c>
      <c r="E7" s="48">
        <v>0</v>
      </c>
      <c r="F7" s="48">
        <v>58909.99</v>
      </c>
      <c r="G7" s="48">
        <v>58909.99</v>
      </c>
      <c r="H7" s="146">
        <f t="shared" ref="H7:I13" si="2">+D7+F7</f>
        <v>58909.99</v>
      </c>
      <c r="I7" s="146">
        <f t="shared" si="2"/>
        <v>58909.99</v>
      </c>
      <c r="J7" s="147">
        <f t="shared" ref="J7:J13" si="3">+H7-I7</f>
        <v>0</v>
      </c>
      <c r="K7" s="159"/>
      <c r="L7" s="47">
        <v>294.94</v>
      </c>
      <c r="M7" s="48">
        <v>0</v>
      </c>
      <c r="N7" s="147">
        <f t="shared" si="0"/>
        <v>59204.93</v>
      </c>
    </row>
    <row r="8" spans="1:14" ht="25.5">
      <c r="A8" s="19">
        <f t="shared" si="1"/>
        <v>3</v>
      </c>
      <c r="B8" s="157" t="s">
        <v>91</v>
      </c>
      <c r="C8" s="158" t="s">
        <v>92</v>
      </c>
      <c r="D8" s="47">
        <v>0</v>
      </c>
      <c r="E8" s="48">
        <v>0</v>
      </c>
      <c r="F8" s="48">
        <v>0</v>
      </c>
      <c r="G8" s="48">
        <v>0</v>
      </c>
      <c r="H8" s="146">
        <f t="shared" si="2"/>
        <v>0</v>
      </c>
      <c r="I8" s="146">
        <f t="shared" si="2"/>
        <v>0</v>
      </c>
      <c r="J8" s="147">
        <f t="shared" si="3"/>
        <v>0</v>
      </c>
      <c r="K8" s="159"/>
      <c r="L8" s="47">
        <v>66.989999999999995</v>
      </c>
      <c r="M8" s="48">
        <v>0</v>
      </c>
      <c r="N8" s="147">
        <f t="shared" si="0"/>
        <v>66.989999999999995</v>
      </c>
    </row>
    <row r="9" spans="1:14">
      <c r="A9" s="19">
        <f t="shared" si="1"/>
        <v>4</v>
      </c>
      <c r="B9" s="95"/>
      <c r="C9" s="160"/>
      <c r="D9" s="47"/>
      <c r="E9" s="48"/>
      <c r="F9" s="48"/>
      <c r="G9" s="48"/>
      <c r="H9" s="146">
        <f t="shared" si="2"/>
        <v>0</v>
      </c>
      <c r="I9" s="146">
        <f t="shared" si="2"/>
        <v>0</v>
      </c>
      <c r="J9" s="147">
        <f t="shared" si="3"/>
        <v>0</v>
      </c>
      <c r="K9" s="159"/>
      <c r="L9" s="47"/>
      <c r="M9" s="48"/>
      <c r="N9" s="147">
        <f t="shared" si="0"/>
        <v>0</v>
      </c>
    </row>
    <row r="10" spans="1:14">
      <c r="A10" s="19">
        <f t="shared" si="1"/>
        <v>5</v>
      </c>
      <c r="B10" s="157"/>
      <c r="C10" s="161"/>
      <c r="D10" s="47"/>
      <c r="E10" s="48"/>
      <c r="F10" s="48"/>
      <c r="G10" s="48"/>
      <c r="H10" s="146">
        <f t="shared" si="2"/>
        <v>0</v>
      </c>
      <c r="I10" s="146">
        <f t="shared" si="2"/>
        <v>0</v>
      </c>
      <c r="J10" s="147">
        <f t="shared" si="3"/>
        <v>0</v>
      </c>
      <c r="K10" s="159"/>
      <c r="L10" s="47"/>
      <c r="M10" s="48"/>
      <c r="N10" s="147">
        <f t="shared" si="0"/>
        <v>0</v>
      </c>
    </row>
    <row r="11" spans="1:14">
      <c r="A11" s="19">
        <f t="shared" si="1"/>
        <v>6</v>
      </c>
      <c r="B11" s="95"/>
      <c r="C11" s="160"/>
      <c r="D11" s="47"/>
      <c r="E11" s="48"/>
      <c r="F11" s="48"/>
      <c r="G11" s="48"/>
      <c r="H11" s="146">
        <f t="shared" si="2"/>
        <v>0</v>
      </c>
      <c r="I11" s="146">
        <f t="shared" si="2"/>
        <v>0</v>
      </c>
      <c r="J11" s="147">
        <f t="shared" si="3"/>
        <v>0</v>
      </c>
      <c r="K11" s="159"/>
      <c r="L11" s="47"/>
      <c r="M11" s="48"/>
      <c r="N11" s="147">
        <f t="shared" si="0"/>
        <v>0</v>
      </c>
    </row>
    <row r="12" spans="1:14">
      <c r="A12" s="19">
        <f t="shared" si="1"/>
        <v>7</v>
      </c>
      <c r="B12" s="95"/>
      <c r="C12" s="160"/>
      <c r="D12" s="47"/>
      <c r="E12" s="48"/>
      <c r="F12" s="48"/>
      <c r="G12" s="48"/>
      <c r="H12" s="146">
        <f t="shared" si="2"/>
        <v>0</v>
      </c>
      <c r="I12" s="146">
        <f t="shared" si="2"/>
        <v>0</v>
      </c>
      <c r="J12" s="147">
        <f t="shared" si="3"/>
        <v>0</v>
      </c>
      <c r="K12" s="159"/>
      <c r="L12" s="47"/>
      <c r="M12" s="48"/>
      <c r="N12" s="147">
        <f t="shared" si="0"/>
        <v>0</v>
      </c>
    </row>
    <row r="13" spans="1:14" ht="15.75" thickBot="1">
      <c r="A13" s="27">
        <f>+A12+1</f>
        <v>8</v>
      </c>
      <c r="B13" s="96"/>
      <c r="C13" s="162"/>
      <c r="D13" s="50"/>
      <c r="E13" s="51"/>
      <c r="F13" s="51"/>
      <c r="G13" s="51"/>
      <c r="H13" s="149">
        <f t="shared" si="2"/>
        <v>0</v>
      </c>
      <c r="I13" s="149">
        <f t="shared" si="2"/>
        <v>0</v>
      </c>
      <c r="J13" s="150">
        <f t="shared" si="3"/>
        <v>0</v>
      </c>
      <c r="K13" s="159"/>
      <c r="L13" s="52"/>
      <c r="M13" s="53"/>
      <c r="N13" s="150">
        <f t="shared" si="0"/>
        <v>0</v>
      </c>
    </row>
    <row r="14" spans="1:14" ht="15.75" thickBot="1">
      <c r="A14" s="163">
        <f>+A13+1</f>
        <v>9</v>
      </c>
      <c r="B14" s="164" t="s">
        <v>60</v>
      </c>
      <c r="C14" s="165"/>
      <c r="D14" s="166">
        <f>SUM(D6:D13)</f>
        <v>3181.32</v>
      </c>
      <c r="E14" s="167">
        <f t="shared" ref="E14:J14" si="4">SUM(E6:E13)</f>
        <v>0</v>
      </c>
      <c r="F14" s="167">
        <f t="shared" si="4"/>
        <v>176197.77</v>
      </c>
      <c r="G14" s="167">
        <f t="shared" si="4"/>
        <v>147921.70000000001</v>
      </c>
      <c r="H14" s="167">
        <f t="shared" si="4"/>
        <v>179379.09</v>
      </c>
      <c r="I14" s="167">
        <f t="shared" si="4"/>
        <v>147921.70000000001</v>
      </c>
      <c r="J14" s="168">
        <f t="shared" si="4"/>
        <v>31457.39</v>
      </c>
      <c r="K14" s="169"/>
      <c r="L14" s="166">
        <f>SUM(L6:L13)</f>
        <v>578.17999999999995</v>
      </c>
      <c r="M14" s="167">
        <f>SUM(M6:M13)</f>
        <v>0</v>
      </c>
      <c r="N14" s="168">
        <f>SUM(N6:N13)</f>
        <v>148499.88</v>
      </c>
    </row>
  </sheetData>
  <mergeCells count="10">
    <mergeCell ref="J3:J4"/>
    <mergeCell ref="L3:L4"/>
    <mergeCell ref="M3:M4"/>
    <mergeCell ref="N3:N4"/>
    <mergeCell ref="A3:A5"/>
    <mergeCell ref="B3:B5"/>
    <mergeCell ref="C3:C5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zoomScale="85" zoomScaleNormal="85" workbookViewId="0"/>
  </sheetViews>
  <sheetFormatPr defaultRowHeight="15"/>
  <cols>
    <col min="1" max="1" width="4.28515625" customWidth="1"/>
    <col min="2" max="2" width="14.28515625" customWidth="1"/>
    <col min="3" max="3" width="28" bestFit="1" customWidth="1"/>
    <col min="4" max="4" width="12.140625" customWidth="1"/>
    <col min="5" max="5" width="10.7109375" customWidth="1"/>
    <col min="6" max="6" width="11.5703125" customWidth="1"/>
    <col min="7" max="7" width="10.7109375" customWidth="1"/>
    <col min="8" max="8" width="11.7109375" customWidth="1"/>
    <col min="9" max="9" width="10.7109375" customWidth="1"/>
    <col min="10" max="10" width="12.5703125" customWidth="1"/>
    <col min="11" max="11" width="2.28515625" customWidth="1"/>
    <col min="12" max="12" width="10.7109375" customWidth="1"/>
    <col min="13" max="13" width="14" customWidth="1"/>
    <col min="14" max="14" width="10.7109375" customWidth="1"/>
  </cols>
  <sheetData>
    <row r="1" spans="1:14" ht="15.75">
      <c r="A1" s="9" t="s">
        <v>27</v>
      </c>
      <c r="B1" s="2"/>
      <c r="C1" s="1"/>
      <c r="D1" s="1"/>
      <c r="E1" s="1"/>
      <c r="F1" s="1"/>
      <c r="G1" s="1"/>
      <c r="H1" s="10"/>
      <c r="I1" s="1"/>
      <c r="J1" s="1"/>
      <c r="K1" s="11"/>
      <c r="L1" s="1"/>
      <c r="M1" s="1"/>
      <c r="N1" s="1"/>
    </row>
    <row r="2" spans="1:14" ht="15.75" thickBot="1">
      <c r="A2" s="12"/>
      <c r="B2" s="13"/>
      <c r="C2" s="13"/>
      <c r="D2" s="14"/>
      <c r="E2" s="14"/>
      <c r="F2" s="13"/>
      <c r="G2" s="13"/>
      <c r="H2" s="13"/>
      <c r="I2" s="13"/>
      <c r="J2" s="12"/>
      <c r="K2" s="11"/>
      <c r="L2" s="13"/>
      <c r="M2" s="13"/>
      <c r="N2" s="15" t="s">
        <v>1</v>
      </c>
    </row>
    <row r="3" spans="1:14">
      <c r="A3" s="491" t="s">
        <v>0</v>
      </c>
      <c r="B3" s="517" t="s">
        <v>55</v>
      </c>
      <c r="C3" s="494" t="s">
        <v>34</v>
      </c>
      <c r="D3" s="497" t="s">
        <v>93</v>
      </c>
      <c r="E3" s="487"/>
      <c r="F3" s="487" t="s">
        <v>12</v>
      </c>
      <c r="G3" s="487"/>
      <c r="H3" s="487" t="s">
        <v>16</v>
      </c>
      <c r="I3" s="487"/>
      <c r="J3" s="489" t="s">
        <v>15</v>
      </c>
      <c r="K3" s="11"/>
      <c r="L3" s="481" t="s">
        <v>94</v>
      </c>
      <c r="M3" s="483" t="s">
        <v>95</v>
      </c>
      <c r="N3" s="531" t="s">
        <v>13</v>
      </c>
    </row>
    <row r="4" spans="1:14">
      <c r="A4" s="492"/>
      <c r="B4" s="518"/>
      <c r="C4" s="495"/>
      <c r="D4" s="16" t="s">
        <v>96</v>
      </c>
      <c r="E4" s="4" t="s">
        <v>11</v>
      </c>
      <c r="F4" s="16" t="s">
        <v>96</v>
      </c>
      <c r="G4" s="4" t="s">
        <v>11</v>
      </c>
      <c r="H4" s="16" t="s">
        <v>17</v>
      </c>
      <c r="I4" s="4" t="s">
        <v>11</v>
      </c>
      <c r="J4" s="490"/>
      <c r="K4" s="11"/>
      <c r="L4" s="482"/>
      <c r="M4" s="484"/>
      <c r="N4" s="532"/>
    </row>
    <row r="5" spans="1:14" ht="15.75" thickBot="1">
      <c r="A5" s="493"/>
      <c r="B5" s="519"/>
      <c r="C5" s="496"/>
      <c r="D5" s="5" t="s">
        <v>2</v>
      </c>
      <c r="E5" s="6" t="s">
        <v>3</v>
      </c>
      <c r="F5" s="6" t="s">
        <v>4</v>
      </c>
      <c r="G5" s="6" t="s">
        <v>5</v>
      </c>
      <c r="H5" s="6" t="s">
        <v>9</v>
      </c>
      <c r="I5" s="6" t="s">
        <v>10</v>
      </c>
      <c r="J5" s="8" t="s">
        <v>14</v>
      </c>
      <c r="K5" s="11"/>
      <c r="L5" s="17" t="s">
        <v>6</v>
      </c>
      <c r="M5" s="7" t="s">
        <v>7</v>
      </c>
      <c r="N5" s="8" t="s">
        <v>18</v>
      </c>
    </row>
    <row r="6" spans="1:14">
      <c r="A6" s="170"/>
      <c r="B6" s="171" t="s">
        <v>97</v>
      </c>
      <c r="C6" s="172"/>
      <c r="D6" s="173"/>
      <c r="E6" s="174"/>
      <c r="F6" s="174"/>
      <c r="G6" s="174"/>
      <c r="H6" s="175"/>
      <c r="I6" s="175"/>
      <c r="J6" s="176"/>
      <c r="K6" s="159"/>
      <c r="L6" s="173"/>
      <c r="M6" s="174"/>
      <c r="N6" s="176"/>
    </row>
    <row r="7" spans="1:14">
      <c r="A7" s="19">
        <v>1</v>
      </c>
      <c r="B7" s="144" t="s">
        <v>98</v>
      </c>
      <c r="C7" s="161" t="s">
        <v>99</v>
      </c>
      <c r="D7" s="173">
        <v>3019</v>
      </c>
      <c r="E7" s="174">
        <f>D7</f>
        <v>3019</v>
      </c>
      <c r="F7" s="174">
        <v>74173</v>
      </c>
      <c r="G7" s="174">
        <f>F7</f>
        <v>74173</v>
      </c>
      <c r="H7" s="175">
        <f>+D7+F7</f>
        <v>77192</v>
      </c>
      <c r="I7" s="175">
        <f>+E7+G7</f>
        <v>77192</v>
      </c>
      <c r="J7" s="176">
        <f>+H7-I7</f>
        <v>0</v>
      </c>
      <c r="K7" s="159"/>
      <c r="L7" s="173">
        <f>51+4855</f>
        <v>4906</v>
      </c>
      <c r="M7" s="174">
        <v>0</v>
      </c>
      <c r="N7" s="176">
        <f>+I7+L7+M7</f>
        <v>82098</v>
      </c>
    </row>
    <row r="8" spans="1:14" ht="15.75" thickBot="1">
      <c r="A8" s="19">
        <v>2</v>
      </c>
      <c r="B8" s="144" t="s">
        <v>100</v>
      </c>
      <c r="C8" s="161" t="s">
        <v>101</v>
      </c>
      <c r="D8" s="173">
        <v>1174</v>
      </c>
      <c r="E8" s="174">
        <f>D8</f>
        <v>1174</v>
      </c>
      <c r="F8" s="174">
        <v>12306</v>
      </c>
      <c r="G8" s="174">
        <f>F8</f>
        <v>12306</v>
      </c>
      <c r="H8" s="175">
        <f>+D8+F8</f>
        <v>13480</v>
      </c>
      <c r="I8" s="175">
        <f>+E8+G8</f>
        <v>13480</v>
      </c>
      <c r="J8" s="176">
        <f>+H8-I8</f>
        <v>0</v>
      </c>
      <c r="K8" s="159"/>
      <c r="L8" s="173">
        <f>0+352</f>
        <v>352</v>
      </c>
      <c r="M8" s="174">
        <v>0</v>
      </c>
      <c r="N8" s="176">
        <f>+I8+L8+M8</f>
        <v>13832</v>
      </c>
    </row>
    <row r="9" spans="1:14" ht="15.75" thickBot="1">
      <c r="A9" s="177"/>
      <c r="B9" s="178" t="s">
        <v>102</v>
      </c>
      <c r="C9" s="179"/>
      <c r="D9" s="180">
        <f t="shared" ref="D9:J9" si="0">SUM(D7:D8)</f>
        <v>4193</v>
      </c>
      <c r="E9" s="181">
        <f t="shared" si="0"/>
        <v>4193</v>
      </c>
      <c r="F9" s="181">
        <f t="shared" si="0"/>
        <v>86479</v>
      </c>
      <c r="G9" s="181">
        <f t="shared" si="0"/>
        <v>86479</v>
      </c>
      <c r="H9" s="181">
        <f t="shared" si="0"/>
        <v>90672</v>
      </c>
      <c r="I9" s="181">
        <f t="shared" si="0"/>
        <v>90672</v>
      </c>
      <c r="J9" s="182">
        <f t="shared" si="0"/>
        <v>0</v>
      </c>
      <c r="K9" s="183"/>
      <c r="L9" s="180">
        <f>SUM(L7:L8)</f>
        <v>5258</v>
      </c>
      <c r="M9" s="181">
        <f>SUM(M7:M8)</f>
        <v>0</v>
      </c>
      <c r="N9" s="182">
        <f>SUM(N7:N8)</f>
        <v>95930</v>
      </c>
    </row>
  </sheetData>
  <mergeCells count="10">
    <mergeCell ref="J3:J4"/>
    <mergeCell ref="L3:L4"/>
    <mergeCell ref="M3:M4"/>
    <mergeCell ref="N3:N4"/>
    <mergeCell ref="A3:A5"/>
    <mergeCell ref="B3:B5"/>
    <mergeCell ref="C3:C5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zoomScale="85" zoomScaleNormal="85" workbookViewId="0"/>
  </sheetViews>
  <sheetFormatPr defaultRowHeight="15"/>
  <cols>
    <col min="1" max="1" width="4.28515625" customWidth="1"/>
    <col min="2" max="2" width="11.85546875" customWidth="1"/>
    <col min="3" max="3" width="26.28515625" customWidth="1"/>
    <col min="4" max="4" width="12.140625" customWidth="1"/>
    <col min="5" max="5" width="10.7109375" customWidth="1"/>
    <col min="6" max="6" width="11.5703125" customWidth="1"/>
    <col min="7" max="7" width="10.7109375" customWidth="1"/>
    <col min="8" max="8" width="12.28515625" customWidth="1"/>
    <col min="9" max="9" width="15.140625" customWidth="1"/>
    <col min="10" max="10" width="15.5703125" customWidth="1"/>
    <col min="11" max="11" width="13.7109375" customWidth="1"/>
    <col min="12" max="12" width="12" customWidth="1"/>
    <col min="13" max="13" width="14" customWidth="1"/>
    <col min="14" max="14" width="13" customWidth="1"/>
  </cols>
  <sheetData>
    <row r="1" spans="1:14" ht="15.75">
      <c r="A1" s="184" t="s">
        <v>103</v>
      </c>
      <c r="B1" s="185"/>
      <c r="C1" s="186"/>
      <c r="D1" s="186"/>
      <c r="E1" s="186"/>
      <c r="F1" s="186"/>
      <c r="G1" s="186"/>
      <c r="H1" s="187"/>
      <c r="I1" s="186"/>
      <c r="J1" s="186"/>
      <c r="K1" s="188"/>
      <c r="L1" s="186"/>
      <c r="M1" s="186"/>
      <c r="N1" s="186"/>
    </row>
    <row r="2" spans="1:14" ht="15.75" thickBot="1">
      <c r="A2" s="189"/>
      <c r="B2" s="190"/>
      <c r="C2" s="190"/>
      <c r="D2" s="191"/>
      <c r="E2" s="191"/>
      <c r="F2" s="190"/>
      <c r="G2" s="190"/>
      <c r="H2" s="190"/>
      <c r="I2" s="190"/>
      <c r="J2" s="189"/>
      <c r="K2" s="188"/>
      <c r="L2" s="190"/>
      <c r="M2" s="190"/>
      <c r="N2" s="192" t="s">
        <v>1</v>
      </c>
    </row>
    <row r="3" spans="1:14">
      <c r="A3" s="541" t="s">
        <v>0</v>
      </c>
      <c r="B3" s="544" t="s">
        <v>104</v>
      </c>
      <c r="C3" s="547" t="s">
        <v>34</v>
      </c>
      <c r="D3" s="550" t="s">
        <v>105</v>
      </c>
      <c r="E3" s="551"/>
      <c r="F3" s="551" t="s">
        <v>106</v>
      </c>
      <c r="G3" s="551"/>
      <c r="H3" s="551" t="s">
        <v>107</v>
      </c>
      <c r="I3" s="551"/>
      <c r="J3" s="533" t="s">
        <v>15</v>
      </c>
      <c r="K3" s="188"/>
      <c r="L3" s="535" t="s">
        <v>108</v>
      </c>
      <c r="M3" s="537" t="s">
        <v>109</v>
      </c>
      <c r="N3" s="539" t="s">
        <v>110</v>
      </c>
    </row>
    <row r="4" spans="1:14">
      <c r="A4" s="542"/>
      <c r="B4" s="545"/>
      <c r="C4" s="548"/>
      <c r="D4" s="193" t="s">
        <v>17</v>
      </c>
      <c r="E4" s="194" t="s">
        <v>11</v>
      </c>
      <c r="F4" s="193" t="s">
        <v>17</v>
      </c>
      <c r="G4" s="194" t="s">
        <v>17</v>
      </c>
      <c r="H4" s="193" t="s">
        <v>111</v>
      </c>
      <c r="I4" s="194" t="s">
        <v>11</v>
      </c>
      <c r="J4" s="534"/>
      <c r="K4" s="188"/>
      <c r="L4" s="536"/>
      <c r="M4" s="538"/>
      <c r="N4" s="540"/>
    </row>
    <row r="5" spans="1:14" ht="15.75" thickBot="1">
      <c r="A5" s="543"/>
      <c r="B5" s="546"/>
      <c r="C5" s="549"/>
      <c r="D5" s="195" t="s">
        <v>2</v>
      </c>
      <c r="E5" s="196" t="s">
        <v>3</v>
      </c>
      <c r="F5" s="196" t="s">
        <v>4</v>
      </c>
      <c r="G5" s="196" t="s">
        <v>5</v>
      </c>
      <c r="H5" s="196" t="s">
        <v>9</v>
      </c>
      <c r="I5" s="196" t="s">
        <v>10</v>
      </c>
      <c r="J5" s="197" t="s">
        <v>14</v>
      </c>
      <c r="K5" s="188"/>
      <c r="L5" s="198" t="s">
        <v>6</v>
      </c>
      <c r="M5" s="196" t="s">
        <v>7</v>
      </c>
      <c r="N5" s="197" t="s">
        <v>18</v>
      </c>
    </row>
    <row r="6" spans="1:14">
      <c r="A6" s="199">
        <v>1</v>
      </c>
      <c r="B6" s="200" t="s">
        <v>112</v>
      </c>
      <c r="C6" s="201" t="s">
        <v>113</v>
      </c>
      <c r="D6" s="202">
        <v>143</v>
      </c>
      <c r="E6" s="203">
        <v>143</v>
      </c>
      <c r="F6" s="203">
        <v>5641</v>
      </c>
      <c r="G6" s="203">
        <v>5641</v>
      </c>
      <c r="H6" s="204">
        <f>+D6+F6</f>
        <v>5784</v>
      </c>
      <c r="I6" s="204">
        <f>+E6+G6</f>
        <v>5784</v>
      </c>
      <c r="J6" s="205">
        <f>+H6-I6</f>
        <v>0</v>
      </c>
      <c r="K6" s="206"/>
      <c r="L6" s="207">
        <v>0</v>
      </c>
      <c r="M6" s="208">
        <v>0</v>
      </c>
      <c r="N6" s="205">
        <f t="shared" ref="N6:N13" si="0">+I6+L6+M6</f>
        <v>5784</v>
      </c>
    </row>
    <row r="7" spans="1:14">
      <c r="A7" s="209">
        <f t="shared" ref="A7:A12" si="1">+A6+1</f>
        <v>2</v>
      </c>
      <c r="B7" s="210"/>
      <c r="C7" s="211"/>
      <c r="D7" s="212"/>
      <c r="E7" s="213"/>
      <c r="F7" s="213"/>
      <c r="G7" s="213"/>
      <c r="H7" s="214">
        <f t="shared" ref="H7:I13" si="2">+D7+F7</f>
        <v>0</v>
      </c>
      <c r="I7" s="214">
        <f t="shared" si="2"/>
        <v>0</v>
      </c>
      <c r="J7" s="215">
        <f t="shared" ref="J7:J13" si="3">+H7-I7</f>
        <v>0</v>
      </c>
      <c r="K7" s="216"/>
      <c r="L7" s="212"/>
      <c r="M7" s="213"/>
      <c r="N7" s="215">
        <f t="shared" si="0"/>
        <v>0</v>
      </c>
    </row>
    <row r="8" spans="1:14">
      <c r="A8" s="209">
        <f t="shared" si="1"/>
        <v>3</v>
      </c>
      <c r="B8" s="217"/>
      <c r="C8" s="218"/>
      <c r="D8" s="212"/>
      <c r="E8" s="213"/>
      <c r="F8" s="213"/>
      <c r="G8" s="213"/>
      <c r="H8" s="214">
        <f t="shared" si="2"/>
        <v>0</v>
      </c>
      <c r="I8" s="214">
        <f t="shared" si="2"/>
        <v>0</v>
      </c>
      <c r="J8" s="215">
        <f t="shared" si="3"/>
        <v>0</v>
      </c>
      <c r="K8" s="216"/>
      <c r="L8" s="212"/>
      <c r="M8" s="213"/>
      <c r="N8" s="215">
        <f t="shared" si="0"/>
        <v>0</v>
      </c>
    </row>
    <row r="9" spans="1:14">
      <c r="A9" s="209">
        <f t="shared" si="1"/>
        <v>4</v>
      </c>
      <c r="B9" s="217"/>
      <c r="C9" s="218"/>
      <c r="D9" s="212"/>
      <c r="E9" s="213"/>
      <c r="F9" s="213"/>
      <c r="G9" s="213"/>
      <c r="H9" s="214">
        <f t="shared" si="2"/>
        <v>0</v>
      </c>
      <c r="I9" s="214">
        <f t="shared" si="2"/>
        <v>0</v>
      </c>
      <c r="J9" s="215">
        <f t="shared" si="3"/>
        <v>0</v>
      </c>
      <c r="K9" s="216"/>
      <c r="L9" s="212"/>
      <c r="M9" s="213"/>
      <c r="N9" s="215">
        <f t="shared" si="0"/>
        <v>0</v>
      </c>
    </row>
    <row r="10" spans="1:14">
      <c r="A10" s="209">
        <f t="shared" si="1"/>
        <v>5</v>
      </c>
      <c r="B10" s="210"/>
      <c r="C10" s="211"/>
      <c r="D10" s="212"/>
      <c r="E10" s="213"/>
      <c r="F10" s="213"/>
      <c r="G10" s="213"/>
      <c r="H10" s="214">
        <f t="shared" si="2"/>
        <v>0</v>
      </c>
      <c r="I10" s="214">
        <f t="shared" si="2"/>
        <v>0</v>
      </c>
      <c r="J10" s="215">
        <f t="shared" si="3"/>
        <v>0</v>
      </c>
      <c r="K10" s="216"/>
      <c r="L10" s="212"/>
      <c r="M10" s="213"/>
      <c r="N10" s="215">
        <f t="shared" si="0"/>
        <v>0</v>
      </c>
    </row>
    <row r="11" spans="1:14">
      <c r="A11" s="209">
        <f t="shared" si="1"/>
        <v>6</v>
      </c>
      <c r="B11" s="217"/>
      <c r="C11" s="218"/>
      <c r="D11" s="212"/>
      <c r="E11" s="213"/>
      <c r="F11" s="213"/>
      <c r="G11" s="213"/>
      <c r="H11" s="214">
        <f t="shared" si="2"/>
        <v>0</v>
      </c>
      <c r="I11" s="214">
        <f t="shared" si="2"/>
        <v>0</v>
      </c>
      <c r="J11" s="215">
        <f t="shared" si="3"/>
        <v>0</v>
      </c>
      <c r="K11" s="216"/>
      <c r="L11" s="212"/>
      <c r="M11" s="213"/>
      <c r="N11" s="215">
        <f t="shared" si="0"/>
        <v>0</v>
      </c>
    </row>
    <row r="12" spans="1:14">
      <c r="A12" s="209">
        <f t="shared" si="1"/>
        <v>7</v>
      </c>
      <c r="B12" s="217"/>
      <c r="C12" s="218"/>
      <c r="D12" s="212"/>
      <c r="E12" s="213"/>
      <c r="F12" s="213"/>
      <c r="G12" s="213"/>
      <c r="H12" s="214">
        <f t="shared" si="2"/>
        <v>0</v>
      </c>
      <c r="I12" s="214">
        <f t="shared" si="2"/>
        <v>0</v>
      </c>
      <c r="J12" s="215">
        <f t="shared" si="3"/>
        <v>0</v>
      </c>
      <c r="K12" s="216"/>
      <c r="L12" s="212"/>
      <c r="M12" s="213"/>
      <c r="N12" s="215">
        <f t="shared" si="0"/>
        <v>0</v>
      </c>
    </row>
    <row r="13" spans="1:14" ht="15.75" thickBot="1">
      <c r="A13" s="219">
        <f>+A12+1</f>
        <v>8</v>
      </c>
      <c r="B13" s="220"/>
      <c r="C13" s="221"/>
      <c r="D13" s="222"/>
      <c r="E13" s="223"/>
      <c r="F13" s="223"/>
      <c r="G13" s="223"/>
      <c r="H13" s="224">
        <f t="shared" si="2"/>
        <v>0</v>
      </c>
      <c r="I13" s="224">
        <f t="shared" si="2"/>
        <v>0</v>
      </c>
      <c r="J13" s="225">
        <f t="shared" si="3"/>
        <v>0</v>
      </c>
      <c r="K13" s="216"/>
      <c r="L13" s="226"/>
      <c r="M13" s="227"/>
      <c r="N13" s="225">
        <f t="shared" si="0"/>
        <v>0</v>
      </c>
    </row>
    <row r="14" spans="1:14" ht="16.5" thickBot="1">
      <c r="A14" s="228">
        <f>+A13+1</f>
        <v>9</v>
      </c>
      <c r="B14" s="229" t="s">
        <v>114</v>
      </c>
      <c r="C14" s="230"/>
      <c r="D14" s="231">
        <f>SUM(D6:D13)</f>
        <v>143</v>
      </c>
      <c r="E14" s="232">
        <f t="shared" ref="E14:J14" si="4">SUM(E6:E13)</f>
        <v>143</v>
      </c>
      <c r="F14" s="232">
        <f t="shared" si="4"/>
        <v>5641</v>
      </c>
      <c r="G14" s="232">
        <f t="shared" si="4"/>
        <v>5641</v>
      </c>
      <c r="H14" s="232">
        <f t="shared" si="4"/>
        <v>5784</v>
      </c>
      <c r="I14" s="232">
        <f t="shared" si="4"/>
        <v>5784</v>
      </c>
      <c r="J14" s="233">
        <f t="shared" si="4"/>
        <v>0</v>
      </c>
      <c r="K14" s="234"/>
      <c r="L14" s="231">
        <f>SUM(L6:L13)</f>
        <v>0</v>
      </c>
      <c r="M14" s="232">
        <f>SUM(M6:M13)</f>
        <v>0</v>
      </c>
      <c r="N14" s="233">
        <f>SUM(N6:N13)</f>
        <v>5784</v>
      </c>
    </row>
  </sheetData>
  <mergeCells count="10">
    <mergeCell ref="J3:J4"/>
    <mergeCell ref="L3:L4"/>
    <mergeCell ref="M3:M4"/>
    <mergeCell ref="N3:N4"/>
    <mergeCell ref="A3:A5"/>
    <mergeCell ref="B3:B5"/>
    <mergeCell ref="C3:C5"/>
    <mergeCell ref="D3:E3"/>
    <mergeCell ref="F3:G3"/>
    <mergeCell ref="H3:I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27</vt:i4>
      </vt:variant>
    </vt:vector>
  </HeadingPairs>
  <TitlesOfParts>
    <vt:vector size="27" baseType="lpstr">
      <vt:lpstr>Součet</vt:lpstr>
      <vt:lpstr>UK</vt:lpstr>
      <vt:lpstr>JU</vt:lpstr>
      <vt:lpstr>UJEP</vt:lpstr>
      <vt:lpstr>MU</vt:lpstr>
      <vt:lpstr>UPOL</vt:lpstr>
      <vt:lpstr>VFU</vt:lpstr>
      <vt:lpstr>OU</vt:lpstr>
      <vt:lpstr>UHK</vt:lpstr>
      <vt:lpstr>SU</vt:lpstr>
      <vt:lpstr>ČVUT</vt:lpstr>
      <vt:lpstr>VŠCHT</vt:lpstr>
      <vt:lpstr>ZČU</vt:lpstr>
      <vt:lpstr>TUL</vt:lpstr>
      <vt:lpstr>UPa</vt:lpstr>
      <vt:lpstr>VUT</vt:lpstr>
      <vt:lpstr>VŠB-TUO</vt:lpstr>
      <vt:lpstr>UTB</vt:lpstr>
      <vt:lpstr>VŠE</vt:lpstr>
      <vt:lpstr>ČZU</vt:lpstr>
      <vt:lpstr>MENDELU</vt:lpstr>
      <vt:lpstr>AMU</vt:lpstr>
      <vt:lpstr>AVU</vt:lpstr>
      <vt:lpstr>VŠUP</vt:lpstr>
      <vt:lpstr>JAMU</vt:lpstr>
      <vt:lpstr>VŠPJ</vt:lpstr>
      <vt:lpstr>VŠTE</vt:lpstr>
    </vt:vector>
  </TitlesOfParts>
  <Company>Ministerstvo školství, mládeže a tělovýchovy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machackova</dc:creator>
  <cp:lastModifiedBy>Valášek Petr</cp:lastModifiedBy>
  <cp:lastPrinted>2018-01-26T07:40:25Z</cp:lastPrinted>
  <dcterms:created xsi:type="dcterms:W3CDTF">2010-10-08T09:48:15Z</dcterms:created>
  <dcterms:modified xsi:type="dcterms:W3CDTF">2019-01-25T08:53:37Z</dcterms:modified>
</cp:coreProperties>
</file>