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III\32_odbor\Oddělení  320\Výroční zpráva o hospodaření\sumarizované tabulky\za 2017\Tabulky k postoupení VVŠ\"/>
    </mc:Choice>
  </mc:AlternateContent>
  <bookViews>
    <workbookView xWindow="0" yWindow="0" windowWidth="28800" windowHeight="12045" tabRatio="900"/>
  </bookViews>
  <sheets>
    <sheet name="Součet" sheetId="10" r:id="rId1"/>
    <sheet name="UK" sheetId="11" r:id="rId2"/>
    <sheet name="JU" sheetId="12" r:id="rId3"/>
    <sheet name="UJEP" sheetId="13" r:id="rId4"/>
    <sheet name="MU" sheetId="14" r:id="rId5"/>
    <sheet name="UPOL" sheetId="15" r:id="rId6"/>
    <sheet name="VFU" sheetId="16" r:id="rId7"/>
    <sheet name="OU" sheetId="17" r:id="rId8"/>
    <sheet name="UHK" sheetId="18" r:id="rId9"/>
    <sheet name="SU" sheetId="19" r:id="rId10"/>
    <sheet name="ČVUT" sheetId="20" r:id="rId11"/>
    <sheet name="VŠCHT" sheetId="21" r:id="rId12"/>
    <sheet name="ZČU" sheetId="22" r:id="rId13"/>
    <sheet name="TUL" sheetId="23" r:id="rId14"/>
    <sheet name="UPa" sheetId="24" r:id="rId15"/>
    <sheet name="VUT" sheetId="25" r:id="rId16"/>
    <sheet name="VŠB-TUO" sheetId="26" r:id="rId17"/>
    <sheet name="UTB" sheetId="27" r:id="rId18"/>
    <sheet name="VŠE" sheetId="28" r:id="rId19"/>
    <sheet name="ČZU" sheetId="29" r:id="rId20"/>
    <sheet name="MENDELU" sheetId="30" r:id="rId21"/>
    <sheet name="AMU" sheetId="31" r:id="rId22"/>
    <sheet name="AVU" sheetId="32" r:id="rId23"/>
    <sheet name="VŠUP" sheetId="33" r:id="rId24"/>
    <sheet name="JAMU" sheetId="34" r:id="rId25"/>
    <sheet name="VŠPJ" sheetId="35" r:id="rId26"/>
    <sheet name="VŠTE" sheetId="36" r:id="rId27"/>
  </sheets>
  <definedNames>
    <definedName name="_xlnm.Print_Area" localSheetId="0">Součet!$A$1:$F$30</definedName>
    <definedName name="Z_2AF6EA2A_E5C5_45EB_B6C4_875AD1E4E056_.wvu.PrintArea" localSheetId="0" hidden="1">Součet!$A$1:$F$30</definedName>
  </definedNames>
  <calcPr calcId="152511"/>
  <customWorkbookViews>
    <customWorkbookView name="Uldrichová Marie – osobní zobrazení" guid="{2AF6EA2A-E5C5-45EB-B6C4-875AD1E4E056}" mergeInterval="0" personalView="1" maximized="1" windowWidth="1676" windowHeight="755" tabRatio="823" activeSheetId="10"/>
  </customWorkbookViews>
</workbook>
</file>

<file path=xl/calcChain.xml><?xml version="1.0" encoding="utf-8"?>
<calcChain xmlns="http://schemas.openxmlformats.org/spreadsheetml/2006/main">
  <c r="E21" i="10" l="1"/>
  <c r="E20" i="10"/>
  <c r="E19" i="10"/>
  <c r="E18" i="10"/>
  <c r="E17" i="10"/>
  <c r="E15" i="10"/>
  <c r="E14" i="10"/>
  <c r="E13" i="10"/>
  <c r="E12" i="10"/>
  <c r="E9" i="10"/>
  <c r="E8" i="10"/>
  <c r="E6" i="10"/>
  <c r="D21" i="10"/>
  <c r="F21" i="10"/>
  <c r="D20" i="10"/>
  <c r="D19" i="10"/>
  <c r="D18" i="10"/>
  <c r="D17" i="10"/>
  <c r="D15" i="10"/>
  <c r="D14" i="10"/>
  <c r="D12" i="10"/>
  <c r="D9" i="10"/>
  <c r="D8" i="10"/>
  <c r="D7" i="10"/>
  <c r="D6" i="10"/>
  <c r="D11" i="16"/>
  <c r="F21" i="36"/>
  <c r="F20" i="36"/>
  <c r="F18" i="36"/>
  <c r="F17" i="36"/>
  <c r="E16" i="36"/>
  <c r="D16" i="36"/>
  <c r="F16" i="36"/>
  <c r="F14" i="36"/>
  <c r="F13" i="36"/>
  <c r="F12" i="36"/>
  <c r="E11" i="36"/>
  <c r="D11" i="36"/>
  <c r="F11" i="36"/>
  <c r="F10" i="36"/>
  <c r="F9" i="36"/>
  <c r="F8" i="36"/>
  <c r="F7" i="36"/>
  <c r="F6" i="36"/>
  <c r="E5" i="36"/>
  <c r="D5" i="36"/>
  <c r="F5" i="36"/>
  <c r="F20" i="35"/>
  <c r="E16" i="35"/>
  <c r="D16" i="35"/>
  <c r="F16" i="35"/>
  <c r="F12" i="35"/>
  <c r="E11" i="35"/>
  <c r="D11" i="35"/>
  <c r="F11" i="35"/>
  <c r="F10" i="35"/>
  <c r="F7" i="35"/>
  <c r="E5" i="35"/>
  <c r="F5" i="35"/>
  <c r="D5" i="35"/>
  <c r="F21" i="34"/>
  <c r="F20" i="34"/>
  <c r="F19" i="34"/>
  <c r="F18" i="34"/>
  <c r="F17" i="34"/>
  <c r="E16" i="34"/>
  <c r="D16" i="34"/>
  <c r="F16" i="34"/>
  <c r="F15" i="34"/>
  <c r="F14" i="34"/>
  <c r="F13" i="34"/>
  <c r="F12" i="34"/>
  <c r="E11" i="34"/>
  <c r="D11" i="34"/>
  <c r="F11" i="34"/>
  <c r="F10" i="34"/>
  <c r="F9" i="34"/>
  <c r="F8" i="34"/>
  <c r="F7" i="34"/>
  <c r="F6" i="34"/>
  <c r="E5" i="34"/>
  <c r="D5" i="34"/>
  <c r="F5" i="34"/>
  <c r="F21" i="33"/>
  <c r="F20" i="33"/>
  <c r="F18" i="33"/>
  <c r="F17" i="33"/>
  <c r="E16" i="33"/>
  <c r="D16" i="33"/>
  <c r="F16" i="33"/>
  <c r="F14" i="33"/>
  <c r="F13" i="33"/>
  <c r="F12" i="33"/>
  <c r="E11" i="33"/>
  <c r="F11" i="33"/>
  <c r="D11" i="33"/>
  <c r="F10" i="33"/>
  <c r="F9" i="33"/>
  <c r="F8" i="33"/>
  <c r="F7" i="33"/>
  <c r="F6" i="33"/>
  <c r="E5" i="33"/>
  <c r="F5" i="33"/>
  <c r="D5" i="33"/>
  <c r="F21" i="32"/>
  <c r="F20" i="32"/>
  <c r="F18" i="32"/>
  <c r="F17" i="32"/>
  <c r="E16" i="32"/>
  <c r="F16" i="32"/>
  <c r="F14" i="32"/>
  <c r="F13" i="32"/>
  <c r="F12" i="32"/>
  <c r="E11" i="32"/>
  <c r="D11" i="32"/>
  <c r="F11" i="32"/>
  <c r="F10" i="32"/>
  <c r="F9" i="32"/>
  <c r="F8" i="32"/>
  <c r="F7" i="32"/>
  <c r="F6" i="32"/>
  <c r="E5" i="32"/>
  <c r="D5" i="32"/>
  <c r="F5" i="32"/>
  <c r="E16" i="31"/>
  <c r="D16" i="31"/>
  <c r="E11" i="31"/>
  <c r="D11" i="31"/>
  <c r="E10" i="31"/>
  <c r="D10" i="31"/>
  <c r="E5" i="31"/>
  <c r="D5" i="31"/>
  <c r="F21" i="30"/>
  <c r="F20" i="30"/>
  <c r="F19" i="30"/>
  <c r="F18" i="30"/>
  <c r="F17" i="30"/>
  <c r="E16" i="30"/>
  <c r="D16" i="30"/>
  <c r="F16" i="30"/>
  <c r="F15" i="30"/>
  <c r="F14" i="30"/>
  <c r="F13" i="30"/>
  <c r="F12" i="30"/>
  <c r="E11" i="30"/>
  <c r="D11" i="30"/>
  <c r="F11" i="30"/>
  <c r="F10" i="30"/>
  <c r="F9" i="30"/>
  <c r="F8" i="30"/>
  <c r="F7" i="30"/>
  <c r="F6" i="30"/>
  <c r="E5" i="30"/>
  <c r="D5" i="30"/>
  <c r="F5" i="30"/>
  <c r="F21" i="29"/>
  <c r="F20" i="29"/>
  <c r="F19" i="29"/>
  <c r="F18" i="29"/>
  <c r="F17" i="29"/>
  <c r="E16" i="29"/>
  <c r="D16" i="29"/>
  <c r="F16" i="29"/>
  <c r="F15" i="29"/>
  <c r="F14" i="29"/>
  <c r="F13" i="29"/>
  <c r="F12" i="29"/>
  <c r="E11" i="29"/>
  <c r="D11" i="29"/>
  <c r="F11" i="29"/>
  <c r="F10" i="29"/>
  <c r="F9" i="29"/>
  <c r="F8" i="29"/>
  <c r="F7" i="29"/>
  <c r="F6" i="29"/>
  <c r="E5" i="29"/>
  <c r="D5" i="29"/>
  <c r="F5" i="29"/>
  <c r="F21" i="28"/>
  <c r="F20" i="28"/>
  <c r="F19" i="28"/>
  <c r="F18" i="28"/>
  <c r="F17" i="28"/>
  <c r="E16" i="28"/>
  <c r="D16" i="28"/>
  <c r="F16" i="28"/>
  <c r="F15" i="28"/>
  <c r="F14" i="28"/>
  <c r="F13" i="28"/>
  <c r="F12" i="28"/>
  <c r="E11" i="28"/>
  <c r="F11" i="28"/>
  <c r="D11" i="28"/>
  <c r="F10" i="28"/>
  <c r="F9" i="28"/>
  <c r="F8" i="28"/>
  <c r="F7" i="28"/>
  <c r="F6" i="28"/>
  <c r="E5" i="28"/>
  <c r="F5" i="28"/>
  <c r="D5" i="28"/>
  <c r="F21" i="27"/>
  <c r="F20" i="27"/>
  <c r="F19" i="27"/>
  <c r="F18" i="27"/>
  <c r="F17" i="27"/>
  <c r="E16" i="27"/>
  <c r="D16" i="27"/>
  <c r="F16" i="27"/>
  <c r="F15" i="27"/>
  <c r="F14" i="27"/>
  <c r="F13" i="27"/>
  <c r="F12" i="27"/>
  <c r="E11" i="27"/>
  <c r="D11" i="27"/>
  <c r="F11" i="27"/>
  <c r="F10" i="27"/>
  <c r="F9" i="27"/>
  <c r="F8" i="27"/>
  <c r="F7" i="27"/>
  <c r="F6" i="27"/>
  <c r="E5" i="27"/>
  <c r="D5" i="27"/>
  <c r="F5" i="27"/>
  <c r="F35" i="26"/>
  <c r="F34" i="26"/>
  <c r="F33" i="26"/>
  <c r="F32" i="26"/>
  <c r="F31" i="26"/>
  <c r="F30" i="26"/>
  <c r="F29" i="26"/>
  <c r="F28" i="26"/>
  <c r="F27" i="26"/>
  <c r="F25" i="26"/>
  <c r="F26" i="26"/>
  <c r="E25" i="26"/>
  <c r="D25" i="26"/>
  <c r="F24" i="26"/>
  <c r="F23" i="26"/>
  <c r="F22" i="26"/>
  <c r="F21" i="26"/>
  <c r="F19" i="26"/>
  <c r="F18" i="26"/>
  <c r="F17" i="26"/>
  <c r="E16" i="26"/>
  <c r="F16" i="26"/>
  <c r="D16" i="26"/>
  <c r="F15" i="26"/>
  <c r="F14" i="26"/>
  <c r="F13" i="26"/>
  <c r="F12" i="26"/>
  <c r="E11" i="26"/>
  <c r="D11" i="26"/>
  <c r="F11" i="26"/>
  <c r="F9" i="26"/>
  <c r="F8" i="26"/>
  <c r="F7" i="26"/>
  <c r="F6" i="26"/>
  <c r="E5" i="26"/>
  <c r="D5" i="26"/>
  <c r="F5" i="26"/>
  <c r="F21" i="25"/>
  <c r="F20" i="25"/>
  <c r="F19" i="25"/>
  <c r="F18" i="25"/>
  <c r="F17" i="25"/>
  <c r="E16" i="25"/>
  <c r="D16" i="25"/>
  <c r="F16" i="25"/>
  <c r="F11" i="25"/>
  <c r="E11" i="25"/>
  <c r="D11" i="25"/>
  <c r="D10" i="25"/>
  <c r="F10" i="25"/>
  <c r="E10" i="25"/>
  <c r="F9" i="25"/>
  <c r="F8" i="25"/>
  <c r="F7" i="25"/>
  <c r="F6" i="25"/>
  <c r="E5" i="25"/>
  <c r="D5" i="25"/>
  <c r="F5" i="25"/>
  <c r="F21" i="24"/>
  <c r="F20" i="24"/>
  <c r="F19" i="24"/>
  <c r="F18" i="24"/>
  <c r="F17" i="24"/>
  <c r="E16" i="24"/>
  <c r="F16" i="24"/>
  <c r="D16" i="24"/>
  <c r="F15" i="24"/>
  <c r="F14" i="24"/>
  <c r="F13" i="24"/>
  <c r="F12" i="24"/>
  <c r="E11" i="24"/>
  <c r="D11" i="24"/>
  <c r="F11" i="24"/>
  <c r="F10" i="24"/>
  <c r="F9" i="24"/>
  <c r="F8" i="24"/>
  <c r="F7" i="24"/>
  <c r="F6" i="24"/>
  <c r="E5" i="24"/>
  <c r="D5" i="24"/>
  <c r="F5" i="24"/>
  <c r="F21" i="23"/>
  <c r="F20" i="23"/>
  <c r="F19" i="23"/>
  <c r="F18" i="23"/>
  <c r="F17" i="23"/>
  <c r="E16" i="23"/>
  <c r="F16" i="23"/>
  <c r="D16" i="23"/>
  <c r="F15" i="23"/>
  <c r="F14" i="23"/>
  <c r="F13" i="23"/>
  <c r="F12" i="23"/>
  <c r="E11" i="23"/>
  <c r="F11" i="23"/>
  <c r="D11" i="23"/>
  <c r="F10" i="23"/>
  <c r="F9" i="23"/>
  <c r="F8" i="23"/>
  <c r="F7" i="23"/>
  <c r="F6" i="23"/>
  <c r="E5" i="23"/>
  <c r="F5" i="23"/>
  <c r="D5" i="23"/>
  <c r="F21" i="22"/>
  <c r="F20" i="22"/>
  <c r="F19" i="22"/>
  <c r="F18" i="22"/>
  <c r="F17" i="22"/>
  <c r="E16" i="22"/>
  <c r="D16" i="22"/>
  <c r="F16" i="22"/>
  <c r="F15" i="22"/>
  <c r="F14" i="22"/>
  <c r="F13" i="22"/>
  <c r="F12" i="22"/>
  <c r="E11" i="22"/>
  <c r="D11" i="22"/>
  <c r="F11" i="22"/>
  <c r="F10" i="22"/>
  <c r="F9" i="22"/>
  <c r="F8" i="22"/>
  <c r="F7" i="22"/>
  <c r="F6" i="22"/>
  <c r="E5" i="22"/>
  <c r="D5" i="22"/>
  <c r="F21" i="21"/>
  <c r="F20" i="21"/>
  <c r="F19" i="21"/>
  <c r="F18" i="21"/>
  <c r="F17" i="21"/>
  <c r="D16" i="21"/>
  <c r="F16" i="21"/>
  <c r="F15" i="21"/>
  <c r="F14" i="21"/>
  <c r="F13" i="21"/>
  <c r="F12" i="21"/>
  <c r="E11" i="21"/>
  <c r="D11" i="21"/>
  <c r="F11" i="21"/>
  <c r="F10" i="21"/>
  <c r="F9" i="21"/>
  <c r="F8" i="21"/>
  <c r="F7" i="21"/>
  <c r="F6" i="21"/>
  <c r="F5" i="21"/>
  <c r="F5" i="22"/>
  <c r="F20" i="20"/>
  <c r="F16" i="20"/>
  <c r="E16" i="20"/>
  <c r="D16" i="20"/>
  <c r="E11" i="20"/>
  <c r="D11" i="20"/>
  <c r="F11" i="20"/>
  <c r="F9" i="20"/>
  <c r="F8" i="20"/>
  <c r="F7" i="20"/>
  <c r="F6" i="20"/>
  <c r="F5" i="20"/>
  <c r="E5" i="20"/>
  <c r="D5" i="20"/>
  <c r="F21" i="19"/>
  <c r="F20" i="19"/>
  <c r="F19" i="19"/>
  <c r="F18" i="19"/>
  <c r="F17" i="19"/>
  <c r="E16" i="19"/>
  <c r="D16" i="19"/>
  <c r="F16" i="19"/>
  <c r="F15" i="19"/>
  <c r="E14" i="19"/>
  <c r="F14" i="19"/>
  <c r="F13" i="19"/>
  <c r="F12" i="19"/>
  <c r="D11" i="19"/>
  <c r="F10" i="19"/>
  <c r="F9" i="19"/>
  <c r="F8" i="19"/>
  <c r="F7" i="19"/>
  <c r="F6" i="19"/>
  <c r="E5" i="19"/>
  <c r="D5" i="19"/>
  <c r="F5" i="19"/>
  <c r="F21" i="18"/>
  <c r="F20" i="18"/>
  <c r="F19" i="18"/>
  <c r="F18" i="18"/>
  <c r="F17" i="18"/>
  <c r="E16" i="18"/>
  <c r="D16" i="18"/>
  <c r="F16" i="18"/>
  <c r="F15" i="18"/>
  <c r="F14" i="18"/>
  <c r="F13" i="18"/>
  <c r="F12" i="18"/>
  <c r="E11" i="18"/>
  <c r="D11" i="18"/>
  <c r="F11" i="18"/>
  <c r="F10" i="18"/>
  <c r="F9" i="18"/>
  <c r="F8" i="18"/>
  <c r="F7" i="18"/>
  <c r="F6" i="18"/>
  <c r="E5" i="18"/>
  <c r="D5" i="18"/>
  <c r="F5" i="18"/>
  <c r="F21" i="17"/>
  <c r="F20" i="17"/>
  <c r="F19" i="17"/>
  <c r="F18" i="17"/>
  <c r="F17" i="17"/>
  <c r="E16" i="17"/>
  <c r="D16" i="17"/>
  <c r="F16" i="17"/>
  <c r="F15" i="17"/>
  <c r="D14" i="17"/>
  <c r="D11" i="17"/>
  <c r="F11" i="17"/>
  <c r="F13" i="17"/>
  <c r="D13" i="17"/>
  <c r="D13" i="10"/>
  <c r="F12" i="17"/>
  <c r="E11" i="17"/>
  <c r="E10" i="17"/>
  <c r="F9" i="17"/>
  <c r="F8" i="17"/>
  <c r="F7" i="17"/>
  <c r="F6" i="17"/>
  <c r="E5" i="17"/>
  <c r="D5" i="17"/>
  <c r="F5" i="17"/>
  <c r="E11" i="19"/>
  <c r="F11" i="19"/>
  <c r="D10" i="17"/>
  <c r="F10" i="17"/>
  <c r="F14" i="17"/>
  <c r="F21" i="16"/>
  <c r="F20" i="16"/>
  <c r="F19" i="16"/>
  <c r="F18" i="16"/>
  <c r="F17" i="16"/>
  <c r="E16" i="16"/>
  <c r="D16" i="16"/>
  <c r="F16" i="16"/>
  <c r="F15" i="16"/>
  <c r="F14" i="16"/>
  <c r="F13" i="16"/>
  <c r="F12" i="16"/>
  <c r="E11" i="16"/>
  <c r="F10" i="16"/>
  <c r="F9" i="16"/>
  <c r="F8" i="16"/>
  <c r="F7" i="16"/>
  <c r="F6" i="16"/>
  <c r="E5" i="16"/>
  <c r="D5" i="16"/>
  <c r="F5" i="16"/>
  <c r="F21" i="15"/>
  <c r="F20" i="15"/>
  <c r="F19" i="15"/>
  <c r="F18" i="15"/>
  <c r="F17" i="15"/>
  <c r="E16" i="15"/>
  <c r="F16" i="15"/>
  <c r="D16" i="15"/>
  <c r="F15" i="15"/>
  <c r="F14" i="15"/>
  <c r="F13" i="15"/>
  <c r="F12" i="15"/>
  <c r="E11" i="15"/>
  <c r="F11" i="15"/>
  <c r="D11" i="15"/>
  <c r="F10" i="15"/>
  <c r="F9" i="15"/>
  <c r="F8" i="15"/>
  <c r="F7" i="15"/>
  <c r="F6" i="15"/>
  <c r="E5" i="15"/>
  <c r="F5" i="15"/>
  <c r="D5" i="15"/>
  <c r="F21" i="14"/>
  <c r="F20" i="14"/>
  <c r="F19" i="14"/>
  <c r="F18" i="14"/>
  <c r="F17" i="14"/>
  <c r="E16" i="14"/>
  <c r="D16" i="14"/>
  <c r="F16" i="14"/>
  <c r="F15" i="14"/>
  <c r="F14" i="14"/>
  <c r="F13" i="14"/>
  <c r="F12" i="14"/>
  <c r="F11" i="14"/>
  <c r="E11" i="14"/>
  <c r="D11" i="14"/>
  <c r="D10" i="14"/>
  <c r="E10" i="14"/>
  <c r="F9" i="14"/>
  <c r="F8" i="14"/>
  <c r="F7" i="14"/>
  <c r="E7" i="14"/>
  <c r="E7" i="10"/>
  <c r="F6" i="14"/>
  <c r="E5" i="14"/>
  <c r="F5" i="14"/>
  <c r="D5" i="14"/>
  <c r="F21" i="13"/>
  <c r="F20" i="13"/>
  <c r="F19" i="13"/>
  <c r="F18" i="13"/>
  <c r="F17" i="13"/>
  <c r="E16" i="13"/>
  <c r="D16" i="13"/>
  <c r="F16" i="13"/>
  <c r="F14" i="13"/>
  <c r="F13" i="13"/>
  <c r="F12" i="13"/>
  <c r="E11" i="13"/>
  <c r="D11" i="13"/>
  <c r="F11" i="13"/>
  <c r="F10" i="13"/>
  <c r="F9" i="13"/>
  <c r="F8" i="13"/>
  <c r="F7" i="13"/>
  <c r="F6" i="13"/>
  <c r="E5" i="13"/>
  <c r="D5" i="13"/>
  <c r="F5" i="13"/>
  <c r="F21" i="12"/>
  <c r="F20" i="12"/>
  <c r="F19" i="12"/>
  <c r="F18" i="12"/>
  <c r="F17" i="12"/>
  <c r="E16" i="12"/>
  <c r="D16" i="12"/>
  <c r="F16" i="12"/>
  <c r="F15" i="12"/>
  <c r="F14" i="12"/>
  <c r="F13" i="12"/>
  <c r="F12" i="12"/>
  <c r="E11" i="12"/>
  <c r="D11" i="12"/>
  <c r="F11" i="12"/>
  <c r="F10" i="12"/>
  <c r="F9" i="12"/>
  <c r="F8" i="12"/>
  <c r="F7" i="12"/>
  <c r="F6" i="12"/>
  <c r="E5" i="12"/>
  <c r="D5" i="12"/>
  <c r="F5" i="12"/>
  <c r="F11" i="16"/>
  <c r="E10" i="10"/>
  <c r="F12" i="10"/>
  <c r="F15" i="10"/>
  <c r="F13" i="10"/>
  <c r="D10" i="10"/>
  <c r="F10" i="14"/>
  <c r="F6" i="10"/>
  <c r="F20" i="10"/>
  <c r="F7" i="10"/>
  <c r="F9" i="10"/>
  <c r="F14" i="10"/>
  <c r="F19" i="10"/>
  <c r="E11" i="10"/>
  <c r="E16" i="10"/>
  <c r="D11" i="10"/>
  <c r="F17" i="10"/>
  <c r="D5" i="10"/>
  <c r="D16" i="10"/>
  <c r="F8" i="10"/>
  <c r="E5" i="10"/>
  <c r="F18" i="10"/>
  <c r="F10" i="10"/>
  <c r="F16" i="10"/>
  <c r="F5" i="10"/>
  <c r="F11" i="10"/>
</calcChain>
</file>

<file path=xl/sharedStrings.xml><?xml version="1.0" encoding="utf-8"?>
<sst xmlns="http://schemas.openxmlformats.org/spreadsheetml/2006/main" count="1251" uniqueCount="148">
  <si>
    <t>č.ř.</t>
  </si>
  <si>
    <t>ostatní</t>
  </si>
  <si>
    <t>Celkem</t>
  </si>
  <si>
    <t>(v tis. Kč)</t>
  </si>
  <si>
    <t>Doplňková činnost</t>
  </si>
  <si>
    <t>pozemky</t>
  </si>
  <si>
    <t>budovy, stavby, haly</t>
  </si>
  <si>
    <t>Hlavní   činnost</t>
  </si>
  <si>
    <t>Poznámky</t>
  </si>
  <si>
    <t>v tom</t>
  </si>
  <si>
    <t>Pronájem</t>
  </si>
  <si>
    <t>Tržby z prodeje majetku</t>
  </si>
  <si>
    <t>Dary</t>
  </si>
  <si>
    <t>Dědictví</t>
  </si>
  <si>
    <t>Vybrané činnosti</t>
  </si>
  <si>
    <t>C</t>
  </si>
  <si>
    <t>D</t>
  </si>
  <si>
    <t>F</t>
  </si>
  <si>
    <r>
      <t xml:space="preserve">Transfer znalostí </t>
    </r>
    <r>
      <rPr>
        <sz val="8"/>
        <rFont val="Calibri"/>
        <family val="2"/>
        <charset val="238"/>
      </rPr>
      <t>(1)</t>
    </r>
  </si>
  <si>
    <r>
      <t xml:space="preserve">Příjmy z licenčních smluv </t>
    </r>
    <r>
      <rPr>
        <sz val="8"/>
        <rFont val="Calibri"/>
        <family val="2"/>
        <charset val="238"/>
      </rPr>
      <t>(2)</t>
    </r>
  </si>
  <si>
    <r>
      <t xml:space="preserve">Příjmy ze smluvního výzkumu </t>
    </r>
    <r>
      <rPr>
        <sz val="8"/>
        <rFont val="Calibri"/>
        <family val="2"/>
        <charset val="238"/>
      </rPr>
      <t>(3)</t>
    </r>
  </si>
  <si>
    <r>
      <t xml:space="preserve">Placené vzdělávací kurzy pro zaměstnance subjektů aplikační sféry </t>
    </r>
    <r>
      <rPr>
        <sz val="8"/>
        <rFont val="Calibri"/>
        <family val="2"/>
        <charset val="238"/>
      </rPr>
      <t>(4)</t>
    </r>
  </si>
  <si>
    <r>
      <t xml:space="preserve">Konzultace a poradenství </t>
    </r>
    <r>
      <rPr>
        <sz val="8"/>
        <rFont val="Calibri"/>
        <family val="2"/>
        <charset val="238"/>
      </rPr>
      <t>(5)</t>
    </r>
  </si>
  <si>
    <r>
      <rPr>
        <sz val="8"/>
        <color indexed="8"/>
        <rFont val="Calibri"/>
        <family val="2"/>
        <charset val="238"/>
      </rPr>
      <t>(2)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Licenční smlouva</t>
    </r>
    <r>
      <rPr>
        <sz val="10"/>
        <color indexed="8"/>
        <rFont val="Calibri"/>
        <family val="2"/>
        <charset val="238"/>
      </rPr>
      <t xml:space="preserve"> je</t>
    </r>
    <r>
      <rPr>
        <sz val="10"/>
        <color indexed="8"/>
        <rFont val="Calibri"/>
        <family val="2"/>
        <charset val="238"/>
      </rPr>
      <t xml:space="preserve"> definována jako poskytnutí práva ve sjednaném rozsahu a na sjednaném území na nabytí či poskytnutí licence na některou z ochran duševního a průmyslového vlastnictví. Licenční smlouvy se uzavírají k patentovaným vynálezům, resp. zapsaným užitným vzorům, průmyslovým vzorům, topografii polovodičových výrobků, novým odrůdám rostlin a plemenům zvířat či k ochranným známkám písemnou smlouvou. Poskytovatel opravňuje nabyvatele ve sjednaném rozsahu a na sjednaném území k výkonu práv z duševního a průmyslového vlastnictví a nabyvatel se zavazuje k poskytování určité úplaty (licenční poplatky) nebo jiné majetkové hodnoty. Nabyvateli přitom nehrozí obvinění z narušení duševního vlastnictví či autorského práva ze strany poskytovatele.</t>
    </r>
  </si>
  <si>
    <r>
      <rPr>
        <sz val="8"/>
        <color indexed="8"/>
        <rFont val="Calibri"/>
        <family val="2"/>
        <charset val="238"/>
      </rPr>
      <t>(5)</t>
    </r>
    <r>
      <rPr>
        <b/>
        <sz val="10"/>
        <color indexed="8"/>
        <rFont val="Calibri"/>
        <family val="2"/>
        <charset val="238"/>
      </rPr>
      <t xml:space="preserve"> Konzultace a poradenství </t>
    </r>
    <r>
      <rPr>
        <sz val="10"/>
        <color indexed="8"/>
        <rFont val="Calibri"/>
        <family val="2"/>
        <charset val="238"/>
      </rPr>
      <t>je založeno na poskytnutí expertní rady, názoru či činnosti, jenž závisí na vysoké míře intelektuálních vstupních zdrojů od vysokoškolské instituce ke klientovi. Vysoká škola za úplatu a v souladu s tržními podmínkami poskytuje konzultační a poradenské služby subjektům aplikační sféry. Hlavním požadovaným výstupem konzultace není vytvoření nové znalosti (vědomosti), ale porozumění nebo pochopení určitého stavu.</t>
    </r>
  </si>
  <si>
    <r>
      <t xml:space="preserve">prostory </t>
    </r>
    <r>
      <rPr>
        <sz val="8"/>
        <rFont val="Calibri"/>
        <family val="2"/>
        <charset val="238"/>
      </rPr>
      <t>(7)</t>
    </r>
  </si>
  <si>
    <r>
      <rPr>
        <sz val="8"/>
        <color indexed="8"/>
        <rFont val="Calibri"/>
        <family val="2"/>
        <charset val="238"/>
      </rPr>
      <t>(7)</t>
    </r>
    <r>
      <rPr>
        <sz val="10"/>
        <color indexed="8"/>
        <rFont val="Calibri"/>
        <family val="2"/>
        <charset val="238"/>
      </rPr>
      <t xml:space="preserve"> Do řádku</t>
    </r>
    <r>
      <rPr>
        <b/>
        <sz val="10"/>
        <color indexed="8"/>
        <rFont val="Calibri"/>
        <family val="2"/>
        <charset val="238"/>
      </rPr>
      <t xml:space="preserve"> "Prostory" </t>
    </r>
    <r>
      <rPr>
        <sz val="10"/>
        <color indexed="8"/>
        <rFont val="Calibri"/>
        <family val="2"/>
        <charset val="238"/>
      </rPr>
      <t>se doplní výnosy z nájmů, pokud se nejedná o celé budovy, stavby nebo haly.</t>
    </r>
  </si>
  <si>
    <t>A</t>
  </si>
  <si>
    <t>A.1</t>
  </si>
  <si>
    <t>A.2</t>
  </si>
  <si>
    <t>A.3</t>
  </si>
  <si>
    <t>A.4</t>
  </si>
  <si>
    <t>B</t>
  </si>
  <si>
    <t>C.1</t>
  </si>
  <si>
    <t>C.2</t>
  </si>
  <si>
    <t>C.3</t>
  </si>
  <si>
    <t>C.4</t>
  </si>
  <si>
    <t>D.3</t>
  </si>
  <si>
    <t>D.1</t>
  </si>
  <si>
    <t>D.2</t>
  </si>
  <si>
    <t>E</t>
  </si>
  <si>
    <r>
      <t xml:space="preserve">Tržby  za vlastní služby </t>
    </r>
    <r>
      <rPr>
        <sz val="8"/>
        <rFont val="Calibri"/>
        <family val="2"/>
        <charset val="238"/>
      </rPr>
      <t>(6)</t>
    </r>
  </si>
  <si>
    <r>
      <rPr>
        <sz val="8"/>
        <color indexed="8"/>
        <rFont val="Calibri"/>
        <family val="2"/>
        <charset val="238"/>
      </rPr>
      <t>(6)</t>
    </r>
    <r>
      <rPr>
        <sz val="10"/>
        <color indexed="8"/>
        <rFont val="Calibri"/>
        <family val="2"/>
        <charset val="238"/>
      </rPr>
      <t xml:space="preserve"> Do řádku "</t>
    </r>
    <r>
      <rPr>
        <b/>
        <sz val="10"/>
        <color indexed="8"/>
        <rFont val="Calibri"/>
        <family val="2"/>
        <charset val="238"/>
      </rPr>
      <t>Tržby za vlastní služby</t>
    </r>
    <r>
      <rPr>
        <sz val="10"/>
        <color indexed="8"/>
        <rFont val="Calibri"/>
        <family val="2"/>
        <charset val="238"/>
      </rPr>
      <t>" se doplní výnosy z hlavní a doplňkové činnosti uvedené ve výkazu zisku a ztráty na syntetickém účtu 602 "Tržby z prodeje služeb" bez zahrnutí výnosů z pronájmu. Současně v případě, že vysoká škola účtuje výnosy z pronájmu i na jiných syntetických účtech než na účtu 602 Tržby z prodeje služeb uvede tuto informaci do komentáře v textu výroční zprávy VŠ k tabulce č. 6.</t>
    </r>
  </si>
  <si>
    <t xml:space="preserve">Tabulka 6  Přehled vybraných výnosů </t>
  </si>
  <si>
    <r>
      <t xml:space="preserve">Výnosy za rok </t>
    </r>
    <r>
      <rPr>
        <sz val="8"/>
        <rFont val="Calibri"/>
        <family val="2"/>
        <charset val="238"/>
      </rPr>
      <t xml:space="preserve"> (1)</t>
    </r>
  </si>
  <si>
    <r>
      <rPr>
        <sz val="8"/>
        <rFont val="Calibri"/>
        <family val="2"/>
        <charset val="238"/>
      </rPr>
      <t>(1)</t>
    </r>
    <r>
      <rPr>
        <sz val="10"/>
        <rFont val="Calibri"/>
        <family val="2"/>
        <charset val="238"/>
      </rPr>
      <t xml:space="preserve"> Údaje budou vyplněny v souladu s účetní evidencí vysoké školy.</t>
    </r>
  </si>
  <si>
    <r>
      <rPr>
        <sz val="8"/>
        <color indexed="8"/>
        <rFont val="Calibri"/>
        <family val="2"/>
        <charset val="238"/>
      </rPr>
      <t>(4)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Placené vzdělávací kurzy</t>
    </r>
    <r>
      <rPr>
        <sz val="10"/>
        <color indexed="8"/>
        <rFont val="Calibri"/>
        <family val="2"/>
        <charset val="238"/>
      </rPr>
      <t xml:space="preserve"> prohlubující kvalifikaci zaměstnanců subjektů aplikační sféry (např. podnikové vzdělávací kurzy). Subjektem aplikační sféry se zde rozumí právnická osoba, jejíž hlavní činností není výzkum a vývoj. Může se jednat o podnikatelský subjekt, orgán veřejné správy, neziskovou organizaci, apod. - vždy s podmínkou, že hlavní činnost není výzkumná. Výnosy budou zahrnuty z těch vzdělávacích kurzů, které jsou "na zakázku", tzn. po dohodě s danou organizací pro její zaměstnance. Nejedná se zde o vyčíslení nákladů účastníků vzdělávacích kurzů, kteří jsou zaměstnaní ve společnosti, která splňuje výše uvedenou definici. Naopak, jedná se o kurzy, jež vznikly po dohodě s vybranou společností, neboť tato chtěla školit své zaměstnance.</t>
    </r>
  </si>
  <si>
    <r>
      <rPr>
        <sz val="8"/>
        <color indexed="8"/>
        <rFont val="Calibri"/>
        <family val="2"/>
        <charset val="238"/>
      </rPr>
      <t>(3)</t>
    </r>
    <r>
      <rPr>
        <sz val="10"/>
        <color indexed="8"/>
        <rFont val="Calibri"/>
        <family val="2"/>
        <charset val="238"/>
      </rPr>
      <t xml:space="preserve"> </t>
    </r>
    <r>
      <rPr>
        <b/>
        <sz val="10"/>
        <color indexed="8"/>
        <rFont val="Calibri"/>
        <family val="2"/>
        <charset val="238"/>
      </rPr>
      <t>Smluvní výzkum</t>
    </r>
    <r>
      <rPr>
        <sz val="10"/>
        <color indexed="8"/>
        <rFont val="Calibri"/>
        <family val="2"/>
        <charset val="238"/>
      </rPr>
      <t xml:space="preserve"> je výzkum na zakázku, který vychází ze spolupráce (interakce) specificky plnící především výzkumné potřeby subjektů aplikační sféry a vysokoškolská instituce je pro subjekt aplikační sféry realizuje dle jeho požadavků a potřeb. Za tento výzkum jsou jí tímto subjektem poskytovány finanční prostředky. Typicky zahrnuje rozsáhlejší projekty, originální výzkum a psaný report. Obvykle bývá výzkum na zakázku zadán jednou konkrétní externí organizací (pro její potřebu). Není rozhodující, zda finanční prostředky, které subjekt aplikační sféry na takový smluvní výzkum vynaložil, pochází z veřejných či soukromých zdrojů. Za smluvní výzkum nelze považovat případ, kdy je vysoká škola příjemcem účelové podpory na aplikovaný výzkum.</t>
    </r>
  </si>
  <si>
    <t>Tabulka 6  Přehled vybraných výnosů</t>
  </si>
  <si>
    <t>tis. Kč</t>
  </si>
  <si>
    <t>Výnosy za rok (1)</t>
  </si>
  <si>
    <r>
      <t xml:space="preserve">Tržby  za vlastní služby </t>
    </r>
    <r>
      <rPr>
        <sz val="8"/>
        <rFont val="Calibri"/>
        <family val="2"/>
        <charset val="238"/>
      </rPr>
      <t>(6)</t>
    </r>
  </si>
  <si>
    <t>Tabulka 6  Přehled vybraných výnosů za rok 2017</t>
  </si>
  <si>
    <r>
      <t xml:space="preserve">Výnosy za rok </t>
    </r>
    <r>
      <rPr>
        <sz val="8"/>
        <rFont val="Calibri"/>
        <family val="2"/>
        <charset val="238"/>
      </rPr>
      <t xml:space="preserve"> (1)</t>
    </r>
  </si>
  <si>
    <t>TABULKA 6  PŘEHLED VYBRANÝCH VÝNOSŮ</t>
  </si>
  <si>
    <t xml:space="preserve"> tis. Kč</t>
  </si>
  <si>
    <t>Řádek</t>
  </si>
  <si>
    <t>Výnosy za rok  (1)</t>
  </si>
  <si>
    <t>Hlavní činnost</t>
  </si>
  <si>
    <t>Transfer znalostí (1)</t>
  </si>
  <si>
    <t>příjmy z licenčních smluv (2)</t>
  </si>
  <si>
    <t>příjmy ze smluvního výzkumu (3)</t>
  </si>
  <si>
    <t>placené vzdělávací kurzy pro zaměstnance subjektů aplikační sféry (4)</t>
  </si>
  <si>
    <t>konzultace a poradenství (5)</t>
  </si>
  <si>
    <t>Tržby za vlastní služby (6)</t>
  </si>
  <si>
    <t>prostory (7)</t>
  </si>
  <si>
    <t>Tabulka 6  Přehled vybraných výnosů za rok 2017 (v tis. Kč)</t>
  </si>
  <si>
    <t>č. ř.</t>
  </si>
  <si>
    <t>Výnosy za rok</t>
  </si>
  <si>
    <t>Transfer znalostí</t>
  </si>
  <si>
    <t>Příjmy z licenčních smluv</t>
  </si>
  <si>
    <t>Příjmy ze smluvního výzkumu</t>
  </si>
  <si>
    <t>Placené vzdělávací kurzy pro zaměstnance subjektů aplikační sféry</t>
  </si>
  <si>
    <t>Konzultace a poradenství</t>
  </si>
  <si>
    <t>Tržby  za vlastní služby</t>
  </si>
  <si>
    <t>prostory</t>
  </si>
  <si>
    <t>Dary*)</t>
  </si>
  <si>
    <t>Výnosy za rok 2017 (1)</t>
  </si>
  <si>
    <r>
      <t xml:space="preserve">Tržby za vlastní služby </t>
    </r>
    <r>
      <rPr>
        <sz val="8"/>
        <rFont val="Calibri"/>
        <family val="2"/>
        <charset val="238"/>
      </rPr>
      <t>(6)</t>
    </r>
  </si>
  <si>
    <t>C.7</t>
  </si>
  <si>
    <t>D.5</t>
  </si>
  <si>
    <t xml:space="preserve">Tab. 6.  Přehled vybraných výnosů </t>
  </si>
  <si>
    <t>(tis. Kč)</t>
  </si>
  <si>
    <t xml:space="preserve">Výnosy za rok  </t>
  </si>
  <si>
    <t xml:space="preserve">Příjmy z licenčních smluv </t>
  </si>
  <si>
    <t>Placené vzdělávací kurzy pro zaměstnance subjektů aplikační sféry (4)</t>
  </si>
  <si>
    <t xml:space="preserve">Konzultace a poradenství </t>
  </si>
  <si>
    <t>Tabulka 3.1.2.2 Přehled vybraných výnosů Slezské univerzity v Opavě</t>
  </si>
  <si>
    <t>Č. ř.</t>
  </si>
  <si>
    <t>Výnosy za rok 2017</t>
  </si>
  <si>
    <t>v tom:</t>
  </si>
  <si>
    <t xml:space="preserve">příjmy z licenčních smluv </t>
  </si>
  <si>
    <t xml:space="preserve">příjmy ze smluvního výzkumu </t>
  </si>
  <si>
    <t xml:space="preserve">placené vzdělávací kurzy pro zaměstnance subjektů aplikační sféry </t>
  </si>
  <si>
    <t xml:space="preserve">konzultace a poradenství </t>
  </si>
  <si>
    <t>Tržby za vlastní služby*</t>
  </si>
  <si>
    <t>prostory**</t>
  </si>
  <si>
    <t>ostatní***</t>
  </si>
  <si>
    <t>ostatní****</t>
  </si>
  <si>
    <t>Dary*****</t>
  </si>
  <si>
    <t>Tabulka 6  Přehled vybraných výnosů v roce 2017</t>
  </si>
  <si>
    <t>Příjmy z licenčních smluv (2)</t>
  </si>
  <si>
    <t>Příjmy ze smluvního výzkumu (3)</t>
  </si>
  <si>
    <t>Konzultace a poradenství (5)</t>
  </si>
  <si>
    <t>Tržby  za vlastní služby (6)</t>
  </si>
  <si>
    <t>budovy, stavby, haly *)</t>
  </si>
  <si>
    <t>pozemky **)</t>
  </si>
  <si>
    <r>
      <t xml:space="preserve">Transfer znalostí </t>
    </r>
    <r>
      <rPr>
        <b/>
        <sz val="8"/>
        <rFont val="Calibri"/>
        <family val="2"/>
        <charset val="238"/>
      </rPr>
      <t>(1)</t>
    </r>
  </si>
  <si>
    <t>Tržby za vlastní služby</t>
  </si>
  <si>
    <t>Ostatní</t>
  </si>
  <si>
    <t>Budovy, stavby, haly</t>
  </si>
  <si>
    <t>Pozemky</t>
  </si>
  <si>
    <r>
      <t xml:space="preserve">Prostory </t>
    </r>
    <r>
      <rPr>
        <sz val="8"/>
        <rFont val="Calibri"/>
        <family val="2"/>
        <charset val="238"/>
      </rPr>
      <t>(7)</t>
    </r>
  </si>
  <si>
    <t>G</t>
  </si>
  <si>
    <t>Tržby za prodané zboží</t>
  </si>
  <si>
    <t>H</t>
  </si>
  <si>
    <t>Smluvní pokuty a úroky z prodlení, ostatní pokuty a penále</t>
  </si>
  <si>
    <t>I</t>
  </si>
  <si>
    <t>Kurzové zisky</t>
  </si>
  <si>
    <t>J</t>
  </si>
  <si>
    <t>Zúčtování fondů</t>
  </si>
  <si>
    <t>J.1</t>
  </si>
  <si>
    <t>Fond odměn</t>
  </si>
  <si>
    <t>J.2</t>
  </si>
  <si>
    <t>Fond účelově určených prostředků</t>
  </si>
  <si>
    <t>J.3</t>
  </si>
  <si>
    <t>Fond sociální</t>
  </si>
  <si>
    <t>J.4</t>
  </si>
  <si>
    <t>Fond provozních prostředků</t>
  </si>
  <si>
    <t>J.5</t>
  </si>
  <si>
    <t>Fond stipendijní</t>
  </si>
  <si>
    <t>K</t>
  </si>
  <si>
    <t>Dotace poskytnuté od partnerů projektů</t>
  </si>
  <si>
    <t>L</t>
  </si>
  <si>
    <t>Odpisy z dotací</t>
  </si>
  <si>
    <t>M</t>
  </si>
  <si>
    <t>Pojistná plnění od pojišťovny</t>
  </si>
  <si>
    <t>N</t>
  </si>
  <si>
    <t>Studenti samoplátci</t>
  </si>
  <si>
    <t>O</t>
  </si>
  <si>
    <t xml:space="preserve">Ostatní výnosy </t>
  </si>
  <si>
    <t>Tabulka 6  Přehled vybraných výnosů UTB za rok 2017</t>
  </si>
  <si>
    <t xml:space="preserve">Tabulka č. 6  Přehled vybraných výnosů </t>
  </si>
  <si>
    <t xml:space="preserve">Výnosy za rok </t>
  </si>
  <si>
    <t xml:space="preserve">Transfer znalostí </t>
  </si>
  <si>
    <t xml:space="preserve">Placené vzdělávací kurzy pro zaměstnance subjektů aplikační sféry </t>
  </si>
  <si>
    <r>
      <t xml:space="preserve">Tržby  za vlastní služby </t>
    </r>
    <r>
      <rPr>
        <b/>
        <sz val="8"/>
        <rFont val="Calibri"/>
        <family val="2"/>
        <charset val="238"/>
      </rPr>
      <t>(6)</t>
    </r>
  </si>
  <si>
    <t>ostatní (DHM, a. ú. 652)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</si>
</sst>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10"/>
      <name val="Calibri"/>
      <family val="2"/>
      <charset val="238"/>
    </font>
    <font>
      <sz val="12"/>
      <name val="Calibri"/>
      <family val="2"/>
      <charset val="238"/>
    </font>
    <font>
      <b/>
      <sz val="20"/>
      <name val="Calibri"/>
      <family val="2"/>
      <charset val="238"/>
    </font>
    <font>
      <sz val="14"/>
      <name val="Calibri"/>
      <family val="2"/>
      <charset val="238"/>
    </font>
    <font>
      <b/>
      <sz val="11"/>
      <name val="Comenia Serif"/>
      <family val="3"/>
    </font>
    <font>
      <sz val="11"/>
      <color indexed="10"/>
      <name val="Comenia Serif"/>
      <family val="3"/>
    </font>
    <font>
      <sz val="11"/>
      <name val="Comenia Serif"/>
      <family val="3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b/>
      <sz val="8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</font>
    <font>
      <b/>
      <sz val="12"/>
      <color theme="1" tint="0.499984740745262"/>
      <name val="Arial"/>
      <family val="2"/>
      <charset val="238"/>
    </font>
    <font>
      <sz val="12"/>
      <color theme="1" tint="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1">
    <xf numFmtId="0" fontId="0" fillId="0" borderId="0" xfId="0"/>
    <xf numFmtId="0" fontId="2" fillId="0" borderId="0" xfId="1"/>
    <xf numFmtId="0" fontId="2" fillId="0" borderId="0" xfId="1" applyAlignment="1" applyProtection="1">
      <alignment vertical="center"/>
      <protection locked="0"/>
    </xf>
    <xf numFmtId="0" fontId="2" fillId="0" borderId="0" xfId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 applyProtection="1">
      <alignment vertical="center"/>
      <protection locked="0"/>
    </xf>
    <xf numFmtId="0" fontId="24" fillId="0" borderId="0" xfId="1" applyFont="1" applyAlignment="1" applyProtection="1">
      <alignment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5" fillId="0" borderId="0" xfId="1" applyFont="1" applyAlignment="1" applyProtection="1">
      <alignment horizontal="right" vertical="center"/>
      <protection locked="0"/>
    </xf>
    <xf numFmtId="0" fontId="25" fillId="0" borderId="1" xfId="1" applyFont="1" applyBorder="1" applyAlignment="1" applyProtection="1">
      <alignment horizontal="center" vertical="center" wrapText="1"/>
      <protection locked="0"/>
    </xf>
    <xf numFmtId="0" fontId="25" fillId="0" borderId="0" xfId="1" applyFont="1" applyBorder="1" applyAlignment="1" applyProtection="1">
      <alignment vertical="center"/>
      <protection locked="0"/>
    </xf>
    <xf numFmtId="0" fontId="25" fillId="0" borderId="0" xfId="1" applyFont="1" applyProtection="1">
      <protection locked="0"/>
    </xf>
    <xf numFmtId="0" fontId="26" fillId="0" borderId="0" xfId="1" applyFont="1" applyAlignment="1" applyProtection="1">
      <alignment vertical="center"/>
      <protection locked="0"/>
    </xf>
    <xf numFmtId="0" fontId="24" fillId="0" borderId="0" xfId="1" applyFont="1" applyFill="1" applyAlignment="1" applyProtection="1">
      <alignment vertical="center"/>
      <protection locked="0"/>
    </xf>
    <xf numFmtId="0" fontId="27" fillId="0" borderId="0" xfId="1" applyFont="1" applyAlignment="1" applyProtection="1">
      <alignment horizontal="right" vertical="center"/>
      <protection locked="0"/>
    </xf>
    <xf numFmtId="0" fontId="25" fillId="0" borderId="0" xfId="1" applyFont="1" applyBorder="1" applyProtection="1">
      <protection locked="0"/>
    </xf>
    <xf numFmtId="0" fontId="25" fillId="0" borderId="0" xfId="1" applyFont="1" applyBorder="1" applyAlignment="1" applyProtection="1">
      <alignment horizontal="justify" vertical="center" wrapText="1"/>
      <protection locked="0"/>
    </xf>
    <xf numFmtId="0" fontId="25" fillId="0" borderId="0" xfId="1" applyFont="1" applyFill="1" applyBorder="1" applyProtection="1">
      <protection locked="0"/>
    </xf>
    <xf numFmtId="0" fontId="25" fillId="0" borderId="0" xfId="1" applyFont="1" applyFill="1" applyBorder="1" applyAlignment="1" applyProtection="1">
      <alignment vertical="center"/>
      <protection locked="0"/>
    </xf>
    <xf numFmtId="0" fontId="0" fillId="0" borderId="0" xfId="0"/>
    <xf numFmtId="0" fontId="25" fillId="3" borderId="2" xfId="1" applyFont="1" applyFill="1" applyBorder="1" applyAlignment="1" applyProtection="1">
      <alignment horizontal="center" vertical="center"/>
      <protection locked="0"/>
    </xf>
    <xf numFmtId="0" fontId="25" fillId="3" borderId="3" xfId="1" applyFont="1" applyFill="1" applyBorder="1" applyAlignment="1" applyProtection="1">
      <alignment horizontal="center" vertical="center"/>
      <protection locked="0"/>
    </xf>
    <xf numFmtId="0" fontId="25" fillId="3" borderId="4" xfId="1" applyFont="1" applyFill="1" applyBorder="1" applyAlignment="1" applyProtection="1">
      <alignment horizontal="center" vertical="center"/>
      <protection locked="0"/>
    </xf>
    <xf numFmtId="0" fontId="25" fillId="0" borderId="5" xfId="1" applyFont="1" applyBorder="1" applyAlignment="1" applyProtection="1">
      <alignment horizontal="center" vertical="center" wrapText="1"/>
      <protection locked="0"/>
    </xf>
    <xf numFmtId="0" fontId="25" fillId="0" borderId="2" xfId="1" applyFont="1" applyBorder="1" applyAlignment="1" applyProtection="1">
      <alignment horizontal="center" vertical="center"/>
      <protection locked="0"/>
    </xf>
    <xf numFmtId="0" fontId="25" fillId="0" borderId="6" xfId="1" applyFont="1" applyBorder="1" applyAlignment="1" applyProtection="1">
      <alignment horizontal="left" vertical="center" indent="1"/>
      <protection locked="0"/>
    </xf>
    <xf numFmtId="0" fontId="25" fillId="0" borderId="7" xfId="1" applyFont="1" applyBorder="1" applyAlignment="1" applyProtection="1">
      <alignment horizontal="left" vertical="center" wrapText="1" indent="1"/>
      <protection locked="0"/>
    </xf>
    <xf numFmtId="0" fontId="25" fillId="0" borderId="6" xfId="1" applyFont="1" applyBorder="1" applyAlignment="1" applyProtection="1">
      <alignment horizontal="left" vertical="center" wrapText="1" indent="1"/>
      <protection locked="0"/>
    </xf>
    <xf numFmtId="0" fontId="25" fillId="3" borderId="6" xfId="1" applyFont="1" applyFill="1" applyBorder="1" applyAlignment="1" applyProtection="1">
      <alignment horizontal="left" vertical="center" indent="1"/>
      <protection locked="0"/>
    </xf>
    <xf numFmtId="0" fontId="25" fillId="3" borderId="6" xfId="1" applyFont="1" applyFill="1" applyBorder="1" applyAlignment="1" applyProtection="1">
      <alignment horizontal="left" vertical="center" wrapText="1" indent="1"/>
      <protection locked="0"/>
    </xf>
    <xf numFmtId="0" fontId="25" fillId="0" borderId="8" xfId="1" applyFont="1" applyBorder="1" applyAlignment="1" applyProtection="1">
      <alignment horizontal="left" vertical="center" wrapText="1" indent="1"/>
      <protection locked="0"/>
    </xf>
    <xf numFmtId="3" fontId="28" fillId="0" borderId="0" xfId="0" applyNumberFormat="1" applyFont="1"/>
    <xf numFmtId="3" fontId="25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25" fillId="0" borderId="6" xfId="1" applyFont="1" applyBorder="1" applyAlignment="1" applyProtection="1">
      <alignment horizontal="right" vertical="center" wrapText="1" indent="1"/>
      <protection locked="0"/>
    </xf>
    <xf numFmtId="3" fontId="25" fillId="0" borderId="9" xfId="1" applyNumberFormat="1" applyFont="1" applyBorder="1" applyAlignment="1" applyProtection="1">
      <alignment horizontal="right" vertical="center" wrapText="1" indent="1"/>
      <protection hidden="1"/>
    </xf>
    <xf numFmtId="3" fontId="25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3" borderId="5" xfId="1" applyNumberFormat="1" applyFont="1" applyFill="1" applyBorder="1" applyAlignment="1" applyProtection="1">
      <alignment horizontal="right" vertical="center" indent="1"/>
      <protection locked="0"/>
    </xf>
    <xf numFmtId="3" fontId="25" fillId="3" borderId="1" xfId="1" applyNumberFormat="1" applyFont="1" applyFill="1" applyBorder="1" applyAlignment="1" applyProtection="1">
      <alignment horizontal="right" vertical="center" wrapText="1" indent="1"/>
      <protection hidden="1"/>
    </xf>
    <xf numFmtId="0" fontId="25" fillId="0" borderId="5" xfId="1" applyFont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5" fillId="0" borderId="0" xfId="1" applyFont="1" applyAlignment="1" applyProtection="1">
      <alignment horizontal="right" vertical="center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4" fillId="3" borderId="4" xfId="1" applyFont="1" applyFill="1" applyBorder="1" applyAlignment="1" applyProtection="1">
      <alignment horizontal="center" vertical="center"/>
      <protection locked="0"/>
    </xf>
    <xf numFmtId="3" fontId="4" fillId="3" borderId="6" xfId="1" applyNumberFormat="1" applyFont="1" applyFill="1" applyBorder="1" applyAlignment="1" applyProtection="1">
      <alignment vertical="center" wrapText="1"/>
    </xf>
    <xf numFmtId="3" fontId="4" fillId="3" borderId="9" xfId="1" applyNumberFormat="1" applyFont="1" applyFill="1" applyBorder="1" applyAlignment="1" applyProtection="1">
      <alignment vertical="center" wrapText="1"/>
      <protection hidden="1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vertical="center" wrapText="1"/>
    </xf>
    <xf numFmtId="3" fontId="4" fillId="0" borderId="6" xfId="1" applyNumberFormat="1" applyFont="1" applyBorder="1" applyAlignment="1" applyProtection="1">
      <alignment vertical="center" wrapText="1"/>
      <protection locked="0"/>
    </xf>
    <xf numFmtId="3" fontId="4" fillId="0" borderId="9" xfId="1" applyNumberFormat="1" applyFont="1" applyBorder="1" applyAlignment="1" applyProtection="1">
      <alignment vertical="center" wrapText="1"/>
      <protection hidden="1"/>
    </xf>
    <xf numFmtId="0" fontId="4" fillId="0" borderId="6" xfId="1" applyFont="1" applyBorder="1" applyAlignment="1" applyProtection="1">
      <alignment horizontal="left" vertical="center" wrapText="1"/>
    </xf>
    <xf numFmtId="0" fontId="4" fillId="3" borderId="2" xfId="1" applyFont="1" applyFill="1" applyBorder="1" applyAlignment="1" applyProtection="1">
      <alignment horizontal="center" vertical="center"/>
      <protection locked="0"/>
    </xf>
    <xf numFmtId="3" fontId="4" fillId="3" borderId="9" xfId="1" applyNumberFormat="1" applyFont="1" applyFill="1" applyBorder="1" applyAlignment="1" applyProtection="1">
      <alignment horizontal="right" vertical="center" wrapText="1"/>
      <protection hidden="1"/>
    </xf>
    <xf numFmtId="0" fontId="4" fillId="3" borderId="6" xfId="1" applyFont="1" applyFill="1" applyBorder="1" applyAlignment="1" applyProtection="1">
      <alignment horizontal="left" vertical="center"/>
    </xf>
    <xf numFmtId="0" fontId="4" fillId="3" borderId="6" xfId="1" applyFont="1" applyFill="1" applyBorder="1" applyAlignment="1" applyProtection="1">
      <alignment horizontal="left" vertical="center" wrapText="1"/>
    </xf>
    <xf numFmtId="0" fontId="4" fillId="0" borderId="6" xfId="1" applyFont="1" applyBorder="1" applyAlignment="1" applyProtection="1">
      <alignment vertical="center"/>
    </xf>
    <xf numFmtId="3" fontId="4" fillId="0" borderId="6" xfId="1" applyNumberFormat="1" applyFont="1" applyFill="1" applyBorder="1" applyAlignment="1" applyProtection="1">
      <alignment vertical="center" wrapText="1"/>
      <protection locked="0"/>
    </xf>
    <xf numFmtId="0" fontId="4" fillId="0" borderId="8" xfId="1" applyFont="1" applyBorder="1" applyAlignment="1" applyProtection="1">
      <alignment horizontal="justify" vertical="center" wrapText="1"/>
    </xf>
    <xf numFmtId="3" fontId="4" fillId="3" borderId="6" xfId="1" applyNumberFormat="1" applyFont="1" applyFill="1" applyBorder="1" applyAlignment="1" applyProtection="1">
      <alignment vertical="center" wrapText="1"/>
      <protection locked="0"/>
    </xf>
    <xf numFmtId="0" fontId="4" fillId="3" borderId="3" xfId="1" applyFont="1" applyFill="1" applyBorder="1" applyAlignment="1" applyProtection="1">
      <alignment horizontal="center" vertical="center"/>
      <protection locked="0"/>
    </xf>
    <xf numFmtId="3" fontId="4" fillId="3" borderId="5" xfId="1" applyNumberFormat="1" applyFont="1" applyFill="1" applyBorder="1" applyAlignment="1" applyProtection="1">
      <alignment vertical="center"/>
      <protection locked="0"/>
    </xf>
    <xf numFmtId="3" fontId="4" fillId="3" borderId="1" xfId="1" applyNumberFormat="1" applyFont="1" applyFill="1" applyBorder="1" applyAlignment="1" applyProtection="1">
      <alignment vertical="center" wrapText="1"/>
      <protection hidden="1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center" vertical="center"/>
      <protection locked="0"/>
    </xf>
    <xf numFmtId="3" fontId="2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" fillId="2" borderId="6" xfId="1" applyNumberFormat="1" applyFont="1" applyFill="1" applyBorder="1" applyAlignment="1" applyProtection="1">
      <alignment horizontal="right" vertical="center" wrapText="1" indent="1"/>
      <protection hidden="1"/>
    </xf>
    <xf numFmtId="0" fontId="2" fillId="0" borderId="6" xfId="1" applyFont="1" applyBorder="1" applyAlignment="1" applyProtection="1">
      <alignment horizontal="left" vertical="center" indent="1"/>
      <protection locked="0"/>
    </xf>
    <xf numFmtId="0" fontId="2" fillId="0" borderId="6" xfId="1" applyFont="1" applyBorder="1" applyAlignment="1" applyProtection="1">
      <alignment horizontal="left" vertical="center" wrapText="1" indent="1"/>
      <protection locked="0"/>
    </xf>
    <xf numFmtId="0" fontId="2" fillId="0" borderId="6" xfId="1" applyFont="1" applyBorder="1" applyAlignment="1" applyProtection="1">
      <alignment horizontal="right" vertical="center" wrapText="1" indent="1"/>
      <protection locked="0"/>
    </xf>
    <xf numFmtId="3" fontId="2" fillId="0" borderId="6" xfId="1" applyNumberFormat="1" applyFont="1" applyBorder="1" applyAlignment="1" applyProtection="1">
      <alignment horizontal="right" vertical="center" wrapText="1" indent="1"/>
      <protection hidden="1"/>
    </xf>
    <xf numFmtId="0" fontId="2" fillId="2" borderId="6" xfId="1" applyFont="1" applyFill="1" applyBorder="1" applyAlignment="1" applyProtection="1">
      <alignment horizontal="left" vertical="center" indent="1"/>
      <protection locked="0"/>
    </xf>
    <xf numFmtId="0" fontId="2" fillId="2" borderId="6" xfId="1" applyFont="1" applyFill="1" applyBorder="1" applyAlignment="1" applyProtection="1">
      <alignment horizontal="left" vertical="center" wrapText="1" indent="1"/>
      <protection locked="0"/>
    </xf>
    <xf numFmtId="3" fontId="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" fillId="2" borderId="6" xfId="1" applyNumberFormat="1" applyFont="1" applyFill="1" applyBorder="1" applyAlignment="1" applyProtection="1">
      <alignment horizontal="right" vertical="center" indent="1"/>
      <protection locked="0"/>
    </xf>
    <xf numFmtId="3" fontId="25" fillId="0" borderId="6" xfId="1" applyNumberFormat="1" applyFont="1" applyBorder="1" applyAlignment="1" applyProtection="1">
      <alignment horizontal="right" vertical="center" wrapText="1" indent="1"/>
      <protection locked="0"/>
    </xf>
    <xf numFmtId="3" fontId="25" fillId="0" borderId="9" xfId="1" applyNumberFormat="1" applyFont="1" applyFill="1" applyBorder="1" applyAlignment="1" applyProtection="1">
      <alignment horizontal="right" vertical="center" wrapText="1" indent="1"/>
      <protection hidden="1"/>
    </xf>
    <xf numFmtId="3" fontId="25" fillId="4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4" borderId="6" xfId="1" applyNumberFormat="1" applyFont="1" applyFill="1" applyBorder="1" applyAlignment="1" applyProtection="1">
      <alignment horizontal="right" vertical="center" wrapText="1" indent="1"/>
      <protection hidden="1"/>
    </xf>
    <xf numFmtId="0" fontId="11" fillId="0" borderId="0" xfId="1" applyFont="1" applyFill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3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4" fillId="0" borderId="7" xfId="1" applyFont="1" applyBorder="1" applyAlignment="1" applyProtection="1">
      <alignment horizontal="left" vertical="center" wrapText="1" indent="1"/>
      <protection locked="0"/>
    </xf>
    <xf numFmtId="3" fontId="4" fillId="0" borderId="6" xfId="1" applyNumberFormat="1" applyFont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Border="1" applyAlignment="1" applyProtection="1">
      <alignment horizontal="right" vertical="center" wrapText="1" indent="1"/>
      <protection hidden="1"/>
    </xf>
    <xf numFmtId="0" fontId="4" fillId="0" borderId="6" xfId="1" applyFont="1" applyBorder="1" applyAlignment="1" applyProtection="1">
      <alignment horizontal="left" vertical="center" wrapText="1" indent="1"/>
      <protection locked="0"/>
    </xf>
    <xf numFmtId="0" fontId="4" fillId="2" borderId="6" xfId="1" applyFont="1" applyFill="1" applyBorder="1" applyAlignment="1" applyProtection="1">
      <alignment horizontal="left" vertical="center" indent="1"/>
      <protection locked="0"/>
    </xf>
    <xf numFmtId="0" fontId="4" fillId="2" borderId="6" xfId="1" applyFont="1" applyFill="1" applyBorder="1" applyAlignment="1" applyProtection="1">
      <alignment horizontal="left" vertical="center" wrapText="1" indent="1"/>
      <protection locked="0"/>
    </xf>
    <xf numFmtId="0" fontId="4" fillId="0" borderId="6" xfId="1" applyFont="1" applyBorder="1" applyAlignment="1" applyProtection="1">
      <alignment horizontal="left" vertical="center" indent="1"/>
      <protection locked="0"/>
    </xf>
    <xf numFmtId="3" fontId="4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8" xfId="1" applyFont="1" applyBorder="1" applyAlignment="1" applyProtection="1">
      <alignment horizontal="left" vertical="center" wrapText="1" indent="1"/>
      <protection locked="0"/>
    </xf>
    <xf numFmtId="3" fontId="4" fillId="2" borderId="5" xfId="1" applyNumberFormat="1" applyFont="1" applyFill="1" applyBorder="1" applyAlignment="1" applyProtection="1">
      <alignment horizontal="right" vertical="center" indent="1"/>
      <protection locked="0"/>
    </xf>
    <xf numFmtId="3" fontId="4" fillId="2" borderId="1" xfId="1" applyNumberFormat="1" applyFont="1" applyFill="1" applyBorder="1" applyAlignment="1" applyProtection="1">
      <alignment horizontal="right" vertical="center" wrapText="1" indent="1"/>
      <protection hidden="1"/>
    </xf>
    <xf numFmtId="3" fontId="4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4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4" fillId="0" borderId="7" xfId="1" applyFont="1" applyBorder="1" applyAlignment="1" applyProtection="1">
      <alignment vertical="center" wrapText="1"/>
      <protection locked="0"/>
    </xf>
    <xf numFmtId="0" fontId="4" fillId="0" borderId="6" xfId="1" applyFont="1" applyBorder="1" applyAlignment="1" applyProtection="1">
      <alignment horizontal="left" vertical="center" wrapText="1"/>
      <protection locked="0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8" xfId="1" applyFont="1" applyBorder="1" applyAlignment="1" applyProtection="1">
      <alignment horizontal="justify" vertical="center" wrapText="1"/>
      <protection locked="0"/>
    </xf>
    <xf numFmtId="3" fontId="4" fillId="3" borderId="5" xfId="1" applyNumberFormat="1" applyFont="1" applyFill="1" applyBorder="1" applyAlignment="1" applyProtection="1">
      <alignment horizontal="right" vertical="center" indent="1"/>
      <protection locked="0"/>
    </xf>
    <xf numFmtId="3" fontId="4" fillId="3" borderId="1" xfId="1" applyNumberFormat="1" applyFont="1" applyFill="1" applyBorder="1" applyAlignment="1" applyProtection="1">
      <alignment horizontal="right" vertical="center" wrapText="1" indent="1"/>
      <protection hidden="1"/>
    </xf>
    <xf numFmtId="3" fontId="4" fillId="2" borderId="6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9" xfId="1" applyNumberFormat="1" applyFont="1" applyBorder="1" applyAlignment="1" applyProtection="1">
      <alignment horizontal="right" vertical="center" wrapText="1"/>
      <protection hidden="1"/>
    </xf>
    <xf numFmtId="0" fontId="4" fillId="2" borderId="6" xfId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 wrapText="1"/>
      <protection locked="0"/>
    </xf>
    <xf numFmtId="3" fontId="4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/>
      <protection hidden="1"/>
    </xf>
    <xf numFmtId="3" fontId="4" fillId="2" borderId="5" xfId="1" applyNumberFormat="1" applyFont="1" applyFill="1" applyBorder="1" applyAlignment="1" applyProtection="1">
      <alignment horizontal="right"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0" fontId="16" fillId="5" borderId="0" xfId="1" applyFont="1" applyFill="1" applyAlignment="1" applyProtection="1">
      <alignment vertical="center"/>
      <protection locked="0"/>
    </xf>
    <xf numFmtId="0" fontId="17" fillId="5" borderId="0" xfId="1" applyFont="1" applyFill="1" applyAlignment="1" applyProtection="1">
      <alignment vertical="center"/>
      <protection locked="0"/>
    </xf>
    <xf numFmtId="0" fontId="18" fillId="5" borderId="0" xfId="1" applyFont="1" applyFill="1" applyAlignment="1" applyProtection="1">
      <alignment vertical="center"/>
      <protection locked="0"/>
    </xf>
    <xf numFmtId="0" fontId="18" fillId="5" borderId="0" xfId="1" applyFont="1" applyFill="1" applyAlignment="1" applyProtection="1">
      <alignment horizontal="right" vertical="center"/>
      <protection locked="0"/>
    </xf>
    <xf numFmtId="0" fontId="18" fillId="5" borderId="5" xfId="1" applyFont="1" applyFill="1" applyBorder="1" applyAlignment="1" applyProtection="1">
      <alignment horizontal="center" vertical="center" wrapText="1"/>
      <protection locked="0"/>
    </xf>
    <xf numFmtId="0" fontId="18" fillId="5" borderId="1" xfId="1" applyFont="1" applyFill="1" applyBorder="1" applyAlignment="1" applyProtection="1">
      <alignment horizontal="center" vertical="center" wrapText="1"/>
      <protection locked="0"/>
    </xf>
    <xf numFmtId="0" fontId="18" fillId="5" borderId="4" xfId="1" applyFont="1" applyFill="1" applyBorder="1" applyAlignment="1" applyProtection="1">
      <alignment horizontal="center" vertical="center"/>
      <protection locked="0"/>
    </xf>
    <xf numFmtId="3" fontId="18" fillId="5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18" fillId="5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18" fillId="5" borderId="2" xfId="1" applyFont="1" applyFill="1" applyBorder="1" applyAlignment="1" applyProtection="1">
      <alignment horizontal="center" vertical="center"/>
      <protection locked="0"/>
    </xf>
    <xf numFmtId="0" fontId="18" fillId="5" borderId="7" xfId="1" applyFont="1" applyFill="1" applyBorder="1" applyAlignment="1" applyProtection="1">
      <alignment horizontal="left" vertical="center" wrapText="1" indent="1"/>
      <protection locked="0"/>
    </xf>
    <xf numFmtId="0" fontId="18" fillId="5" borderId="6" xfId="1" applyFont="1" applyFill="1" applyBorder="1" applyAlignment="1" applyProtection="1">
      <alignment horizontal="right" vertical="center" wrapText="1" indent="1"/>
      <protection locked="0"/>
    </xf>
    <xf numFmtId="0" fontId="18" fillId="5" borderId="6" xfId="1" applyFont="1" applyFill="1" applyBorder="1" applyAlignment="1" applyProtection="1">
      <alignment horizontal="left" vertical="center" wrapText="1" indent="1"/>
      <protection locked="0"/>
    </xf>
    <xf numFmtId="0" fontId="18" fillId="5" borderId="6" xfId="1" applyFont="1" applyFill="1" applyBorder="1" applyAlignment="1" applyProtection="1">
      <alignment horizontal="left" vertical="center" indent="1"/>
      <protection locked="0"/>
    </xf>
    <xf numFmtId="0" fontId="18" fillId="5" borderId="8" xfId="1" applyFont="1" applyFill="1" applyBorder="1" applyAlignment="1" applyProtection="1">
      <alignment horizontal="left" vertical="center" wrapText="1" indent="1"/>
      <protection locked="0"/>
    </xf>
    <xf numFmtId="0" fontId="18" fillId="5" borderId="3" xfId="1" applyFont="1" applyFill="1" applyBorder="1" applyAlignment="1" applyProtection="1">
      <alignment horizontal="center" vertical="center"/>
      <protection locked="0"/>
    </xf>
    <xf numFmtId="3" fontId="18" fillId="5" borderId="5" xfId="1" applyNumberFormat="1" applyFont="1" applyFill="1" applyBorder="1" applyAlignment="1" applyProtection="1">
      <alignment horizontal="right" vertical="center" indent="1"/>
      <protection locked="0"/>
    </xf>
    <xf numFmtId="3" fontId="18" fillId="5" borderId="1" xfId="1" applyNumberFormat="1" applyFont="1" applyFill="1" applyBorder="1" applyAlignment="1" applyProtection="1">
      <alignment horizontal="right" vertical="center" wrapText="1" indent="1"/>
      <protection hidden="1"/>
    </xf>
    <xf numFmtId="0" fontId="29" fillId="5" borderId="0" xfId="1" applyFont="1" applyFill="1" applyAlignment="1" applyProtection="1">
      <alignment horizontal="right" vertical="center"/>
      <protection locked="0"/>
    </xf>
    <xf numFmtId="0" fontId="29" fillId="0" borderId="6" xfId="1" applyFont="1" applyBorder="1" applyAlignment="1" applyProtection="1">
      <alignment horizontal="center" vertical="center" wrapText="1"/>
      <protection locked="0"/>
    </xf>
    <xf numFmtId="0" fontId="29" fillId="5" borderId="6" xfId="1" applyFont="1" applyFill="1" applyBorder="1" applyAlignment="1" applyProtection="1">
      <alignment horizontal="center" vertical="center"/>
      <protection locked="0"/>
    </xf>
    <xf numFmtId="3" fontId="29" fillId="5" borderId="6" xfId="1" applyNumberFormat="1" applyFont="1" applyFill="1" applyBorder="1" applyAlignment="1" applyProtection="1">
      <alignment horizontal="right" vertical="center" wrapText="1"/>
      <protection locked="0"/>
    </xf>
    <xf numFmtId="3" fontId="29" fillId="5" borderId="6" xfId="1" applyNumberFormat="1" applyFont="1" applyFill="1" applyBorder="1" applyAlignment="1" applyProtection="1">
      <alignment horizontal="right" vertical="center" wrapText="1"/>
      <protection hidden="1"/>
    </xf>
    <xf numFmtId="0" fontId="30" fillId="5" borderId="6" xfId="1" applyFont="1" applyFill="1" applyBorder="1" applyAlignment="1" applyProtection="1">
      <alignment horizontal="center" vertical="center"/>
      <protection locked="0"/>
    </xf>
    <xf numFmtId="0" fontId="30" fillId="5" borderId="6" xfId="1" applyFont="1" applyFill="1" applyBorder="1" applyAlignment="1" applyProtection="1">
      <alignment vertical="center" wrapText="1"/>
      <protection locked="0"/>
    </xf>
    <xf numFmtId="0" fontId="30" fillId="5" borderId="6" xfId="1" applyFont="1" applyFill="1" applyBorder="1" applyAlignment="1" applyProtection="1">
      <alignment horizontal="right" vertical="center" wrapText="1"/>
      <protection locked="0"/>
    </xf>
    <xf numFmtId="3" fontId="30" fillId="5" borderId="6" xfId="1" applyNumberFormat="1" applyFont="1" applyFill="1" applyBorder="1" applyAlignment="1" applyProtection="1">
      <alignment horizontal="right" vertical="center" wrapText="1"/>
      <protection hidden="1"/>
    </xf>
    <xf numFmtId="3" fontId="29" fillId="0" borderId="6" xfId="2" applyNumberFormat="1" applyFont="1" applyBorder="1" applyAlignment="1">
      <alignment horizontal="right" vertical="center"/>
    </xf>
    <xf numFmtId="0" fontId="30" fillId="5" borderId="6" xfId="1" applyFont="1" applyFill="1" applyBorder="1" applyAlignment="1" applyProtection="1">
      <alignment vertical="center"/>
      <protection locked="0"/>
    </xf>
    <xf numFmtId="3" fontId="30" fillId="5" borderId="6" xfId="1" applyNumberFormat="1" applyFont="1" applyFill="1" applyBorder="1" applyAlignment="1" applyProtection="1">
      <alignment horizontal="right" vertical="center" wrapText="1"/>
      <protection locked="0"/>
    </xf>
    <xf numFmtId="3" fontId="29" fillId="5" borderId="6" xfId="1" applyNumberFormat="1" applyFont="1" applyFill="1" applyBorder="1" applyAlignment="1" applyProtection="1">
      <alignment horizontal="right" vertical="center"/>
      <protection locked="0"/>
    </xf>
    <xf numFmtId="0" fontId="29" fillId="5" borderId="10" xfId="1" applyFont="1" applyFill="1" applyBorder="1" applyAlignment="1" applyProtection="1">
      <alignment horizontal="left" vertical="center"/>
      <protection locked="0"/>
    </xf>
    <xf numFmtId="3" fontId="26" fillId="0" borderId="0" xfId="1" applyNumberFormat="1" applyFont="1" applyAlignment="1" applyProtection="1">
      <alignment vertical="center"/>
      <protection locked="0"/>
    </xf>
    <xf numFmtId="3" fontId="25" fillId="0" borderId="0" xfId="1" applyNumberFormat="1" applyFont="1" applyAlignment="1" applyProtection="1">
      <alignment vertical="center"/>
      <protection locked="0"/>
    </xf>
    <xf numFmtId="3" fontId="25" fillId="0" borderId="5" xfId="1" applyNumberFormat="1" applyFont="1" applyBorder="1" applyAlignment="1" applyProtection="1">
      <alignment horizontal="center" vertical="center" wrapText="1"/>
      <protection locked="0"/>
    </xf>
    <xf numFmtId="3" fontId="25" fillId="6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6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25" fillId="6" borderId="6" xfId="1" applyFont="1" applyFill="1" applyBorder="1" applyAlignment="1" applyProtection="1">
      <alignment horizontal="right" vertical="center" wrapText="1" indent="1"/>
      <protection locked="0"/>
    </xf>
    <xf numFmtId="0" fontId="25" fillId="7" borderId="7" xfId="1" applyFont="1" applyFill="1" applyBorder="1" applyAlignment="1" applyProtection="1">
      <alignment horizontal="left" vertical="center" wrapText="1" indent="1"/>
      <protection locked="0"/>
    </xf>
    <xf numFmtId="3" fontId="25" fillId="7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5" fillId="7" borderId="9" xfId="1" applyNumberFormat="1" applyFont="1" applyFill="1" applyBorder="1" applyAlignment="1" applyProtection="1">
      <alignment horizontal="right" vertical="center" wrapText="1" indent="1"/>
      <protection hidden="1"/>
    </xf>
    <xf numFmtId="3" fontId="25" fillId="6" borderId="5" xfId="1" applyNumberFormat="1" applyFont="1" applyFill="1" applyBorder="1" applyAlignment="1" applyProtection="1">
      <alignment horizontal="right" vertical="center" indent="1"/>
      <protection locked="0"/>
    </xf>
    <xf numFmtId="3" fontId="25" fillId="6" borderId="1" xfId="1" applyNumberFormat="1" applyFont="1" applyFill="1" applyBorder="1" applyAlignment="1" applyProtection="1">
      <alignment horizontal="right" vertical="center" wrapText="1" indent="1"/>
      <protection hidden="1"/>
    </xf>
    <xf numFmtId="0" fontId="19" fillId="0" borderId="0" xfId="1" applyFont="1" applyFill="1" applyAlignment="1" applyProtection="1">
      <alignment vertical="center"/>
      <protection locked="0"/>
    </xf>
    <xf numFmtId="0" fontId="19" fillId="0" borderId="0" xfId="1" applyFont="1" applyAlignment="1" applyProtection="1">
      <alignment vertical="center"/>
      <protection locked="0"/>
    </xf>
    <xf numFmtId="0" fontId="20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vertical="center"/>
      <protection locked="0"/>
    </xf>
    <xf numFmtId="0" fontId="21" fillId="0" borderId="0" xfId="1" applyFont="1" applyAlignment="1" applyProtection="1">
      <alignment horizontal="right" vertical="center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3" borderId="4" xfId="1" applyFont="1" applyFill="1" applyBorder="1" applyAlignment="1" applyProtection="1">
      <alignment horizontal="center" vertical="center"/>
      <protection locked="0"/>
    </xf>
    <xf numFmtId="3" fontId="21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3" fontId="21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0" fontId="21" fillId="0" borderId="2" xfId="1" applyFont="1" applyBorder="1" applyAlignment="1" applyProtection="1">
      <alignment horizontal="center" vertical="center"/>
      <protection locked="0"/>
    </xf>
    <xf numFmtId="0" fontId="21" fillId="0" borderId="7" xfId="1" applyFont="1" applyBorder="1" applyAlignment="1" applyProtection="1">
      <alignment horizontal="left" vertical="center" wrapText="1" indent="1"/>
      <protection locked="0"/>
    </xf>
    <xf numFmtId="3" fontId="21" fillId="0" borderId="6" xfId="1" applyNumberFormat="1" applyFont="1" applyBorder="1" applyAlignment="1" applyProtection="1">
      <alignment horizontal="right" vertical="center" wrapText="1" indent="1"/>
      <protection locked="0"/>
    </xf>
    <xf numFmtId="3" fontId="21" fillId="0" borderId="9" xfId="1" applyNumberFormat="1" applyFont="1" applyBorder="1" applyAlignment="1" applyProtection="1">
      <alignment horizontal="right" vertical="center" wrapText="1" indent="1"/>
      <protection hidden="1"/>
    </xf>
    <xf numFmtId="0" fontId="21" fillId="0" borderId="6" xfId="1" applyFont="1" applyBorder="1" applyAlignment="1" applyProtection="1">
      <alignment horizontal="left" vertical="center" wrapText="1" indent="1"/>
      <protection locked="0"/>
    </xf>
    <xf numFmtId="0" fontId="21" fillId="3" borderId="2" xfId="1" applyFont="1" applyFill="1" applyBorder="1" applyAlignment="1" applyProtection="1">
      <alignment horizontal="center" vertical="center"/>
      <protection locked="0"/>
    </xf>
    <xf numFmtId="0" fontId="21" fillId="3" borderId="6" xfId="1" applyFont="1" applyFill="1" applyBorder="1" applyAlignment="1" applyProtection="1">
      <alignment horizontal="left" vertical="center" indent="1"/>
      <protection locked="0"/>
    </xf>
    <xf numFmtId="0" fontId="21" fillId="3" borderId="6" xfId="1" applyFont="1" applyFill="1" applyBorder="1" applyAlignment="1" applyProtection="1">
      <alignment horizontal="left" vertical="center" wrapText="1" indent="1"/>
      <protection locked="0"/>
    </xf>
    <xf numFmtId="0" fontId="21" fillId="0" borderId="6" xfId="1" applyFont="1" applyBorder="1" applyAlignment="1" applyProtection="1">
      <alignment horizontal="left" vertical="center" indent="1"/>
      <protection locked="0"/>
    </xf>
    <xf numFmtId="3" fontId="21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8" xfId="1" applyFont="1" applyBorder="1" applyAlignment="1" applyProtection="1">
      <alignment horizontal="left" vertical="center" wrapText="1" indent="1"/>
      <protection locked="0"/>
    </xf>
    <xf numFmtId="0" fontId="21" fillId="3" borderId="3" xfId="1" applyFont="1" applyFill="1" applyBorder="1" applyAlignment="1" applyProtection="1">
      <alignment horizontal="center" vertical="center"/>
      <protection locked="0"/>
    </xf>
    <xf numFmtId="3" fontId="21" fillId="3" borderId="5" xfId="1" applyNumberFormat="1" applyFont="1" applyFill="1" applyBorder="1" applyAlignment="1" applyProtection="1">
      <alignment horizontal="right" vertical="center" indent="1"/>
      <protection locked="0"/>
    </xf>
    <xf numFmtId="3" fontId="21" fillId="3" borderId="1" xfId="1" applyNumberFormat="1" applyFont="1" applyFill="1" applyBorder="1" applyAlignment="1" applyProtection="1">
      <alignment horizontal="right" vertical="center" wrapText="1" indent="1"/>
      <protection hidden="1"/>
    </xf>
    <xf numFmtId="0" fontId="24" fillId="5" borderId="0" xfId="1" applyFont="1" applyFill="1" applyAlignment="1" applyProtection="1">
      <alignment vertical="center"/>
      <protection locked="0"/>
    </xf>
    <xf numFmtId="0" fontId="26" fillId="5" borderId="0" xfId="1" applyFont="1" applyFill="1" applyAlignment="1" applyProtection="1">
      <alignment vertical="center"/>
      <protection locked="0"/>
    </xf>
    <xf numFmtId="0" fontId="25" fillId="5" borderId="0" xfId="1" applyFont="1" applyFill="1" applyAlignment="1" applyProtection="1">
      <alignment vertical="center"/>
      <protection locked="0"/>
    </xf>
    <xf numFmtId="0" fontId="27" fillId="5" borderId="0" xfId="1" applyFont="1" applyFill="1" applyAlignment="1" applyProtection="1">
      <alignment horizontal="right" vertical="center"/>
      <protection locked="0"/>
    </xf>
    <xf numFmtId="0" fontId="25" fillId="5" borderId="0" xfId="1" applyFont="1" applyFill="1" applyAlignment="1" applyProtection="1">
      <alignment horizontal="right" vertical="center"/>
      <protection locked="0"/>
    </xf>
    <xf numFmtId="0" fontId="31" fillId="0" borderId="5" xfId="1" applyFont="1" applyBorder="1" applyAlignment="1" applyProtection="1">
      <alignment horizontal="center" vertical="center" wrapText="1"/>
      <protection locked="0"/>
    </xf>
    <xf numFmtId="0" fontId="31" fillId="0" borderId="1" xfId="1" applyFont="1" applyBorder="1" applyAlignment="1" applyProtection="1">
      <alignment horizontal="center" vertical="center" wrapText="1"/>
      <protection locked="0"/>
    </xf>
    <xf numFmtId="0" fontId="31" fillId="3" borderId="4" xfId="1" applyFont="1" applyFill="1" applyBorder="1" applyAlignment="1" applyProtection="1">
      <alignment horizontal="center" vertical="center"/>
      <protection locked="0"/>
    </xf>
    <xf numFmtId="3" fontId="31" fillId="3" borderId="6" xfId="1" applyNumberFormat="1" applyFont="1" applyFill="1" applyBorder="1" applyAlignment="1" applyProtection="1">
      <alignment horizontal="right" vertical="center" wrapText="1"/>
      <protection locked="0"/>
    </xf>
    <xf numFmtId="3" fontId="31" fillId="3" borderId="9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6" xfId="1" applyFont="1" applyBorder="1" applyAlignment="1" applyProtection="1">
      <alignment horizontal="right" vertical="center" wrapText="1"/>
      <protection locked="0"/>
    </xf>
    <xf numFmtId="3" fontId="25" fillId="0" borderId="9" xfId="1" applyNumberFormat="1" applyFont="1" applyBorder="1" applyAlignment="1" applyProtection="1">
      <alignment horizontal="right" vertical="center" wrapText="1"/>
      <protection hidden="1"/>
    </xf>
    <xf numFmtId="0" fontId="25" fillId="0" borderId="6" xfId="1" applyFont="1" applyBorder="1" applyAlignment="1" applyProtection="1">
      <alignment vertical="center" wrapText="1"/>
      <protection locked="0"/>
    </xf>
    <xf numFmtId="0" fontId="31" fillId="0" borderId="2" xfId="1" applyFont="1" applyBorder="1" applyAlignment="1" applyProtection="1">
      <alignment horizontal="center" vertical="center"/>
      <protection locked="0"/>
    </xf>
    <xf numFmtId="0" fontId="31" fillId="0" borderId="11" xfId="1" applyFont="1" applyBorder="1" applyAlignment="1" applyProtection="1">
      <alignment horizontal="left" vertical="center" indent="1"/>
      <protection locked="0"/>
    </xf>
    <xf numFmtId="0" fontId="31" fillId="0" borderId="6" xfId="1" applyFont="1" applyBorder="1" applyAlignment="1" applyProtection="1">
      <alignment horizontal="right" vertical="center" wrapText="1"/>
      <protection locked="0"/>
    </xf>
    <xf numFmtId="3" fontId="31" fillId="0" borderId="9" xfId="1" applyNumberFormat="1" applyFont="1" applyBorder="1" applyAlignment="1" applyProtection="1">
      <alignment horizontal="right" vertical="center" wrapText="1"/>
      <protection hidden="1"/>
    </xf>
    <xf numFmtId="0" fontId="31" fillId="3" borderId="2" xfId="1" applyFont="1" applyFill="1" applyBorder="1" applyAlignment="1" applyProtection="1">
      <alignment horizontal="center" vertical="center"/>
      <protection locked="0"/>
    </xf>
    <xf numFmtId="0" fontId="31" fillId="3" borderId="6" xfId="1" applyFont="1" applyFill="1" applyBorder="1" applyAlignment="1" applyProtection="1">
      <alignment horizontal="left" vertical="center" indent="1"/>
      <protection locked="0"/>
    </xf>
    <xf numFmtId="3" fontId="25" fillId="0" borderId="6" xfId="1" applyNumberFormat="1" applyFont="1" applyFill="1" applyBorder="1" applyAlignment="1" applyProtection="1">
      <alignment horizontal="right" vertical="center" wrapText="1"/>
      <protection locked="0"/>
    </xf>
    <xf numFmtId="3" fontId="31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25" fillId="3" borderId="12" xfId="1" applyFont="1" applyFill="1" applyBorder="1" applyAlignment="1" applyProtection="1">
      <alignment horizontal="center" vertical="center"/>
      <protection locked="0"/>
    </xf>
    <xf numFmtId="0" fontId="25" fillId="3" borderId="13" xfId="1" applyFont="1" applyFill="1" applyBorder="1" applyAlignment="1" applyProtection="1">
      <alignment horizontal="left" vertical="center" indent="1"/>
      <protection locked="0"/>
    </xf>
    <xf numFmtId="0" fontId="25" fillId="3" borderId="14" xfId="1" applyFont="1" applyFill="1" applyBorder="1" applyAlignment="1" applyProtection="1">
      <alignment horizontal="left" vertical="center" indent="1"/>
      <protection locked="0"/>
    </xf>
    <xf numFmtId="3" fontId="25" fillId="3" borderId="13" xfId="1" applyNumberFormat="1" applyFont="1" applyFill="1" applyBorder="1" applyAlignment="1" applyProtection="1">
      <alignment horizontal="right" vertical="center" wrapText="1"/>
      <protection locked="0"/>
    </xf>
    <xf numFmtId="3" fontId="25" fillId="3" borderId="15" xfId="1" applyNumberFormat="1" applyFont="1" applyFill="1" applyBorder="1" applyAlignment="1" applyProtection="1">
      <alignment horizontal="right" vertical="center" wrapText="1"/>
      <protection hidden="1"/>
    </xf>
    <xf numFmtId="0" fontId="25" fillId="3" borderId="24" xfId="1" applyFont="1" applyFill="1" applyBorder="1" applyAlignment="1" applyProtection="1">
      <alignment horizontal="left" vertical="center" indent="1"/>
      <protection locked="0"/>
    </xf>
    <xf numFmtId="0" fontId="25" fillId="3" borderId="25" xfId="1" applyFont="1" applyFill="1" applyBorder="1" applyAlignment="1" applyProtection="1">
      <alignment horizontal="left" vertical="center" indent="1"/>
      <protection locked="0"/>
    </xf>
    <xf numFmtId="0" fontId="25" fillId="3" borderId="16" xfId="1" applyFont="1" applyFill="1" applyBorder="1" applyAlignment="1" applyProtection="1">
      <alignment horizontal="left" vertical="center" indent="1"/>
      <protection locked="0"/>
    </xf>
    <xf numFmtId="0" fontId="31" fillId="3" borderId="12" xfId="1" applyFont="1" applyFill="1" applyBorder="1" applyAlignment="1" applyProtection="1">
      <alignment horizontal="center" vertical="center"/>
      <protection locked="0"/>
    </xf>
    <xf numFmtId="0" fontId="31" fillId="3" borderId="17" xfId="1" applyFont="1" applyFill="1" applyBorder="1" applyAlignment="1" applyProtection="1">
      <alignment horizontal="left" vertical="center" indent="1"/>
      <protection locked="0"/>
    </xf>
    <xf numFmtId="0" fontId="31" fillId="3" borderId="14" xfId="1" applyFont="1" applyFill="1" applyBorder="1" applyAlignment="1" applyProtection="1">
      <alignment horizontal="left" vertical="center" indent="1"/>
      <protection locked="0"/>
    </xf>
    <xf numFmtId="3" fontId="31" fillId="3" borderId="13" xfId="1" applyNumberFormat="1" applyFont="1" applyFill="1" applyBorder="1" applyAlignment="1" applyProtection="1">
      <alignment horizontal="right" vertical="center" wrapText="1"/>
      <protection locked="0"/>
    </xf>
    <xf numFmtId="3" fontId="31" fillId="3" borderId="15" xfId="1" applyNumberFormat="1" applyFont="1" applyFill="1" applyBorder="1" applyAlignment="1" applyProtection="1">
      <alignment horizontal="right" vertical="center" wrapText="1"/>
      <protection hidden="1"/>
    </xf>
    <xf numFmtId="0" fontId="31" fillId="3" borderId="3" xfId="1" applyFont="1" applyFill="1" applyBorder="1" applyAlignment="1" applyProtection="1">
      <alignment horizontal="center" vertical="center"/>
      <protection locked="0"/>
    </xf>
    <xf numFmtId="3" fontId="31" fillId="3" borderId="5" xfId="1" applyNumberFormat="1" applyFont="1" applyFill="1" applyBorder="1" applyAlignment="1" applyProtection="1">
      <alignment horizontal="right" vertical="center"/>
      <protection locked="0"/>
    </xf>
    <xf numFmtId="3" fontId="31" fillId="3" borderId="1" xfId="1" applyNumberFormat="1" applyFont="1" applyFill="1" applyBorder="1" applyAlignment="1" applyProtection="1">
      <alignment horizontal="right" vertical="center" wrapText="1"/>
      <protection hidden="1"/>
    </xf>
    <xf numFmtId="0" fontId="23" fillId="3" borderId="4" xfId="1" applyFont="1" applyFill="1" applyBorder="1" applyAlignment="1" applyProtection="1">
      <alignment horizontal="center" vertical="center"/>
      <protection locked="0"/>
    </xf>
    <xf numFmtId="3" fontId="23" fillId="3" borderId="6" xfId="1" applyNumberFormat="1" applyFont="1" applyFill="1" applyBorder="1" applyAlignment="1" applyProtection="1">
      <alignment vertical="center" wrapText="1"/>
      <protection locked="0"/>
    </xf>
    <xf numFmtId="3" fontId="23" fillId="3" borderId="9" xfId="1" applyNumberFormat="1" applyFont="1" applyFill="1" applyBorder="1" applyAlignment="1" applyProtection="1">
      <alignment vertical="center" wrapText="1"/>
      <protection hidden="1"/>
    </xf>
    <xf numFmtId="0" fontId="4" fillId="0" borderId="6" xfId="1" applyFont="1" applyBorder="1" applyAlignment="1" applyProtection="1">
      <alignment vertical="center" wrapText="1"/>
      <protection locked="0"/>
    </xf>
    <xf numFmtId="0" fontId="23" fillId="3" borderId="2" xfId="1" applyFont="1" applyFill="1" applyBorder="1" applyAlignment="1" applyProtection="1">
      <alignment horizontal="center" vertical="center"/>
      <protection locked="0"/>
    </xf>
    <xf numFmtId="0" fontId="23" fillId="3" borderId="6" xfId="1" applyFont="1" applyFill="1" applyBorder="1" applyAlignment="1" applyProtection="1">
      <alignment horizontal="left" vertical="center" indent="1"/>
      <protection locked="0"/>
    </xf>
    <xf numFmtId="0" fontId="23" fillId="3" borderId="6" xfId="1" applyFont="1" applyFill="1" applyBorder="1" applyAlignment="1" applyProtection="1">
      <alignment horizontal="left" vertical="center" wrapText="1" indent="1"/>
      <protection locked="0"/>
    </xf>
    <xf numFmtId="0" fontId="23" fillId="3" borderId="3" xfId="1" applyFont="1" applyFill="1" applyBorder="1" applyAlignment="1" applyProtection="1">
      <alignment horizontal="center" vertical="center"/>
      <protection locked="0"/>
    </xf>
    <xf numFmtId="3" fontId="23" fillId="3" borderId="5" xfId="1" applyNumberFormat="1" applyFont="1" applyFill="1" applyBorder="1" applyAlignment="1" applyProtection="1">
      <alignment vertical="center"/>
      <protection locked="0"/>
    </xf>
    <xf numFmtId="3" fontId="23" fillId="3" borderId="1" xfId="1" applyNumberFormat="1" applyFont="1" applyFill="1" applyBorder="1" applyAlignment="1" applyProtection="1">
      <alignment vertical="center" wrapText="1"/>
      <protection hidden="1"/>
    </xf>
    <xf numFmtId="0" fontId="25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4" fontId="25" fillId="3" borderId="6" xfId="1" applyNumberFormat="1" applyFont="1" applyFill="1" applyBorder="1" applyAlignment="1" applyProtection="1">
      <alignment horizontal="right" vertical="center" wrapText="1" indent="1"/>
      <protection locked="0"/>
    </xf>
    <xf numFmtId="4" fontId="25" fillId="3" borderId="9" xfId="1" applyNumberFormat="1" applyFont="1" applyFill="1" applyBorder="1" applyAlignment="1" applyProtection="1">
      <alignment horizontal="right" vertical="center" wrapText="1" indent="1"/>
      <protection hidden="1"/>
    </xf>
    <xf numFmtId="4" fontId="25" fillId="0" borderId="6" xfId="1" applyNumberFormat="1" applyFont="1" applyBorder="1" applyAlignment="1" applyProtection="1">
      <alignment horizontal="right" vertical="center" wrapText="1" indent="1"/>
      <protection locked="0"/>
    </xf>
    <xf numFmtId="4" fontId="25" fillId="0" borderId="9" xfId="1" applyNumberFormat="1" applyFont="1" applyBorder="1" applyAlignment="1" applyProtection="1">
      <alignment horizontal="right" vertical="center" wrapText="1" indent="1"/>
      <protection hidden="1"/>
    </xf>
    <xf numFmtId="4" fontId="25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4" fontId="25" fillId="3" borderId="5" xfId="1" applyNumberFormat="1" applyFont="1" applyFill="1" applyBorder="1" applyAlignment="1" applyProtection="1">
      <alignment horizontal="right" vertical="center" indent="1"/>
      <protection locked="0"/>
    </xf>
    <xf numFmtId="4" fontId="25" fillId="3" borderId="1" xfId="1" applyNumberFormat="1" applyFont="1" applyFill="1" applyBorder="1" applyAlignment="1" applyProtection="1">
      <alignment horizontal="right" vertical="center" wrapText="1" indent="1"/>
      <protection hidden="1"/>
    </xf>
    <xf numFmtId="1" fontId="25" fillId="0" borderId="6" xfId="1" applyNumberFormat="1" applyFont="1" applyBorder="1" applyAlignment="1" applyProtection="1">
      <alignment horizontal="right" vertical="center" wrapText="1" indent="1"/>
      <protection locked="0"/>
    </xf>
    <xf numFmtId="3" fontId="25" fillId="0" borderId="0" xfId="1" applyNumberFormat="1" applyFont="1" applyBorder="1" applyAlignment="1" applyProtection="1">
      <alignment horizontal="right" vertical="center" wrapText="1" indent="1"/>
      <protection locked="0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/>
      <protection locked="0"/>
    </xf>
    <xf numFmtId="0" fontId="4" fillId="0" borderId="18" xfId="1" applyFont="1" applyBorder="1" applyAlignment="1" applyProtection="1">
      <alignment vertical="center"/>
      <protection locked="0"/>
    </xf>
    <xf numFmtId="0" fontId="4" fillId="0" borderId="16" xfId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0" fontId="25" fillId="0" borderId="21" xfId="1" applyFont="1" applyBorder="1" applyAlignment="1" applyProtection="1">
      <alignment horizontal="center" vertical="center"/>
      <protection locked="0"/>
    </xf>
    <xf numFmtId="0" fontId="25" fillId="0" borderId="3" xfId="1" applyFont="1" applyBorder="1" applyAlignment="1" applyProtection="1">
      <alignment horizontal="center" vertical="center"/>
      <protection locked="0"/>
    </xf>
    <xf numFmtId="0" fontId="25" fillId="0" borderId="22" xfId="1" applyFont="1" applyBorder="1" applyAlignment="1" applyProtection="1">
      <alignment horizontal="center" vertical="center" wrapText="1"/>
      <protection locked="0"/>
    </xf>
    <xf numFmtId="0" fontId="25" fillId="0" borderId="5" xfId="1" applyFont="1" applyBorder="1" applyAlignment="1" applyProtection="1">
      <alignment horizontal="center" vertical="center" wrapText="1"/>
      <protection locked="0"/>
    </xf>
    <xf numFmtId="0" fontId="25" fillId="0" borderId="22" xfId="1" applyFont="1" applyBorder="1" applyAlignment="1" applyProtection="1">
      <alignment horizontal="center" vertical="center"/>
      <protection locked="0"/>
    </xf>
    <xf numFmtId="0" fontId="25" fillId="0" borderId="23" xfId="1" applyFont="1" applyBorder="1" applyAlignment="1" applyProtection="1">
      <alignment horizontal="center" vertical="center"/>
      <protection locked="0"/>
    </xf>
    <xf numFmtId="0" fontId="25" fillId="3" borderId="16" xfId="1" applyFont="1" applyFill="1" applyBorder="1" applyAlignment="1" applyProtection="1">
      <alignment horizontal="left" vertical="center" wrapText="1"/>
      <protection locked="0"/>
    </xf>
    <xf numFmtId="0" fontId="25" fillId="0" borderId="13" xfId="1" applyFont="1" applyBorder="1" applyAlignment="1" applyProtection="1">
      <alignment horizontal="left" vertical="center" indent="1"/>
      <protection locked="0"/>
    </xf>
    <xf numFmtId="0" fontId="25" fillId="0" borderId="18" xfId="1" applyFont="1" applyBorder="1" applyAlignment="1" applyProtection="1">
      <alignment horizontal="left" vertical="center" indent="1"/>
      <protection locked="0"/>
    </xf>
    <xf numFmtId="0" fontId="25" fillId="0" borderId="16" xfId="1" applyFont="1" applyBorder="1" applyAlignment="1" applyProtection="1">
      <alignment horizontal="left" vertical="center" indent="1"/>
      <protection locked="0"/>
    </xf>
    <xf numFmtId="0" fontId="25" fillId="3" borderId="7" xfId="1" applyFont="1" applyFill="1" applyBorder="1" applyAlignment="1" applyProtection="1">
      <alignment horizontal="left" vertical="center" indent="1"/>
      <protection locked="0"/>
    </xf>
    <xf numFmtId="0" fontId="25" fillId="3" borderId="8" xfId="1" applyFont="1" applyFill="1" applyBorder="1" applyAlignment="1" applyProtection="1">
      <alignment horizontal="left" vertical="center" indent="1"/>
      <protection locked="0"/>
    </xf>
    <xf numFmtId="0" fontId="25" fillId="3" borderId="19" xfId="1" applyFont="1" applyFill="1" applyBorder="1" applyAlignment="1" applyProtection="1">
      <alignment horizontal="left" vertical="center" indent="1"/>
      <protection locked="0"/>
    </xf>
    <xf numFmtId="0" fontId="25" fillId="3" borderId="20" xfId="1" applyFont="1" applyFill="1" applyBorder="1" applyAlignment="1" applyProtection="1">
      <alignment horizontal="left" vertical="center" indent="1"/>
      <protection locked="0"/>
    </xf>
    <xf numFmtId="0" fontId="4" fillId="0" borderId="0" xfId="1" applyFont="1" applyBorder="1" applyAlignment="1" applyProtection="1">
      <alignment horizontal="left" wrapText="1"/>
      <protection locked="0"/>
    </xf>
    <xf numFmtId="0" fontId="25" fillId="0" borderId="0" xfId="1" applyFont="1" applyBorder="1" applyAlignment="1" applyProtection="1">
      <alignment horizontal="left" wrapText="1"/>
      <protection locked="0"/>
    </xf>
    <xf numFmtId="0" fontId="4" fillId="0" borderId="21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22" xfId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0" fontId="4" fillId="3" borderId="16" xfId="1" applyFont="1" applyFill="1" applyBorder="1" applyAlignment="1" applyProtection="1">
      <alignment horizontal="left" vertical="center" wrapText="1"/>
    </xf>
    <xf numFmtId="0" fontId="4" fillId="0" borderId="13" xfId="1" applyFont="1" applyBorder="1" applyAlignment="1" applyProtection="1">
      <alignment horizontal="center" vertical="center"/>
    </xf>
    <xf numFmtId="0" fontId="4" fillId="0" borderId="18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left" vertical="center"/>
      <protection locked="0"/>
    </xf>
    <xf numFmtId="0" fontId="4" fillId="3" borderId="8" xfId="1" applyFont="1" applyFill="1" applyBorder="1" applyAlignment="1" applyProtection="1">
      <alignment horizontal="left" vertical="center"/>
      <protection locked="0"/>
    </xf>
    <xf numFmtId="0" fontId="4" fillId="3" borderId="7" xfId="1" applyFont="1" applyFill="1" applyBorder="1" applyAlignment="1" applyProtection="1">
      <alignment horizontal="left" vertical="center"/>
    </xf>
    <xf numFmtId="0" fontId="4" fillId="3" borderId="8" xfId="1" applyFont="1" applyFill="1" applyBorder="1" applyAlignment="1" applyProtection="1">
      <alignment horizontal="left" vertical="center"/>
    </xf>
    <xf numFmtId="0" fontId="4" fillId="3" borderId="19" xfId="1" applyFont="1" applyFill="1" applyBorder="1" applyAlignment="1" applyProtection="1">
      <alignment horizontal="left" vertical="center"/>
    </xf>
    <xf numFmtId="0" fontId="4" fillId="3" borderId="20" xfId="1" applyFont="1" applyFill="1" applyBorder="1" applyAlignment="1" applyProtection="1">
      <alignment horizontal="left" vertical="center"/>
    </xf>
    <xf numFmtId="0" fontId="2" fillId="0" borderId="6" xfId="1" applyFont="1" applyBorder="1" applyAlignment="1" applyProtection="1">
      <alignment horizontal="left" vertical="center" indent="1"/>
      <protection locked="0"/>
    </xf>
    <xf numFmtId="0" fontId="2" fillId="2" borderId="6" xfId="1" applyFont="1" applyFill="1" applyBorder="1" applyAlignment="1" applyProtection="1">
      <alignment horizontal="left" vertical="center" indent="1"/>
      <protection locked="0"/>
    </xf>
    <xf numFmtId="0" fontId="33" fillId="0" borderId="0" xfId="1" applyFont="1" applyFill="1" applyAlignment="1" applyProtection="1">
      <alignment vertical="center"/>
      <protection locked="0"/>
    </xf>
    <xf numFmtId="0" fontId="34" fillId="0" borderId="0" xfId="0" applyFont="1" applyAlignment="1">
      <alignment vertical="center"/>
    </xf>
    <xf numFmtId="0" fontId="2" fillId="0" borderId="10" xfId="1" applyFont="1" applyBorder="1" applyAlignment="1" applyProtection="1">
      <alignment horizontal="right" vertical="center"/>
      <protection locked="0"/>
    </xf>
    <xf numFmtId="0" fontId="0" fillId="0" borderId="10" xfId="0" applyBorder="1" applyAlignment="1">
      <alignment vertical="center"/>
    </xf>
    <xf numFmtId="0" fontId="2" fillId="0" borderId="13" xfId="1" applyFont="1" applyBorder="1" applyAlignment="1" applyProtection="1">
      <alignment horizontal="center" vertical="center" textRotation="90"/>
      <protection locked="0"/>
    </xf>
    <xf numFmtId="0" fontId="2" fillId="0" borderId="16" xfId="1" applyFont="1" applyBorder="1" applyAlignment="1" applyProtection="1">
      <alignment horizontal="center" vertical="center" textRotation="90"/>
      <protection locked="0"/>
    </xf>
    <xf numFmtId="0" fontId="2" fillId="0" borderId="6" xfId="1" applyFont="1" applyBorder="1" applyAlignment="1" applyProtection="1">
      <alignment horizontal="center" vertical="center" wrapText="1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2" borderId="6" xfId="1" applyFont="1" applyFill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left" vertical="center" indent="1"/>
      <protection locked="0"/>
    </xf>
    <xf numFmtId="0" fontId="4" fillId="0" borderId="18" xfId="1" applyFont="1" applyBorder="1" applyAlignment="1" applyProtection="1">
      <alignment horizontal="left" vertical="center" indent="1"/>
      <protection locked="0"/>
    </xf>
    <xf numFmtId="0" fontId="4" fillId="0" borderId="16" xfId="1" applyFont="1" applyBorder="1" applyAlignment="1" applyProtection="1">
      <alignment horizontal="left" vertical="center" indent="1"/>
      <protection locked="0"/>
    </xf>
    <xf numFmtId="0" fontId="4" fillId="2" borderId="7" xfId="1" applyFont="1" applyFill="1" applyBorder="1" applyAlignment="1" applyProtection="1">
      <alignment horizontal="left" vertical="center" indent="1"/>
      <protection locked="0"/>
    </xf>
    <xf numFmtId="0" fontId="4" fillId="2" borderId="8" xfId="1" applyFont="1" applyFill="1" applyBorder="1" applyAlignment="1" applyProtection="1">
      <alignment horizontal="left" vertical="center" indent="1"/>
      <protection locked="0"/>
    </xf>
    <xf numFmtId="0" fontId="4" fillId="2" borderId="19" xfId="1" applyFont="1" applyFill="1" applyBorder="1" applyAlignment="1" applyProtection="1">
      <alignment horizontal="left" vertical="center" indent="1"/>
      <protection locked="0"/>
    </xf>
    <xf numFmtId="0" fontId="4" fillId="2" borderId="20" xfId="1" applyFont="1" applyFill="1" applyBorder="1" applyAlignment="1" applyProtection="1">
      <alignment horizontal="left" vertical="center" indent="1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2" borderId="16" xfId="1" applyFont="1" applyFill="1" applyBorder="1" applyAlignment="1" applyProtection="1">
      <alignment horizontal="left" vertical="center" wrapText="1"/>
      <protection locked="0"/>
    </xf>
    <xf numFmtId="0" fontId="4" fillId="3" borderId="19" xfId="1" applyFont="1" applyFill="1" applyBorder="1" applyAlignment="1" applyProtection="1">
      <alignment horizontal="left" vertical="center"/>
      <protection locked="0"/>
    </xf>
    <xf numFmtId="0" fontId="4" fillId="3" borderId="20" xfId="1" applyFont="1" applyFill="1" applyBorder="1" applyAlignment="1" applyProtection="1">
      <alignment horizontal="left" vertical="center"/>
      <protection locked="0"/>
    </xf>
    <xf numFmtId="0" fontId="4" fillId="3" borderId="16" xfId="1" applyFont="1" applyFill="1" applyBorder="1" applyAlignment="1" applyProtection="1">
      <alignment horizontal="left" vertical="center" wrapText="1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center" vertical="center"/>
      <protection locked="0"/>
    </xf>
    <xf numFmtId="0" fontId="18" fillId="5" borderId="13" xfId="1" applyFont="1" applyFill="1" applyBorder="1" applyAlignment="1" applyProtection="1">
      <alignment horizontal="left" vertical="center" indent="1"/>
      <protection locked="0"/>
    </xf>
    <xf numFmtId="0" fontId="18" fillId="5" borderId="18" xfId="1" applyFont="1" applyFill="1" applyBorder="1" applyAlignment="1" applyProtection="1">
      <alignment horizontal="left" vertical="center" indent="1"/>
      <protection locked="0"/>
    </xf>
    <xf numFmtId="0" fontId="18" fillId="5" borderId="16" xfId="1" applyFont="1" applyFill="1" applyBorder="1" applyAlignment="1" applyProtection="1">
      <alignment horizontal="left" vertical="center" indent="1"/>
      <protection locked="0"/>
    </xf>
    <xf numFmtId="0" fontId="18" fillId="5" borderId="7" xfId="1" applyFont="1" applyFill="1" applyBorder="1" applyAlignment="1" applyProtection="1">
      <alignment horizontal="left" vertical="center" indent="1"/>
      <protection locked="0"/>
    </xf>
    <xf numFmtId="0" fontId="18" fillId="5" borderId="8" xfId="1" applyFont="1" applyFill="1" applyBorder="1" applyAlignment="1" applyProtection="1">
      <alignment horizontal="left" vertical="center" indent="1"/>
      <protection locked="0"/>
    </xf>
    <xf numFmtId="0" fontId="18" fillId="5" borderId="19" xfId="1" applyFont="1" applyFill="1" applyBorder="1" applyAlignment="1" applyProtection="1">
      <alignment horizontal="left" vertical="center" indent="1"/>
      <protection locked="0"/>
    </xf>
    <xf numFmtId="0" fontId="18" fillId="5" borderId="20" xfId="1" applyFont="1" applyFill="1" applyBorder="1" applyAlignment="1" applyProtection="1">
      <alignment horizontal="left" vertical="center" indent="1"/>
      <protection locked="0"/>
    </xf>
    <xf numFmtId="0" fontId="18" fillId="5" borderId="21" xfId="1" applyFont="1" applyFill="1" applyBorder="1" applyAlignment="1" applyProtection="1">
      <alignment horizontal="center" vertical="center"/>
      <protection locked="0"/>
    </xf>
    <xf numFmtId="0" fontId="18" fillId="5" borderId="3" xfId="1" applyFont="1" applyFill="1" applyBorder="1" applyAlignment="1" applyProtection="1">
      <alignment horizontal="center" vertical="center"/>
      <protection locked="0"/>
    </xf>
    <xf numFmtId="0" fontId="18" fillId="5" borderId="22" xfId="1" applyFont="1" applyFill="1" applyBorder="1" applyAlignment="1" applyProtection="1">
      <alignment horizontal="center" vertical="center" wrapText="1"/>
      <protection locked="0"/>
    </xf>
    <xf numFmtId="0" fontId="18" fillId="5" borderId="5" xfId="1" applyFont="1" applyFill="1" applyBorder="1" applyAlignment="1" applyProtection="1">
      <alignment horizontal="center" vertical="center" wrapText="1"/>
      <protection locked="0"/>
    </xf>
    <xf numFmtId="0" fontId="18" fillId="5" borderId="22" xfId="1" applyFont="1" applyFill="1" applyBorder="1" applyAlignment="1" applyProtection="1">
      <alignment horizontal="center" vertical="center"/>
      <protection locked="0"/>
    </xf>
    <xf numFmtId="0" fontId="18" fillId="5" borderId="23" xfId="1" applyFont="1" applyFill="1" applyBorder="1" applyAlignment="1" applyProtection="1">
      <alignment horizontal="center" vertical="center"/>
      <protection locked="0"/>
    </xf>
    <xf numFmtId="0" fontId="18" fillId="5" borderId="16" xfId="1" applyFont="1" applyFill="1" applyBorder="1" applyAlignment="1" applyProtection="1">
      <alignment horizontal="left" vertical="center" wrapText="1"/>
      <protection locked="0"/>
    </xf>
    <xf numFmtId="0" fontId="29" fillId="5" borderId="6" xfId="1" applyFont="1" applyFill="1" applyBorder="1" applyAlignment="1" applyProtection="1">
      <alignment vertical="center"/>
      <protection locked="0"/>
    </xf>
    <xf numFmtId="0" fontId="29" fillId="5" borderId="7" xfId="1" applyFont="1" applyFill="1" applyBorder="1" applyAlignment="1" applyProtection="1">
      <alignment horizontal="left" vertical="center"/>
      <protection locked="0"/>
    </xf>
    <xf numFmtId="0" fontId="29" fillId="5" borderId="8" xfId="1" applyFont="1" applyFill="1" applyBorder="1" applyAlignment="1" applyProtection="1">
      <alignment horizontal="left" vertical="center"/>
      <protection locked="0"/>
    </xf>
    <xf numFmtId="0" fontId="30" fillId="5" borderId="6" xfId="1" applyFont="1" applyFill="1" applyBorder="1" applyAlignment="1" applyProtection="1">
      <alignment horizontal="left" vertical="center" indent="1"/>
      <protection locked="0"/>
    </xf>
    <xf numFmtId="0" fontId="29" fillId="5" borderId="10" xfId="1" applyFont="1" applyFill="1" applyBorder="1" applyAlignment="1" applyProtection="1">
      <alignment horizontal="left" vertical="center"/>
      <protection locked="0"/>
    </xf>
    <xf numFmtId="0" fontId="29" fillId="0" borderId="6" xfId="1" applyFont="1" applyBorder="1" applyAlignment="1" applyProtection="1">
      <alignment horizontal="center" vertical="center"/>
      <protection locked="0"/>
    </xf>
    <xf numFmtId="0" fontId="29" fillId="0" borderId="6" xfId="1" applyFont="1" applyBorder="1" applyAlignment="1" applyProtection="1">
      <alignment horizontal="center" vertical="center" wrapText="1"/>
      <protection locked="0"/>
    </xf>
    <xf numFmtId="0" fontId="29" fillId="5" borderId="6" xfId="1" applyFont="1" applyFill="1" applyBorder="1" applyAlignment="1" applyProtection="1">
      <alignment vertical="center" wrapText="1"/>
      <protection locked="0"/>
    </xf>
    <xf numFmtId="0" fontId="21" fillId="0" borderId="13" xfId="1" applyFont="1" applyBorder="1" applyAlignment="1" applyProtection="1">
      <alignment horizontal="left" vertical="center" indent="1"/>
      <protection locked="0"/>
    </xf>
    <xf numFmtId="0" fontId="21" fillId="0" borderId="18" xfId="1" applyFont="1" applyBorder="1" applyAlignment="1" applyProtection="1">
      <alignment horizontal="left" vertical="center" indent="1"/>
      <protection locked="0"/>
    </xf>
    <xf numFmtId="0" fontId="21" fillId="0" borderId="16" xfId="1" applyFont="1" applyBorder="1" applyAlignment="1" applyProtection="1">
      <alignment horizontal="left" vertical="center" indent="1"/>
      <protection locked="0"/>
    </xf>
    <xf numFmtId="0" fontId="21" fillId="3" borderId="7" xfId="1" applyFont="1" applyFill="1" applyBorder="1" applyAlignment="1" applyProtection="1">
      <alignment horizontal="left" vertical="center" indent="1"/>
      <protection locked="0"/>
    </xf>
    <xf numFmtId="0" fontId="21" fillId="3" borderId="8" xfId="1" applyFont="1" applyFill="1" applyBorder="1" applyAlignment="1" applyProtection="1">
      <alignment horizontal="left" vertical="center" indent="1"/>
      <protection locked="0"/>
    </xf>
    <xf numFmtId="0" fontId="21" fillId="3" borderId="19" xfId="1" applyFont="1" applyFill="1" applyBorder="1" applyAlignment="1" applyProtection="1">
      <alignment horizontal="left" vertical="center" indent="1"/>
      <protection locked="0"/>
    </xf>
    <xf numFmtId="0" fontId="21" fillId="3" borderId="20" xfId="1" applyFont="1" applyFill="1" applyBorder="1" applyAlignment="1" applyProtection="1">
      <alignment horizontal="left" vertical="center" indent="1"/>
      <protection locked="0"/>
    </xf>
    <xf numFmtId="0" fontId="21" fillId="0" borderId="21" xfId="1" applyFont="1" applyBorder="1" applyAlignment="1" applyProtection="1">
      <alignment horizontal="center" vertical="center"/>
      <protection locked="0"/>
    </xf>
    <xf numFmtId="0" fontId="21" fillId="0" borderId="3" xfId="1" applyFont="1" applyBorder="1" applyAlignment="1" applyProtection="1">
      <alignment horizontal="center" vertical="center"/>
      <protection locked="0"/>
    </xf>
    <xf numFmtId="0" fontId="21" fillId="0" borderId="22" xfId="1" applyFont="1" applyBorder="1" applyAlignment="1" applyProtection="1">
      <alignment horizontal="center" vertical="center" wrapText="1"/>
      <protection locked="0"/>
    </xf>
    <xf numFmtId="0" fontId="21" fillId="0" borderId="5" xfId="1" applyFont="1" applyBorder="1" applyAlignment="1" applyProtection="1">
      <alignment horizontal="center" vertical="center" wrapText="1"/>
      <protection locked="0"/>
    </xf>
    <xf numFmtId="0" fontId="21" fillId="0" borderId="22" xfId="1" applyFont="1" applyBorder="1" applyAlignment="1" applyProtection="1">
      <alignment horizontal="center" vertical="center"/>
      <protection locked="0"/>
    </xf>
    <xf numFmtId="0" fontId="21" fillId="0" borderId="23" xfId="1" applyFont="1" applyBorder="1" applyAlignment="1" applyProtection="1">
      <alignment horizontal="center" vertical="center"/>
      <protection locked="0"/>
    </xf>
    <xf numFmtId="0" fontId="21" fillId="3" borderId="16" xfId="1" applyFont="1" applyFill="1" applyBorder="1" applyAlignment="1" applyProtection="1">
      <alignment horizontal="left" vertical="center" wrapText="1"/>
      <protection locked="0"/>
    </xf>
    <xf numFmtId="0" fontId="31" fillId="0" borderId="22" xfId="1" applyFont="1" applyBorder="1" applyAlignment="1" applyProtection="1">
      <alignment horizontal="center" vertical="center"/>
      <protection locked="0"/>
    </xf>
    <xf numFmtId="0" fontId="31" fillId="0" borderId="23" xfId="1" applyFont="1" applyBorder="1" applyAlignment="1" applyProtection="1">
      <alignment horizontal="center" vertical="center"/>
      <protection locked="0"/>
    </xf>
    <xf numFmtId="0" fontId="31" fillId="3" borderId="7" xfId="1" applyFont="1" applyFill="1" applyBorder="1" applyAlignment="1" applyProtection="1">
      <alignment horizontal="left" vertical="center" indent="1"/>
      <protection locked="0"/>
    </xf>
    <xf numFmtId="0" fontId="31" fillId="3" borderId="8" xfId="1" applyFont="1" applyFill="1" applyBorder="1" applyAlignment="1" applyProtection="1">
      <alignment horizontal="left" vertical="center" indent="1"/>
      <protection locked="0"/>
    </xf>
    <xf numFmtId="0" fontId="31" fillId="3" borderId="19" xfId="1" applyFont="1" applyFill="1" applyBorder="1" applyAlignment="1" applyProtection="1">
      <alignment horizontal="left" vertical="center" indent="1"/>
      <protection locked="0"/>
    </xf>
    <xf numFmtId="0" fontId="31" fillId="3" borderId="20" xfId="1" applyFont="1" applyFill="1" applyBorder="1" applyAlignment="1" applyProtection="1">
      <alignment horizontal="left" vertical="center" indent="1"/>
      <protection locked="0"/>
    </xf>
    <xf numFmtId="0" fontId="31" fillId="3" borderId="16" xfId="1" applyFont="1" applyFill="1" applyBorder="1" applyAlignment="1" applyProtection="1">
      <alignment horizontal="left" vertical="center" wrapText="1"/>
      <protection locked="0"/>
    </xf>
    <xf numFmtId="0" fontId="23" fillId="3" borderId="7" xfId="1" applyFont="1" applyFill="1" applyBorder="1" applyAlignment="1" applyProtection="1">
      <alignment horizontal="left" vertical="center" indent="1"/>
      <protection locked="0"/>
    </xf>
    <xf numFmtId="0" fontId="23" fillId="3" borderId="8" xfId="1" applyFont="1" applyFill="1" applyBorder="1" applyAlignment="1" applyProtection="1">
      <alignment horizontal="left" vertical="center" indent="1"/>
      <protection locked="0"/>
    </xf>
    <xf numFmtId="0" fontId="23" fillId="3" borderId="19" xfId="1" applyFont="1" applyFill="1" applyBorder="1" applyAlignment="1" applyProtection="1">
      <alignment horizontal="left" vertical="center" indent="1"/>
      <protection locked="0"/>
    </xf>
    <xf numFmtId="0" fontId="23" fillId="3" borderId="20" xfId="1" applyFont="1" applyFill="1" applyBorder="1" applyAlignment="1" applyProtection="1">
      <alignment horizontal="left" vertical="center" indent="1"/>
      <protection locked="0"/>
    </xf>
    <xf numFmtId="0" fontId="23" fillId="3" borderId="16" xfId="1" applyFont="1" applyFill="1" applyBorder="1" applyAlignment="1" applyProtection="1">
      <alignment horizontal="left" vertical="center" wrapText="1"/>
      <protection locked="0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zoomScaleNormal="100" workbookViewId="0"/>
  </sheetViews>
  <sheetFormatPr defaultRowHeight="12.75"/>
  <cols>
    <col min="1" max="1" width="3.28515625" style="5" customWidth="1"/>
    <col min="2" max="2" width="7.85546875" style="5" customWidth="1"/>
    <col min="3" max="3" width="56.7109375" style="5" customWidth="1"/>
    <col min="4" max="4" width="17" style="5" customWidth="1"/>
    <col min="5" max="5" width="16.5703125" style="5" customWidth="1"/>
    <col min="6" max="6" width="11.42578125" style="5" customWidth="1"/>
    <col min="7" max="7" width="2.42578125" style="5" customWidth="1"/>
    <col min="8" max="8" width="29.85546875" style="5" customWidth="1"/>
    <col min="9" max="10" width="10.140625" style="5" bestFit="1" customWidth="1"/>
    <col min="11" max="16384" width="9.140625" style="5"/>
  </cols>
  <sheetData>
    <row r="1" spans="1:14" ht="15.75">
      <c r="A1" s="15" t="s">
        <v>43</v>
      </c>
      <c r="B1" s="8"/>
      <c r="C1" s="8"/>
      <c r="D1" s="14"/>
      <c r="E1" s="9"/>
      <c r="F1" s="16"/>
      <c r="G1" s="12"/>
      <c r="H1" s="7"/>
    </row>
    <row r="2" spans="1:14" s="3" customFormat="1" ht="13.5" thickBot="1">
      <c r="A2" s="9"/>
      <c r="B2" s="9"/>
      <c r="C2" s="9"/>
      <c r="D2" s="9"/>
      <c r="E2" s="9"/>
      <c r="F2" s="10" t="s">
        <v>3</v>
      </c>
      <c r="G2" s="9"/>
      <c r="H2" s="2"/>
    </row>
    <row r="3" spans="1:14" s="6" customFormat="1" ht="19.5" customHeight="1">
      <c r="A3" s="260" t="s">
        <v>0</v>
      </c>
      <c r="B3" s="262" t="s">
        <v>14</v>
      </c>
      <c r="C3" s="262"/>
      <c r="D3" s="264" t="s">
        <v>44</v>
      </c>
      <c r="E3" s="264"/>
      <c r="F3" s="265"/>
      <c r="G3" s="13"/>
      <c r="H3" s="21"/>
    </row>
    <row r="4" spans="1:14" s="6" customFormat="1" ht="13.5" customHeight="1" thickBot="1">
      <c r="A4" s="261"/>
      <c r="B4" s="263"/>
      <c r="C4" s="263"/>
      <c r="D4" s="25" t="s">
        <v>7</v>
      </c>
      <c r="E4" s="25" t="s">
        <v>4</v>
      </c>
      <c r="F4" s="11" t="s">
        <v>2</v>
      </c>
      <c r="G4" s="13"/>
      <c r="H4" s="21"/>
    </row>
    <row r="5" spans="1:14" s="6" customFormat="1" ht="12.75" customHeight="1">
      <c r="A5" s="24" t="s">
        <v>27</v>
      </c>
      <c r="B5" s="266" t="s">
        <v>18</v>
      </c>
      <c r="C5" s="266"/>
      <c r="D5" s="34">
        <f>SUM(D6:D9)</f>
        <v>73519.053019999992</v>
      </c>
      <c r="E5" s="34">
        <f>SUM(E6:E9)</f>
        <v>982928.60855</v>
      </c>
      <c r="F5" s="35">
        <f t="shared" ref="F5:F21" si="0">SUM(D5+E5)</f>
        <v>1056447.66157</v>
      </c>
      <c r="G5" s="13"/>
      <c r="H5" s="247"/>
      <c r="I5" s="247"/>
      <c r="J5" s="247"/>
      <c r="K5" s="248"/>
      <c r="L5" s="247"/>
      <c r="M5" s="247"/>
      <c r="N5" s="247"/>
    </row>
    <row r="6" spans="1:14" s="6" customFormat="1" ht="12.75" customHeight="1">
      <c r="A6" s="26" t="s">
        <v>28</v>
      </c>
      <c r="B6" s="267" t="s">
        <v>9</v>
      </c>
      <c r="C6" s="28" t="s">
        <v>19</v>
      </c>
      <c r="D6" s="82">
        <f>SUM(UK:VŠTE!D6)</f>
        <v>10428.55351</v>
      </c>
      <c r="E6" s="82">
        <f>SUM(UK:VŠTE!E6)</f>
        <v>5260.7181300000002</v>
      </c>
      <c r="F6" s="37">
        <f t="shared" si="0"/>
        <v>15689.271639999999</v>
      </c>
      <c r="G6" s="13"/>
      <c r="H6" s="247"/>
      <c r="I6" s="247"/>
      <c r="J6" s="247"/>
      <c r="K6" s="248"/>
      <c r="L6" s="247"/>
      <c r="M6" s="247"/>
      <c r="N6" s="247"/>
    </row>
    <row r="7" spans="1:14" s="6" customFormat="1" ht="12.75" customHeight="1">
      <c r="A7" s="26" t="s">
        <v>29</v>
      </c>
      <c r="B7" s="268"/>
      <c r="C7" s="28" t="s">
        <v>20</v>
      </c>
      <c r="D7" s="82">
        <f>SUM(UK:VŠTE!D7)</f>
        <v>35561.66951</v>
      </c>
      <c r="E7" s="82">
        <f>SUM(UK:VŠTE!E7)</f>
        <v>852428.61663000006</v>
      </c>
      <c r="F7" s="37">
        <f t="shared" si="0"/>
        <v>887990.2861400001</v>
      </c>
      <c r="G7" s="13"/>
      <c r="H7" s="247"/>
      <c r="I7" s="247"/>
      <c r="J7" s="247"/>
      <c r="K7" s="248"/>
      <c r="L7" s="247"/>
      <c r="M7" s="247"/>
      <c r="N7" s="247"/>
    </row>
    <row r="8" spans="1:14" s="6" customFormat="1" ht="12.75" customHeight="1">
      <c r="A8" s="26" t="s">
        <v>30</v>
      </c>
      <c r="B8" s="268"/>
      <c r="C8" s="28" t="s">
        <v>21</v>
      </c>
      <c r="D8" s="82">
        <f>SUM(UK:VŠTE!D8)</f>
        <v>27265.63</v>
      </c>
      <c r="E8" s="82">
        <f>SUM(UK:VŠTE!E8)</f>
        <v>24587.709569999999</v>
      </c>
      <c r="F8" s="37">
        <f t="shared" si="0"/>
        <v>51853.339569999996</v>
      </c>
      <c r="G8" s="13"/>
      <c r="H8" s="247"/>
      <c r="I8" s="247"/>
      <c r="J8" s="247"/>
      <c r="K8" s="248"/>
      <c r="L8" s="247"/>
      <c r="M8" s="247"/>
      <c r="N8" s="247"/>
    </row>
    <row r="9" spans="1:14" s="6" customFormat="1" ht="12.75" customHeight="1">
      <c r="A9" s="26" t="s">
        <v>31</v>
      </c>
      <c r="B9" s="269"/>
      <c r="C9" s="29" t="s">
        <v>22</v>
      </c>
      <c r="D9" s="82">
        <f>SUM(UK:VŠTE!D9)</f>
        <v>263.2</v>
      </c>
      <c r="E9" s="82">
        <f>SUM(UK:VŠTE!E9)</f>
        <v>100651.56422</v>
      </c>
      <c r="F9" s="37">
        <f t="shared" si="0"/>
        <v>100914.76422</v>
      </c>
      <c r="G9" s="13"/>
      <c r="H9" s="247"/>
      <c r="I9" s="247"/>
      <c r="J9" s="247"/>
      <c r="K9" s="248"/>
      <c r="L9" s="247"/>
      <c r="M9" s="247"/>
      <c r="N9" s="247"/>
    </row>
    <row r="10" spans="1:14" s="6" customFormat="1" ht="12.75" customHeight="1">
      <c r="A10" s="22" t="s">
        <v>32</v>
      </c>
      <c r="B10" s="270" t="s">
        <v>41</v>
      </c>
      <c r="C10" s="271"/>
      <c r="D10" s="34">
        <f>SUM(UK:VŠTE!D10)</f>
        <v>3267356.2778800004</v>
      </c>
      <c r="E10" s="34">
        <f>SUM(UK:VŠTE!E10)</f>
        <v>2458517.4150600005</v>
      </c>
      <c r="F10" s="35">
        <f t="shared" si="0"/>
        <v>5725873.6929400004</v>
      </c>
      <c r="G10" s="13"/>
      <c r="H10" s="247"/>
      <c r="I10" s="247"/>
      <c r="J10" s="247"/>
      <c r="K10" s="248"/>
      <c r="L10" s="247"/>
      <c r="M10" s="247"/>
      <c r="N10" s="247"/>
    </row>
    <row r="11" spans="1:14" s="6" customFormat="1" ht="12.75" customHeight="1">
      <c r="A11" s="22" t="s">
        <v>15</v>
      </c>
      <c r="B11" s="30" t="s">
        <v>10</v>
      </c>
      <c r="C11" s="31"/>
      <c r="D11" s="34">
        <f>SUM(D12:D15)</f>
        <v>208990.13799000002</v>
      </c>
      <c r="E11" s="34">
        <f>SUM(E12:E15)</f>
        <v>316421.82529000001</v>
      </c>
      <c r="F11" s="35">
        <f t="shared" si="0"/>
        <v>525411.96328000003</v>
      </c>
      <c r="G11" s="13"/>
      <c r="H11" s="247"/>
      <c r="I11" s="247"/>
      <c r="J11" s="247"/>
      <c r="K11" s="248"/>
      <c r="L11" s="247"/>
      <c r="M11" s="247"/>
      <c r="N11" s="247"/>
    </row>
    <row r="12" spans="1:14" s="6" customFormat="1" ht="12.75" customHeight="1">
      <c r="A12" s="26" t="s">
        <v>33</v>
      </c>
      <c r="B12" s="267" t="s">
        <v>9</v>
      </c>
      <c r="C12" s="27" t="s">
        <v>6</v>
      </c>
      <c r="D12" s="38">
        <f>SUM(UK:VŠTE!D12)</f>
        <v>1336.0889999999999</v>
      </c>
      <c r="E12" s="38">
        <f>SUM(UK:VŠTE!E12)</f>
        <v>14942.393389999999</v>
      </c>
      <c r="F12" s="37">
        <f t="shared" si="0"/>
        <v>16278.482389999999</v>
      </c>
      <c r="G12" s="13"/>
      <c r="H12" s="247"/>
      <c r="I12" s="247"/>
      <c r="J12" s="247"/>
      <c r="K12" s="248"/>
      <c r="L12" s="247"/>
      <c r="M12" s="247"/>
      <c r="N12" s="247"/>
    </row>
    <row r="13" spans="1:14" s="6" customFormat="1" ht="12.75" customHeight="1">
      <c r="A13" s="26" t="s">
        <v>34</v>
      </c>
      <c r="B13" s="268"/>
      <c r="C13" s="27" t="s">
        <v>5</v>
      </c>
      <c r="D13" s="38">
        <f>SUM(UK:VŠTE!D13)</f>
        <v>3011.85</v>
      </c>
      <c r="E13" s="38">
        <f>SUM(UK:VŠTE!E13)</f>
        <v>10375.123900000001</v>
      </c>
      <c r="F13" s="37">
        <f t="shared" si="0"/>
        <v>13386.973900000001</v>
      </c>
      <c r="G13" s="13"/>
      <c r="H13" s="247"/>
      <c r="I13" s="247"/>
      <c r="J13" s="247"/>
      <c r="K13" s="248"/>
      <c r="L13" s="247"/>
      <c r="M13" s="247"/>
      <c r="N13" s="247"/>
    </row>
    <row r="14" spans="1:14" s="6" customFormat="1" ht="12.75" customHeight="1">
      <c r="A14" s="26" t="s">
        <v>35</v>
      </c>
      <c r="B14" s="268"/>
      <c r="C14" s="27" t="s">
        <v>25</v>
      </c>
      <c r="D14" s="38">
        <f>SUM(UK:VŠTE!D14)</f>
        <v>57727.779710000003</v>
      </c>
      <c r="E14" s="38">
        <f>SUM(UK:VŠTE!E14)</f>
        <v>224138.24025</v>
      </c>
      <c r="F14" s="37">
        <f t="shared" si="0"/>
        <v>281866.01996000001</v>
      </c>
      <c r="G14" s="13"/>
      <c r="H14" s="247"/>
      <c r="I14" s="247"/>
      <c r="J14" s="247"/>
      <c r="K14" s="248"/>
      <c r="L14" s="247"/>
      <c r="M14" s="247"/>
      <c r="N14" s="247"/>
    </row>
    <row r="15" spans="1:14" s="6" customFormat="1" ht="12.75" customHeight="1">
      <c r="A15" s="26" t="s">
        <v>36</v>
      </c>
      <c r="B15" s="269"/>
      <c r="C15" s="27" t="s">
        <v>1</v>
      </c>
      <c r="D15" s="38">
        <f>SUM(UK:VŠTE!D15)</f>
        <v>146914.41928</v>
      </c>
      <c r="E15" s="38">
        <f>SUM(UK:VŠTE!E15)</f>
        <v>66966.067750000002</v>
      </c>
      <c r="F15" s="37">
        <f t="shared" si="0"/>
        <v>213880.48703000002</v>
      </c>
      <c r="G15" s="13"/>
      <c r="H15" s="247"/>
      <c r="I15" s="247"/>
      <c r="J15" s="247"/>
      <c r="K15" s="248"/>
      <c r="L15" s="247"/>
      <c r="M15" s="247"/>
      <c r="N15" s="247"/>
    </row>
    <row r="16" spans="1:14" s="6" customFormat="1" ht="12.75" customHeight="1">
      <c r="A16" s="22" t="s">
        <v>16</v>
      </c>
      <c r="B16" s="30" t="s">
        <v>11</v>
      </c>
      <c r="C16" s="31"/>
      <c r="D16" s="34">
        <f>SUM(D17:D19)</f>
        <v>35263.389770000002</v>
      </c>
      <c r="E16" s="34">
        <f>SUM(E17:E19)</f>
        <v>40876.740669999999</v>
      </c>
      <c r="F16" s="35">
        <f t="shared" si="0"/>
        <v>76140.130440000008</v>
      </c>
      <c r="G16" s="13"/>
      <c r="H16" s="247"/>
      <c r="I16" s="247"/>
      <c r="J16" s="247"/>
      <c r="K16" s="248"/>
      <c r="L16" s="247"/>
      <c r="M16" s="247"/>
      <c r="N16" s="247"/>
    </row>
    <row r="17" spans="1:14" s="6" customFormat="1" ht="12.75" customHeight="1">
      <c r="A17" s="26" t="s">
        <v>38</v>
      </c>
      <c r="B17" s="267" t="s">
        <v>9</v>
      </c>
      <c r="C17" s="32" t="s">
        <v>6</v>
      </c>
      <c r="D17" s="38">
        <f>SUM(UK:VŠTE!D17)</f>
        <v>24243</v>
      </c>
      <c r="E17" s="38">
        <f>SUM(UK:VŠTE!E17)</f>
        <v>3520</v>
      </c>
      <c r="F17" s="37">
        <f t="shared" si="0"/>
        <v>27763</v>
      </c>
      <c r="G17" s="13"/>
      <c r="H17" s="247"/>
      <c r="I17" s="247"/>
      <c r="J17" s="247"/>
      <c r="K17" s="248"/>
      <c r="L17" s="247"/>
      <c r="M17" s="247"/>
      <c r="N17" s="247"/>
    </row>
    <row r="18" spans="1:14" s="6" customFormat="1" ht="12.75" customHeight="1">
      <c r="A18" s="26" t="s">
        <v>39</v>
      </c>
      <c r="B18" s="268"/>
      <c r="C18" s="32" t="s">
        <v>5</v>
      </c>
      <c r="D18" s="38">
        <f>SUM(UK:VŠTE!D18)</f>
        <v>6004</v>
      </c>
      <c r="E18" s="38">
        <f>SUM(UK:VŠTE!E18)</f>
        <v>2742</v>
      </c>
      <c r="F18" s="37">
        <f t="shared" si="0"/>
        <v>8746</v>
      </c>
      <c r="G18" s="13"/>
      <c r="H18" s="247"/>
      <c r="I18" s="247"/>
      <c r="J18" s="247"/>
      <c r="K18" s="248"/>
      <c r="L18" s="247"/>
      <c r="M18" s="247"/>
      <c r="N18" s="247"/>
    </row>
    <row r="19" spans="1:14" ht="12.75" customHeight="1">
      <c r="A19" s="26" t="s">
        <v>37</v>
      </c>
      <c r="B19" s="269"/>
      <c r="C19" s="32" t="s">
        <v>1</v>
      </c>
      <c r="D19" s="38">
        <f>SUM(UK:VŠTE!D19)</f>
        <v>5016.3897699999998</v>
      </c>
      <c r="E19" s="38">
        <f>SUM(UK:VŠTE!E19)</f>
        <v>34614.740669999999</v>
      </c>
      <c r="F19" s="37">
        <f t="shared" si="0"/>
        <v>39631.130440000001</v>
      </c>
      <c r="G19" s="13"/>
      <c r="H19" s="247"/>
      <c r="I19" s="247"/>
      <c r="J19" s="247"/>
      <c r="K19" s="249"/>
      <c r="L19" s="247"/>
      <c r="M19" s="247"/>
      <c r="N19" s="247"/>
    </row>
    <row r="20" spans="1:14" ht="12.75" customHeight="1">
      <c r="A20" s="22" t="s">
        <v>40</v>
      </c>
      <c r="B20" s="270" t="s">
        <v>12</v>
      </c>
      <c r="C20" s="271"/>
      <c r="D20" s="34">
        <f>SUM(UK:VŠTE!D20)</f>
        <v>119482.25325999998</v>
      </c>
      <c r="E20" s="34">
        <f>SUM(UK:VŠTE!E20)</f>
        <v>852.65</v>
      </c>
      <c r="F20" s="35">
        <f t="shared" si="0"/>
        <v>120334.90325999998</v>
      </c>
      <c r="G20" s="13"/>
      <c r="H20" s="247"/>
      <c r="I20" s="247"/>
      <c r="J20" s="247"/>
      <c r="K20" s="249"/>
      <c r="L20" s="247"/>
      <c r="M20" s="247"/>
      <c r="N20" s="247"/>
    </row>
    <row r="21" spans="1:14" ht="12.75" customHeight="1" thickBot="1">
      <c r="A21" s="23" t="s">
        <v>17</v>
      </c>
      <c r="B21" s="272" t="s">
        <v>13</v>
      </c>
      <c r="C21" s="273"/>
      <c r="D21" s="39">
        <f>SUM(UK:VŠTE!D21)</f>
        <v>2.4089999999999998</v>
      </c>
      <c r="E21" s="39">
        <f>SUM(UK:VŠTE!E21)</f>
        <v>0</v>
      </c>
      <c r="F21" s="40">
        <f t="shared" si="0"/>
        <v>2.4089999999999998</v>
      </c>
      <c r="G21" s="13"/>
      <c r="H21" s="247"/>
      <c r="I21" s="247"/>
      <c r="J21" s="247"/>
      <c r="K21" s="249"/>
      <c r="L21" s="247"/>
      <c r="M21" s="247"/>
      <c r="N21" s="247"/>
    </row>
    <row r="22" spans="1:14">
      <c r="A22" s="17"/>
      <c r="B22" s="12"/>
      <c r="C22" s="12"/>
      <c r="D22" s="12"/>
      <c r="E22" s="17"/>
      <c r="F22" s="18"/>
      <c r="G22" s="13"/>
      <c r="H22" s="4"/>
    </row>
    <row r="23" spans="1:14">
      <c r="A23" s="19" t="s">
        <v>8</v>
      </c>
      <c r="B23" s="20"/>
      <c r="C23" s="20"/>
      <c r="D23" s="12"/>
      <c r="E23" s="17"/>
      <c r="F23" s="18"/>
      <c r="G23" s="13"/>
      <c r="H23" s="4"/>
    </row>
    <row r="24" spans="1:14" ht="27.75" customHeight="1">
      <c r="A24" s="274" t="s">
        <v>45</v>
      </c>
      <c r="B24" s="275"/>
      <c r="C24" s="275"/>
      <c r="D24" s="275"/>
      <c r="E24" s="275"/>
      <c r="F24" s="275"/>
      <c r="G24" s="13"/>
      <c r="H24" s="4"/>
    </row>
    <row r="25" spans="1:14" ht="79.5" customHeight="1">
      <c r="A25" s="256" t="s">
        <v>23</v>
      </c>
      <c r="B25" s="257"/>
      <c r="C25" s="257"/>
      <c r="D25" s="257"/>
      <c r="E25" s="257"/>
      <c r="F25" s="257"/>
      <c r="G25" s="1"/>
    </row>
    <row r="26" spans="1:14" ht="81" customHeight="1">
      <c r="A26" s="258" t="s">
        <v>47</v>
      </c>
      <c r="B26" s="259"/>
      <c r="C26" s="259"/>
      <c r="D26" s="259"/>
      <c r="E26" s="259"/>
      <c r="F26" s="259"/>
      <c r="G26" s="1"/>
    </row>
    <row r="27" spans="1:14" ht="80.25" customHeight="1">
      <c r="A27" s="258" t="s">
        <v>46</v>
      </c>
      <c r="B27" s="259"/>
      <c r="C27" s="259"/>
      <c r="D27" s="259"/>
      <c r="E27" s="259"/>
      <c r="F27" s="259"/>
      <c r="G27" s="1"/>
      <c r="H27" s="33"/>
    </row>
    <row r="28" spans="1:14" ht="55.5" customHeight="1">
      <c r="A28" s="258" t="s">
        <v>24</v>
      </c>
      <c r="B28" s="259"/>
      <c r="C28" s="259"/>
      <c r="D28" s="259"/>
      <c r="E28" s="259"/>
      <c r="F28" s="259"/>
      <c r="G28" s="1"/>
    </row>
    <row r="29" spans="1:14" ht="43.5" customHeight="1">
      <c r="A29" s="258" t="s">
        <v>42</v>
      </c>
      <c r="B29" s="259"/>
      <c r="C29" s="259"/>
      <c r="D29" s="259"/>
      <c r="E29" s="259"/>
      <c r="F29" s="259"/>
      <c r="G29" s="1"/>
    </row>
    <row r="30" spans="1:14" ht="15.75" customHeight="1">
      <c r="A30" s="258" t="s">
        <v>26</v>
      </c>
      <c r="B30" s="259"/>
      <c r="C30" s="259"/>
      <c r="D30" s="259"/>
      <c r="E30" s="259"/>
      <c r="F30" s="259"/>
      <c r="G30" s="1"/>
    </row>
    <row r="31" spans="1:14" ht="14.25" customHeight="1">
      <c r="G31" s="1"/>
    </row>
    <row r="32" spans="1:14">
      <c r="G32" s="1"/>
    </row>
    <row r="33" spans="1:7">
      <c r="G33" s="1"/>
    </row>
    <row r="34" spans="1:7">
      <c r="G34" s="1"/>
    </row>
    <row r="35" spans="1:7">
      <c r="G35" s="1"/>
    </row>
    <row r="42" spans="1:7">
      <c r="A42" s="4"/>
    </row>
    <row r="43" spans="1:7">
      <c r="A43" s="4"/>
    </row>
  </sheetData>
  <sheetProtection formatRows="0" insertRows="0" deleteRows="0"/>
  <customSheetViews>
    <customSheetView guid="{2AF6EA2A-E5C5-45EB-B6C4-875AD1E4E056}" fitToPage="1" printArea="1" topLeftCell="A16">
      <selection activeCell="A30" sqref="A30:F30"/>
      <pageMargins left="0.59055118110236227" right="0.59055118110236227" top="0.6692913385826772" bottom="0.6692913385826772" header="0.15748031496062992" footer="0.15748031496062992"/>
      <printOptions horizontalCentered="1"/>
      <pageSetup paperSize="9" scale="80" orientation="portrait" cellComments="asDisplayed" horizontalDpi="300" verticalDpi="300" r:id="rId1"/>
      <headerFooter alignWithMargins="0"/>
    </customSheetView>
  </customSheetViews>
  <mergeCells count="17">
    <mergeCell ref="A27:F27"/>
    <mergeCell ref="A28:F28"/>
    <mergeCell ref="A30:F30"/>
    <mergeCell ref="A29:F29"/>
    <mergeCell ref="B10:C10"/>
    <mergeCell ref="B12:B15"/>
    <mergeCell ref="B17:B19"/>
    <mergeCell ref="B21:C21"/>
    <mergeCell ref="B20:C20"/>
    <mergeCell ref="A24:F24"/>
    <mergeCell ref="A25:F25"/>
    <mergeCell ref="A26:F26"/>
    <mergeCell ref="A3:A4"/>
    <mergeCell ref="B3:C4"/>
    <mergeCell ref="D3:F3"/>
    <mergeCell ref="B5:C5"/>
    <mergeCell ref="B6:B9"/>
  </mergeCells>
  <printOptions horizontalCentered="1"/>
  <pageMargins left="0.59055118110236227" right="0.59055118110236227" top="0.6692913385826772" bottom="0.6692913385826772" header="0.15748031496062992" footer="0.15748031496062992"/>
  <pageSetup paperSize="9" scale="80" orientation="portrait" cellComments="asDisplayed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E1"/>
    </sheetView>
  </sheetViews>
  <sheetFormatPr defaultRowHeight="15"/>
  <cols>
    <col min="1" max="1" width="5.7109375" customWidth="1"/>
    <col min="2" max="2" width="7.85546875" customWidth="1"/>
    <col min="3" max="3" width="56.7109375" customWidth="1"/>
    <col min="4" max="6" width="18.7109375" customWidth="1"/>
  </cols>
  <sheetData>
    <row r="1" spans="1:6">
      <c r="A1" s="341" t="s">
        <v>87</v>
      </c>
      <c r="B1" s="341"/>
      <c r="C1" s="341"/>
      <c r="D1" s="341"/>
      <c r="E1" s="341"/>
      <c r="F1" s="141" t="s">
        <v>49</v>
      </c>
    </row>
    <row r="2" spans="1:6" s="21" customFormat="1">
      <c r="A2" s="154"/>
      <c r="B2" s="154"/>
      <c r="C2" s="154"/>
      <c r="D2" s="154"/>
      <c r="E2" s="154"/>
      <c r="F2" s="141"/>
    </row>
    <row r="3" spans="1:6" ht="15" customHeight="1">
      <c r="A3" s="342" t="s">
        <v>88</v>
      </c>
      <c r="B3" s="343" t="s">
        <v>14</v>
      </c>
      <c r="C3" s="343"/>
      <c r="D3" s="342" t="s">
        <v>89</v>
      </c>
      <c r="E3" s="342"/>
      <c r="F3" s="342"/>
    </row>
    <row r="4" spans="1:6">
      <c r="A4" s="342"/>
      <c r="B4" s="343"/>
      <c r="C4" s="343"/>
      <c r="D4" s="142" t="s">
        <v>58</v>
      </c>
      <c r="E4" s="142" t="s">
        <v>4</v>
      </c>
      <c r="F4" s="142" t="s">
        <v>2</v>
      </c>
    </row>
    <row r="5" spans="1:6" ht="15" customHeight="1">
      <c r="A5" s="143" t="s">
        <v>27</v>
      </c>
      <c r="B5" s="344" t="s">
        <v>69</v>
      </c>
      <c r="C5" s="344"/>
      <c r="D5" s="144">
        <f>SUM(D6:D9)</f>
        <v>110</v>
      </c>
      <c r="E5" s="144">
        <f>SUM(E6:E9)</f>
        <v>0</v>
      </c>
      <c r="F5" s="145">
        <f t="shared" ref="F5:F21" si="0">SUM(D5+E5)</f>
        <v>110</v>
      </c>
    </row>
    <row r="6" spans="1:6">
      <c r="A6" s="146" t="s">
        <v>28</v>
      </c>
      <c r="B6" s="340" t="s">
        <v>90</v>
      </c>
      <c r="C6" s="147" t="s">
        <v>91</v>
      </c>
      <c r="D6" s="148">
        <v>0</v>
      </c>
      <c r="E6" s="148">
        <v>0</v>
      </c>
      <c r="F6" s="149">
        <f t="shared" si="0"/>
        <v>0</v>
      </c>
    </row>
    <row r="7" spans="1:6">
      <c r="A7" s="146" t="s">
        <v>29</v>
      </c>
      <c r="B7" s="340"/>
      <c r="C7" s="147" t="s">
        <v>92</v>
      </c>
      <c r="D7" s="148">
        <v>110</v>
      </c>
      <c r="E7" s="148">
        <v>0</v>
      </c>
      <c r="F7" s="149">
        <f t="shared" si="0"/>
        <v>110</v>
      </c>
    </row>
    <row r="8" spans="1:6" ht="25.5">
      <c r="A8" s="146" t="s">
        <v>30</v>
      </c>
      <c r="B8" s="340"/>
      <c r="C8" s="147" t="s">
        <v>93</v>
      </c>
      <c r="D8" s="148">
        <v>0</v>
      </c>
      <c r="E8" s="148">
        <v>0</v>
      </c>
      <c r="F8" s="149">
        <f t="shared" si="0"/>
        <v>0</v>
      </c>
    </row>
    <row r="9" spans="1:6">
      <c r="A9" s="146" t="s">
        <v>31</v>
      </c>
      <c r="B9" s="340"/>
      <c r="C9" s="147" t="s">
        <v>94</v>
      </c>
      <c r="D9" s="148">
        <v>0</v>
      </c>
      <c r="E9" s="148">
        <v>0</v>
      </c>
      <c r="F9" s="149">
        <f t="shared" si="0"/>
        <v>0</v>
      </c>
    </row>
    <row r="10" spans="1:6">
      <c r="A10" s="143" t="s">
        <v>32</v>
      </c>
      <c r="B10" s="337" t="s">
        <v>95</v>
      </c>
      <c r="C10" s="337"/>
      <c r="D10" s="150">
        <v>14858</v>
      </c>
      <c r="E10" s="150">
        <v>6335</v>
      </c>
      <c r="F10" s="145">
        <f t="shared" si="0"/>
        <v>21193</v>
      </c>
    </row>
    <row r="11" spans="1:6">
      <c r="A11" s="143" t="s">
        <v>15</v>
      </c>
      <c r="B11" s="338" t="s">
        <v>10</v>
      </c>
      <c r="C11" s="339"/>
      <c r="D11" s="144">
        <f>SUM(D12:D15)</f>
        <v>8</v>
      </c>
      <c r="E11" s="144">
        <f>SUM(E12:E15)</f>
        <v>2840</v>
      </c>
      <c r="F11" s="145">
        <f t="shared" si="0"/>
        <v>2848</v>
      </c>
    </row>
    <row r="12" spans="1:6">
      <c r="A12" s="146" t="s">
        <v>33</v>
      </c>
      <c r="B12" s="340" t="s">
        <v>90</v>
      </c>
      <c r="C12" s="151" t="s">
        <v>6</v>
      </c>
      <c r="D12" s="152">
        <v>0</v>
      </c>
      <c r="E12" s="152">
        <v>0</v>
      </c>
      <c r="F12" s="149">
        <f t="shared" si="0"/>
        <v>0</v>
      </c>
    </row>
    <row r="13" spans="1:6">
      <c r="A13" s="146" t="s">
        <v>34</v>
      </c>
      <c r="B13" s="340"/>
      <c r="C13" s="151" t="s">
        <v>5</v>
      </c>
      <c r="D13" s="152">
        <v>0</v>
      </c>
      <c r="E13" s="152">
        <v>0</v>
      </c>
      <c r="F13" s="149">
        <f t="shared" si="0"/>
        <v>0</v>
      </c>
    </row>
    <row r="14" spans="1:6">
      <c r="A14" s="146" t="s">
        <v>35</v>
      </c>
      <c r="B14" s="340"/>
      <c r="C14" s="151" t="s">
        <v>96</v>
      </c>
      <c r="D14" s="152">
        <v>0</v>
      </c>
      <c r="E14" s="152">
        <f>232+1914</f>
        <v>2146</v>
      </c>
      <c r="F14" s="149">
        <f t="shared" si="0"/>
        <v>2146</v>
      </c>
    </row>
    <row r="15" spans="1:6">
      <c r="A15" s="146" t="s">
        <v>36</v>
      </c>
      <c r="B15" s="340"/>
      <c r="C15" s="151" t="s">
        <v>97</v>
      </c>
      <c r="D15" s="152">
        <v>8</v>
      </c>
      <c r="E15" s="152">
        <v>694</v>
      </c>
      <c r="F15" s="149">
        <f t="shared" si="0"/>
        <v>702</v>
      </c>
    </row>
    <row r="16" spans="1:6">
      <c r="A16" s="143" t="s">
        <v>16</v>
      </c>
      <c r="B16" s="338" t="s">
        <v>11</v>
      </c>
      <c r="C16" s="339"/>
      <c r="D16" s="144">
        <f>SUM(D17:D19)</f>
        <v>872</v>
      </c>
      <c r="E16" s="144">
        <f>SUM(E17:E19)</f>
        <v>0</v>
      </c>
      <c r="F16" s="145">
        <f t="shared" si="0"/>
        <v>872</v>
      </c>
    </row>
    <row r="17" spans="1:6">
      <c r="A17" s="146" t="s">
        <v>38</v>
      </c>
      <c r="B17" s="340" t="s">
        <v>90</v>
      </c>
      <c r="C17" s="147" t="s">
        <v>6</v>
      </c>
      <c r="D17" s="152">
        <v>0</v>
      </c>
      <c r="E17" s="152">
        <v>0</v>
      </c>
      <c r="F17" s="149">
        <f t="shared" si="0"/>
        <v>0</v>
      </c>
    </row>
    <row r="18" spans="1:6">
      <c r="A18" s="146" t="s">
        <v>39</v>
      </c>
      <c r="B18" s="340"/>
      <c r="C18" s="147" t="s">
        <v>5</v>
      </c>
      <c r="D18" s="152">
        <v>0</v>
      </c>
      <c r="E18" s="152">
        <v>0</v>
      </c>
      <c r="F18" s="149">
        <f t="shared" si="0"/>
        <v>0</v>
      </c>
    </row>
    <row r="19" spans="1:6">
      <c r="A19" s="146" t="s">
        <v>37</v>
      </c>
      <c r="B19" s="340"/>
      <c r="C19" s="147" t="s">
        <v>98</v>
      </c>
      <c r="D19" s="152">
        <v>872</v>
      </c>
      <c r="E19" s="152">
        <v>0</v>
      </c>
      <c r="F19" s="149">
        <f t="shared" si="0"/>
        <v>872</v>
      </c>
    </row>
    <row r="20" spans="1:6">
      <c r="A20" s="143" t="s">
        <v>40</v>
      </c>
      <c r="B20" s="337" t="s">
        <v>99</v>
      </c>
      <c r="C20" s="337"/>
      <c r="D20" s="144">
        <v>175</v>
      </c>
      <c r="E20" s="144">
        <v>0</v>
      </c>
      <c r="F20" s="145">
        <f t="shared" si="0"/>
        <v>175</v>
      </c>
    </row>
    <row r="21" spans="1:6">
      <c r="A21" s="143" t="s">
        <v>17</v>
      </c>
      <c r="B21" s="337" t="s">
        <v>13</v>
      </c>
      <c r="C21" s="337"/>
      <c r="D21" s="153">
        <v>0</v>
      </c>
      <c r="E21" s="153">
        <v>0</v>
      </c>
      <c r="F21" s="145">
        <f t="shared" si="0"/>
        <v>0</v>
      </c>
    </row>
  </sheetData>
  <mergeCells count="13">
    <mergeCell ref="A1:E1"/>
    <mergeCell ref="A3:A4"/>
    <mergeCell ref="B3:C4"/>
    <mergeCell ref="D3:F3"/>
    <mergeCell ref="B5:C5"/>
    <mergeCell ref="B6:B9"/>
    <mergeCell ref="B21:C21"/>
    <mergeCell ref="B10:C10"/>
    <mergeCell ref="B11:C11"/>
    <mergeCell ref="B12:B15"/>
    <mergeCell ref="B16:C16"/>
    <mergeCell ref="B17:B19"/>
    <mergeCell ref="B20:C20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100</v>
      </c>
      <c r="B1" s="8"/>
      <c r="C1" s="8"/>
      <c r="D1" s="155"/>
      <c r="E1" s="9"/>
      <c r="F1" s="16"/>
    </row>
    <row r="2" spans="1:6" ht="15.75" thickBot="1">
      <c r="A2" s="9"/>
      <c r="B2" s="9"/>
      <c r="C2" s="9"/>
      <c r="D2" s="156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157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648.255</v>
      </c>
      <c r="E5" s="34">
        <f>SUM(E6:E9)</f>
        <v>278215.261</v>
      </c>
      <c r="F5" s="35">
        <f>SUM(D5+E5)</f>
        <v>278863.516</v>
      </c>
    </row>
    <row r="6" spans="1:6">
      <c r="A6" s="26" t="s">
        <v>28</v>
      </c>
      <c r="B6" s="267" t="s">
        <v>9</v>
      </c>
      <c r="C6" s="28" t="s">
        <v>19</v>
      </c>
      <c r="D6" s="82">
        <v>648.255</v>
      </c>
      <c r="E6" s="82">
        <v>1203</v>
      </c>
      <c r="F6" s="37">
        <f>SUM(D6+E6)</f>
        <v>1851.2550000000001</v>
      </c>
    </row>
    <row r="7" spans="1:6">
      <c r="A7" s="26" t="s">
        <v>29</v>
      </c>
      <c r="B7" s="268"/>
      <c r="C7" s="28" t="s">
        <v>20</v>
      </c>
      <c r="D7" s="82">
        <v>0</v>
      </c>
      <c r="E7" s="82">
        <v>202778.16099999999</v>
      </c>
      <c r="F7" s="37">
        <f>SUM(D7+E7)</f>
        <v>202778.16099999999</v>
      </c>
    </row>
    <row r="8" spans="1:6" ht="24">
      <c r="A8" s="26" t="s">
        <v>30</v>
      </c>
      <c r="B8" s="268"/>
      <c r="C8" s="28" t="s">
        <v>21</v>
      </c>
      <c r="D8" s="82">
        <v>0</v>
      </c>
      <c r="E8" s="82">
        <v>1588.49</v>
      </c>
      <c r="F8" s="37">
        <f>SUM(D8+E8)</f>
        <v>1588.49</v>
      </c>
    </row>
    <row r="9" spans="1:6">
      <c r="A9" s="26" t="s">
        <v>31</v>
      </c>
      <c r="B9" s="269"/>
      <c r="C9" s="29" t="s">
        <v>22</v>
      </c>
      <c r="D9" s="82">
        <v>0</v>
      </c>
      <c r="E9" s="82">
        <v>72645.61</v>
      </c>
      <c r="F9" s="37">
        <f>SUM(D9+E9)</f>
        <v>72645.61</v>
      </c>
    </row>
    <row r="10" spans="1:6">
      <c r="A10" s="22" t="s">
        <v>32</v>
      </c>
      <c r="B10" s="270" t="s">
        <v>51</v>
      </c>
      <c r="C10" s="271"/>
      <c r="D10" s="34">
        <v>40192</v>
      </c>
      <c r="E10" s="34">
        <v>826125</v>
      </c>
      <c r="F10" s="35">
        <v>866317</v>
      </c>
    </row>
    <row r="11" spans="1:6">
      <c r="A11" s="22" t="s">
        <v>15</v>
      </c>
      <c r="B11" s="30" t="s">
        <v>10</v>
      </c>
      <c r="C11" s="31"/>
      <c r="D11" s="34">
        <f>SUM(D12:D15)</f>
        <v>0</v>
      </c>
      <c r="E11" s="34">
        <f>SUM(E12:E15)</f>
        <v>93239</v>
      </c>
      <c r="F11" s="35">
        <f>SUM(D11+E11)</f>
        <v>93239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78</v>
      </c>
      <c r="F12" s="37">
        <v>78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911</v>
      </c>
      <c r="F13" s="37">
        <v>911</v>
      </c>
    </row>
    <row r="14" spans="1:6">
      <c r="A14" s="26" t="s">
        <v>35</v>
      </c>
      <c r="B14" s="268"/>
      <c r="C14" s="27" t="s">
        <v>25</v>
      </c>
      <c r="D14" s="38">
        <v>0</v>
      </c>
      <c r="E14" s="38">
        <v>51286</v>
      </c>
      <c r="F14" s="37">
        <v>51286</v>
      </c>
    </row>
    <row r="15" spans="1:6">
      <c r="A15" s="26" t="s">
        <v>36</v>
      </c>
      <c r="B15" s="269"/>
      <c r="C15" s="27" t="s">
        <v>1</v>
      </c>
      <c r="D15" s="38">
        <v>0</v>
      </c>
      <c r="E15" s="38">
        <v>40964</v>
      </c>
      <c r="F15" s="37">
        <v>40964</v>
      </c>
    </row>
    <row r="16" spans="1:6">
      <c r="A16" s="22" t="s">
        <v>16</v>
      </c>
      <c r="B16" s="30" t="s">
        <v>11</v>
      </c>
      <c r="C16" s="31"/>
      <c r="D16" s="34">
        <f>SUM(D17:D19)</f>
        <v>214</v>
      </c>
      <c r="E16" s="34">
        <f>SUM(E17:E19)</f>
        <v>270</v>
      </c>
      <c r="F16" s="35">
        <f>SUM(F17:F19)</f>
        <v>484</v>
      </c>
    </row>
    <row r="17" spans="1:6">
      <c r="A17" s="26" t="s">
        <v>38</v>
      </c>
      <c r="B17" s="267" t="s">
        <v>9</v>
      </c>
      <c r="C17" s="32" t="s">
        <v>6</v>
      </c>
      <c r="D17" s="38">
        <v>0</v>
      </c>
      <c r="E17" s="38">
        <v>0</v>
      </c>
      <c r="F17" s="37">
        <v>0</v>
      </c>
    </row>
    <row r="18" spans="1:6">
      <c r="A18" s="26" t="s">
        <v>39</v>
      </c>
      <c r="B18" s="268"/>
      <c r="C18" s="32" t="s">
        <v>5</v>
      </c>
      <c r="D18" s="38">
        <v>0</v>
      </c>
      <c r="E18" s="38">
        <v>0</v>
      </c>
      <c r="F18" s="37">
        <v>0</v>
      </c>
    </row>
    <row r="19" spans="1:6">
      <c r="A19" s="26" t="s">
        <v>37</v>
      </c>
      <c r="B19" s="269"/>
      <c r="C19" s="32" t="s">
        <v>1</v>
      </c>
      <c r="D19" s="38">
        <v>214</v>
      </c>
      <c r="E19" s="38">
        <v>270</v>
      </c>
      <c r="F19" s="37">
        <v>484</v>
      </c>
    </row>
    <row r="20" spans="1:6">
      <c r="A20" s="22" t="s">
        <v>40</v>
      </c>
      <c r="B20" s="270" t="s">
        <v>12</v>
      </c>
      <c r="C20" s="271"/>
      <c r="D20" s="34">
        <v>13403</v>
      </c>
      <c r="E20" s="34">
        <v>15</v>
      </c>
      <c r="F20" s="35">
        <f>SUM(D20:E20)</f>
        <v>13418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158">
        <v>22724</v>
      </c>
      <c r="E5" s="158">
        <v>67687</v>
      </c>
      <c r="F5" s="159">
        <f t="shared" ref="F5:F21" si="0">SUM(D5+E5)</f>
        <v>90411</v>
      </c>
    </row>
    <row r="6" spans="1:6">
      <c r="A6" s="26" t="s">
        <v>28</v>
      </c>
      <c r="B6" s="267" t="s">
        <v>9</v>
      </c>
      <c r="C6" s="28" t="s">
        <v>19</v>
      </c>
      <c r="D6" s="160">
        <v>0</v>
      </c>
      <c r="E6" s="160">
        <v>0</v>
      </c>
      <c r="F6" s="159">
        <f t="shared" si="0"/>
        <v>0</v>
      </c>
    </row>
    <row r="7" spans="1:6">
      <c r="A7" s="26" t="s">
        <v>29</v>
      </c>
      <c r="B7" s="268"/>
      <c r="C7" s="161" t="s">
        <v>20</v>
      </c>
      <c r="D7" s="162">
        <v>2313</v>
      </c>
      <c r="E7" s="162">
        <v>60476</v>
      </c>
      <c r="F7" s="163">
        <f t="shared" si="0"/>
        <v>62789</v>
      </c>
    </row>
    <row r="8" spans="1:6" ht="24">
      <c r="A8" s="26" t="s">
        <v>30</v>
      </c>
      <c r="B8" s="268"/>
      <c r="C8" s="28" t="s">
        <v>21</v>
      </c>
      <c r="D8" s="158">
        <v>20411</v>
      </c>
      <c r="E8" s="158">
        <v>0</v>
      </c>
      <c r="F8" s="159">
        <f t="shared" si="0"/>
        <v>20411</v>
      </c>
    </row>
    <row r="9" spans="1:6">
      <c r="A9" s="26" t="s">
        <v>31</v>
      </c>
      <c r="B9" s="269"/>
      <c r="C9" s="29" t="s">
        <v>22</v>
      </c>
      <c r="D9" s="160">
        <v>0</v>
      </c>
      <c r="E9" s="158">
        <v>7211</v>
      </c>
      <c r="F9" s="159">
        <f t="shared" si="0"/>
        <v>7211</v>
      </c>
    </row>
    <row r="10" spans="1:6">
      <c r="A10" s="22" t="s">
        <v>32</v>
      </c>
      <c r="B10" s="270" t="s">
        <v>51</v>
      </c>
      <c r="C10" s="271"/>
      <c r="D10" s="158">
        <v>67133</v>
      </c>
      <c r="E10" s="158">
        <v>119596</v>
      </c>
      <c r="F10" s="159">
        <f t="shared" si="0"/>
        <v>186729</v>
      </c>
    </row>
    <row r="11" spans="1:6">
      <c r="A11" s="22" t="s">
        <v>15</v>
      </c>
      <c r="B11" s="30" t="s">
        <v>10</v>
      </c>
      <c r="C11" s="31"/>
      <c r="D11" s="158">
        <f>D12+D13+D14+D15</f>
        <v>2218</v>
      </c>
      <c r="E11" s="158">
        <f>E12+E13+E14+E15</f>
        <v>17505</v>
      </c>
      <c r="F11" s="159">
        <f t="shared" si="0"/>
        <v>19723</v>
      </c>
    </row>
    <row r="12" spans="1:6">
      <c r="A12" s="26" t="s">
        <v>33</v>
      </c>
      <c r="B12" s="267" t="s">
        <v>9</v>
      </c>
      <c r="C12" s="27" t="s">
        <v>6</v>
      </c>
      <c r="D12" s="158">
        <v>0</v>
      </c>
      <c r="E12" s="158">
        <v>6697</v>
      </c>
      <c r="F12" s="159">
        <f t="shared" si="0"/>
        <v>6697</v>
      </c>
    </row>
    <row r="13" spans="1:6">
      <c r="A13" s="26" t="s">
        <v>34</v>
      </c>
      <c r="B13" s="268"/>
      <c r="C13" s="27" t="s">
        <v>5</v>
      </c>
      <c r="D13" s="158">
        <v>0</v>
      </c>
      <c r="E13" s="158">
        <v>843</v>
      </c>
      <c r="F13" s="159">
        <f t="shared" si="0"/>
        <v>843</v>
      </c>
    </row>
    <row r="14" spans="1:6">
      <c r="A14" s="26" t="s">
        <v>35</v>
      </c>
      <c r="B14" s="268"/>
      <c r="C14" s="27" t="s">
        <v>25</v>
      </c>
      <c r="D14" s="158">
        <v>0</v>
      </c>
      <c r="E14" s="158">
        <v>9419</v>
      </c>
      <c r="F14" s="159">
        <f>SUM(D14:E14)</f>
        <v>9419</v>
      </c>
    </row>
    <row r="15" spans="1:6">
      <c r="A15" s="26" t="s">
        <v>36</v>
      </c>
      <c r="B15" s="269"/>
      <c r="C15" s="27" t="s">
        <v>1</v>
      </c>
      <c r="D15" s="158">
        <v>2218</v>
      </c>
      <c r="E15" s="158">
        <v>546</v>
      </c>
      <c r="F15" s="159">
        <f t="shared" si="0"/>
        <v>2764</v>
      </c>
    </row>
    <row r="16" spans="1:6">
      <c r="A16" s="22" t="s">
        <v>16</v>
      </c>
      <c r="B16" s="30" t="s">
        <v>11</v>
      </c>
      <c r="C16" s="31"/>
      <c r="D16" s="158">
        <f>SUM(D17:D19)</f>
        <v>3</v>
      </c>
      <c r="E16" s="158">
        <v>6</v>
      </c>
      <c r="F16" s="159">
        <f t="shared" si="0"/>
        <v>9</v>
      </c>
    </row>
    <row r="17" spans="1:6">
      <c r="A17" s="26" t="s">
        <v>38</v>
      </c>
      <c r="B17" s="267" t="s">
        <v>9</v>
      </c>
      <c r="C17" s="32" t="s">
        <v>6</v>
      </c>
      <c r="D17" s="158">
        <v>0</v>
      </c>
      <c r="E17" s="158">
        <v>0</v>
      </c>
      <c r="F17" s="159">
        <f t="shared" si="0"/>
        <v>0</v>
      </c>
    </row>
    <row r="18" spans="1:6">
      <c r="A18" s="26" t="s">
        <v>39</v>
      </c>
      <c r="B18" s="268"/>
      <c r="C18" s="32" t="s">
        <v>5</v>
      </c>
      <c r="D18" s="158">
        <v>0</v>
      </c>
      <c r="E18" s="158">
        <v>0</v>
      </c>
      <c r="F18" s="159">
        <f t="shared" si="0"/>
        <v>0</v>
      </c>
    </row>
    <row r="19" spans="1:6">
      <c r="A19" s="26" t="s">
        <v>37</v>
      </c>
      <c r="B19" s="269"/>
      <c r="C19" s="32" t="s">
        <v>1</v>
      </c>
      <c r="D19" s="158">
        <v>3</v>
      </c>
      <c r="E19" s="158">
        <v>6</v>
      </c>
      <c r="F19" s="159">
        <f t="shared" si="0"/>
        <v>9</v>
      </c>
    </row>
    <row r="20" spans="1:6">
      <c r="A20" s="22" t="s">
        <v>40</v>
      </c>
      <c r="B20" s="270" t="s">
        <v>12</v>
      </c>
      <c r="C20" s="271"/>
      <c r="D20" s="158">
        <v>6377</v>
      </c>
      <c r="E20" s="158">
        <v>0</v>
      </c>
      <c r="F20" s="159">
        <f t="shared" si="0"/>
        <v>6377</v>
      </c>
    </row>
    <row r="21" spans="1:6" ht="15.75" thickBot="1">
      <c r="A21" s="23" t="s">
        <v>17</v>
      </c>
      <c r="B21" s="272" t="s">
        <v>13</v>
      </c>
      <c r="C21" s="273"/>
      <c r="D21" s="164">
        <v>0</v>
      </c>
      <c r="E21" s="164">
        <v>0</v>
      </c>
      <c r="F21" s="165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9"/>
      <c r="E1" s="9"/>
      <c r="F1" s="16"/>
    </row>
    <row r="2" spans="1:6" ht="15.75" thickBot="1">
      <c r="A2" s="9"/>
      <c r="B2" s="9"/>
      <c r="C2" s="9"/>
      <c r="D2" s="9"/>
      <c r="E2" s="9"/>
      <c r="F2" s="10" t="s">
        <v>82</v>
      </c>
    </row>
    <row r="3" spans="1:6" ht="15" customHeight="1">
      <c r="A3" s="260" t="s">
        <v>0</v>
      </c>
      <c r="B3" s="262" t="s">
        <v>14</v>
      </c>
      <c r="C3" s="262"/>
      <c r="D3" s="264" t="s">
        <v>68</v>
      </c>
      <c r="E3" s="264"/>
      <c r="F3" s="265"/>
    </row>
    <row r="4" spans="1:6" ht="15.75" customHeight="1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69</v>
      </c>
      <c r="C5" s="266"/>
      <c r="D5" s="34">
        <f>SUM(D6:D9)</f>
        <v>970</v>
      </c>
      <c r="E5" s="34">
        <f>SUM(E6:E9)</f>
        <v>75070</v>
      </c>
      <c r="F5" s="35">
        <f t="shared" ref="F5:F21" si="0">SUM(D5+E5)</f>
        <v>76040</v>
      </c>
    </row>
    <row r="6" spans="1:6">
      <c r="A6" s="26" t="s">
        <v>28</v>
      </c>
      <c r="B6" s="267" t="s">
        <v>9</v>
      </c>
      <c r="C6" s="28" t="s">
        <v>70</v>
      </c>
      <c r="D6" s="36">
        <v>0</v>
      </c>
      <c r="E6" s="36">
        <v>2106</v>
      </c>
      <c r="F6" s="37">
        <f t="shared" si="0"/>
        <v>2106</v>
      </c>
    </row>
    <row r="7" spans="1:6">
      <c r="A7" s="26" t="s">
        <v>29</v>
      </c>
      <c r="B7" s="268"/>
      <c r="C7" s="28" t="s">
        <v>71</v>
      </c>
      <c r="D7" s="36">
        <v>0</v>
      </c>
      <c r="E7" s="36">
        <v>72669</v>
      </c>
      <c r="F7" s="37">
        <f t="shared" si="0"/>
        <v>72669</v>
      </c>
    </row>
    <row r="8" spans="1:6">
      <c r="A8" s="26" t="s">
        <v>30</v>
      </c>
      <c r="B8" s="268"/>
      <c r="C8" s="28" t="s">
        <v>72</v>
      </c>
      <c r="D8" s="36">
        <v>970</v>
      </c>
      <c r="E8" s="36">
        <v>73</v>
      </c>
      <c r="F8" s="37">
        <f t="shared" si="0"/>
        <v>1043</v>
      </c>
    </row>
    <row r="9" spans="1:6">
      <c r="A9" s="26" t="s">
        <v>31</v>
      </c>
      <c r="B9" s="269"/>
      <c r="C9" s="29" t="s">
        <v>73</v>
      </c>
      <c r="D9" s="36">
        <v>0</v>
      </c>
      <c r="E9" s="36">
        <v>222</v>
      </c>
      <c r="F9" s="37">
        <f t="shared" si="0"/>
        <v>222</v>
      </c>
    </row>
    <row r="10" spans="1:6">
      <c r="A10" s="22" t="s">
        <v>32</v>
      </c>
      <c r="B10" s="270" t="s">
        <v>74</v>
      </c>
      <c r="C10" s="271"/>
      <c r="D10" s="34">
        <v>64639</v>
      </c>
      <c r="E10" s="34">
        <v>88935</v>
      </c>
      <c r="F10" s="35">
        <f t="shared" si="0"/>
        <v>153574</v>
      </c>
    </row>
    <row r="11" spans="1:6">
      <c r="A11" s="22" t="s">
        <v>15</v>
      </c>
      <c r="B11" s="30" t="s">
        <v>10</v>
      </c>
      <c r="C11" s="31"/>
      <c r="D11" s="34">
        <f>SUM(D12:D15)</f>
        <v>10058</v>
      </c>
      <c r="E11" s="34">
        <f>SUM(E12:E15)</f>
        <v>11</v>
      </c>
      <c r="F11" s="35">
        <f t="shared" si="0"/>
        <v>10069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0</v>
      </c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0</v>
      </c>
      <c r="F13" s="37">
        <f t="shared" si="0"/>
        <v>0</v>
      </c>
    </row>
    <row r="14" spans="1:6">
      <c r="A14" s="26" t="s">
        <v>35</v>
      </c>
      <c r="B14" s="268"/>
      <c r="C14" s="27" t="s">
        <v>75</v>
      </c>
      <c r="D14" s="38">
        <v>10058</v>
      </c>
      <c r="E14" s="38">
        <v>11</v>
      </c>
      <c r="F14" s="37">
        <f t="shared" si="0"/>
        <v>10069</v>
      </c>
    </row>
    <row r="15" spans="1:6">
      <c r="A15" s="26" t="s">
        <v>36</v>
      </c>
      <c r="B15" s="269"/>
      <c r="C15" s="27" t="s">
        <v>1</v>
      </c>
      <c r="D15" s="38">
        <v>0</v>
      </c>
      <c r="E15" s="38">
        <v>0</v>
      </c>
      <c r="F15" s="37">
        <f t="shared" si="0"/>
        <v>0</v>
      </c>
    </row>
    <row r="16" spans="1:6">
      <c r="A16" s="22" t="s">
        <v>16</v>
      </c>
      <c r="B16" s="30" t="s">
        <v>11</v>
      </c>
      <c r="C16" s="31"/>
      <c r="D16" s="34">
        <f>SUM(D17:D19)</f>
        <v>8459</v>
      </c>
      <c r="E16" s="34">
        <f>SUM(E17:E19)</f>
        <v>0</v>
      </c>
      <c r="F16" s="35">
        <f t="shared" si="0"/>
        <v>8459</v>
      </c>
    </row>
    <row r="17" spans="1:6">
      <c r="A17" s="26" t="s">
        <v>38</v>
      </c>
      <c r="B17" s="267" t="s">
        <v>9</v>
      </c>
      <c r="C17" s="32" t="s">
        <v>105</v>
      </c>
      <c r="D17" s="38">
        <v>2250</v>
      </c>
      <c r="E17" s="38">
        <v>0</v>
      </c>
      <c r="F17" s="37">
        <f t="shared" si="0"/>
        <v>2250</v>
      </c>
    </row>
    <row r="18" spans="1:6">
      <c r="A18" s="26" t="s">
        <v>39</v>
      </c>
      <c r="B18" s="268"/>
      <c r="C18" s="32" t="s">
        <v>106</v>
      </c>
      <c r="D18" s="38">
        <v>5682</v>
      </c>
      <c r="E18" s="38">
        <v>0</v>
      </c>
      <c r="F18" s="37">
        <f t="shared" si="0"/>
        <v>5682</v>
      </c>
    </row>
    <row r="19" spans="1:6">
      <c r="A19" s="26" t="s">
        <v>37</v>
      </c>
      <c r="B19" s="269"/>
      <c r="C19" s="32" t="s">
        <v>1</v>
      </c>
      <c r="D19" s="38">
        <v>527</v>
      </c>
      <c r="E19" s="38">
        <v>0</v>
      </c>
      <c r="F19" s="37">
        <f t="shared" si="0"/>
        <v>527</v>
      </c>
    </row>
    <row r="20" spans="1:6">
      <c r="A20" s="22" t="s">
        <v>40</v>
      </c>
      <c r="B20" s="270" t="s">
        <v>12</v>
      </c>
      <c r="C20" s="271"/>
      <c r="D20" s="34">
        <v>8933</v>
      </c>
      <c r="E20" s="34">
        <v>0</v>
      </c>
      <c r="F20" s="35">
        <f t="shared" si="0"/>
        <v>8933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5.140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66" t="s">
        <v>43</v>
      </c>
      <c r="B1" s="167"/>
      <c r="C1" s="167"/>
      <c r="D1" s="168"/>
      <c r="E1" s="169"/>
      <c r="F1" s="170"/>
    </row>
    <row r="2" spans="1:6" ht="16.5" thickBot="1">
      <c r="A2" s="169"/>
      <c r="B2" s="169"/>
      <c r="C2" s="169"/>
      <c r="D2" s="169"/>
      <c r="E2" s="169"/>
      <c r="F2" s="170" t="s">
        <v>3</v>
      </c>
    </row>
    <row r="3" spans="1:6" ht="15.75" customHeight="1">
      <c r="A3" s="352" t="s">
        <v>0</v>
      </c>
      <c r="B3" s="354" t="s">
        <v>14</v>
      </c>
      <c r="C3" s="354"/>
      <c r="D3" s="356" t="s">
        <v>57</v>
      </c>
      <c r="E3" s="356"/>
      <c r="F3" s="357"/>
    </row>
    <row r="4" spans="1:6" ht="32.25" thickBot="1">
      <c r="A4" s="353"/>
      <c r="B4" s="355"/>
      <c r="C4" s="355"/>
      <c r="D4" s="171" t="s">
        <v>7</v>
      </c>
      <c r="E4" s="171" t="s">
        <v>4</v>
      </c>
      <c r="F4" s="172" t="s">
        <v>2</v>
      </c>
    </row>
    <row r="5" spans="1:6" ht="15.75" customHeight="1">
      <c r="A5" s="173" t="s">
        <v>27</v>
      </c>
      <c r="B5" s="358" t="s">
        <v>59</v>
      </c>
      <c r="C5" s="358"/>
      <c r="D5" s="174">
        <f>SUM(D6:D9)</f>
        <v>5184</v>
      </c>
      <c r="E5" s="174">
        <f>SUM(E6:E9)</f>
        <v>62871</v>
      </c>
      <c r="F5" s="175">
        <f t="shared" ref="F5:F21" si="0">SUM(D5+E5)</f>
        <v>68055</v>
      </c>
    </row>
    <row r="6" spans="1:6" ht="15.75">
      <c r="A6" s="176" t="s">
        <v>28</v>
      </c>
      <c r="B6" s="345" t="s">
        <v>9</v>
      </c>
      <c r="C6" s="177" t="s">
        <v>101</v>
      </c>
      <c r="D6" s="178">
        <v>1831</v>
      </c>
      <c r="E6" s="178">
        <v>0</v>
      </c>
      <c r="F6" s="179">
        <f t="shared" si="0"/>
        <v>1831</v>
      </c>
    </row>
    <row r="7" spans="1:6" ht="15.75">
      <c r="A7" s="176" t="s">
        <v>29</v>
      </c>
      <c r="B7" s="346"/>
      <c r="C7" s="177" t="s">
        <v>102</v>
      </c>
      <c r="D7" s="178">
        <v>742</v>
      </c>
      <c r="E7" s="178">
        <v>60988</v>
      </c>
      <c r="F7" s="179">
        <f t="shared" si="0"/>
        <v>61730</v>
      </c>
    </row>
    <row r="8" spans="1:6" ht="31.5">
      <c r="A8" s="176" t="s">
        <v>30</v>
      </c>
      <c r="B8" s="346"/>
      <c r="C8" s="177" t="s">
        <v>85</v>
      </c>
      <c r="D8" s="178">
        <v>2611</v>
      </c>
      <c r="E8" s="178">
        <v>125</v>
      </c>
      <c r="F8" s="179">
        <f t="shared" si="0"/>
        <v>2736</v>
      </c>
    </row>
    <row r="9" spans="1:6" ht="15.75">
      <c r="A9" s="176" t="s">
        <v>31</v>
      </c>
      <c r="B9" s="347"/>
      <c r="C9" s="180" t="s">
        <v>103</v>
      </c>
      <c r="D9" s="178">
        <v>0</v>
      </c>
      <c r="E9" s="178">
        <v>1758</v>
      </c>
      <c r="F9" s="179">
        <f t="shared" si="0"/>
        <v>1758</v>
      </c>
    </row>
    <row r="10" spans="1:6" ht="15.75">
      <c r="A10" s="181" t="s">
        <v>32</v>
      </c>
      <c r="B10" s="348" t="s">
        <v>104</v>
      </c>
      <c r="C10" s="349"/>
      <c r="D10" s="174">
        <v>63212</v>
      </c>
      <c r="E10" s="174">
        <v>51079</v>
      </c>
      <c r="F10" s="175">
        <f t="shared" si="0"/>
        <v>114291</v>
      </c>
    </row>
    <row r="11" spans="1:6" ht="15.75">
      <c r="A11" s="181" t="s">
        <v>15</v>
      </c>
      <c r="B11" s="182" t="s">
        <v>10</v>
      </c>
      <c r="C11" s="183"/>
      <c r="D11" s="174">
        <f>SUM(D12:D15)</f>
        <v>7631</v>
      </c>
      <c r="E11" s="174">
        <f>SUM(E12:E15)</f>
        <v>0</v>
      </c>
      <c r="F11" s="175">
        <f t="shared" si="0"/>
        <v>7631</v>
      </c>
    </row>
    <row r="12" spans="1:6" ht="15.75">
      <c r="A12" s="176" t="s">
        <v>33</v>
      </c>
      <c r="B12" s="345" t="s">
        <v>9</v>
      </c>
      <c r="C12" s="184" t="s">
        <v>6</v>
      </c>
      <c r="D12" s="185">
        <v>0</v>
      </c>
      <c r="E12" s="185">
        <v>0</v>
      </c>
      <c r="F12" s="179">
        <f t="shared" si="0"/>
        <v>0</v>
      </c>
    </row>
    <row r="13" spans="1:6" ht="15.75">
      <c r="A13" s="176" t="s">
        <v>34</v>
      </c>
      <c r="B13" s="346"/>
      <c r="C13" s="184" t="s">
        <v>5</v>
      </c>
      <c r="D13" s="185">
        <v>84</v>
      </c>
      <c r="E13" s="185">
        <v>0</v>
      </c>
      <c r="F13" s="179">
        <f t="shared" si="0"/>
        <v>84</v>
      </c>
    </row>
    <row r="14" spans="1:6" ht="15.75">
      <c r="A14" s="176" t="s">
        <v>35</v>
      </c>
      <c r="B14" s="346"/>
      <c r="C14" s="184" t="s">
        <v>65</v>
      </c>
      <c r="D14" s="185">
        <v>6311</v>
      </c>
      <c r="E14" s="185">
        <v>0</v>
      </c>
      <c r="F14" s="179">
        <f t="shared" si="0"/>
        <v>6311</v>
      </c>
    </row>
    <row r="15" spans="1:6" ht="15.75">
      <c r="A15" s="176" t="s">
        <v>36</v>
      </c>
      <c r="B15" s="347"/>
      <c r="C15" s="184" t="s">
        <v>1</v>
      </c>
      <c r="D15" s="185">
        <v>1236</v>
      </c>
      <c r="E15" s="185">
        <v>0</v>
      </c>
      <c r="F15" s="179">
        <f t="shared" si="0"/>
        <v>1236</v>
      </c>
    </row>
    <row r="16" spans="1:6" ht="15.75">
      <c r="A16" s="181" t="s">
        <v>16</v>
      </c>
      <c r="B16" s="182" t="s">
        <v>11</v>
      </c>
      <c r="C16" s="183"/>
      <c r="D16" s="174">
        <f>SUM(D17:D19)</f>
        <v>20882</v>
      </c>
      <c r="E16" s="174">
        <f>SUM(E17:E19)</f>
        <v>0</v>
      </c>
      <c r="F16" s="175">
        <f t="shared" si="0"/>
        <v>20882</v>
      </c>
    </row>
    <row r="17" spans="1:6" ht="15.75">
      <c r="A17" s="176" t="s">
        <v>38</v>
      </c>
      <c r="B17" s="345" t="s">
        <v>9</v>
      </c>
      <c r="C17" s="186" t="s">
        <v>6</v>
      </c>
      <c r="D17" s="185">
        <v>20827</v>
      </c>
      <c r="E17" s="185">
        <v>0</v>
      </c>
      <c r="F17" s="179">
        <f t="shared" si="0"/>
        <v>20827</v>
      </c>
    </row>
    <row r="18" spans="1:6" ht="15.75">
      <c r="A18" s="176" t="s">
        <v>39</v>
      </c>
      <c r="B18" s="346"/>
      <c r="C18" s="186" t="s">
        <v>5</v>
      </c>
      <c r="D18" s="185">
        <v>0</v>
      </c>
      <c r="E18" s="185">
        <v>0</v>
      </c>
      <c r="F18" s="179">
        <f t="shared" si="0"/>
        <v>0</v>
      </c>
    </row>
    <row r="19" spans="1:6" ht="15.75">
      <c r="A19" s="176" t="s">
        <v>37</v>
      </c>
      <c r="B19" s="347"/>
      <c r="C19" s="186" t="s">
        <v>1</v>
      </c>
      <c r="D19" s="185">
        <v>55</v>
      </c>
      <c r="E19" s="185">
        <v>0</v>
      </c>
      <c r="F19" s="179">
        <f t="shared" si="0"/>
        <v>55</v>
      </c>
    </row>
    <row r="20" spans="1:6" ht="15.75">
      <c r="A20" s="181" t="s">
        <v>40</v>
      </c>
      <c r="B20" s="348" t="s">
        <v>12</v>
      </c>
      <c r="C20" s="349"/>
      <c r="D20" s="174">
        <v>2915</v>
      </c>
      <c r="E20" s="174">
        <v>0</v>
      </c>
      <c r="F20" s="175">
        <f t="shared" si="0"/>
        <v>2915</v>
      </c>
    </row>
    <row r="21" spans="1:6" ht="16.5" thickBot="1">
      <c r="A21" s="187" t="s">
        <v>17</v>
      </c>
      <c r="B21" s="350" t="s">
        <v>13</v>
      </c>
      <c r="C21" s="351"/>
      <c r="D21" s="188">
        <v>0</v>
      </c>
      <c r="E21" s="188">
        <v>0</v>
      </c>
      <c r="F21" s="189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IV1"/>
    </sheetView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3504.7</v>
      </c>
      <c r="E5" s="34">
        <f>SUM(E6:E9)</f>
        <v>18540</v>
      </c>
      <c r="F5" s="35">
        <f t="shared" ref="F5:F21" si="0">SUM(D5+E5)</f>
        <v>22044.7</v>
      </c>
    </row>
    <row r="6" spans="1:6">
      <c r="A6" s="26" t="s">
        <v>28</v>
      </c>
      <c r="B6" s="267" t="s">
        <v>9</v>
      </c>
      <c r="C6" s="28" t="s">
        <v>19</v>
      </c>
      <c r="D6" s="36">
        <v>0</v>
      </c>
      <c r="E6" s="38">
        <v>454</v>
      </c>
      <c r="F6" s="37">
        <f t="shared" si="0"/>
        <v>454</v>
      </c>
    </row>
    <row r="7" spans="1:6">
      <c r="A7" s="26" t="s">
        <v>29</v>
      </c>
      <c r="B7" s="268"/>
      <c r="C7" s="28" t="s">
        <v>20</v>
      </c>
      <c r="D7" s="38">
        <v>2977</v>
      </c>
      <c r="E7" s="38">
        <v>9593</v>
      </c>
      <c r="F7" s="37">
        <f t="shared" si="0"/>
        <v>12570</v>
      </c>
    </row>
    <row r="8" spans="1:6" ht="24">
      <c r="A8" s="26" t="s">
        <v>30</v>
      </c>
      <c r="B8" s="268"/>
      <c r="C8" s="28" t="s">
        <v>21</v>
      </c>
      <c r="D8" s="82">
        <v>527.70000000000005</v>
      </c>
      <c r="E8" s="38">
        <v>585</v>
      </c>
      <c r="F8" s="37">
        <f t="shared" si="0"/>
        <v>1112.7</v>
      </c>
    </row>
    <row r="9" spans="1:6">
      <c r="A9" s="26" t="s">
        <v>31</v>
      </c>
      <c r="B9" s="269"/>
      <c r="C9" s="29" t="s">
        <v>22</v>
      </c>
      <c r="D9" s="36">
        <v>0</v>
      </c>
      <c r="E9" s="38">
        <v>7908</v>
      </c>
      <c r="F9" s="37">
        <f t="shared" si="0"/>
        <v>7908</v>
      </c>
    </row>
    <row r="10" spans="1:6">
      <c r="A10" s="22" t="s">
        <v>32</v>
      </c>
      <c r="B10" s="270" t="s">
        <v>51</v>
      </c>
      <c r="C10" s="271"/>
      <c r="D10" s="34">
        <v>51468.764999999999</v>
      </c>
      <c r="E10" s="34">
        <v>28342.718000000001</v>
      </c>
      <c r="F10" s="35">
        <f t="shared" si="0"/>
        <v>79811.483000000007</v>
      </c>
    </row>
    <row r="11" spans="1:6">
      <c r="A11" s="22" t="s">
        <v>15</v>
      </c>
      <c r="B11" s="30" t="s">
        <v>10</v>
      </c>
      <c r="C11" s="31"/>
      <c r="D11" s="34">
        <f>SUM(D12:D15)</f>
        <v>5330.73</v>
      </c>
      <c r="E11" s="34">
        <f>SUM(E12:E15)</f>
        <v>445.40800000000002</v>
      </c>
      <c r="F11" s="35">
        <f t="shared" si="0"/>
        <v>5776.1379999999999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0</v>
      </c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0</v>
      </c>
      <c r="F13" s="37">
        <f t="shared" si="0"/>
        <v>0</v>
      </c>
    </row>
    <row r="14" spans="1:6">
      <c r="A14" s="26" t="s">
        <v>35</v>
      </c>
      <c r="B14" s="268"/>
      <c r="C14" s="27" t="s">
        <v>25</v>
      </c>
      <c r="D14" s="38">
        <v>5296.73</v>
      </c>
      <c r="E14" s="38">
        <v>445.40800000000002</v>
      </c>
      <c r="F14" s="37">
        <f t="shared" si="0"/>
        <v>5742.1379999999999</v>
      </c>
    </row>
    <row r="15" spans="1:6">
      <c r="A15" s="26" t="s">
        <v>36</v>
      </c>
      <c r="B15" s="269"/>
      <c r="C15" s="27" t="s">
        <v>1</v>
      </c>
      <c r="D15" s="38">
        <v>34</v>
      </c>
      <c r="E15" s="38">
        <v>0</v>
      </c>
      <c r="F15" s="37">
        <f t="shared" si="0"/>
        <v>34</v>
      </c>
    </row>
    <row r="16" spans="1:6">
      <c r="A16" s="22" t="s">
        <v>16</v>
      </c>
      <c r="B16" s="30" t="s">
        <v>11</v>
      </c>
      <c r="C16" s="31"/>
      <c r="D16" s="34">
        <f>SUM(D17:D19)</f>
        <v>114</v>
      </c>
      <c r="E16" s="34">
        <f>SUM(E17:E19)</f>
        <v>0</v>
      </c>
      <c r="F16" s="35">
        <f t="shared" si="0"/>
        <v>114</v>
      </c>
    </row>
    <row r="17" spans="1:6">
      <c r="A17" s="26" t="s">
        <v>38</v>
      </c>
      <c r="B17" s="267" t="s">
        <v>9</v>
      </c>
      <c r="C17" s="32" t="s">
        <v>6</v>
      </c>
      <c r="D17" s="38">
        <v>0</v>
      </c>
      <c r="E17" s="38">
        <v>0</v>
      </c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>
        <v>113</v>
      </c>
      <c r="E18" s="38">
        <v>0</v>
      </c>
      <c r="F18" s="37">
        <f t="shared" si="0"/>
        <v>113</v>
      </c>
    </row>
    <row r="19" spans="1:6">
      <c r="A19" s="26" t="s">
        <v>37</v>
      </c>
      <c r="B19" s="269"/>
      <c r="C19" s="32" t="s">
        <v>1</v>
      </c>
      <c r="D19" s="38">
        <v>1</v>
      </c>
      <c r="E19" s="38">
        <v>0</v>
      </c>
      <c r="F19" s="37">
        <f t="shared" si="0"/>
        <v>1</v>
      </c>
    </row>
    <row r="20" spans="1:6">
      <c r="A20" s="22" t="s">
        <v>40</v>
      </c>
      <c r="B20" s="270" t="s">
        <v>12</v>
      </c>
      <c r="C20" s="271"/>
      <c r="D20" s="34">
        <v>989.94600000000003</v>
      </c>
      <c r="E20" s="34">
        <v>0</v>
      </c>
      <c r="F20" s="35">
        <f t="shared" si="0"/>
        <v>989.94600000000003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IV1"/>
    </sheetView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90" t="s">
        <v>43</v>
      </c>
      <c r="B1" s="190"/>
      <c r="C1" s="190"/>
      <c r="D1" s="191"/>
      <c r="E1" s="192"/>
      <c r="F1" s="193"/>
    </row>
    <row r="2" spans="1:6" ht="15.75" thickBot="1">
      <c r="A2" s="192"/>
      <c r="B2" s="192"/>
      <c r="C2" s="192"/>
      <c r="D2" s="192"/>
      <c r="E2" s="192"/>
      <c r="F2" s="194" t="s">
        <v>3</v>
      </c>
    </row>
    <row r="3" spans="1:6" ht="15" customHeight="1">
      <c r="A3" s="260" t="s">
        <v>0</v>
      </c>
      <c r="B3" s="262" t="s">
        <v>14</v>
      </c>
      <c r="C3" s="262"/>
      <c r="D3" s="359" t="s">
        <v>68</v>
      </c>
      <c r="E3" s="359"/>
      <c r="F3" s="360"/>
    </row>
    <row r="4" spans="1:6" ht="15.75" thickBot="1">
      <c r="A4" s="261"/>
      <c r="B4" s="263"/>
      <c r="C4" s="263"/>
      <c r="D4" s="195" t="s">
        <v>7</v>
      </c>
      <c r="E4" s="195" t="s">
        <v>4</v>
      </c>
      <c r="F4" s="196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1765</v>
      </c>
      <c r="E5" s="34">
        <f>SUM(E6:E9)</f>
        <v>158208</v>
      </c>
      <c r="F5" s="35">
        <f t="shared" ref="F5:F21" si="0">SUM(D5+E5)</f>
        <v>159973</v>
      </c>
    </row>
    <row r="6" spans="1:6">
      <c r="A6" s="26" t="s">
        <v>28</v>
      </c>
      <c r="B6" s="267" t="s">
        <v>9</v>
      </c>
      <c r="C6" s="28" t="s">
        <v>70</v>
      </c>
      <c r="D6" s="82">
        <v>955</v>
      </c>
      <c r="E6" s="82">
        <v>419</v>
      </c>
      <c r="F6" s="37">
        <f t="shared" si="0"/>
        <v>1374</v>
      </c>
    </row>
    <row r="7" spans="1:6">
      <c r="A7" s="26" t="s">
        <v>29</v>
      </c>
      <c r="B7" s="268"/>
      <c r="C7" s="28" t="s">
        <v>71</v>
      </c>
      <c r="D7" s="82"/>
      <c r="E7" s="82">
        <v>152918</v>
      </c>
      <c r="F7" s="37">
        <f t="shared" si="0"/>
        <v>152918</v>
      </c>
    </row>
    <row r="8" spans="1:6">
      <c r="A8" s="26" t="s">
        <v>30</v>
      </c>
      <c r="B8" s="268"/>
      <c r="C8" s="28" t="s">
        <v>72</v>
      </c>
      <c r="D8" s="82">
        <v>810</v>
      </c>
      <c r="E8" s="82">
        <v>3926</v>
      </c>
      <c r="F8" s="37">
        <f t="shared" si="0"/>
        <v>4736</v>
      </c>
    </row>
    <row r="9" spans="1:6">
      <c r="A9" s="26" t="s">
        <v>31</v>
      </c>
      <c r="B9" s="269"/>
      <c r="C9" s="29" t="s">
        <v>73</v>
      </c>
      <c r="D9" s="82"/>
      <c r="E9" s="82">
        <v>945</v>
      </c>
      <c r="F9" s="37">
        <f t="shared" si="0"/>
        <v>945</v>
      </c>
    </row>
    <row r="10" spans="1:6">
      <c r="A10" s="22" t="s">
        <v>32</v>
      </c>
      <c r="B10" s="270" t="s">
        <v>74</v>
      </c>
      <c r="C10" s="271"/>
      <c r="D10" s="34">
        <f>224753-D11</f>
        <v>89390</v>
      </c>
      <c r="E10" s="34">
        <f>312128-E11</f>
        <v>272493</v>
      </c>
      <c r="F10" s="35">
        <f t="shared" si="0"/>
        <v>361883</v>
      </c>
    </row>
    <row r="11" spans="1:6">
      <c r="A11" s="22" t="s">
        <v>15</v>
      </c>
      <c r="B11" s="30" t="s">
        <v>10</v>
      </c>
      <c r="C11" s="31"/>
      <c r="D11" s="34">
        <f>SUM(D12:D15)</f>
        <v>135363</v>
      </c>
      <c r="E11" s="34">
        <f>SUM(E12:E15)</f>
        <v>39635</v>
      </c>
      <c r="F11" s="35">
        <f t="shared" si="0"/>
        <v>174998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>
        <v>154</v>
      </c>
      <c r="F12" s="37">
        <v>154</v>
      </c>
    </row>
    <row r="13" spans="1:6">
      <c r="A13" s="26" t="s">
        <v>34</v>
      </c>
      <c r="B13" s="268"/>
      <c r="C13" s="27" t="s">
        <v>5</v>
      </c>
      <c r="D13" s="38"/>
      <c r="E13" s="38">
        <v>1642</v>
      </c>
      <c r="F13" s="37">
        <v>1642</v>
      </c>
    </row>
    <row r="14" spans="1:6">
      <c r="A14" s="26" t="s">
        <v>35</v>
      </c>
      <c r="B14" s="268"/>
      <c r="C14" s="27" t="s">
        <v>75</v>
      </c>
      <c r="D14" s="38">
        <v>403</v>
      </c>
      <c r="E14" s="38">
        <v>37498</v>
      </c>
      <c r="F14" s="37">
        <v>37930</v>
      </c>
    </row>
    <row r="15" spans="1:6">
      <c r="A15" s="26" t="s">
        <v>36</v>
      </c>
      <c r="B15" s="269"/>
      <c r="C15" s="27" t="s">
        <v>1</v>
      </c>
      <c r="D15" s="38">
        <v>134960</v>
      </c>
      <c r="E15" s="38">
        <v>341</v>
      </c>
      <c r="F15" s="37">
        <v>135301</v>
      </c>
    </row>
    <row r="16" spans="1:6">
      <c r="A16" s="22" t="s">
        <v>16</v>
      </c>
      <c r="B16" s="30" t="s">
        <v>11</v>
      </c>
      <c r="C16" s="31"/>
      <c r="D16" s="34">
        <f>SUM(D17:D19)</f>
        <v>171</v>
      </c>
      <c r="E16" s="34">
        <f>SUM(E17:E19)</f>
        <v>0</v>
      </c>
      <c r="F16" s="35">
        <f t="shared" si="0"/>
        <v>171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/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/>
      <c r="E18" s="38"/>
      <c r="F18" s="37">
        <f t="shared" si="0"/>
        <v>0</v>
      </c>
    </row>
    <row r="19" spans="1:6">
      <c r="A19" s="26" t="s">
        <v>37</v>
      </c>
      <c r="B19" s="269"/>
      <c r="C19" s="32" t="s">
        <v>1</v>
      </c>
      <c r="D19" s="38">
        <v>171</v>
      </c>
      <c r="E19" s="38"/>
      <c r="F19" s="37">
        <f t="shared" si="0"/>
        <v>171</v>
      </c>
    </row>
    <row r="20" spans="1:6">
      <c r="A20" s="22" t="s">
        <v>40</v>
      </c>
      <c r="B20" s="270" t="s">
        <v>12</v>
      </c>
      <c r="C20" s="271"/>
      <c r="D20" s="34">
        <v>10168</v>
      </c>
      <c r="E20" s="34"/>
      <c r="F20" s="35">
        <f t="shared" si="0"/>
        <v>10168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zoomScale="85" zoomScaleNormal="85" workbookViewId="0">
      <selection sqref="A1:IV1"/>
    </sheetView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197" t="s">
        <v>27</v>
      </c>
      <c r="B5" s="365" t="s">
        <v>107</v>
      </c>
      <c r="C5" s="365"/>
      <c r="D5" s="198">
        <f>SUM(D6:D9)</f>
        <v>500</v>
      </c>
      <c r="E5" s="198">
        <f>SUM(E6:E9)</f>
        <v>148307</v>
      </c>
      <c r="F5" s="199">
        <f>SUM(D5+E5)</f>
        <v>148807</v>
      </c>
    </row>
    <row r="6" spans="1:6">
      <c r="A6" s="26" t="s">
        <v>28</v>
      </c>
      <c r="B6" s="267" t="s">
        <v>9</v>
      </c>
      <c r="C6" s="28" t="s">
        <v>19</v>
      </c>
      <c r="D6" s="200">
        <v>500</v>
      </c>
      <c r="E6" s="200">
        <v>0</v>
      </c>
      <c r="F6" s="201">
        <f>SUM(D6+E6)</f>
        <v>500</v>
      </c>
    </row>
    <row r="7" spans="1:6">
      <c r="A7" s="26" t="s">
        <v>29</v>
      </c>
      <c r="B7" s="268"/>
      <c r="C7" s="28" t="s">
        <v>20</v>
      </c>
      <c r="D7" s="202">
        <v>0</v>
      </c>
      <c r="E7" s="200">
        <v>139405</v>
      </c>
      <c r="F7" s="201">
        <f>SUM(D7+E7)</f>
        <v>139405</v>
      </c>
    </row>
    <row r="8" spans="1:6" ht="24">
      <c r="A8" s="26" t="s">
        <v>30</v>
      </c>
      <c r="B8" s="268"/>
      <c r="C8" s="28" t="s">
        <v>21</v>
      </c>
      <c r="D8" s="200">
        <v>0</v>
      </c>
      <c r="E8" s="200">
        <v>8902</v>
      </c>
      <c r="F8" s="201">
        <f>SUM(D8+E8)</f>
        <v>8902</v>
      </c>
    </row>
    <row r="9" spans="1:6">
      <c r="A9" s="26" t="s">
        <v>31</v>
      </c>
      <c r="B9" s="269"/>
      <c r="C9" s="29" t="s">
        <v>22</v>
      </c>
      <c r="D9" s="200">
        <v>0</v>
      </c>
      <c r="E9" s="200">
        <v>0</v>
      </c>
      <c r="F9" s="201">
        <f>SUM(D9+E9)</f>
        <v>0</v>
      </c>
    </row>
    <row r="10" spans="1:6">
      <c r="A10" s="203" t="s">
        <v>32</v>
      </c>
      <c r="B10" s="204" t="s">
        <v>108</v>
      </c>
      <c r="C10" s="32"/>
      <c r="D10" s="205">
        <v>78355</v>
      </c>
      <c r="E10" s="205">
        <v>44152</v>
      </c>
      <c r="F10" s="206">
        <v>122507</v>
      </c>
    </row>
    <row r="11" spans="1:6">
      <c r="A11" s="207" t="s">
        <v>15</v>
      </c>
      <c r="B11" s="208" t="s">
        <v>10</v>
      </c>
      <c r="C11" s="31"/>
      <c r="D11" s="198">
        <f>SUM(D12:D15)</f>
        <v>9091</v>
      </c>
      <c r="E11" s="198">
        <f>SUM(E12:E15)</f>
        <v>51</v>
      </c>
      <c r="F11" s="199">
        <f t="shared" ref="F11:F21" si="0">SUM(D11+E11)</f>
        <v>9142</v>
      </c>
    </row>
    <row r="12" spans="1:6">
      <c r="A12" s="26" t="s">
        <v>33</v>
      </c>
      <c r="B12" s="267" t="s">
        <v>9</v>
      </c>
      <c r="C12" s="27" t="s">
        <v>110</v>
      </c>
      <c r="D12" s="209">
        <v>0</v>
      </c>
      <c r="E12" s="209">
        <v>0</v>
      </c>
      <c r="F12" s="201">
        <f t="shared" si="0"/>
        <v>0</v>
      </c>
    </row>
    <row r="13" spans="1:6">
      <c r="A13" s="26" t="s">
        <v>34</v>
      </c>
      <c r="B13" s="268"/>
      <c r="C13" s="27" t="s">
        <v>111</v>
      </c>
      <c r="D13" s="209">
        <v>0</v>
      </c>
      <c r="E13" s="209">
        <v>0</v>
      </c>
      <c r="F13" s="201">
        <f t="shared" si="0"/>
        <v>0</v>
      </c>
    </row>
    <row r="14" spans="1:6">
      <c r="A14" s="26" t="s">
        <v>35</v>
      </c>
      <c r="B14" s="268"/>
      <c r="C14" s="27" t="s">
        <v>112</v>
      </c>
      <c r="D14" s="209">
        <v>9091</v>
      </c>
      <c r="E14" s="209">
        <v>51</v>
      </c>
      <c r="F14" s="201">
        <f t="shared" si="0"/>
        <v>9142</v>
      </c>
    </row>
    <row r="15" spans="1:6">
      <c r="A15" s="26" t="s">
        <v>36</v>
      </c>
      <c r="B15" s="269"/>
      <c r="C15" s="27" t="s">
        <v>109</v>
      </c>
      <c r="D15" s="209">
        <v>0</v>
      </c>
      <c r="E15" s="209">
        <v>0</v>
      </c>
      <c r="F15" s="201">
        <f t="shared" si="0"/>
        <v>0</v>
      </c>
    </row>
    <row r="16" spans="1:6">
      <c r="A16" s="207" t="s">
        <v>16</v>
      </c>
      <c r="B16" s="208" t="s">
        <v>11</v>
      </c>
      <c r="C16" s="31"/>
      <c r="D16" s="198">
        <f>SUM(D17:D19)</f>
        <v>173</v>
      </c>
      <c r="E16" s="198">
        <f>SUM(E17:E19)</f>
        <v>0</v>
      </c>
      <c r="F16" s="199">
        <f t="shared" si="0"/>
        <v>173</v>
      </c>
    </row>
    <row r="17" spans="1:6">
      <c r="A17" s="26" t="s">
        <v>38</v>
      </c>
      <c r="B17" s="267" t="s">
        <v>9</v>
      </c>
      <c r="C17" s="32" t="s">
        <v>110</v>
      </c>
      <c r="D17" s="209">
        <v>0</v>
      </c>
      <c r="E17" s="209">
        <v>0</v>
      </c>
      <c r="F17" s="201">
        <f t="shared" si="0"/>
        <v>0</v>
      </c>
    </row>
    <row r="18" spans="1:6">
      <c r="A18" s="26" t="s">
        <v>39</v>
      </c>
      <c r="B18" s="268"/>
      <c r="C18" s="32" t="s">
        <v>111</v>
      </c>
      <c r="D18" s="209">
        <v>0</v>
      </c>
      <c r="E18" s="209">
        <v>0</v>
      </c>
      <c r="F18" s="201">
        <f t="shared" si="0"/>
        <v>0</v>
      </c>
    </row>
    <row r="19" spans="1:6">
      <c r="A19" s="26" t="s">
        <v>37</v>
      </c>
      <c r="B19" s="269"/>
      <c r="C19" s="32" t="s">
        <v>109</v>
      </c>
      <c r="D19" s="209">
        <v>173</v>
      </c>
      <c r="E19" s="209">
        <v>0</v>
      </c>
      <c r="F19" s="201">
        <f t="shared" si="0"/>
        <v>173</v>
      </c>
    </row>
    <row r="20" spans="1:6">
      <c r="A20" s="203" t="s">
        <v>40</v>
      </c>
      <c r="B20" s="204" t="s">
        <v>12</v>
      </c>
      <c r="C20" s="32"/>
      <c r="D20" s="210">
        <v>5271</v>
      </c>
      <c r="E20" s="209">
        <v>0</v>
      </c>
      <c r="F20" s="206">
        <v>5271</v>
      </c>
    </row>
    <row r="21" spans="1:6">
      <c r="A21" s="203" t="s">
        <v>17</v>
      </c>
      <c r="B21" s="204" t="s">
        <v>13</v>
      </c>
      <c r="C21" s="32"/>
      <c r="D21" s="210">
        <v>0</v>
      </c>
      <c r="E21" s="209">
        <v>0</v>
      </c>
      <c r="F21" s="206">
        <f t="shared" si="0"/>
        <v>0</v>
      </c>
    </row>
    <row r="22" spans="1:6">
      <c r="A22" s="203" t="s">
        <v>113</v>
      </c>
      <c r="B22" s="204" t="s">
        <v>114</v>
      </c>
      <c r="C22" s="32"/>
      <c r="D22" s="210">
        <v>11719</v>
      </c>
      <c r="E22" s="210">
        <v>2372</v>
      </c>
      <c r="F22" s="206">
        <f>SUM(D22:E22)</f>
        <v>14091</v>
      </c>
    </row>
    <row r="23" spans="1:6">
      <c r="A23" s="203" t="s">
        <v>115</v>
      </c>
      <c r="B23" s="204" t="s">
        <v>116</v>
      </c>
      <c r="C23" s="32"/>
      <c r="D23" s="210">
        <v>5486</v>
      </c>
      <c r="E23" s="210">
        <v>28</v>
      </c>
      <c r="F23" s="206">
        <f>SUM(D23:E23)</f>
        <v>5514</v>
      </c>
    </row>
    <row r="24" spans="1:6">
      <c r="A24" s="203" t="s">
        <v>117</v>
      </c>
      <c r="B24" s="204" t="s">
        <v>118</v>
      </c>
      <c r="C24" s="32"/>
      <c r="D24" s="210">
        <v>132</v>
      </c>
      <c r="E24" s="210">
        <v>3</v>
      </c>
      <c r="F24" s="206">
        <f>SUM(D24+E24)</f>
        <v>135</v>
      </c>
    </row>
    <row r="25" spans="1:6">
      <c r="A25" s="207" t="s">
        <v>119</v>
      </c>
      <c r="B25" s="361" t="s">
        <v>120</v>
      </c>
      <c r="C25" s="362"/>
      <c r="D25" s="198">
        <f>SUM(D26+D27+D28+D29+D30)</f>
        <v>195653</v>
      </c>
      <c r="E25" s="198">
        <f>SUM(E26:E30)</f>
        <v>0</v>
      </c>
      <c r="F25" s="199">
        <f>SUM(F26:F30)</f>
        <v>195653</v>
      </c>
    </row>
    <row r="26" spans="1:6">
      <c r="A26" s="211" t="s">
        <v>121</v>
      </c>
      <c r="B26" s="212"/>
      <c r="C26" s="213" t="s">
        <v>122</v>
      </c>
      <c r="D26" s="214">
        <v>774</v>
      </c>
      <c r="E26" s="214">
        <v>0</v>
      </c>
      <c r="F26" s="215">
        <f t="shared" ref="F26:F31" si="1">SUM(D26:E26)</f>
        <v>774</v>
      </c>
    </row>
    <row r="27" spans="1:6">
      <c r="A27" s="211" t="s">
        <v>123</v>
      </c>
      <c r="B27" s="216"/>
      <c r="C27" s="213" t="s">
        <v>124</v>
      </c>
      <c r="D27" s="214">
        <v>20987</v>
      </c>
      <c r="E27" s="214">
        <v>0</v>
      </c>
      <c r="F27" s="215">
        <f t="shared" si="1"/>
        <v>20987</v>
      </c>
    </row>
    <row r="28" spans="1:6">
      <c r="A28" s="211" t="s">
        <v>125</v>
      </c>
      <c r="B28" s="216" t="s">
        <v>9</v>
      </c>
      <c r="C28" s="213" t="s">
        <v>126</v>
      </c>
      <c r="D28" s="214">
        <v>9363</v>
      </c>
      <c r="E28" s="214">
        <v>0</v>
      </c>
      <c r="F28" s="215">
        <f t="shared" si="1"/>
        <v>9363</v>
      </c>
    </row>
    <row r="29" spans="1:6">
      <c r="A29" s="211" t="s">
        <v>127</v>
      </c>
      <c r="B29" s="217"/>
      <c r="C29" s="213" t="s">
        <v>128</v>
      </c>
      <c r="D29" s="214">
        <v>148781</v>
      </c>
      <c r="E29" s="214">
        <v>0</v>
      </c>
      <c r="F29" s="215">
        <f t="shared" si="1"/>
        <v>148781</v>
      </c>
    </row>
    <row r="30" spans="1:6">
      <c r="A30" s="211" t="s">
        <v>129</v>
      </c>
      <c r="B30" s="218"/>
      <c r="C30" s="213" t="s">
        <v>130</v>
      </c>
      <c r="D30" s="214">
        <v>15748</v>
      </c>
      <c r="E30" s="214">
        <v>0</v>
      </c>
      <c r="F30" s="215">
        <f t="shared" si="1"/>
        <v>15748</v>
      </c>
    </row>
    <row r="31" spans="1:6">
      <c r="A31" s="219" t="s">
        <v>131</v>
      </c>
      <c r="B31" s="220" t="s">
        <v>132</v>
      </c>
      <c r="C31" s="221"/>
      <c r="D31" s="222">
        <v>94001</v>
      </c>
      <c r="E31" s="214">
        <v>0</v>
      </c>
      <c r="F31" s="223">
        <f t="shared" si="1"/>
        <v>94001</v>
      </c>
    </row>
    <row r="32" spans="1:6">
      <c r="A32" s="219" t="s">
        <v>133</v>
      </c>
      <c r="B32" s="220" t="s">
        <v>134</v>
      </c>
      <c r="C32" s="213"/>
      <c r="D32" s="222">
        <v>339643</v>
      </c>
      <c r="E32" s="214">
        <v>0</v>
      </c>
      <c r="F32" s="223">
        <f>SUM(D32:E32)</f>
        <v>339643</v>
      </c>
    </row>
    <row r="33" spans="1:6">
      <c r="A33" s="219" t="s">
        <v>135</v>
      </c>
      <c r="B33" s="220" t="s">
        <v>136</v>
      </c>
      <c r="C33" s="213"/>
      <c r="D33" s="222">
        <v>3244</v>
      </c>
      <c r="E33" s="222">
        <v>115</v>
      </c>
      <c r="F33" s="223">
        <f>SUM(D33:E33)</f>
        <v>3359</v>
      </c>
    </row>
    <row r="34" spans="1:6">
      <c r="A34" s="219" t="s">
        <v>137</v>
      </c>
      <c r="B34" s="220" t="s">
        <v>138</v>
      </c>
      <c r="C34" s="213"/>
      <c r="D34" s="222">
        <v>8152</v>
      </c>
      <c r="E34" s="222">
        <v>0</v>
      </c>
      <c r="F34" s="223">
        <f>SUM(D34:E34)</f>
        <v>8152</v>
      </c>
    </row>
    <row r="35" spans="1:6" ht="15.75" thickBot="1">
      <c r="A35" s="224" t="s">
        <v>139</v>
      </c>
      <c r="B35" s="363" t="s">
        <v>140</v>
      </c>
      <c r="C35" s="364"/>
      <c r="D35" s="225">
        <v>6833</v>
      </c>
      <c r="E35" s="225">
        <v>735</v>
      </c>
      <c r="F35" s="226">
        <f>SUM(D35+E35)</f>
        <v>7568</v>
      </c>
    </row>
  </sheetData>
  <mergeCells count="9">
    <mergeCell ref="D3:F3"/>
    <mergeCell ref="B5:C5"/>
    <mergeCell ref="B6:B9"/>
    <mergeCell ref="B17:B19"/>
    <mergeCell ref="B25:C25"/>
    <mergeCell ref="B35:C35"/>
    <mergeCell ref="B12:B15"/>
    <mergeCell ref="A3:A4"/>
    <mergeCell ref="B3:C4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IV1"/>
    </sheetView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141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0</v>
      </c>
      <c r="E5" s="34">
        <f>SUM(E6:E9)</f>
        <v>25231</v>
      </c>
      <c r="F5" s="35">
        <f t="shared" ref="F5:F21" si="0">SUM(D5+E5)</f>
        <v>25231</v>
      </c>
    </row>
    <row r="6" spans="1:6">
      <c r="A6" s="26" t="s">
        <v>28</v>
      </c>
      <c r="B6" s="267" t="s">
        <v>9</v>
      </c>
      <c r="C6" s="28" t="s">
        <v>19</v>
      </c>
      <c r="D6" s="36">
        <v>0</v>
      </c>
      <c r="E6" s="36">
        <v>100</v>
      </c>
      <c r="F6" s="37">
        <f t="shared" si="0"/>
        <v>100</v>
      </c>
    </row>
    <row r="7" spans="1:6">
      <c r="A7" s="26" t="s">
        <v>29</v>
      </c>
      <c r="B7" s="268"/>
      <c r="C7" s="28" t="s">
        <v>20</v>
      </c>
      <c r="D7" s="36">
        <v>0</v>
      </c>
      <c r="E7" s="36">
        <v>24985</v>
      </c>
      <c r="F7" s="37">
        <f t="shared" si="0"/>
        <v>24985</v>
      </c>
    </row>
    <row r="8" spans="1:6" ht="24">
      <c r="A8" s="26" t="s">
        <v>30</v>
      </c>
      <c r="B8" s="268"/>
      <c r="C8" s="28" t="s">
        <v>21</v>
      </c>
      <c r="D8" s="36">
        <v>0</v>
      </c>
      <c r="E8" s="36">
        <v>119</v>
      </c>
      <c r="F8" s="37">
        <f t="shared" si="0"/>
        <v>119</v>
      </c>
    </row>
    <row r="9" spans="1:6">
      <c r="A9" s="26" t="s">
        <v>31</v>
      </c>
      <c r="B9" s="269"/>
      <c r="C9" s="29" t="s">
        <v>22</v>
      </c>
      <c r="D9" s="36">
        <v>0</v>
      </c>
      <c r="E9" s="36">
        <v>27</v>
      </c>
      <c r="F9" s="37">
        <f t="shared" si="0"/>
        <v>27</v>
      </c>
    </row>
    <row r="10" spans="1:6">
      <c r="A10" s="22" t="s">
        <v>32</v>
      </c>
      <c r="B10" s="270" t="s">
        <v>51</v>
      </c>
      <c r="C10" s="271"/>
      <c r="D10" s="34">
        <v>40988</v>
      </c>
      <c r="E10" s="34">
        <v>52781</v>
      </c>
      <c r="F10" s="35">
        <f t="shared" si="0"/>
        <v>93769</v>
      </c>
    </row>
    <row r="11" spans="1:6">
      <c r="A11" s="22" t="s">
        <v>15</v>
      </c>
      <c r="B11" s="30" t="s">
        <v>10</v>
      </c>
      <c r="C11" s="31"/>
      <c r="D11" s="34">
        <f>SUM(D12:D15)</f>
        <v>8</v>
      </c>
      <c r="E11" s="34">
        <f>SUM(E12:E15)</f>
        <v>5913</v>
      </c>
      <c r="F11" s="35">
        <f t="shared" si="0"/>
        <v>5921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0</v>
      </c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0</v>
      </c>
      <c r="F13" s="37">
        <f t="shared" si="0"/>
        <v>0</v>
      </c>
    </row>
    <row r="14" spans="1:6">
      <c r="A14" s="26" t="s">
        <v>35</v>
      </c>
      <c r="B14" s="268"/>
      <c r="C14" s="27" t="s">
        <v>25</v>
      </c>
      <c r="D14" s="38">
        <v>8</v>
      </c>
      <c r="E14" s="38">
        <v>5662</v>
      </c>
      <c r="F14" s="37">
        <f t="shared" si="0"/>
        <v>5670</v>
      </c>
    </row>
    <row r="15" spans="1:6">
      <c r="A15" s="26" t="s">
        <v>36</v>
      </c>
      <c r="B15" s="269"/>
      <c r="C15" s="27" t="s">
        <v>1</v>
      </c>
      <c r="D15" s="38">
        <v>0</v>
      </c>
      <c r="E15" s="38">
        <v>251</v>
      </c>
      <c r="F15" s="37">
        <f t="shared" si="0"/>
        <v>251</v>
      </c>
    </row>
    <row r="16" spans="1:6">
      <c r="A16" s="22" t="s">
        <v>16</v>
      </c>
      <c r="B16" s="30" t="s">
        <v>11</v>
      </c>
      <c r="C16" s="31"/>
      <c r="D16" s="34">
        <f>SUM(D17:D19)</f>
        <v>59</v>
      </c>
      <c r="E16" s="34">
        <f>SUM(E17:E19)</f>
        <v>12</v>
      </c>
      <c r="F16" s="35">
        <f t="shared" si="0"/>
        <v>71</v>
      </c>
    </row>
    <row r="17" spans="1:6">
      <c r="A17" s="26" t="s">
        <v>38</v>
      </c>
      <c r="B17" s="267" t="s">
        <v>9</v>
      </c>
      <c r="C17" s="32" t="s">
        <v>6</v>
      </c>
      <c r="D17" s="38">
        <v>0</v>
      </c>
      <c r="E17" s="38">
        <v>0</v>
      </c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>
        <v>0</v>
      </c>
      <c r="E18" s="38">
        <v>0</v>
      </c>
      <c r="F18" s="37">
        <f t="shared" si="0"/>
        <v>0</v>
      </c>
    </row>
    <row r="19" spans="1:6">
      <c r="A19" s="26" t="s">
        <v>37</v>
      </c>
      <c r="B19" s="269"/>
      <c r="C19" s="32" t="s">
        <v>1</v>
      </c>
      <c r="D19" s="38">
        <v>59</v>
      </c>
      <c r="E19" s="38">
        <v>12</v>
      </c>
      <c r="F19" s="37">
        <f t="shared" si="0"/>
        <v>71</v>
      </c>
    </row>
    <row r="20" spans="1:6">
      <c r="A20" s="22" t="s">
        <v>40</v>
      </c>
      <c r="B20" s="270" t="s">
        <v>12</v>
      </c>
      <c r="C20" s="271"/>
      <c r="D20" s="34">
        <v>1845</v>
      </c>
      <c r="E20" s="34">
        <v>371</v>
      </c>
      <c r="F20" s="35">
        <f t="shared" si="0"/>
        <v>2216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0</v>
      </c>
      <c r="E5" s="34">
        <f>SUM(E6:E9)</f>
        <v>8205.9850000000006</v>
      </c>
      <c r="F5" s="35">
        <f t="shared" ref="F5:F21" si="0">SUM(D5+E5)</f>
        <v>8205.9850000000006</v>
      </c>
    </row>
    <row r="6" spans="1:6">
      <c r="A6" s="26" t="s">
        <v>28</v>
      </c>
      <c r="B6" s="267" t="s">
        <v>9</v>
      </c>
      <c r="C6" s="28" t="s">
        <v>19</v>
      </c>
      <c r="D6" s="38">
        <v>0</v>
      </c>
      <c r="E6" s="38">
        <v>0</v>
      </c>
      <c r="F6" s="37">
        <f t="shared" si="0"/>
        <v>0</v>
      </c>
    </row>
    <row r="7" spans="1:6">
      <c r="A7" s="26" t="s">
        <v>29</v>
      </c>
      <c r="B7" s="268"/>
      <c r="C7" s="28" t="s">
        <v>20</v>
      </c>
      <c r="D7" s="38">
        <v>0</v>
      </c>
      <c r="E7" s="38">
        <v>3839.6620000000003</v>
      </c>
      <c r="F7" s="37">
        <f t="shared" si="0"/>
        <v>3839.6620000000003</v>
      </c>
    </row>
    <row r="8" spans="1:6" ht="24">
      <c r="A8" s="26" t="s">
        <v>30</v>
      </c>
      <c r="B8" s="268"/>
      <c r="C8" s="28" t="s">
        <v>21</v>
      </c>
      <c r="D8" s="38">
        <v>0</v>
      </c>
      <c r="E8" s="38">
        <v>2998.3710000000001</v>
      </c>
      <c r="F8" s="37">
        <f t="shared" si="0"/>
        <v>2998.3710000000001</v>
      </c>
    </row>
    <row r="9" spans="1:6">
      <c r="A9" s="26" t="s">
        <v>31</v>
      </c>
      <c r="B9" s="269"/>
      <c r="C9" s="29" t="s">
        <v>22</v>
      </c>
      <c r="D9" s="38">
        <v>0</v>
      </c>
      <c r="E9" s="38">
        <v>1367.952</v>
      </c>
      <c r="F9" s="37">
        <f t="shared" si="0"/>
        <v>1367.952</v>
      </c>
    </row>
    <row r="10" spans="1:6">
      <c r="A10" s="22" t="s">
        <v>32</v>
      </c>
      <c r="B10" s="270" t="s">
        <v>51</v>
      </c>
      <c r="C10" s="271"/>
      <c r="D10" s="34">
        <v>75107.838500000013</v>
      </c>
      <c r="E10" s="34">
        <v>207741.51253000001</v>
      </c>
      <c r="F10" s="35">
        <f t="shared" si="0"/>
        <v>282849.35103000002</v>
      </c>
    </row>
    <row r="11" spans="1:6">
      <c r="A11" s="22" t="s">
        <v>15</v>
      </c>
      <c r="B11" s="30" t="s">
        <v>10</v>
      </c>
      <c r="C11" s="31"/>
      <c r="D11" s="34">
        <f>SUM(D12:D15)</f>
        <v>0</v>
      </c>
      <c r="E11" s="34">
        <f>SUM(E12:E15)</f>
        <v>11376.421829999999</v>
      </c>
      <c r="F11" s="35">
        <f t="shared" si="0"/>
        <v>11376.421829999999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0</v>
      </c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0</v>
      </c>
      <c r="F13" s="37">
        <f t="shared" si="0"/>
        <v>0</v>
      </c>
    </row>
    <row r="14" spans="1:6">
      <c r="A14" s="26" t="s">
        <v>35</v>
      </c>
      <c r="B14" s="268"/>
      <c r="C14" s="27" t="s">
        <v>25</v>
      </c>
      <c r="D14" s="38">
        <v>0</v>
      </c>
      <c r="E14" s="38">
        <v>11376.421829999999</v>
      </c>
      <c r="F14" s="37">
        <f t="shared" si="0"/>
        <v>11376.421829999999</v>
      </c>
    </row>
    <row r="15" spans="1:6">
      <c r="A15" s="26" t="s">
        <v>36</v>
      </c>
      <c r="B15" s="269"/>
      <c r="C15" s="27" t="s">
        <v>1</v>
      </c>
      <c r="D15" s="38">
        <v>0</v>
      </c>
      <c r="E15" s="38">
        <v>0</v>
      </c>
      <c r="F15" s="37">
        <f t="shared" si="0"/>
        <v>0</v>
      </c>
    </row>
    <row r="16" spans="1:6">
      <c r="A16" s="22" t="s">
        <v>16</v>
      </c>
      <c r="B16" s="30" t="s">
        <v>11</v>
      </c>
      <c r="C16" s="31"/>
      <c r="D16" s="34">
        <f>SUM(D17:D19)</f>
        <v>0</v>
      </c>
      <c r="E16" s="34">
        <f>SUM(E17:E19)</f>
        <v>57.851239999999997</v>
      </c>
      <c r="F16" s="35">
        <f t="shared" si="0"/>
        <v>57.851239999999997</v>
      </c>
    </row>
    <row r="17" spans="1:6">
      <c r="A17" s="26" t="s">
        <v>38</v>
      </c>
      <c r="B17" s="267" t="s">
        <v>9</v>
      </c>
      <c r="C17" s="32" t="s">
        <v>6</v>
      </c>
      <c r="D17" s="38">
        <v>0</v>
      </c>
      <c r="E17" s="38">
        <v>0</v>
      </c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>
        <v>0</v>
      </c>
      <c r="E18" s="38">
        <v>0</v>
      </c>
      <c r="F18" s="37">
        <f>SUM(D18+E18)</f>
        <v>0</v>
      </c>
    </row>
    <row r="19" spans="1:6">
      <c r="A19" s="26" t="s">
        <v>37</v>
      </c>
      <c r="B19" s="269"/>
      <c r="C19" s="32" t="s">
        <v>1</v>
      </c>
      <c r="D19" s="38">
        <v>0</v>
      </c>
      <c r="E19" s="38">
        <v>57.851239999999997</v>
      </c>
      <c r="F19" s="37">
        <f>SUM(D19+E19)</f>
        <v>57.851239999999997</v>
      </c>
    </row>
    <row r="20" spans="1:6">
      <c r="A20" s="22" t="s">
        <v>40</v>
      </c>
      <c r="B20" s="270" t="s">
        <v>12</v>
      </c>
      <c r="C20" s="271"/>
      <c r="D20" s="34">
        <v>5701.9040000000005</v>
      </c>
      <c r="E20" s="34">
        <v>0</v>
      </c>
      <c r="F20" s="35">
        <f t="shared" si="0"/>
        <v>5701.9040000000005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26.25">
      <c r="A1" s="42" t="s">
        <v>48</v>
      </c>
      <c r="B1" s="43"/>
      <c r="C1" s="43"/>
      <c r="D1" s="44"/>
      <c r="E1" s="45"/>
      <c r="F1" s="46"/>
    </row>
    <row r="2" spans="1:6" ht="19.5" thickBot="1">
      <c r="A2" s="45"/>
      <c r="B2" s="45"/>
      <c r="C2" s="45"/>
      <c r="D2" s="45"/>
      <c r="E2" s="45"/>
      <c r="F2" s="47" t="s">
        <v>49</v>
      </c>
    </row>
    <row r="3" spans="1:6" ht="15" customHeight="1">
      <c r="A3" s="276" t="s">
        <v>0</v>
      </c>
      <c r="B3" s="278" t="s">
        <v>14</v>
      </c>
      <c r="C3" s="278"/>
      <c r="D3" s="280" t="s">
        <v>50</v>
      </c>
      <c r="E3" s="280"/>
      <c r="F3" s="281"/>
    </row>
    <row r="4" spans="1:6" ht="15.75" thickBot="1">
      <c r="A4" s="277"/>
      <c r="B4" s="279"/>
      <c r="C4" s="279"/>
      <c r="D4" s="48" t="s">
        <v>7</v>
      </c>
      <c r="E4" s="48" t="s">
        <v>4</v>
      </c>
      <c r="F4" s="49" t="s">
        <v>2</v>
      </c>
    </row>
    <row r="5" spans="1:6" ht="15" customHeight="1">
      <c r="A5" s="50" t="s">
        <v>27</v>
      </c>
      <c r="B5" s="282" t="s">
        <v>18</v>
      </c>
      <c r="C5" s="282"/>
      <c r="D5" s="51">
        <v>13733.078020000001</v>
      </c>
      <c r="E5" s="51">
        <v>18033.696550000001</v>
      </c>
      <c r="F5" s="52">
        <v>31766.774570000001</v>
      </c>
    </row>
    <row r="6" spans="1:6">
      <c r="A6" s="53" t="s">
        <v>28</v>
      </c>
      <c r="B6" s="283" t="s">
        <v>9</v>
      </c>
      <c r="C6" s="54" t="s">
        <v>19</v>
      </c>
      <c r="D6" s="55">
        <v>308.07850999999999</v>
      </c>
      <c r="E6" s="55">
        <v>51.718130000000002</v>
      </c>
      <c r="F6" s="56">
        <v>359.79664000000002</v>
      </c>
    </row>
    <row r="7" spans="1:6">
      <c r="A7" s="53" t="s">
        <v>29</v>
      </c>
      <c r="B7" s="284"/>
      <c r="C7" s="54" t="s">
        <v>20</v>
      </c>
      <c r="D7" s="55">
        <v>13014.969510000001</v>
      </c>
      <c r="E7" s="55">
        <v>14704.29363</v>
      </c>
      <c r="F7" s="56">
        <v>27719.263140000003</v>
      </c>
    </row>
    <row r="8" spans="1:6" ht="24">
      <c r="A8" s="53" t="s">
        <v>30</v>
      </c>
      <c r="B8" s="284"/>
      <c r="C8" s="54" t="s">
        <v>21</v>
      </c>
      <c r="D8" s="55">
        <v>354.43</v>
      </c>
      <c r="E8" s="55">
        <v>757.94857000000002</v>
      </c>
      <c r="F8" s="56">
        <v>1112.3785700000001</v>
      </c>
    </row>
    <row r="9" spans="1:6">
      <c r="A9" s="53" t="s">
        <v>31</v>
      </c>
      <c r="B9" s="285"/>
      <c r="C9" s="57" t="s">
        <v>22</v>
      </c>
      <c r="D9" s="55">
        <v>55.6</v>
      </c>
      <c r="E9" s="55">
        <v>2519.7362200000002</v>
      </c>
      <c r="F9" s="56">
        <v>2575.3362200000001</v>
      </c>
    </row>
    <row r="10" spans="1:6">
      <c r="A10" s="58" t="s">
        <v>32</v>
      </c>
      <c r="B10" s="286" t="s">
        <v>51</v>
      </c>
      <c r="C10" s="287"/>
      <c r="D10" s="51">
        <v>1524140.2374400001</v>
      </c>
      <c r="E10" s="51">
        <v>254312.74341</v>
      </c>
      <c r="F10" s="59">
        <v>1778452.9808499999</v>
      </c>
    </row>
    <row r="11" spans="1:6">
      <c r="A11" s="58" t="s">
        <v>15</v>
      </c>
      <c r="B11" s="60" t="s">
        <v>10</v>
      </c>
      <c r="C11" s="61"/>
      <c r="D11" s="51">
        <v>10494.40799</v>
      </c>
      <c r="E11" s="51">
        <v>64389.437110000013</v>
      </c>
      <c r="F11" s="52">
        <v>74883.845100000006</v>
      </c>
    </row>
    <row r="12" spans="1:6">
      <c r="A12" s="53" t="s">
        <v>33</v>
      </c>
      <c r="B12" s="283" t="s">
        <v>9</v>
      </c>
      <c r="C12" s="62" t="s">
        <v>6</v>
      </c>
      <c r="D12" s="63">
        <v>2.089</v>
      </c>
      <c r="E12" s="63">
        <v>309.39339000000001</v>
      </c>
      <c r="F12" s="56">
        <v>311.48239000000001</v>
      </c>
    </row>
    <row r="13" spans="1:6">
      <c r="A13" s="53" t="s">
        <v>34</v>
      </c>
      <c r="B13" s="284"/>
      <c r="C13" s="62" t="s">
        <v>5</v>
      </c>
      <c r="D13" s="63">
        <v>74.25</v>
      </c>
      <c r="E13" s="63">
        <v>209.12389999999999</v>
      </c>
      <c r="F13" s="56">
        <v>283.37389999999999</v>
      </c>
    </row>
    <row r="14" spans="1:6">
      <c r="A14" s="53" t="s">
        <v>35</v>
      </c>
      <c r="B14" s="284"/>
      <c r="C14" s="62" t="s">
        <v>25</v>
      </c>
      <c r="D14" s="63">
        <v>8032.1497099999997</v>
      </c>
      <c r="E14" s="63">
        <v>51315.86207000001</v>
      </c>
      <c r="F14" s="56">
        <v>59348.011780000008</v>
      </c>
    </row>
    <row r="15" spans="1:6">
      <c r="A15" s="53" t="s">
        <v>36</v>
      </c>
      <c r="B15" s="285"/>
      <c r="C15" s="62" t="s">
        <v>1</v>
      </c>
      <c r="D15" s="63">
        <v>2385.9192799999996</v>
      </c>
      <c r="E15" s="63">
        <v>12555.05775</v>
      </c>
      <c r="F15" s="56">
        <v>14940.97703</v>
      </c>
    </row>
    <row r="16" spans="1:6">
      <c r="A16" s="58" t="s">
        <v>16</v>
      </c>
      <c r="B16" s="60" t="s">
        <v>11</v>
      </c>
      <c r="C16" s="61"/>
      <c r="D16" s="51">
        <v>383.48977000000002</v>
      </c>
      <c r="E16" s="51">
        <v>3245.8894299999997</v>
      </c>
      <c r="F16" s="52">
        <v>3629.3791999999999</v>
      </c>
    </row>
    <row r="17" spans="1:6">
      <c r="A17" s="53" t="s">
        <v>38</v>
      </c>
      <c r="B17" s="283" t="s">
        <v>9</v>
      </c>
      <c r="C17" s="64" t="s">
        <v>6</v>
      </c>
      <c r="D17" s="63">
        <v>0</v>
      </c>
      <c r="E17" s="63">
        <v>0</v>
      </c>
      <c r="F17" s="56">
        <v>0</v>
      </c>
    </row>
    <row r="18" spans="1:6">
      <c r="A18" s="53" t="s">
        <v>39</v>
      </c>
      <c r="B18" s="284"/>
      <c r="C18" s="64" t="s">
        <v>5</v>
      </c>
      <c r="D18" s="63">
        <v>0</v>
      </c>
      <c r="E18" s="63">
        <v>0</v>
      </c>
      <c r="F18" s="56">
        <v>0</v>
      </c>
    </row>
    <row r="19" spans="1:6">
      <c r="A19" s="53" t="s">
        <v>37</v>
      </c>
      <c r="B19" s="285"/>
      <c r="C19" s="64" t="s">
        <v>1</v>
      </c>
      <c r="D19" s="63">
        <v>383.48977000000002</v>
      </c>
      <c r="E19" s="63">
        <v>3245.8894299999997</v>
      </c>
      <c r="F19" s="56">
        <v>3629.3791999999999</v>
      </c>
    </row>
    <row r="20" spans="1:6">
      <c r="A20" s="58" t="s">
        <v>40</v>
      </c>
      <c r="B20" s="288" t="s">
        <v>12</v>
      </c>
      <c r="C20" s="289"/>
      <c r="D20" s="65">
        <v>22848.11623</v>
      </c>
      <c r="E20" s="65">
        <v>66.25</v>
      </c>
      <c r="F20" s="52">
        <v>22914.36623</v>
      </c>
    </row>
    <row r="21" spans="1:6" ht="15.75" thickBot="1">
      <c r="A21" s="66" t="s">
        <v>17</v>
      </c>
      <c r="B21" s="290" t="s">
        <v>13</v>
      </c>
      <c r="C21" s="291"/>
      <c r="D21" s="67">
        <v>2.4089999999999998</v>
      </c>
      <c r="E21" s="67">
        <v>0</v>
      </c>
      <c r="F21" s="68">
        <v>2.4089999999999998</v>
      </c>
    </row>
  </sheetData>
  <mergeCells count="10">
    <mergeCell ref="B12:B15"/>
    <mergeCell ref="B17:B19"/>
    <mergeCell ref="B20:C20"/>
    <mergeCell ref="B21:C21"/>
    <mergeCell ref="A3:A4"/>
    <mergeCell ref="B3:C4"/>
    <mergeCell ref="D3:F3"/>
    <mergeCell ref="B5:C5"/>
    <mergeCell ref="B6:B9"/>
    <mergeCell ref="B10:C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5.42578125" customWidth="1"/>
    <col min="4" max="4" width="12.42578125" bestFit="1" customWidth="1"/>
    <col min="5" max="5" width="15" bestFit="1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26.2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1481</v>
      </c>
      <c r="E5" s="34">
        <f>SUM(E6:E9)</f>
        <v>8561</v>
      </c>
      <c r="F5" s="35">
        <f t="shared" ref="F5:F21" si="0">SUM(D5+E5)</f>
        <v>10042</v>
      </c>
    </row>
    <row r="6" spans="1:6">
      <c r="A6" s="26" t="s">
        <v>28</v>
      </c>
      <c r="B6" s="267" t="s">
        <v>9</v>
      </c>
      <c r="C6" s="28" t="s">
        <v>19</v>
      </c>
      <c r="D6" s="36"/>
      <c r="E6" s="36">
        <v>16</v>
      </c>
      <c r="F6" s="37">
        <f t="shared" si="0"/>
        <v>16</v>
      </c>
    </row>
    <row r="7" spans="1:6">
      <c r="A7" s="26" t="s">
        <v>29</v>
      </c>
      <c r="B7" s="268"/>
      <c r="C7" s="28" t="s">
        <v>20</v>
      </c>
      <c r="D7" s="36">
        <v>1462</v>
      </c>
      <c r="E7" s="36">
        <v>7734</v>
      </c>
      <c r="F7" s="37">
        <f t="shared" si="0"/>
        <v>9196</v>
      </c>
    </row>
    <row r="8" spans="1:6" ht="25.5">
      <c r="A8" s="26" t="s">
        <v>30</v>
      </c>
      <c r="B8" s="268"/>
      <c r="C8" s="28" t="s">
        <v>21</v>
      </c>
      <c r="D8" s="36"/>
      <c r="E8" s="36"/>
      <c r="F8" s="37">
        <f t="shared" si="0"/>
        <v>0</v>
      </c>
    </row>
    <row r="9" spans="1:6">
      <c r="A9" s="26" t="s">
        <v>31</v>
      </c>
      <c r="B9" s="269"/>
      <c r="C9" s="29" t="s">
        <v>22</v>
      </c>
      <c r="D9" s="36">
        <v>19</v>
      </c>
      <c r="E9" s="36">
        <v>811</v>
      </c>
      <c r="F9" s="37">
        <f t="shared" si="0"/>
        <v>830</v>
      </c>
    </row>
    <row r="10" spans="1:6">
      <c r="A10" s="22" t="s">
        <v>32</v>
      </c>
      <c r="B10" s="270" t="s">
        <v>51</v>
      </c>
      <c r="C10" s="271"/>
      <c r="D10" s="34">
        <v>91343</v>
      </c>
      <c r="E10" s="34">
        <v>47228</v>
      </c>
      <c r="F10" s="35">
        <f t="shared" si="0"/>
        <v>138571</v>
      </c>
    </row>
    <row r="11" spans="1:6">
      <c r="A11" s="22" t="s">
        <v>15</v>
      </c>
      <c r="B11" s="30" t="s">
        <v>10</v>
      </c>
      <c r="C11" s="31"/>
      <c r="D11" s="34">
        <f>SUM(D12:D15)</f>
        <v>7377</v>
      </c>
      <c r="E11" s="34">
        <f>SUM(E12:E15)</f>
        <v>4817</v>
      </c>
      <c r="F11" s="35">
        <f t="shared" si="0"/>
        <v>12194</v>
      </c>
    </row>
    <row r="12" spans="1:6">
      <c r="A12" s="26" t="s">
        <v>33</v>
      </c>
      <c r="B12" s="267" t="s">
        <v>9</v>
      </c>
      <c r="C12" s="27" t="s">
        <v>6</v>
      </c>
      <c r="D12" s="38">
        <v>325</v>
      </c>
      <c r="E12" s="38">
        <v>2949</v>
      </c>
      <c r="F12" s="37">
        <f t="shared" si="0"/>
        <v>3274</v>
      </c>
    </row>
    <row r="13" spans="1:6">
      <c r="A13" s="26" t="s">
        <v>34</v>
      </c>
      <c r="B13" s="268"/>
      <c r="C13" s="27" t="s">
        <v>5</v>
      </c>
      <c r="D13" s="38">
        <v>240</v>
      </c>
      <c r="E13" s="38">
        <v>150</v>
      </c>
      <c r="F13" s="37">
        <f t="shared" si="0"/>
        <v>390</v>
      </c>
    </row>
    <row r="14" spans="1:6">
      <c r="A14" s="26" t="s">
        <v>35</v>
      </c>
      <c r="B14" s="268"/>
      <c r="C14" s="27" t="s">
        <v>25</v>
      </c>
      <c r="D14" s="38">
        <v>6808</v>
      </c>
      <c r="E14" s="38">
        <v>1633</v>
      </c>
      <c r="F14" s="37">
        <f t="shared" si="0"/>
        <v>8441</v>
      </c>
    </row>
    <row r="15" spans="1:6">
      <c r="A15" s="26" t="s">
        <v>36</v>
      </c>
      <c r="B15" s="269"/>
      <c r="C15" s="27" t="s">
        <v>1</v>
      </c>
      <c r="D15" s="38">
        <v>4</v>
      </c>
      <c r="E15" s="38">
        <v>85</v>
      </c>
      <c r="F15" s="37">
        <f t="shared" si="0"/>
        <v>89</v>
      </c>
    </row>
    <row r="16" spans="1:6">
      <c r="A16" s="22" t="s">
        <v>16</v>
      </c>
      <c r="B16" s="30" t="s">
        <v>11</v>
      </c>
      <c r="C16" s="31"/>
      <c r="D16" s="34">
        <f>SUM(D17:D19)</f>
        <v>1213</v>
      </c>
      <c r="E16" s="34">
        <f>SUM(E17:E19)</f>
        <v>22453</v>
      </c>
      <c r="F16" s="35">
        <f t="shared" si="0"/>
        <v>23666</v>
      </c>
    </row>
    <row r="17" spans="1:6">
      <c r="A17" s="26" t="s">
        <v>38</v>
      </c>
      <c r="B17" s="267" t="s">
        <v>9</v>
      </c>
      <c r="C17" s="32" t="s">
        <v>6</v>
      </c>
      <c r="D17" s="38">
        <v>1166</v>
      </c>
      <c r="E17" s="38">
        <v>1646</v>
      </c>
      <c r="F17" s="37">
        <f t="shared" si="0"/>
        <v>2812</v>
      </c>
    </row>
    <row r="18" spans="1:6">
      <c r="A18" s="26" t="s">
        <v>39</v>
      </c>
      <c r="B18" s="268"/>
      <c r="C18" s="32" t="s">
        <v>5</v>
      </c>
      <c r="D18" s="38"/>
      <c r="E18" s="38">
        <v>2095</v>
      </c>
      <c r="F18" s="37">
        <f t="shared" si="0"/>
        <v>2095</v>
      </c>
    </row>
    <row r="19" spans="1:6">
      <c r="A19" s="26" t="s">
        <v>37</v>
      </c>
      <c r="B19" s="269"/>
      <c r="C19" s="32" t="s">
        <v>1</v>
      </c>
      <c r="D19" s="38">
        <v>47</v>
      </c>
      <c r="E19" s="38">
        <v>18712</v>
      </c>
      <c r="F19" s="37">
        <f t="shared" si="0"/>
        <v>18759</v>
      </c>
    </row>
    <row r="20" spans="1:6">
      <c r="A20" s="22" t="s">
        <v>40</v>
      </c>
      <c r="B20" s="270" t="s">
        <v>12</v>
      </c>
      <c r="C20" s="271"/>
      <c r="D20" s="34">
        <v>3763</v>
      </c>
      <c r="E20" s="34"/>
      <c r="F20" s="37">
        <f t="shared" si="0"/>
        <v>3763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140625" customWidth="1"/>
    <col min="2" max="2" width="7.85546875" customWidth="1"/>
    <col min="3" max="3" width="56.855468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142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143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144</v>
      </c>
      <c r="C5" s="266"/>
      <c r="D5" s="34">
        <f>SUM(D6:D9)</f>
        <v>2465</v>
      </c>
      <c r="E5" s="34">
        <f>SUM(E6:E9)</f>
        <v>22797</v>
      </c>
      <c r="F5" s="35">
        <f t="shared" ref="F5:F21" si="0">SUM(D5+E5)</f>
        <v>25262</v>
      </c>
    </row>
    <row r="6" spans="1:6">
      <c r="A6" s="26" t="s">
        <v>28</v>
      </c>
      <c r="B6" s="267" t="s">
        <v>9</v>
      </c>
      <c r="C6" s="28" t="s">
        <v>70</v>
      </c>
      <c r="D6" s="36">
        <v>2465</v>
      </c>
      <c r="E6" s="36">
        <v>0</v>
      </c>
      <c r="F6" s="37">
        <f t="shared" si="0"/>
        <v>2465</v>
      </c>
    </row>
    <row r="7" spans="1:6">
      <c r="A7" s="26" t="s">
        <v>29</v>
      </c>
      <c r="B7" s="268"/>
      <c r="C7" s="28" t="s">
        <v>71</v>
      </c>
      <c r="D7" s="36"/>
      <c r="E7" s="36">
        <v>17714</v>
      </c>
      <c r="F7" s="37">
        <f t="shared" si="0"/>
        <v>17714</v>
      </c>
    </row>
    <row r="8" spans="1:6">
      <c r="A8" s="26" t="s">
        <v>30</v>
      </c>
      <c r="B8" s="268"/>
      <c r="C8" s="28" t="s">
        <v>145</v>
      </c>
      <c r="D8" s="36"/>
      <c r="E8" s="36">
        <v>4190</v>
      </c>
      <c r="F8" s="37">
        <f t="shared" si="0"/>
        <v>4190</v>
      </c>
    </row>
    <row r="9" spans="1:6">
      <c r="A9" s="26" t="s">
        <v>31</v>
      </c>
      <c r="B9" s="269"/>
      <c r="C9" s="29" t="s">
        <v>86</v>
      </c>
      <c r="D9" s="36"/>
      <c r="E9" s="36">
        <v>893</v>
      </c>
      <c r="F9" s="37">
        <f t="shared" si="0"/>
        <v>893</v>
      </c>
    </row>
    <row r="10" spans="1:6">
      <c r="A10" s="22" t="s">
        <v>32</v>
      </c>
      <c r="B10" s="270" t="s">
        <v>74</v>
      </c>
      <c r="C10" s="271"/>
      <c r="D10" s="34">
        <v>80137</v>
      </c>
      <c r="E10" s="34">
        <v>91104</v>
      </c>
      <c r="F10" s="35">
        <f t="shared" si="0"/>
        <v>171241</v>
      </c>
    </row>
    <row r="11" spans="1:6">
      <c r="A11" s="22" t="s">
        <v>15</v>
      </c>
      <c r="B11" s="30" t="s">
        <v>10</v>
      </c>
      <c r="C11" s="31"/>
      <c r="D11" s="34">
        <f>SUM(D12:D15)</f>
        <v>1</v>
      </c>
      <c r="E11" s="34">
        <f>SUM(E12:E15)</f>
        <v>17396</v>
      </c>
      <c r="F11" s="35">
        <f t="shared" si="0"/>
        <v>17397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>
        <v>2784</v>
      </c>
      <c r="F12" s="37">
        <f t="shared" si="0"/>
        <v>2784</v>
      </c>
    </row>
    <row r="13" spans="1:6">
      <c r="A13" s="26" t="s">
        <v>34</v>
      </c>
      <c r="B13" s="268"/>
      <c r="C13" s="27" t="s">
        <v>5</v>
      </c>
      <c r="D13" s="38">
        <v>1</v>
      </c>
      <c r="E13" s="38">
        <v>4904</v>
      </c>
      <c r="F13" s="37">
        <f t="shared" si="0"/>
        <v>4905</v>
      </c>
    </row>
    <row r="14" spans="1:6">
      <c r="A14" s="26" t="s">
        <v>35</v>
      </c>
      <c r="B14" s="268"/>
      <c r="C14" s="27" t="s">
        <v>75</v>
      </c>
      <c r="D14" s="38"/>
      <c r="E14" s="38">
        <v>8467</v>
      </c>
      <c r="F14" s="37">
        <f t="shared" si="0"/>
        <v>8467</v>
      </c>
    </row>
    <row r="15" spans="1:6">
      <c r="A15" s="26" t="s">
        <v>36</v>
      </c>
      <c r="B15" s="269"/>
      <c r="C15" s="27" t="s">
        <v>1</v>
      </c>
      <c r="D15" s="38"/>
      <c r="E15" s="38">
        <v>1241</v>
      </c>
      <c r="F15" s="37">
        <f t="shared" si="0"/>
        <v>1241</v>
      </c>
    </row>
    <row r="16" spans="1:6">
      <c r="A16" s="22" t="s">
        <v>16</v>
      </c>
      <c r="B16" s="30" t="s">
        <v>11</v>
      </c>
      <c r="C16" s="31"/>
      <c r="D16" s="34">
        <f>SUM(D17:D19)</f>
        <v>13</v>
      </c>
      <c r="E16" s="34">
        <f>SUM(E17:E19)</f>
        <v>7590</v>
      </c>
      <c r="F16" s="35">
        <f t="shared" si="0"/>
        <v>7603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>
        <v>1874</v>
      </c>
      <c r="F17" s="37">
        <f t="shared" si="0"/>
        <v>1874</v>
      </c>
    </row>
    <row r="18" spans="1:6">
      <c r="A18" s="26" t="s">
        <v>39</v>
      </c>
      <c r="B18" s="268"/>
      <c r="C18" s="32" t="s">
        <v>5</v>
      </c>
      <c r="D18" s="38"/>
      <c r="E18" s="38">
        <v>647</v>
      </c>
      <c r="F18" s="37">
        <f t="shared" si="0"/>
        <v>647</v>
      </c>
    </row>
    <row r="19" spans="1:6">
      <c r="A19" s="26" t="s">
        <v>37</v>
      </c>
      <c r="B19" s="269"/>
      <c r="C19" s="32" t="s">
        <v>1</v>
      </c>
      <c r="D19" s="38">
        <v>13</v>
      </c>
      <c r="E19" s="38">
        <v>5069</v>
      </c>
      <c r="F19" s="37">
        <f t="shared" si="0"/>
        <v>5082</v>
      </c>
    </row>
    <row r="20" spans="1:6">
      <c r="A20" s="22" t="s">
        <v>40</v>
      </c>
      <c r="B20" s="270" t="s">
        <v>12</v>
      </c>
      <c r="C20" s="271"/>
      <c r="D20" s="34">
        <v>3227</v>
      </c>
      <c r="E20" s="34">
        <v>84</v>
      </c>
      <c r="F20" s="35">
        <f t="shared" si="0"/>
        <v>3311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86" t="s">
        <v>43</v>
      </c>
      <c r="B1" s="87"/>
      <c r="C1" s="87"/>
      <c r="D1" s="88"/>
      <c r="E1" s="89"/>
      <c r="F1" s="90"/>
    </row>
    <row r="2" spans="1:6" ht="15.75" thickBot="1">
      <c r="A2" s="89"/>
      <c r="B2" s="89"/>
      <c r="C2" s="89"/>
      <c r="D2" s="89"/>
      <c r="E2" s="89"/>
      <c r="F2" s="91" t="s">
        <v>3</v>
      </c>
    </row>
    <row r="3" spans="1:6" ht="15" customHeight="1">
      <c r="A3" s="310" t="s">
        <v>0</v>
      </c>
      <c r="B3" s="312" t="s">
        <v>14</v>
      </c>
      <c r="C3" s="312"/>
      <c r="D3" s="314" t="s">
        <v>53</v>
      </c>
      <c r="E3" s="314"/>
      <c r="F3" s="315"/>
    </row>
    <row r="4" spans="1:6" ht="15.75" thickBot="1">
      <c r="A4" s="311"/>
      <c r="B4" s="313"/>
      <c r="C4" s="313"/>
      <c r="D4" s="92" t="s">
        <v>7</v>
      </c>
      <c r="E4" s="92" t="s">
        <v>4</v>
      </c>
      <c r="F4" s="93" t="s">
        <v>2</v>
      </c>
    </row>
    <row r="5" spans="1:6" ht="15" customHeight="1">
      <c r="A5" s="227" t="s">
        <v>27</v>
      </c>
      <c r="B5" s="370" t="s">
        <v>107</v>
      </c>
      <c r="C5" s="370"/>
      <c r="D5" s="228">
        <f>SUM(D6:D9)</f>
        <v>42</v>
      </c>
      <c r="E5" s="228">
        <f>SUM(E6:E9)</f>
        <v>826</v>
      </c>
      <c r="F5" s="229">
        <v>868</v>
      </c>
    </row>
    <row r="6" spans="1:6">
      <c r="A6" s="53" t="s">
        <v>28</v>
      </c>
      <c r="B6" s="303" t="s">
        <v>9</v>
      </c>
      <c r="C6" s="96" t="s">
        <v>19</v>
      </c>
      <c r="D6" s="230">
        <v>42</v>
      </c>
      <c r="E6" s="230">
        <v>826</v>
      </c>
      <c r="F6" s="56">
        <v>868</v>
      </c>
    </row>
    <row r="7" spans="1:6">
      <c r="A7" s="53" t="s">
        <v>29</v>
      </c>
      <c r="B7" s="304"/>
      <c r="C7" s="96" t="s">
        <v>20</v>
      </c>
      <c r="D7" s="230"/>
      <c r="E7" s="230"/>
      <c r="F7" s="56">
        <v>0</v>
      </c>
    </row>
    <row r="8" spans="1:6" ht="24">
      <c r="A8" s="53" t="s">
        <v>30</v>
      </c>
      <c r="B8" s="304"/>
      <c r="C8" s="96" t="s">
        <v>21</v>
      </c>
      <c r="D8" s="230"/>
      <c r="E8" s="230"/>
      <c r="F8" s="56">
        <v>0</v>
      </c>
    </row>
    <row r="9" spans="1:6">
      <c r="A9" s="53" t="s">
        <v>31</v>
      </c>
      <c r="B9" s="305"/>
      <c r="C9" s="99" t="s">
        <v>22</v>
      </c>
      <c r="D9" s="230"/>
      <c r="E9" s="230"/>
      <c r="F9" s="56">
        <v>0</v>
      </c>
    </row>
    <row r="10" spans="1:6">
      <c r="A10" s="231" t="s">
        <v>32</v>
      </c>
      <c r="B10" s="366" t="s">
        <v>146</v>
      </c>
      <c r="C10" s="367"/>
      <c r="D10" s="228">
        <f>4664-42</f>
        <v>4622</v>
      </c>
      <c r="E10" s="228">
        <f>24915-826-14710</f>
        <v>9379</v>
      </c>
      <c r="F10" s="229">
        <v>14001</v>
      </c>
    </row>
    <row r="11" spans="1:6">
      <c r="A11" s="231" t="s">
        <v>15</v>
      </c>
      <c r="B11" s="232" t="s">
        <v>10</v>
      </c>
      <c r="C11" s="233"/>
      <c r="D11" s="228">
        <f>SUM(D12:D15)</f>
        <v>0</v>
      </c>
      <c r="E11" s="228">
        <f>SUM(E12:E15)</f>
        <v>14710</v>
      </c>
      <c r="F11" s="229">
        <v>14710</v>
      </c>
    </row>
    <row r="12" spans="1:6">
      <c r="A12" s="53" t="s">
        <v>33</v>
      </c>
      <c r="B12" s="303" t="s">
        <v>9</v>
      </c>
      <c r="C12" s="102" t="s">
        <v>6</v>
      </c>
      <c r="D12" s="63"/>
      <c r="E12" s="63"/>
      <c r="F12" s="56">
        <v>0</v>
      </c>
    </row>
    <row r="13" spans="1:6">
      <c r="A13" s="53" t="s">
        <v>34</v>
      </c>
      <c r="B13" s="304"/>
      <c r="C13" s="102" t="s">
        <v>5</v>
      </c>
      <c r="D13" s="63"/>
      <c r="E13" s="63"/>
      <c r="F13" s="56">
        <v>0</v>
      </c>
    </row>
    <row r="14" spans="1:6">
      <c r="A14" s="53" t="s">
        <v>35</v>
      </c>
      <c r="B14" s="304"/>
      <c r="C14" s="102" t="s">
        <v>25</v>
      </c>
      <c r="D14" s="63"/>
      <c r="E14" s="63">
        <v>14619</v>
      </c>
      <c r="F14" s="56">
        <v>14619</v>
      </c>
    </row>
    <row r="15" spans="1:6">
      <c r="A15" s="53" t="s">
        <v>36</v>
      </c>
      <c r="B15" s="305"/>
      <c r="C15" s="102" t="s">
        <v>1</v>
      </c>
      <c r="D15" s="63"/>
      <c r="E15" s="63">
        <v>91</v>
      </c>
      <c r="F15" s="56">
        <v>91</v>
      </c>
    </row>
    <row r="16" spans="1:6">
      <c r="A16" s="231" t="s">
        <v>16</v>
      </c>
      <c r="B16" s="232" t="s">
        <v>11</v>
      </c>
      <c r="C16" s="233"/>
      <c r="D16" s="228">
        <f>SUM(D17:D19)</f>
        <v>367</v>
      </c>
      <c r="E16" s="228">
        <f>SUM(E17:E19)</f>
        <v>0</v>
      </c>
      <c r="F16" s="229">
        <v>367</v>
      </c>
    </row>
    <row r="17" spans="1:6">
      <c r="A17" s="53" t="s">
        <v>38</v>
      </c>
      <c r="B17" s="303" t="s">
        <v>9</v>
      </c>
      <c r="C17" s="104" t="s">
        <v>6</v>
      </c>
      <c r="D17" s="63"/>
      <c r="E17" s="63"/>
      <c r="F17" s="56">
        <v>0</v>
      </c>
    </row>
    <row r="18" spans="1:6">
      <c r="A18" s="53" t="s">
        <v>39</v>
      </c>
      <c r="B18" s="304"/>
      <c r="C18" s="104" t="s">
        <v>5</v>
      </c>
      <c r="D18" s="63"/>
      <c r="E18" s="63"/>
      <c r="F18" s="56">
        <v>0</v>
      </c>
    </row>
    <row r="19" spans="1:6">
      <c r="A19" s="53" t="s">
        <v>37</v>
      </c>
      <c r="B19" s="305"/>
      <c r="C19" s="104" t="s">
        <v>147</v>
      </c>
      <c r="D19" s="63">
        <v>367</v>
      </c>
      <c r="E19" s="63"/>
      <c r="F19" s="56">
        <v>367</v>
      </c>
    </row>
    <row r="20" spans="1:6">
      <c r="A20" s="231" t="s">
        <v>40</v>
      </c>
      <c r="B20" s="366" t="s">
        <v>12</v>
      </c>
      <c r="C20" s="367"/>
      <c r="D20" s="228">
        <v>499</v>
      </c>
      <c r="E20" s="228">
        <v>0</v>
      </c>
      <c r="F20" s="229">
        <v>499</v>
      </c>
    </row>
    <row r="21" spans="1:6" ht="15.75" thickBot="1">
      <c r="A21" s="234" t="s">
        <v>17</v>
      </c>
      <c r="B21" s="368" t="s">
        <v>13</v>
      </c>
      <c r="C21" s="369"/>
      <c r="D21" s="235">
        <v>0</v>
      </c>
      <c r="E21" s="235">
        <v>0</v>
      </c>
      <c r="F21" s="236"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0</v>
      </c>
      <c r="E5" s="34">
        <f>SUM(E6:E9)</f>
        <v>0</v>
      </c>
      <c r="F5" s="35">
        <f t="shared" ref="F5:F21" si="0">SUM(D5+E5)</f>
        <v>0</v>
      </c>
    </row>
    <row r="6" spans="1:6">
      <c r="A6" s="26" t="s">
        <v>28</v>
      </c>
      <c r="B6" s="267" t="s">
        <v>9</v>
      </c>
      <c r="C6" s="28" t="s">
        <v>19</v>
      </c>
      <c r="D6" s="36"/>
      <c r="E6" s="36"/>
      <c r="F6" s="37">
        <f t="shared" si="0"/>
        <v>0</v>
      </c>
    </row>
    <row r="7" spans="1:6">
      <c r="A7" s="26" t="s">
        <v>29</v>
      </c>
      <c r="B7" s="268"/>
      <c r="C7" s="28" t="s">
        <v>20</v>
      </c>
      <c r="D7" s="36"/>
      <c r="E7" s="36"/>
      <c r="F7" s="37">
        <f t="shared" si="0"/>
        <v>0</v>
      </c>
    </row>
    <row r="8" spans="1:6" ht="24">
      <c r="A8" s="26" t="s">
        <v>30</v>
      </c>
      <c r="B8" s="268"/>
      <c r="C8" s="28" t="s">
        <v>21</v>
      </c>
      <c r="D8" s="36"/>
      <c r="E8" s="36"/>
      <c r="F8" s="37">
        <f t="shared" si="0"/>
        <v>0</v>
      </c>
    </row>
    <row r="9" spans="1:6">
      <c r="A9" s="26" t="s">
        <v>31</v>
      </c>
      <c r="B9" s="269"/>
      <c r="C9" s="29" t="s">
        <v>22</v>
      </c>
      <c r="D9" s="36"/>
      <c r="E9" s="36"/>
      <c r="F9" s="37">
        <f t="shared" si="0"/>
        <v>0</v>
      </c>
    </row>
    <row r="10" spans="1:6">
      <c r="A10" s="22" t="s">
        <v>32</v>
      </c>
      <c r="B10" s="270" t="s">
        <v>51</v>
      </c>
      <c r="C10" s="271"/>
      <c r="D10" s="34">
        <v>1213</v>
      </c>
      <c r="E10" s="34">
        <v>2149</v>
      </c>
      <c r="F10" s="35">
        <f t="shared" si="0"/>
        <v>3362</v>
      </c>
    </row>
    <row r="11" spans="1:6">
      <c r="A11" s="22" t="s">
        <v>15</v>
      </c>
      <c r="B11" s="30" t="s">
        <v>10</v>
      </c>
      <c r="C11" s="31"/>
      <c r="D11" s="34">
        <f>SUM(D12:D15)</f>
        <v>255</v>
      </c>
      <c r="E11" s="34">
        <f>SUM(E12:E15)</f>
        <v>774</v>
      </c>
      <c r="F11" s="35">
        <f t="shared" si="0"/>
        <v>1029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/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/>
      <c r="E13" s="38">
        <v>25</v>
      </c>
      <c r="F13" s="37">
        <f t="shared" si="0"/>
        <v>25</v>
      </c>
    </row>
    <row r="14" spans="1:6">
      <c r="A14" s="26" t="s">
        <v>35</v>
      </c>
      <c r="B14" s="268"/>
      <c r="C14" s="27" t="s">
        <v>25</v>
      </c>
      <c r="D14" s="38">
        <v>255</v>
      </c>
      <c r="E14" s="38">
        <v>749</v>
      </c>
      <c r="F14" s="37">
        <f t="shared" si="0"/>
        <v>1004</v>
      </c>
    </row>
    <row r="15" spans="1:6">
      <c r="A15" s="26" t="s">
        <v>36</v>
      </c>
      <c r="B15" s="269"/>
      <c r="C15" s="27" t="s">
        <v>1</v>
      </c>
      <c r="D15" s="38"/>
      <c r="E15" s="38"/>
      <c r="F15" s="37"/>
    </row>
    <row r="16" spans="1:6">
      <c r="A16" s="22" t="s">
        <v>16</v>
      </c>
      <c r="B16" s="30" t="s">
        <v>11</v>
      </c>
      <c r="C16" s="31"/>
      <c r="D16" s="34">
        <v>5</v>
      </c>
      <c r="E16" s="34">
        <f>SUM(E17:E19)</f>
        <v>0</v>
      </c>
      <c r="F16" s="35">
        <f t="shared" si="0"/>
        <v>5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/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/>
      <c r="E18" s="38"/>
      <c r="F18" s="37">
        <f t="shared" si="0"/>
        <v>0</v>
      </c>
    </row>
    <row r="19" spans="1:6">
      <c r="A19" s="26" t="s">
        <v>37</v>
      </c>
      <c r="B19" s="269"/>
      <c r="C19" s="32" t="s">
        <v>1</v>
      </c>
      <c r="D19" s="38">
        <v>5</v>
      </c>
      <c r="E19" s="38"/>
      <c r="F19" s="37">
        <v>5</v>
      </c>
    </row>
    <row r="20" spans="1:6">
      <c r="A20" s="22" t="s">
        <v>40</v>
      </c>
      <c r="B20" s="270" t="s">
        <v>12</v>
      </c>
      <c r="C20" s="271"/>
      <c r="D20" s="34">
        <v>490</v>
      </c>
      <c r="E20" s="34"/>
      <c r="F20" s="35">
        <f t="shared" si="0"/>
        <v>490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  <col min="7" max="7" width="8.42578125" customWidth="1"/>
  </cols>
  <sheetData>
    <row r="1" spans="1:7" ht="15.75">
      <c r="A1" s="15" t="s">
        <v>43</v>
      </c>
      <c r="B1" s="8"/>
      <c r="C1" s="8"/>
      <c r="D1" s="14"/>
      <c r="E1" s="9"/>
      <c r="F1" s="16"/>
      <c r="G1" s="12"/>
    </row>
    <row r="2" spans="1:7" ht="15.75" thickBot="1">
      <c r="A2" s="9"/>
      <c r="B2" s="9"/>
      <c r="C2" s="9"/>
      <c r="D2" s="9"/>
      <c r="E2" s="9"/>
      <c r="F2" s="10" t="s">
        <v>3</v>
      </c>
      <c r="G2" s="9"/>
    </row>
    <row r="3" spans="1:7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  <c r="G3" s="13"/>
    </row>
    <row r="4" spans="1:7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  <c r="G4" s="13"/>
    </row>
    <row r="5" spans="1:7" ht="15" customHeight="1">
      <c r="A5" s="24" t="s">
        <v>27</v>
      </c>
      <c r="B5" s="266" t="s">
        <v>18</v>
      </c>
      <c r="C5" s="266"/>
      <c r="D5" s="34">
        <f>SUM(D6:D9)</f>
        <v>2110</v>
      </c>
      <c r="E5" s="34">
        <f>SUM(E6:E9)</f>
        <v>0</v>
      </c>
      <c r="F5" s="35">
        <f t="shared" ref="F5:F21" si="0">SUM(D5+E5)</f>
        <v>2110</v>
      </c>
      <c r="G5" s="13"/>
    </row>
    <row r="6" spans="1:7">
      <c r="A6" s="26" t="s">
        <v>28</v>
      </c>
      <c r="B6" s="267" t="s">
        <v>9</v>
      </c>
      <c r="C6" s="28" t="s">
        <v>19</v>
      </c>
      <c r="D6" s="36">
        <v>1599</v>
      </c>
      <c r="E6" s="36"/>
      <c r="F6" s="37">
        <f t="shared" si="0"/>
        <v>1599</v>
      </c>
      <c r="G6" s="13"/>
    </row>
    <row r="7" spans="1:7">
      <c r="A7" s="26" t="s">
        <v>29</v>
      </c>
      <c r="B7" s="268"/>
      <c r="C7" s="28" t="s">
        <v>20</v>
      </c>
      <c r="D7" s="36">
        <v>511</v>
      </c>
      <c r="E7" s="36"/>
      <c r="F7" s="37">
        <f t="shared" si="0"/>
        <v>511</v>
      </c>
      <c r="G7" s="13"/>
    </row>
    <row r="8" spans="1:7" ht="24">
      <c r="A8" s="26" t="s">
        <v>30</v>
      </c>
      <c r="B8" s="268"/>
      <c r="C8" s="28" t="s">
        <v>21</v>
      </c>
      <c r="D8" s="36">
        <v>0</v>
      </c>
      <c r="E8" s="36"/>
      <c r="F8" s="37">
        <f t="shared" si="0"/>
        <v>0</v>
      </c>
      <c r="G8" s="13"/>
    </row>
    <row r="9" spans="1:7">
      <c r="A9" s="26" t="s">
        <v>31</v>
      </c>
      <c r="B9" s="269"/>
      <c r="C9" s="29" t="s">
        <v>22</v>
      </c>
      <c r="D9" s="36">
        <v>0</v>
      </c>
      <c r="E9" s="36"/>
      <c r="F9" s="37">
        <f t="shared" si="0"/>
        <v>0</v>
      </c>
      <c r="G9" s="13"/>
    </row>
    <row r="10" spans="1:7">
      <c r="A10" s="22" t="s">
        <v>32</v>
      </c>
      <c r="B10" s="270" t="s">
        <v>51</v>
      </c>
      <c r="C10" s="271"/>
      <c r="D10" s="34">
        <v>3280</v>
      </c>
      <c r="E10" s="34">
        <v>6247</v>
      </c>
      <c r="F10" s="35">
        <f t="shared" si="0"/>
        <v>9527</v>
      </c>
      <c r="G10" s="13"/>
    </row>
    <row r="11" spans="1:7">
      <c r="A11" s="22" t="s">
        <v>15</v>
      </c>
      <c r="B11" s="30" t="s">
        <v>10</v>
      </c>
      <c r="C11" s="31"/>
      <c r="D11" s="34">
        <f>SUM(D12:D15)</f>
        <v>5</v>
      </c>
      <c r="E11" s="34">
        <f>SUM(E12:E15)</f>
        <v>571</v>
      </c>
      <c r="F11" s="35">
        <f t="shared" si="0"/>
        <v>576</v>
      </c>
      <c r="G11" s="13"/>
    </row>
    <row r="12" spans="1:7">
      <c r="A12" s="26" t="s">
        <v>33</v>
      </c>
      <c r="B12" s="267" t="s">
        <v>9</v>
      </c>
      <c r="C12" s="27" t="s">
        <v>6</v>
      </c>
      <c r="D12" s="38"/>
      <c r="E12" s="38">
        <v>131</v>
      </c>
      <c r="F12" s="37">
        <f t="shared" si="0"/>
        <v>131</v>
      </c>
      <c r="G12" s="13"/>
    </row>
    <row r="13" spans="1:7">
      <c r="A13" s="26" t="s">
        <v>34</v>
      </c>
      <c r="B13" s="268"/>
      <c r="C13" s="27" t="s">
        <v>5</v>
      </c>
      <c r="D13" s="38"/>
      <c r="E13" s="38">
        <v>8</v>
      </c>
      <c r="F13" s="37">
        <f t="shared" si="0"/>
        <v>8</v>
      </c>
      <c r="G13" s="13"/>
    </row>
    <row r="14" spans="1:7">
      <c r="A14" s="26" t="s">
        <v>35</v>
      </c>
      <c r="B14" s="268"/>
      <c r="C14" s="27" t="s">
        <v>25</v>
      </c>
      <c r="D14" s="38">
        <v>5</v>
      </c>
      <c r="E14" s="38">
        <v>432</v>
      </c>
      <c r="F14" s="37">
        <f t="shared" si="0"/>
        <v>437</v>
      </c>
      <c r="G14" s="13"/>
    </row>
    <row r="15" spans="1:7">
      <c r="A15" s="26" t="s">
        <v>36</v>
      </c>
      <c r="B15" s="269"/>
      <c r="C15" s="27" t="s">
        <v>1</v>
      </c>
      <c r="D15" s="38"/>
      <c r="E15" s="38"/>
      <c r="F15" s="37">
        <v>0</v>
      </c>
      <c r="G15" s="13"/>
    </row>
    <row r="16" spans="1:7">
      <c r="A16" s="22" t="s">
        <v>16</v>
      </c>
      <c r="B16" s="30" t="s">
        <v>11</v>
      </c>
      <c r="C16" s="31"/>
      <c r="D16" s="34">
        <f>SUM(D17:D19)</f>
        <v>0</v>
      </c>
      <c r="E16" s="34">
        <f>SUM(E17:E19)</f>
        <v>0</v>
      </c>
      <c r="F16" s="35">
        <f t="shared" si="0"/>
        <v>0</v>
      </c>
      <c r="G16" s="13"/>
    </row>
    <row r="17" spans="1:7">
      <c r="A17" s="26" t="s">
        <v>38</v>
      </c>
      <c r="B17" s="267" t="s">
        <v>9</v>
      </c>
      <c r="C17" s="32" t="s">
        <v>6</v>
      </c>
      <c r="D17" s="38"/>
      <c r="E17" s="38"/>
      <c r="F17" s="37">
        <f t="shared" si="0"/>
        <v>0</v>
      </c>
      <c r="G17" s="13"/>
    </row>
    <row r="18" spans="1:7">
      <c r="A18" s="26" t="s">
        <v>39</v>
      </c>
      <c r="B18" s="268"/>
      <c r="C18" s="32" t="s">
        <v>5</v>
      </c>
      <c r="D18" s="38"/>
      <c r="E18" s="38"/>
      <c r="F18" s="37">
        <f t="shared" si="0"/>
        <v>0</v>
      </c>
      <c r="G18" s="13"/>
    </row>
    <row r="19" spans="1:7">
      <c r="A19" s="26" t="s">
        <v>37</v>
      </c>
      <c r="B19" s="269"/>
      <c r="C19" s="32" t="s">
        <v>1</v>
      </c>
      <c r="D19" s="38"/>
      <c r="E19" s="38"/>
      <c r="F19" s="37">
        <v>0</v>
      </c>
      <c r="G19" s="13"/>
    </row>
    <row r="20" spans="1:7">
      <c r="A20" s="22" t="s">
        <v>40</v>
      </c>
      <c r="B20" s="270" t="s">
        <v>12</v>
      </c>
      <c r="C20" s="271"/>
      <c r="D20" s="34">
        <v>240</v>
      </c>
      <c r="E20" s="34"/>
      <c r="F20" s="35">
        <f t="shared" si="0"/>
        <v>240</v>
      </c>
      <c r="G20" s="13"/>
    </row>
    <row r="21" spans="1:7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  <c r="G21" s="13"/>
    </row>
    <row r="22" spans="1:7">
      <c r="A22" s="17"/>
      <c r="B22" s="12"/>
      <c r="C22" s="12"/>
      <c r="D22" s="12"/>
      <c r="E22" s="17"/>
      <c r="F22" s="18"/>
      <c r="G22" s="13"/>
    </row>
    <row r="23" spans="1:7">
      <c r="A23" s="19"/>
      <c r="B23" s="20"/>
      <c r="C23" s="20"/>
      <c r="D23" s="12"/>
      <c r="E23" s="17"/>
      <c r="F23" s="18"/>
      <c r="G23" s="13"/>
    </row>
    <row r="24" spans="1:7">
      <c r="A24" s="274"/>
      <c r="B24" s="275"/>
      <c r="C24" s="275"/>
      <c r="D24" s="275"/>
      <c r="E24" s="275"/>
      <c r="F24" s="275"/>
      <c r="G24" s="13"/>
    </row>
    <row r="25" spans="1:7">
      <c r="A25" s="256"/>
      <c r="B25" s="257"/>
      <c r="C25" s="257"/>
      <c r="D25" s="257"/>
      <c r="E25" s="257"/>
      <c r="F25" s="257"/>
      <c r="G25" s="1"/>
    </row>
    <row r="26" spans="1:7">
      <c r="A26" s="258"/>
      <c r="B26" s="259"/>
      <c r="C26" s="259"/>
      <c r="D26" s="259"/>
      <c r="E26" s="259"/>
      <c r="F26" s="259"/>
      <c r="G26" s="1"/>
    </row>
    <row r="27" spans="1:7">
      <c r="A27" s="258"/>
      <c r="B27" s="259"/>
      <c r="C27" s="259"/>
      <c r="D27" s="259"/>
      <c r="E27" s="259"/>
      <c r="F27" s="259"/>
      <c r="G27" s="1"/>
    </row>
    <row r="28" spans="1:7">
      <c r="A28" s="258"/>
      <c r="B28" s="259"/>
      <c r="C28" s="259"/>
      <c r="D28" s="259"/>
      <c r="E28" s="259"/>
      <c r="F28" s="259"/>
      <c r="G28" s="1"/>
    </row>
    <row r="29" spans="1:7">
      <c r="A29" s="258"/>
      <c r="B29" s="259"/>
      <c r="C29" s="259"/>
      <c r="D29" s="259"/>
      <c r="E29" s="259"/>
      <c r="F29" s="259"/>
      <c r="G29" s="1"/>
    </row>
    <row r="30" spans="1:7">
      <c r="A30" s="258"/>
      <c r="B30" s="259"/>
      <c r="C30" s="259"/>
      <c r="D30" s="259"/>
      <c r="E30" s="259"/>
      <c r="F30" s="259"/>
      <c r="G30" s="1"/>
    </row>
    <row r="31" spans="1:7">
      <c r="A31" s="5"/>
      <c r="B31" s="5"/>
      <c r="C31" s="5"/>
      <c r="D31" s="5"/>
      <c r="E31" s="5"/>
      <c r="F31" s="5"/>
      <c r="G31" s="1"/>
    </row>
    <row r="32" spans="1:7">
      <c r="A32" s="237"/>
      <c r="B32" s="237"/>
      <c r="C32" s="237"/>
      <c r="D32" s="237"/>
      <c r="E32" s="237"/>
      <c r="F32" s="237"/>
      <c r="G32" s="1"/>
    </row>
    <row r="33" spans="1:7">
      <c r="A33" s="238"/>
      <c r="B33" s="237"/>
      <c r="C33" s="237"/>
      <c r="D33" s="237"/>
      <c r="E33" s="237"/>
      <c r="F33" s="237"/>
      <c r="G33" s="1"/>
    </row>
    <row r="34" spans="1:7">
      <c r="A34" s="237"/>
      <c r="B34" s="237"/>
      <c r="C34" s="237"/>
      <c r="D34" s="237"/>
      <c r="E34" s="237"/>
      <c r="F34" s="237"/>
      <c r="G34" s="1"/>
    </row>
    <row r="35" spans="1:7">
      <c r="A35" s="237"/>
      <c r="B35" s="237"/>
      <c r="C35" s="237"/>
      <c r="D35" s="237"/>
      <c r="E35" s="237"/>
      <c r="F35" s="237"/>
      <c r="G35" s="1"/>
    </row>
    <row r="36" spans="1:7">
      <c r="A36" s="237"/>
      <c r="B36" s="237"/>
      <c r="C36" s="237"/>
      <c r="D36" s="237"/>
      <c r="E36" s="237"/>
      <c r="F36" s="237"/>
      <c r="G36" s="5"/>
    </row>
    <row r="37" spans="1:7">
      <c r="A37" s="237"/>
      <c r="B37" s="237"/>
      <c r="C37" s="237"/>
      <c r="D37" s="237"/>
      <c r="E37" s="237"/>
      <c r="F37" s="237"/>
      <c r="G37" s="5"/>
    </row>
    <row r="38" spans="1:7">
      <c r="A38" s="237"/>
      <c r="B38" s="237"/>
      <c r="C38" s="237"/>
      <c r="D38" s="237"/>
      <c r="E38" s="237"/>
      <c r="F38" s="237"/>
      <c r="G38" s="5"/>
    </row>
    <row r="39" spans="1:7">
      <c r="A39" s="237"/>
      <c r="B39" s="237"/>
      <c r="C39" s="237"/>
      <c r="D39" s="237"/>
      <c r="E39" s="237"/>
      <c r="F39" s="237"/>
      <c r="G39" s="5"/>
    </row>
    <row r="40" spans="1:7">
      <c r="A40" s="237"/>
      <c r="B40" s="237"/>
      <c r="C40" s="237"/>
      <c r="D40" s="237"/>
      <c r="E40" s="237"/>
      <c r="F40" s="237"/>
      <c r="G40" s="5"/>
    </row>
    <row r="41" spans="1:7">
      <c r="A41" s="237"/>
      <c r="B41" s="237"/>
      <c r="C41" s="237"/>
      <c r="D41" s="237"/>
      <c r="E41" s="237"/>
      <c r="F41" s="237"/>
      <c r="G41" s="5"/>
    </row>
    <row r="42" spans="1:7">
      <c r="A42" s="237"/>
      <c r="B42" s="237"/>
      <c r="C42" s="237"/>
      <c r="D42" s="237"/>
      <c r="E42" s="237"/>
      <c r="F42" s="237"/>
      <c r="G42" s="5"/>
    </row>
    <row r="43" spans="1:7">
      <c r="A43" s="237"/>
      <c r="B43" s="237"/>
      <c r="C43" s="237"/>
      <c r="D43" s="237"/>
      <c r="E43" s="237"/>
      <c r="F43" s="237"/>
      <c r="G43" s="5"/>
    </row>
    <row r="44" spans="1:7">
      <c r="A44" s="237"/>
      <c r="B44" s="237"/>
      <c r="C44" s="237"/>
      <c r="D44" s="237"/>
      <c r="E44" s="237"/>
      <c r="F44" s="237"/>
      <c r="G44" s="5"/>
    </row>
    <row r="45" spans="1:7">
      <c r="A45" s="237"/>
      <c r="B45" s="237"/>
      <c r="C45" s="237"/>
      <c r="D45" s="237"/>
      <c r="E45" s="237"/>
      <c r="F45" s="237"/>
      <c r="G45" s="5"/>
    </row>
    <row r="46" spans="1:7">
      <c r="A46" s="237"/>
      <c r="B46" s="237"/>
      <c r="C46" s="237"/>
      <c r="D46" s="237"/>
      <c r="E46" s="237"/>
      <c r="F46" s="237"/>
      <c r="G46" s="5"/>
    </row>
    <row r="47" spans="1:7">
      <c r="A47" s="237"/>
      <c r="B47" s="237"/>
      <c r="C47" s="237"/>
      <c r="D47" s="237"/>
      <c r="E47" s="237"/>
      <c r="F47" s="237"/>
      <c r="G47" s="5"/>
    </row>
    <row r="48" spans="1:7">
      <c r="A48" s="238"/>
      <c r="B48" s="237"/>
      <c r="C48" s="237"/>
      <c r="D48" s="237"/>
      <c r="E48" s="237"/>
      <c r="F48" s="237"/>
      <c r="G48" s="5"/>
    </row>
    <row r="49" spans="1:7">
      <c r="A49" s="237"/>
      <c r="B49" s="237"/>
      <c r="C49" s="237"/>
      <c r="D49" s="237"/>
      <c r="E49" s="237"/>
      <c r="F49" s="237"/>
      <c r="G49" s="5"/>
    </row>
    <row r="50" spans="1:7">
      <c r="A50" s="237"/>
      <c r="B50" s="237"/>
      <c r="C50" s="237"/>
      <c r="D50" s="237"/>
      <c r="E50" s="237"/>
      <c r="F50" s="237"/>
      <c r="G50" s="5"/>
    </row>
    <row r="51" spans="1:7">
      <c r="A51" s="237"/>
      <c r="B51" s="237"/>
      <c r="C51" s="237"/>
      <c r="D51" s="237"/>
      <c r="E51" s="237"/>
      <c r="F51" s="237"/>
      <c r="G51" s="5"/>
    </row>
    <row r="52" spans="1:7">
      <c r="A52" s="237"/>
      <c r="B52" s="237"/>
      <c r="C52" s="237"/>
      <c r="D52" s="237"/>
      <c r="E52" s="237"/>
      <c r="F52" s="237"/>
      <c r="G52" s="5"/>
    </row>
    <row r="53" spans="1:7">
      <c r="A53" s="237"/>
      <c r="B53" s="237"/>
      <c r="C53" s="237"/>
      <c r="D53" s="237"/>
      <c r="E53" s="237"/>
      <c r="F53" s="237"/>
      <c r="G53" s="5"/>
    </row>
    <row r="54" spans="1:7">
      <c r="A54" s="237"/>
      <c r="B54" s="237"/>
      <c r="C54" s="237"/>
      <c r="D54" s="237"/>
      <c r="E54" s="237"/>
      <c r="F54" s="237"/>
      <c r="G54" s="5"/>
    </row>
    <row r="55" spans="1:7">
      <c r="A55" s="237"/>
      <c r="B55" s="237"/>
      <c r="C55" s="237"/>
      <c r="D55" s="237"/>
      <c r="E55" s="237"/>
      <c r="F55" s="237"/>
      <c r="G55" s="5"/>
    </row>
    <row r="56" spans="1:7">
      <c r="A56" s="237"/>
      <c r="B56" s="237"/>
      <c r="C56" s="237"/>
      <c r="D56" s="237"/>
      <c r="E56" s="237"/>
      <c r="F56" s="237"/>
      <c r="G56" s="5"/>
    </row>
    <row r="57" spans="1:7">
      <c r="A57" s="237"/>
      <c r="B57" s="237"/>
      <c r="C57" s="237"/>
      <c r="D57" s="237"/>
      <c r="E57" s="237"/>
      <c r="F57" s="237"/>
      <c r="G57" s="5"/>
    </row>
    <row r="58" spans="1:7">
      <c r="A58" s="237"/>
      <c r="B58" s="237"/>
      <c r="C58" s="237"/>
      <c r="D58" s="237"/>
      <c r="E58" s="237"/>
      <c r="F58" s="237"/>
      <c r="G58" s="5"/>
    </row>
    <row r="59" spans="1:7">
      <c r="A59" s="237"/>
      <c r="B59" s="237"/>
      <c r="C59" s="237"/>
      <c r="D59" s="237"/>
      <c r="E59" s="237"/>
      <c r="F59" s="237"/>
      <c r="G59" s="5"/>
    </row>
    <row r="60" spans="1:7">
      <c r="A60" s="237"/>
      <c r="B60" s="237"/>
      <c r="C60" s="237"/>
      <c r="D60" s="237"/>
      <c r="E60" s="237"/>
      <c r="F60" s="237"/>
      <c r="G60" s="5"/>
    </row>
    <row r="61" spans="1:7">
      <c r="A61" s="237"/>
      <c r="B61" s="237"/>
      <c r="C61" s="237"/>
      <c r="D61" s="237"/>
      <c r="E61" s="237"/>
      <c r="F61" s="237"/>
      <c r="G61" s="5"/>
    </row>
  </sheetData>
  <mergeCells count="17">
    <mergeCell ref="A25:F25"/>
    <mergeCell ref="A3:A4"/>
    <mergeCell ref="B3:C4"/>
    <mergeCell ref="D3:F3"/>
    <mergeCell ref="B5:C5"/>
    <mergeCell ref="B6:B9"/>
    <mergeCell ref="B10:C10"/>
    <mergeCell ref="A26:F26"/>
    <mergeCell ref="A27:F27"/>
    <mergeCell ref="A28:F28"/>
    <mergeCell ref="A29:F29"/>
    <mergeCell ref="A30:F30"/>
    <mergeCell ref="B12:B15"/>
    <mergeCell ref="B17:B19"/>
    <mergeCell ref="B20:C20"/>
    <mergeCell ref="B21:C21"/>
    <mergeCell ref="A24:F24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239">
        <f>SUM(D6:D9)</f>
        <v>0</v>
      </c>
      <c r="E5" s="239">
        <f>SUM(E6:E9)</f>
        <v>0</v>
      </c>
      <c r="F5" s="240">
        <f t="shared" ref="F5:F21" si="0">SUM(D5+E5)</f>
        <v>0</v>
      </c>
    </row>
    <row r="6" spans="1:6">
      <c r="A6" s="26" t="s">
        <v>28</v>
      </c>
      <c r="B6" s="267" t="s">
        <v>9</v>
      </c>
      <c r="C6" s="28" t="s">
        <v>19</v>
      </c>
      <c r="D6" s="241"/>
      <c r="E6" s="241"/>
      <c r="F6" s="242">
        <f t="shared" si="0"/>
        <v>0</v>
      </c>
    </row>
    <row r="7" spans="1:6">
      <c r="A7" s="26" t="s">
        <v>29</v>
      </c>
      <c r="B7" s="268"/>
      <c r="C7" s="28" t="s">
        <v>20</v>
      </c>
      <c r="D7" s="241"/>
      <c r="E7" s="241"/>
      <c r="F7" s="242">
        <f t="shared" si="0"/>
        <v>0</v>
      </c>
    </row>
    <row r="8" spans="1:6" ht="24">
      <c r="A8" s="26" t="s">
        <v>30</v>
      </c>
      <c r="B8" s="268"/>
      <c r="C8" s="28" t="s">
        <v>21</v>
      </c>
      <c r="D8" s="241"/>
      <c r="E8" s="241"/>
      <c r="F8" s="242">
        <f t="shared" si="0"/>
        <v>0</v>
      </c>
    </row>
    <row r="9" spans="1:6">
      <c r="A9" s="26" t="s">
        <v>31</v>
      </c>
      <c r="B9" s="269"/>
      <c r="C9" s="29" t="s">
        <v>22</v>
      </c>
      <c r="D9" s="241"/>
      <c r="E9" s="241"/>
      <c r="F9" s="242">
        <f t="shared" si="0"/>
        <v>0</v>
      </c>
    </row>
    <row r="10" spans="1:6">
      <c r="A10" s="22" t="s">
        <v>32</v>
      </c>
      <c r="B10" s="270" t="s">
        <v>51</v>
      </c>
      <c r="C10" s="271"/>
      <c r="D10" s="239">
        <v>7101.1012700000001</v>
      </c>
      <c r="E10" s="239">
        <v>1298.8898899999999</v>
      </c>
      <c r="F10" s="240">
        <f t="shared" si="0"/>
        <v>8399.9911599999996</v>
      </c>
    </row>
    <row r="11" spans="1:6">
      <c r="A11" s="22" t="s">
        <v>15</v>
      </c>
      <c r="B11" s="30" t="s">
        <v>10</v>
      </c>
      <c r="C11" s="31"/>
      <c r="D11" s="239">
        <f>SUM(D12:D15)</f>
        <v>0</v>
      </c>
      <c r="E11" s="239">
        <f>SUM(E12:E15)</f>
        <v>1803.8933299999999</v>
      </c>
      <c r="F11" s="240">
        <f t="shared" si="0"/>
        <v>1803.8933299999999</v>
      </c>
    </row>
    <row r="12" spans="1:6">
      <c r="A12" s="26" t="s">
        <v>33</v>
      </c>
      <c r="B12" s="267" t="s">
        <v>9</v>
      </c>
      <c r="C12" s="27" t="s">
        <v>6</v>
      </c>
      <c r="D12" s="243"/>
      <c r="E12" s="243"/>
      <c r="F12" s="242">
        <f t="shared" si="0"/>
        <v>0</v>
      </c>
    </row>
    <row r="13" spans="1:6">
      <c r="A13" s="26" t="s">
        <v>34</v>
      </c>
      <c r="B13" s="268"/>
      <c r="C13" s="27" t="s">
        <v>5</v>
      </c>
      <c r="D13" s="243"/>
      <c r="E13" s="243"/>
      <c r="F13" s="242">
        <f t="shared" si="0"/>
        <v>0</v>
      </c>
    </row>
    <row r="14" spans="1:6">
      <c r="A14" s="26" t="s">
        <v>35</v>
      </c>
      <c r="B14" s="268"/>
      <c r="C14" s="27" t="s">
        <v>25</v>
      </c>
      <c r="D14" s="243"/>
      <c r="E14" s="243">
        <v>1575.3833299999999</v>
      </c>
      <c r="F14" s="242">
        <f t="shared" si="0"/>
        <v>1575.3833299999999</v>
      </c>
    </row>
    <row r="15" spans="1:6">
      <c r="A15" s="26" t="s">
        <v>36</v>
      </c>
      <c r="B15" s="269"/>
      <c r="C15" s="27" t="s">
        <v>1</v>
      </c>
      <c r="D15" s="243"/>
      <c r="E15" s="243">
        <v>228.51</v>
      </c>
      <c r="F15" s="242">
        <f t="shared" si="0"/>
        <v>228.51</v>
      </c>
    </row>
    <row r="16" spans="1:6">
      <c r="A16" s="22" t="s">
        <v>16</v>
      </c>
      <c r="B16" s="30" t="s">
        <v>11</v>
      </c>
      <c r="C16" s="31"/>
      <c r="D16" s="239">
        <f>SUM(D17:D19)</f>
        <v>0</v>
      </c>
      <c r="E16" s="239">
        <f>SUM(E17:E19)</f>
        <v>0</v>
      </c>
      <c r="F16" s="240">
        <f t="shared" si="0"/>
        <v>0</v>
      </c>
    </row>
    <row r="17" spans="1:6">
      <c r="A17" s="26" t="s">
        <v>38</v>
      </c>
      <c r="B17" s="267" t="s">
        <v>9</v>
      </c>
      <c r="C17" s="32" t="s">
        <v>6</v>
      </c>
      <c r="D17" s="243"/>
      <c r="E17" s="243"/>
      <c r="F17" s="242">
        <f t="shared" si="0"/>
        <v>0</v>
      </c>
    </row>
    <row r="18" spans="1:6">
      <c r="A18" s="26" t="s">
        <v>39</v>
      </c>
      <c r="B18" s="268"/>
      <c r="C18" s="32" t="s">
        <v>5</v>
      </c>
      <c r="D18" s="243"/>
      <c r="E18" s="243"/>
      <c r="F18" s="242">
        <f t="shared" si="0"/>
        <v>0</v>
      </c>
    </row>
    <row r="19" spans="1:6">
      <c r="A19" s="26" t="s">
        <v>37</v>
      </c>
      <c r="B19" s="269"/>
      <c r="C19" s="32" t="s">
        <v>1</v>
      </c>
      <c r="D19" s="243"/>
      <c r="E19" s="243"/>
      <c r="F19" s="242">
        <f t="shared" si="0"/>
        <v>0</v>
      </c>
    </row>
    <row r="20" spans="1:6">
      <c r="A20" s="22" t="s">
        <v>40</v>
      </c>
      <c r="B20" s="270" t="s">
        <v>12</v>
      </c>
      <c r="C20" s="271"/>
      <c r="D20" s="239">
        <v>170.18702999999999</v>
      </c>
      <c r="E20" s="239">
        <v>0</v>
      </c>
      <c r="F20" s="240">
        <f t="shared" si="0"/>
        <v>170.18702999999999</v>
      </c>
    </row>
    <row r="21" spans="1:6" ht="15.75" thickBot="1">
      <c r="A21" s="23" t="s">
        <v>17</v>
      </c>
      <c r="B21" s="272" t="s">
        <v>13</v>
      </c>
      <c r="C21" s="273"/>
      <c r="D21" s="244">
        <v>0</v>
      </c>
      <c r="E21" s="244">
        <v>0</v>
      </c>
      <c r="F21" s="245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0</v>
      </c>
      <c r="E5" s="34">
        <f>SUM(E6:E9)</f>
        <v>150</v>
      </c>
      <c r="F5" s="35">
        <f>SUM(D5+E5)</f>
        <v>150</v>
      </c>
    </row>
    <row r="6" spans="1:6">
      <c r="A6" s="26" t="s">
        <v>28</v>
      </c>
      <c r="B6" s="267" t="s">
        <v>9</v>
      </c>
      <c r="C6" s="28" t="s">
        <v>19</v>
      </c>
      <c r="D6" s="36"/>
      <c r="E6" s="36"/>
      <c r="F6" s="37"/>
    </row>
    <row r="7" spans="1:6">
      <c r="A7" s="26" t="s">
        <v>29</v>
      </c>
      <c r="B7" s="268"/>
      <c r="C7" s="28" t="s">
        <v>20</v>
      </c>
      <c r="D7" s="36"/>
      <c r="E7" s="36">
        <v>150</v>
      </c>
      <c r="F7" s="37">
        <f>SUM(D7+E7)</f>
        <v>150</v>
      </c>
    </row>
    <row r="8" spans="1:6" ht="24">
      <c r="A8" s="26" t="s">
        <v>30</v>
      </c>
      <c r="B8" s="268"/>
      <c r="C8" s="28" t="s">
        <v>21</v>
      </c>
      <c r="D8" s="36"/>
      <c r="E8" s="36"/>
      <c r="F8" s="37"/>
    </row>
    <row r="9" spans="1:6">
      <c r="A9" s="26" t="s">
        <v>31</v>
      </c>
      <c r="B9" s="269"/>
      <c r="C9" s="29" t="s">
        <v>22</v>
      </c>
      <c r="D9" s="36"/>
      <c r="E9" s="36"/>
      <c r="F9" s="37"/>
    </row>
    <row r="10" spans="1:6">
      <c r="A10" s="22" t="s">
        <v>32</v>
      </c>
      <c r="B10" s="270" t="s">
        <v>51</v>
      </c>
      <c r="C10" s="271"/>
      <c r="D10" s="34">
        <v>9898</v>
      </c>
      <c r="E10" s="34">
        <v>227</v>
      </c>
      <c r="F10" s="35">
        <f>SUM(D10+E10)</f>
        <v>10125</v>
      </c>
    </row>
    <row r="11" spans="1:6">
      <c r="A11" s="22" t="s">
        <v>15</v>
      </c>
      <c r="B11" s="30" t="s">
        <v>10</v>
      </c>
      <c r="C11" s="31"/>
      <c r="D11" s="34">
        <f>SUM(D12:D15)</f>
        <v>0</v>
      </c>
      <c r="E11" s="34">
        <f>SUM(E12:E15)</f>
        <v>188</v>
      </c>
      <c r="F11" s="35">
        <f>SUM(D11+E11)</f>
        <v>188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>
        <v>188</v>
      </c>
      <c r="F12" s="37">
        <f>SUM(D12+E12)</f>
        <v>188</v>
      </c>
    </row>
    <row r="13" spans="1:6">
      <c r="A13" s="26" t="s">
        <v>34</v>
      </c>
      <c r="B13" s="268"/>
      <c r="C13" s="27" t="s">
        <v>5</v>
      </c>
      <c r="D13" s="38"/>
      <c r="E13" s="38"/>
      <c r="F13" s="37"/>
    </row>
    <row r="14" spans="1:6">
      <c r="A14" s="26" t="s">
        <v>35</v>
      </c>
      <c r="B14" s="268"/>
      <c r="C14" s="27" t="s">
        <v>25</v>
      </c>
      <c r="D14" s="38"/>
      <c r="E14" s="38"/>
      <c r="F14" s="37"/>
    </row>
    <row r="15" spans="1:6">
      <c r="A15" s="26" t="s">
        <v>36</v>
      </c>
      <c r="B15" s="269"/>
      <c r="C15" s="27" t="s">
        <v>1</v>
      </c>
      <c r="D15" s="38"/>
      <c r="E15" s="38"/>
      <c r="F15" s="37"/>
    </row>
    <row r="16" spans="1:6">
      <c r="A16" s="22" t="s">
        <v>16</v>
      </c>
      <c r="B16" s="30" t="s">
        <v>11</v>
      </c>
      <c r="C16" s="31"/>
      <c r="D16" s="34">
        <f>SUM(D17:D19)</f>
        <v>369</v>
      </c>
      <c r="E16" s="34">
        <f>SUM(E17:E19)</f>
        <v>0</v>
      </c>
      <c r="F16" s="35">
        <f>SUM(D16+E16)</f>
        <v>369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/>
      <c r="F17" s="37"/>
    </row>
    <row r="18" spans="1:6">
      <c r="A18" s="26" t="s">
        <v>39</v>
      </c>
      <c r="B18" s="268"/>
      <c r="C18" s="32" t="s">
        <v>5</v>
      </c>
      <c r="D18" s="38"/>
      <c r="E18" s="38"/>
      <c r="F18" s="37"/>
    </row>
    <row r="19" spans="1:6">
      <c r="A19" s="26" t="s">
        <v>37</v>
      </c>
      <c r="B19" s="269"/>
      <c r="C19" s="32" t="s">
        <v>1</v>
      </c>
      <c r="D19" s="38">
        <v>369</v>
      </c>
      <c r="E19" s="38"/>
      <c r="F19" s="37"/>
    </row>
    <row r="20" spans="1:6">
      <c r="A20" s="22" t="s">
        <v>40</v>
      </c>
      <c r="B20" s="270" t="s">
        <v>12</v>
      </c>
      <c r="C20" s="271"/>
      <c r="D20" s="34"/>
      <c r="E20" s="34">
        <v>35</v>
      </c>
      <c r="F20" s="35">
        <f>SUM(D20+E20)</f>
        <v>35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/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43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0</v>
      </c>
      <c r="E5" s="34">
        <f>SUM(E6:E9)</f>
        <v>1507.366</v>
      </c>
      <c r="F5" s="35">
        <f t="shared" ref="F5:F21" si="0">SUM(D5+E5)</f>
        <v>1507.366</v>
      </c>
    </row>
    <row r="6" spans="1:6">
      <c r="A6" s="26" t="s">
        <v>28</v>
      </c>
      <c r="B6" s="267" t="s">
        <v>9</v>
      </c>
      <c r="C6" s="28" t="s">
        <v>19</v>
      </c>
      <c r="D6" s="36"/>
      <c r="E6" s="36"/>
      <c r="F6" s="37">
        <f t="shared" si="0"/>
        <v>0</v>
      </c>
    </row>
    <row r="7" spans="1:6">
      <c r="A7" s="26" t="s">
        <v>29</v>
      </c>
      <c r="B7" s="268"/>
      <c r="C7" s="28" t="s">
        <v>20</v>
      </c>
      <c r="D7" s="36"/>
      <c r="E7" s="36">
        <v>300</v>
      </c>
      <c r="F7" s="37">
        <f t="shared" si="0"/>
        <v>300</v>
      </c>
    </row>
    <row r="8" spans="1:6" ht="24">
      <c r="A8" s="26" t="s">
        <v>30</v>
      </c>
      <c r="B8" s="268"/>
      <c r="C8" s="28" t="s">
        <v>21</v>
      </c>
      <c r="D8" s="36"/>
      <c r="E8" s="36"/>
      <c r="F8" s="37">
        <f t="shared" si="0"/>
        <v>0</v>
      </c>
    </row>
    <row r="9" spans="1:6">
      <c r="A9" s="26" t="s">
        <v>31</v>
      </c>
      <c r="B9" s="269"/>
      <c r="C9" s="29" t="s">
        <v>22</v>
      </c>
      <c r="D9" s="36"/>
      <c r="E9" s="246">
        <v>1207.366</v>
      </c>
      <c r="F9" s="37">
        <f t="shared" si="0"/>
        <v>1207.366</v>
      </c>
    </row>
    <row r="10" spans="1:6">
      <c r="A10" s="22" t="s">
        <v>32</v>
      </c>
      <c r="B10" s="270" t="s">
        <v>51</v>
      </c>
      <c r="C10" s="271"/>
      <c r="D10" s="34">
        <v>11115.33567</v>
      </c>
      <c r="E10" s="34">
        <v>5060.2512299999999</v>
      </c>
      <c r="F10" s="35">
        <f t="shared" si="0"/>
        <v>16175.5869</v>
      </c>
    </row>
    <row r="11" spans="1:6">
      <c r="A11" s="22" t="s">
        <v>15</v>
      </c>
      <c r="B11" s="30" t="s">
        <v>10</v>
      </c>
      <c r="C11" s="31"/>
      <c r="D11" s="34">
        <f>SUM(D12:D15)</f>
        <v>0</v>
      </c>
      <c r="E11" s="34">
        <f>SUM(E12:E15)</f>
        <v>512.16502000000003</v>
      </c>
      <c r="F11" s="35">
        <f t="shared" si="0"/>
        <v>512.16502000000003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/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/>
      <c r="E13" s="38"/>
      <c r="F13" s="37">
        <f t="shared" si="0"/>
        <v>0</v>
      </c>
    </row>
    <row r="14" spans="1:6">
      <c r="A14" s="26" t="s">
        <v>35</v>
      </c>
      <c r="B14" s="268"/>
      <c r="C14" s="27" t="s">
        <v>25</v>
      </c>
      <c r="D14" s="38"/>
      <c r="E14" s="38">
        <v>512.16502000000003</v>
      </c>
      <c r="F14" s="37">
        <f t="shared" si="0"/>
        <v>512.16502000000003</v>
      </c>
    </row>
    <row r="15" spans="1:6">
      <c r="A15" s="26" t="s">
        <v>36</v>
      </c>
      <c r="B15" s="269"/>
      <c r="C15" s="27" t="s">
        <v>1</v>
      </c>
      <c r="D15" s="38"/>
      <c r="E15" s="38"/>
      <c r="F15" s="37"/>
    </row>
    <row r="16" spans="1:6">
      <c r="A16" s="22" t="s">
        <v>16</v>
      </c>
      <c r="B16" s="30" t="s">
        <v>11</v>
      </c>
      <c r="C16" s="31"/>
      <c r="D16" s="34">
        <f>SUM(D17:D19)</f>
        <v>0</v>
      </c>
      <c r="E16" s="34">
        <f>SUM(E17:E19)</f>
        <v>0</v>
      </c>
      <c r="F16" s="35">
        <f t="shared" si="0"/>
        <v>0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/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/>
      <c r="E18" s="38"/>
      <c r="F18" s="37">
        <f t="shared" si="0"/>
        <v>0</v>
      </c>
    </row>
    <row r="19" spans="1:6">
      <c r="A19" s="26" t="s">
        <v>37</v>
      </c>
      <c r="B19" s="269"/>
      <c r="C19" s="32" t="s">
        <v>1</v>
      </c>
      <c r="D19" s="38"/>
      <c r="E19" s="38"/>
      <c r="F19" s="37"/>
    </row>
    <row r="20" spans="1:6">
      <c r="A20" s="22" t="s">
        <v>40</v>
      </c>
      <c r="B20" s="270" t="s">
        <v>12</v>
      </c>
      <c r="C20" s="271"/>
      <c r="D20" s="34">
        <v>5</v>
      </c>
      <c r="E20" s="34"/>
      <c r="F20" s="35">
        <f t="shared" si="0"/>
        <v>5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52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 t="s">
        <v>3</v>
      </c>
    </row>
    <row r="3" spans="1:6" ht="15" customHeight="1">
      <c r="A3" s="260" t="s">
        <v>0</v>
      </c>
      <c r="B3" s="262" t="s">
        <v>14</v>
      </c>
      <c r="C3" s="262"/>
      <c r="D3" s="264" t="s">
        <v>53</v>
      </c>
      <c r="E3" s="264"/>
      <c r="F3" s="265"/>
    </row>
    <row r="4" spans="1:6" ht="15.75" thickBot="1">
      <c r="A4" s="261"/>
      <c r="B4" s="263"/>
      <c r="C4" s="263"/>
      <c r="D4" s="41" t="s">
        <v>7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18</v>
      </c>
      <c r="C5" s="266"/>
      <c r="D5" s="34">
        <f>SUM(D6:D9)</f>
        <v>196</v>
      </c>
      <c r="E5" s="34">
        <f>SUM(E6:E9)</f>
        <v>5677</v>
      </c>
      <c r="F5" s="35">
        <f t="shared" ref="F5:F21" si="0">SUM(D5+E5)</f>
        <v>5873</v>
      </c>
    </row>
    <row r="6" spans="1:6">
      <c r="A6" s="26" t="s">
        <v>28</v>
      </c>
      <c r="B6" s="267" t="s">
        <v>9</v>
      </c>
      <c r="C6" s="28" t="s">
        <v>19</v>
      </c>
      <c r="D6" s="36">
        <v>0</v>
      </c>
      <c r="E6" s="36">
        <v>56</v>
      </c>
      <c r="F6" s="37">
        <f t="shared" si="0"/>
        <v>56</v>
      </c>
    </row>
    <row r="7" spans="1:6">
      <c r="A7" s="26" t="s">
        <v>29</v>
      </c>
      <c r="B7" s="268"/>
      <c r="C7" s="28" t="s">
        <v>20</v>
      </c>
      <c r="D7" s="36">
        <v>0</v>
      </c>
      <c r="E7" s="36">
        <v>5335</v>
      </c>
      <c r="F7" s="37">
        <f t="shared" si="0"/>
        <v>5335</v>
      </c>
    </row>
    <row r="8" spans="1:6" ht="24">
      <c r="A8" s="26" t="s">
        <v>30</v>
      </c>
      <c r="B8" s="268"/>
      <c r="C8" s="28" t="s">
        <v>21</v>
      </c>
      <c r="D8" s="36">
        <v>196</v>
      </c>
      <c r="E8" s="36">
        <v>91</v>
      </c>
      <c r="F8" s="37">
        <f t="shared" si="0"/>
        <v>287</v>
      </c>
    </row>
    <row r="9" spans="1:6">
      <c r="A9" s="26" t="s">
        <v>31</v>
      </c>
      <c r="B9" s="269"/>
      <c r="C9" s="29" t="s">
        <v>22</v>
      </c>
      <c r="D9" s="36">
        <v>0</v>
      </c>
      <c r="E9" s="36">
        <v>195</v>
      </c>
      <c r="F9" s="37">
        <f t="shared" si="0"/>
        <v>195</v>
      </c>
    </row>
    <row r="10" spans="1:6">
      <c r="A10" s="22" t="s">
        <v>32</v>
      </c>
      <c r="B10" s="270" t="s">
        <v>51</v>
      </c>
      <c r="C10" s="271"/>
      <c r="D10" s="34">
        <v>68426</v>
      </c>
      <c r="E10" s="34">
        <v>25261</v>
      </c>
      <c r="F10" s="35">
        <f t="shared" si="0"/>
        <v>93687</v>
      </c>
    </row>
    <row r="11" spans="1:6">
      <c r="A11" s="22" t="s">
        <v>15</v>
      </c>
      <c r="B11" s="30" t="s">
        <v>10</v>
      </c>
      <c r="C11" s="31"/>
      <c r="D11" s="34">
        <f>SUM(D12:D15)</f>
        <v>3213</v>
      </c>
      <c r="E11" s="34">
        <f>SUM(E12:E15)</f>
        <v>6311</v>
      </c>
      <c r="F11" s="35">
        <f t="shared" si="0"/>
        <v>9524</v>
      </c>
    </row>
    <row r="12" spans="1:6">
      <c r="A12" s="26" t="s">
        <v>33</v>
      </c>
      <c r="B12" s="267" t="s">
        <v>9</v>
      </c>
      <c r="C12" s="27" t="s">
        <v>6</v>
      </c>
      <c r="D12" s="38">
        <v>0</v>
      </c>
      <c r="E12" s="38">
        <v>168</v>
      </c>
      <c r="F12" s="37">
        <f t="shared" si="0"/>
        <v>168</v>
      </c>
    </row>
    <row r="13" spans="1:6">
      <c r="A13" s="26" t="s">
        <v>34</v>
      </c>
      <c r="B13" s="268"/>
      <c r="C13" s="27" t="s">
        <v>5</v>
      </c>
      <c r="D13" s="38">
        <v>1986</v>
      </c>
      <c r="E13" s="38">
        <v>386</v>
      </c>
      <c r="F13" s="37">
        <f t="shared" si="0"/>
        <v>2372</v>
      </c>
    </row>
    <row r="14" spans="1:6">
      <c r="A14" s="26" t="s">
        <v>35</v>
      </c>
      <c r="B14" s="268"/>
      <c r="C14" s="27" t="s">
        <v>25</v>
      </c>
      <c r="D14" s="38">
        <v>1187</v>
      </c>
      <c r="E14" s="38">
        <v>4654</v>
      </c>
      <c r="F14" s="37">
        <f t="shared" si="0"/>
        <v>5841</v>
      </c>
    </row>
    <row r="15" spans="1:6">
      <c r="A15" s="26" t="s">
        <v>36</v>
      </c>
      <c r="B15" s="269"/>
      <c r="C15" s="27" t="s">
        <v>1</v>
      </c>
      <c r="D15" s="38">
        <v>40</v>
      </c>
      <c r="E15" s="38">
        <v>1103</v>
      </c>
      <c r="F15" s="37">
        <f t="shared" si="0"/>
        <v>1143</v>
      </c>
    </row>
    <row r="16" spans="1:6">
      <c r="A16" s="22" t="s">
        <v>16</v>
      </c>
      <c r="B16" s="30" t="s">
        <v>11</v>
      </c>
      <c r="C16" s="31"/>
      <c r="D16" s="34">
        <f>SUM(D17:D19)</f>
        <v>896</v>
      </c>
      <c r="E16" s="34">
        <f>SUM(E17:E19)</f>
        <v>0</v>
      </c>
      <c r="F16" s="35">
        <f t="shared" si="0"/>
        <v>896</v>
      </c>
    </row>
    <row r="17" spans="1:6">
      <c r="A17" s="26" t="s">
        <v>38</v>
      </c>
      <c r="B17" s="267" t="s">
        <v>9</v>
      </c>
      <c r="C17" s="32" t="s">
        <v>6</v>
      </c>
      <c r="D17" s="38">
        <v>0</v>
      </c>
      <c r="E17" s="38">
        <v>0</v>
      </c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>
        <v>209</v>
      </c>
      <c r="E18" s="38">
        <v>0</v>
      </c>
      <c r="F18" s="37">
        <f t="shared" si="0"/>
        <v>209</v>
      </c>
    </row>
    <row r="19" spans="1:6">
      <c r="A19" s="26" t="s">
        <v>37</v>
      </c>
      <c r="B19" s="269"/>
      <c r="C19" s="32" t="s">
        <v>1</v>
      </c>
      <c r="D19" s="38">
        <v>687</v>
      </c>
      <c r="E19" s="38">
        <v>0</v>
      </c>
      <c r="F19" s="37">
        <f t="shared" si="0"/>
        <v>687</v>
      </c>
    </row>
    <row r="20" spans="1:6">
      <c r="A20" s="22" t="s">
        <v>40</v>
      </c>
      <c r="B20" s="270" t="s">
        <v>12</v>
      </c>
      <c r="C20" s="271"/>
      <c r="D20" s="34">
        <v>696</v>
      </c>
      <c r="E20" s="34">
        <v>97</v>
      </c>
      <c r="F20" s="35">
        <f t="shared" si="0"/>
        <v>793</v>
      </c>
    </row>
    <row r="21" spans="1:6" ht="15.75" thickBot="1">
      <c r="A21" s="23" t="s">
        <v>17</v>
      </c>
      <c r="B21" s="272" t="s">
        <v>13</v>
      </c>
      <c r="C21" s="273"/>
      <c r="D21" s="39">
        <v>0</v>
      </c>
      <c r="E21" s="39">
        <v>0</v>
      </c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>
      <selection sqref="A1:F1"/>
    </sheetView>
  </sheetViews>
  <sheetFormatPr defaultRowHeight="15"/>
  <cols>
    <col min="1" max="1" width="4" customWidth="1"/>
    <col min="2" max="2" width="7.85546875" customWidth="1"/>
    <col min="3" max="3" width="44.7109375" customWidth="1"/>
    <col min="4" max="6" width="14.7109375" customWidth="1"/>
  </cols>
  <sheetData>
    <row r="1" spans="1:6" ht="15.75">
      <c r="A1" s="294" t="s">
        <v>54</v>
      </c>
      <c r="B1" s="295"/>
      <c r="C1" s="295"/>
      <c r="D1" s="295"/>
      <c r="E1" s="295"/>
      <c r="F1" s="295"/>
    </row>
    <row r="2" spans="1:6">
      <c r="A2" s="296" t="s">
        <v>55</v>
      </c>
      <c r="B2" s="297"/>
      <c r="C2" s="297"/>
      <c r="D2" s="297"/>
      <c r="E2" s="297"/>
      <c r="F2" s="297"/>
    </row>
    <row r="3" spans="1:6" ht="15" customHeight="1">
      <c r="A3" s="298" t="s">
        <v>56</v>
      </c>
      <c r="B3" s="300" t="s">
        <v>14</v>
      </c>
      <c r="C3" s="300"/>
      <c r="D3" s="301" t="s">
        <v>57</v>
      </c>
      <c r="E3" s="301"/>
      <c r="F3" s="301"/>
    </row>
    <row r="4" spans="1:6" ht="25.5">
      <c r="A4" s="299"/>
      <c r="B4" s="300"/>
      <c r="C4" s="300"/>
      <c r="D4" s="69" t="s">
        <v>58</v>
      </c>
      <c r="E4" s="69" t="s">
        <v>4</v>
      </c>
      <c r="F4" s="69" t="s">
        <v>2</v>
      </c>
    </row>
    <row r="5" spans="1:6" ht="15" customHeight="1">
      <c r="A5" s="71" t="s">
        <v>27</v>
      </c>
      <c r="B5" s="302" t="s">
        <v>59</v>
      </c>
      <c r="C5" s="302"/>
      <c r="D5" s="72">
        <f>SUM(D6:D9)</f>
        <v>145</v>
      </c>
      <c r="E5" s="72">
        <f>SUM(E6:E9)</f>
        <v>16318</v>
      </c>
      <c r="F5" s="73">
        <f t="shared" ref="F5:F21" si="0">SUM(D5+E5)</f>
        <v>16463</v>
      </c>
    </row>
    <row r="6" spans="1:6">
      <c r="A6" s="70" t="s">
        <v>28</v>
      </c>
      <c r="B6" s="292" t="s">
        <v>9</v>
      </c>
      <c r="C6" s="75" t="s">
        <v>60</v>
      </c>
      <c r="D6" s="76">
        <v>145</v>
      </c>
      <c r="E6" s="76">
        <v>20</v>
      </c>
      <c r="F6" s="77">
        <f t="shared" si="0"/>
        <v>165</v>
      </c>
    </row>
    <row r="7" spans="1:6">
      <c r="A7" s="70" t="s">
        <v>29</v>
      </c>
      <c r="B7" s="292"/>
      <c r="C7" s="75" t="s">
        <v>61</v>
      </c>
      <c r="D7" s="76">
        <v>0</v>
      </c>
      <c r="E7" s="76">
        <v>16134</v>
      </c>
      <c r="F7" s="77">
        <f t="shared" si="0"/>
        <v>16134</v>
      </c>
    </row>
    <row r="8" spans="1:6" ht="25.5">
      <c r="A8" s="70" t="s">
        <v>30</v>
      </c>
      <c r="B8" s="292"/>
      <c r="C8" s="75" t="s">
        <v>62</v>
      </c>
      <c r="D8" s="76">
        <v>0</v>
      </c>
      <c r="E8" s="76">
        <v>164</v>
      </c>
      <c r="F8" s="77">
        <f t="shared" si="0"/>
        <v>164</v>
      </c>
    </row>
    <row r="9" spans="1:6">
      <c r="A9" s="70" t="s">
        <v>31</v>
      </c>
      <c r="B9" s="292"/>
      <c r="C9" s="75" t="s">
        <v>63</v>
      </c>
      <c r="D9" s="76">
        <v>0</v>
      </c>
      <c r="E9" s="76">
        <v>0</v>
      </c>
      <c r="F9" s="77">
        <f t="shared" si="0"/>
        <v>0</v>
      </c>
    </row>
    <row r="10" spans="1:6">
      <c r="A10" s="71" t="s">
        <v>32</v>
      </c>
      <c r="B10" s="293" t="s">
        <v>64</v>
      </c>
      <c r="C10" s="293"/>
      <c r="D10" s="72">
        <v>23488</v>
      </c>
      <c r="E10" s="72">
        <v>45567</v>
      </c>
      <c r="F10" s="73">
        <f t="shared" si="0"/>
        <v>69055</v>
      </c>
    </row>
    <row r="11" spans="1:6">
      <c r="A11" s="71" t="s">
        <v>15</v>
      </c>
      <c r="B11" s="78" t="s">
        <v>10</v>
      </c>
      <c r="C11" s="79"/>
      <c r="D11" s="72">
        <f>SUM(D12:D15)</f>
        <v>0</v>
      </c>
      <c r="E11" s="72">
        <f>SUM(E12:E15)</f>
        <v>3033</v>
      </c>
      <c r="F11" s="73">
        <f t="shared" si="0"/>
        <v>3033</v>
      </c>
    </row>
    <row r="12" spans="1:6">
      <c r="A12" s="70" t="s">
        <v>33</v>
      </c>
      <c r="B12" s="292" t="s">
        <v>9</v>
      </c>
      <c r="C12" s="74" t="s">
        <v>6</v>
      </c>
      <c r="D12" s="80">
        <v>0</v>
      </c>
      <c r="E12" s="80">
        <v>0</v>
      </c>
      <c r="F12" s="77">
        <f t="shared" si="0"/>
        <v>0</v>
      </c>
    </row>
    <row r="13" spans="1:6">
      <c r="A13" s="70" t="s">
        <v>34</v>
      </c>
      <c r="B13" s="292"/>
      <c r="C13" s="74" t="s">
        <v>5</v>
      </c>
      <c r="D13" s="80">
        <v>0</v>
      </c>
      <c r="E13" s="80">
        <v>0</v>
      </c>
      <c r="F13" s="77">
        <f t="shared" si="0"/>
        <v>0</v>
      </c>
    </row>
    <row r="14" spans="1:6">
      <c r="A14" s="70" t="s">
        <v>35</v>
      </c>
      <c r="B14" s="292"/>
      <c r="C14" s="74" t="s">
        <v>65</v>
      </c>
      <c r="D14" s="80"/>
      <c r="E14" s="80">
        <v>3033</v>
      </c>
      <c r="F14" s="77">
        <f t="shared" si="0"/>
        <v>3033</v>
      </c>
    </row>
    <row r="15" spans="1:6">
      <c r="A15" s="70" t="s">
        <v>36</v>
      </c>
      <c r="B15" s="292"/>
      <c r="C15" s="74" t="s">
        <v>1</v>
      </c>
      <c r="D15" s="80"/>
      <c r="E15" s="80"/>
      <c r="F15" s="77"/>
    </row>
    <row r="16" spans="1:6">
      <c r="A16" s="71" t="s">
        <v>16</v>
      </c>
      <c r="B16" s="78" t="s">
        <v>11</v>
      </c>
      <c r="C16" s="79"/>
      <c r="D16" s="72">
        <f>SUM(D17:D19)</f>
        <v>129</v>
      </c>
      <c r="E16" s="72">
        <f>SUM(E17:E19)</f>
        <v>0</v>
      </c>
      <c r="F16" s="73">
        <f t="shared" si="0"/>
        <v>129</v>
      </c>
    </row>
    <row r="17" spans="1:6">
      <c r="A17" s="70" t="s">
        <v>38</v>
      </c>
      <c r="B17" s="292" t="s">
        <v>9</v>
      </c>
      <c r="C17" s="75" t="s">
        <v>6</v>
      </c>
      <c r="D17" s="80">
        <v>0</v>
      </c>
      <c r="E17" s="80">
        <v>0</v>
      </c>
      <c r="F17" s="77">
        <f t="shared" si="0"/>
        <v>0</v>
      </c>
    </row>
    <row r="18" spans="1:6">
      <c r="A18" s="70" t="s">
        <v>39</v>
      </c>
      <c r="B18" s="292"/>
      <c r="C18" s="75" t="s">
        <v>5</v>
      </c>
      <c r="D18" s="80"/>
      <c r="E18" s="80">
        <v>0</v>
      </c>
      <c r="F18" s="77">
        <f t="shared" si="0"/>
        <v>0</v>
      </c>
    </row>
    <row r="19" spans="1:6">
      <c r="A19" s="70" t="s">
        <v>37</v>
      </c>
      <c r="B19" s="292"/>
      <c r="C19" s="75" t="s">
        <v>1</v>
      </c>
      <c r="D19" s="80">
        <v>129</v>
      </c>
      <c r="E19" s="80">
        <v>0</v>
      </c>
      <c r="F19" s="77">
        <f t="shared" si="0"/>
        <v>129</v>
      </c>
    </row>
    <row r="20" spans="1:6">
      <c r="A20" s="71" t="s">
        <v>40</v>
      </c>
      <c r="B20" s="293" t="s">
        <v>12</v>
      </c>
      <c r="C20" s="293"/>
      <c r="D20" s="72">
        <v>998</v>
      </c>
      <c r="E20" s="72"/>
      <c r="F20" s="73">
        <f t="shared" si="0"/>
        <v>998</v>
      </c>
    </row>
    <row r="21" spans="1:6">
      <c r="A21" s="71" t="s">
        <v>17</v>
      </c>
      <c r="B21" s="293" t="s">
        <v>13</v>
      </c>
      <c r="C21" s="293"/>
      <c r="D21" s="81"/>
      <c r="E21" s="81"/>
      <c r="F21" s="73">
        <f t="shared" si="0"/>
        <v>0</v>
      </c>
    </row>
  </sheetData>
  <mergeCells count="12">
    <mergeCell ref="A1:F1"/>
    <mergeCell ref="A2:F2"/>
    <mergeCell ref="A3:A4"/>
    <mergeCell ref="B3:C4"/>
    <mergeCell ref="D3:F3"/>
    <mergeCell ref="B5:C5"/>
    <mergeCell ref="B6:B9"/>
    <mergeCell ref="B10:C10"/>
    <mergeCell ref="B12:B15"/>
    <mergeCell ref="B17:B19"/>
    <mergeCell ref="B20:C20"/>
    <mergeCell ref="B21:C2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5" t="s">
        <v>66</v>
      </c>
      <c r="B1" s="8"/>
      <c r="C1" s="8"/>
      <c r="D1" s="14"/>
      <c r="E1" s="9"/>
      <c r="F1" s="16"/>
    </row>
    <row r="2" spans="1:6" ht="15.75" thickBot="1">
      <c r="A2" s="9"/>
      <c r="B2" s="9"/>
      <c r="C2" s="9"/>
      <c r="D2" s="9"/>
      <c r="E2" s="9"/>
      <c r="F2" s="10"/>
    </row>
    <row r="3" spans="1:6" ht="15" customHeight="1">
      <c r="A3" s="260" t="s">
        <v>67</v>
      </c>
      <c r="B3" s="262" t="s">
        <v>14</v>
      </c>
      <c r="C3" s="262"/>
      <c r="D3" s="264" t="s">
        <v>68</v>
      </c>
      <c r="E3" s="264"/>
      <c r="F3" s="265"/>
    </row>
    <row r="4" spans="1:6" ht="15.75" thickBot="1">
      <c r="A4" s="261"/>
      <c r="B4" s="263"/>
      <c r="C4" s="263"/>
      <c r="D4" s="41" t="s">
        <v>58</v>
      </c>
      <c r="E4" s="41" t="s">
        <v>4</v>
      </c>
      <c r="F4" s="11" t="s">
        <v>2</v>
      </c>
    </row>
    <row r="5" spans="1:6" ht="15" customHeight="1">
      <c r="A5" s="24" t="s">
        <v>27</v>
      </c>
      <c r="B5" s="266" t="s">
        <v>69</v>
      </c>
      <c r="C5" s="266"/>
      <c r="D5" s="34">
        <f>SUM(D6:D9)</f>
        <v>2325</v>
      </c>
      <c r="E5" s="34">
        <f>SUM(E6:E9)</f>
        <v>42859</v>
      </c>
      <c r="F5" s="35">
        <f t="shared" ref="F5:F21" si="0">SUM(D5+E5)</f>
        <v>45184</v>
      </c>
    </row>
    <row r="6" spans="1:6">
      <c r="A6" s="26" t="s">
        <v>28</v>
      </c>
      <c r="B6" s="267" t="s">
        <v>9</v>
      </c>
      <c r="C6" s="28" t="s">
        <v>70</v>
      </c>
      <c r="D6" s="82">
        <v>1915</v>
      </c>
      <c r="E6" s="82">
        <v>9</v>
      </c>
      <c r="F6" s="37">
        <f t="shared" si="0"/>
        <v>1924</v>
      </c>
    </row>
    <row r="7" spans="1:6">
      <c r="A7" s="26" t="s">
        <v>29</v>
      </c>
      <c r="B7" s="268"/>
      <c r="C7" s="28" t="s">
        <v>71</v>
      </c>
      <c r="D7" s="82"/>
      <c r="E7" s="82">
        <f>36948+5902</f>
        <v>42850</v>
      </c>
      <c r="F7" s="83">
        <f>SUM(D7+E7)</f>
        <v>42850</v>
      </c>
    </row>
    <row r="8" spans="1:6">
      <c r="A8" s="26" t="s">
        <v>30</v>
      </c>
      <c r="B8" s="268"/>
      <c r="C8" s="28" t="s">
        <v>72</v>
      </c>
      <c r="D8" s="82">
        <v>314</v>
      </c>
      <c r="E8" s="82"/>
      <c r="F8" s="83">
        <f t="shared" si="0"/>
        <v>314</v>
      </c>
    </row>
    <row r="9" spans="1:6">
      <c r="A9" s="26" t="s">
        <v>31</v>
      </c>
      <c r="B9" s="269"/>
      <c r="C9" s="29" t="s">
        <v>73</v>
      </c>
      <c r="D9" s="82">
        <v>96</v>
      </c>
      <c r="E9" s="82"/>
      <c r="F9" s="83">
        <f t="shared" si="0"/>
        <v>96</v>
      </c>
    </row>
    <row r="10" spans="1:6">
      <c r="A10" s="22" t="s">
        <v>32</v>
      </c>
      <c r="B10" s="270" t="s">
        <v>74</v>
      </c>
      <c r="C10" s="271"/>
      <c r="D10" s="84">
        <f>420242-D11</f>
        <v>416286</v>
      </c>
      <c r="E10" s="85">
        <f>161956-E11</f>
        <v>143465</v>
      </c>
      <c r="F10" s="35">
        <f>SUM(D10+E10)</f>
        <v>559751</v>
      </c>
    </row>
    <row r="11" spans="1:6">
      <c r="A11" s="22" t="s">
        <v>15</v>
      </c>
      <c r="B11" s="30" t="s">
        <v>10</v>
      </c>
      <c r="C11" s="31"/>
      <c r="D11" s="84">
        <f>SUM(D12:D15)</f>
        <v>3956</v>
      </c>
      <c r="E11" s="34">
        <f>SUM(E12:E15)</f>
        <v>18491</v>
      </c>
      <c r="F11" s="35">
        <f>SUM(D11+E11)</f>
        <v>22447</v>
      </c>
    </row>
    <row r="12" spans="1:6">
      <c r="A12" s="26" t="s">
        <v>33</v>
      </c>
      <c r="B12" s="267" t="s">
        <v>9</v>
      </c>
      <c r="C12" s="27" t="s">
        <v>6</v>
      </c>
      <c r="D12" s="38"/>
      <c r="E12" s="38"/>
      <c r="F12" s="37">
        <f t="shared" si="0"/>
        <v>0</v>
      </c>
    </row>
    <row r="13" spans="1:6">
      <c r="A13" s="26" t="s">
        <v>34</v>
      </c>
      <c r="B13" s="268"/>
      <c r="C13" s="27" t="s">
        <v>5</v>
      </c>
      <c r="D13" s="38">
        <v>0</v>
      </c>
      <c r="E13" s="38">
        <v>1026</v>
      </c>
      <c r="F13" s="37">
        <f t="shared" si="0"/>
        <v>1026</v>
      </c>
    </row>
    <row r="14" spans="1:6">
      <c r="A14" s="26" t="s">
        <v>35</v>
      </c>
      <c r="B14" s="268"/>
      <c r="C14" s="27" t="s">
        <v>75</v>
      </c>
      <c r="D14" s="38">
        <v>13</v>
      </c>
      <c r="E14" s="38">
        <v>11015</v>
      </c>
      <c r="F14" s="37">
        <f t="shared" si="0"/>
        <v>11028</v>
      </c>
    </row>
    <row r="15" spans="1:6">
      <c r="A15" s="26" t="s">
        <v>36</v>
      </c>
      <c r="B15" s="269"/>
      <c r="C15" s="27" t="s">
        <v>1</v>
      </c>
      <c r="D15" s="38">
        <v>3943</v>
      </c>
      <c r="E15" s="38">
        <v>6450</v>
      </c>
      <c r="F15" s="37">
        <f>SUM(D15+E15)</f>
        <v>10393</v>
      </c>
    </row>
    <row r="16" spans="1:6">
      <c r="A16" s="22" t="s">
        <v>16</v>
      </c>
      <c r="B16" s="30" t="s">
        <v>11</v>
      </c>
      <c r="C16" s="31"/>
      <c r="D16" s="34">
        <f>SUM(D17:D19)</f>
        <v>766</v>
      </c>
      <c r="E16" s="34">
        <f>SUM(E17:E19)</f>
        <v>812</v>
      </c>
      <c r="F16" s="35">
        <f t="shared" si="0"/>
        <v>1578</v>
      </c>
    </row>
    <row r="17" spans="1:6">
      <c r="A17" s="26" t="s">
        <v>38</v>
      </c>
      <c r="B17" s="267" t="s">
        <v>9</v>
      </c>
      <c r="C17" s="32" t="s">
        <v>6</v>
      </c>
      <c r="D17" s="38"/>
      <c r="E17" s="38"/>
      <c r="F17" s="37">
        <f t="shared" si="0"/>
        <v>0</v>
      </c>
    </row>
    <row r="18" spans="1:6">
      <c r="A18" s="26" t="s">
        <v>39</v>
      </c>
      <c r="B18" s="268"/>
      <c r="C18" s="32" t="s">
        <v>5</v>
      </c>
      <c r="D18" s="38"/>
      <c r="E18" s="38"/>
      <c r="F18" s="37">
        <f t="shared" si="0"/>
        <v>0</v>
      </c>
    </row>
    <row r="19" spans="1:6">
      <c r="A19" s="26" t="s">
        <v>37</v>
      </c>
      <c r="B19" s="269"/>
      <c r="C19" s="32" t="s">
        <v>1</v>
      </c>
      <c r="D19" s="38">
        <v>766</v>
      </c>
      <c r="E19" s="38">
        <v>812</v>
      </c>
      <c r="F19" s="37">
        <f t="shared" si="0"/>
        <v>1578</v>
      </c>
    </row>
    <row r="20" spans="1:6">
      <c r="A20" s="22" t="s">
        <v>40</v>
      </c>
      <c r="B20" s="270" t="s">
        <v>76</v>
      </c>
      <c r="C20" s="271"/>
      <c r="D20" s="34">
        <v>23291</v>
      </c>
      <c r="E20" s="34"/>
      <c r="F20" s="35">
        <f t="shared" si="0"/>
        <v>23291</v>
      </c>
    </row>
    <row r="21" spans="1:6" ht="15.75" thickBot="1">
      <c r="A21" s="23" t="s">
        <v>17</v>
      </c>
      <c r="B21" s="272" t="s">
        <v>13</v>
      </c>
      <c r="C21" s="273"/>
      <c r="D21" s="39"/>
      <c r="E21" s="39"/>
      <c r="F21" s="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86" t="s">
        <v>43</v>
      </c>
      <c r="B1" s="87"/>
      <c r="C1" s="87"/>
      <c r="D1" s="88"/>
      <c r="E1" s="89"/>
      <c r="F1" s="90"/>
    </row>
    <row r="2" spans="1:6" ht="15.75" thickBot="1">
      <c r="A2" s="89"/>
      <c r="B2" s="89"/>
      <c r="C2" s="89"/>
      <c r="D2" s="89"/>
      <c r="E2" s="89"/>
      <c r="F2" s="91" t="s">
        <v>3</v>
      </c>
    </row>
    <row r="3" spans="1:6" ht="15" customHeight="1">
      <c r="A3" s="310" t="s">
        <v>0</v>
      </c>
      <c r="B3" s="312" t="s">
        <v>14</v>
      </c>
      <c r="C3" s="312"/>
      <c r="D3" s="314" t="s">
        <v>53</v>
      </c>
      <c r="E3" s="314"/>
      <c r="F3" s="315"/>
    </row>
    <row r="4" spans="1:6" ht="15.75" thickBot="1">
      <c r="A4" s="311"/>
      <c r="B4" s="313"/>
      <c r="C4" s="313"/>
      <c r="D4" s="92" t="s">
        <v>7</v>
      </c>
      <c r="E4" s="92" t="s">
        <v>4</v>
      </c>
      <c r="F4" s="93" t="s">
        <v>2</v>
      </c>
    </row>
    <row r="5" spans="1:6" ht="15" customHeight="1">
      <c r="A5" s="50" t="s">
        <v>27</v>
      </c>
      <c r="B5" s="316" t="s">
        <v>18</v>
      </c>
      <c r="C5" s="316"/>
      <c r="D5" s="94">
        <f>SUM(D6:D9)</f>
        <v>13435.800000000001</v>
      </c>
      <c r="E5" s="94">
        <f>SUM(E6:E9)</f>
        <v>13711.3</v>
      </c>
      <c r="F5" s="95">
        <f t="shared" ref="F5:F21" si="0">SUM(D5+E5)</f>
        <v>27147.1</v>
      </c>
    </row>
    <row r="6" spans="1:6">
      <c r="A6" s="53" t="s">
        <v>28</v>
      </c>
      <c r="B6" s="303" t="s">
        <v>9</v>
      </c>
      <c r="C6" s="96" t="s">
        <v>19</v>
      </c>
      <c r="D6" s="97">
        <v>12</v>
      </c>
      <c r="E6" s="97">
        <v>0</v>
      </c>
      <c r="F6" s="98">
        <f t="shared" si="0"/>
        <v>12</v>
      </c>
    </row>
    <row r="7" spans="1:6">
      <c r="A7" s="53" t="s">
        <v>29</v>
      </c>
      <c r="B7" s="304"/>
      <c r="C7" s="96" t="s">
        <v>20</v>
      </c>
      <c r="D7" s="97">
        <v>12798.7</v>
      </c>
      <c r="E7" s="97">
        <v>11184.5</v>
      </c>
      <c r="F7" s="98">
        <f t="shared" si="0"/>
        <v>23983.200000000001</v>
      </c>
    </row>
    <row r="8" spans="1:6" ht="24">
      <c r="A8" s="53" t="s">
        <v>30</v>
      </c>
      <c r="B8" s="304"/>
      <c r="C8" s="96" t="s">
        <v>21</v>
      </c>
      <c r="D8" s="97">
        <v>532.5</v>
      </c>
      <c r="E8" s="97">
        <v>534.9</v>
      </c>
      <c r="F8" s="98">
        <f t="shared" si="0"/>
        <v>1067.4000000000001</v>
      </c>
    </row>
    <row r="9" spans="1:6">
      <c r="A9" s="53" t="s">
        <v>31</v>
      </c>
      <c r="B9" s="305"/>
      <c r="C9" s="99" t="s">
        <v>22</v>
      </c>
      <c r="D9" s="97">
        <v>92.6</v>
      </c>
      <c r="E9" s="97">
        <v>1991.9</v>
      </c>
      <c r="F9" s="98">
        <f t="shared" si="0"/>
        <v>2084.5</v>
      </c>
    </row>
    <row r="10" spans="1:6">
      <c r="A10" s="58" t="s">
        <v>32</v>
      </c>
      <c r="B10" s="306" t="s">
        <v>51</v>
      </c>
      <c r="C10" s="307"/>
      <c r="D10" s="94">
        <v>298955</v>
      </c>
      <c r="E10" s="94">
        <v>48386.3</v>
      </c>
      <c r="F10" s="95">
        <f t="shared" si="0"/>
        <v>347341.3</v>
      </c>
    </row>
    <row r="11" spans="1:6">
      <c r="A11" s="58" t="s">
        <v>15</v>
      </c>
      <c r="B11" s="100" t="s">
        <v>10</v>
      </c>
      <c r="C11" s="101"/>
      <c r="D11" s="94">
        <f>SUM(D12:D15)</f>
        <v>8264</v>
      </c>
      <c r="E11" s="94">
        <f>SUM(E12:E15)</f>
        <v>7263.5</v>
      </c>
      <c r="F11" s="95">
        <f t="shared" si="0"/>
        <v>15527.5</v>
      </c>
    </row>
    <row r="12" spans="1:6">
      <c r="A12" s="53" t="s">
        <v>33</v>
      </c>
      <c r="B12" s="303" t="s">
        <v>9</v>
      </c>
      <c r="C12" s="102" t="s">
        <v>6</v>
      </c>
      <c r="D12" s="103">
        <v>15</v>
      </c>
      <c r="E12" s="103">
        <v>0</v>
      </c>
      <c r="F12" s="98">
        <f t="shared" si="0"/>
        <v>15</v>
      </c>
    </row>
    <row r="13" spans="1:6">
      <c r="A13" s="53" t="s">
        <v>34</v>
      </c>
      <c r="B13" s="304"/>
      <c r="C13" s="102" t="s">
        <v>5</v>
      </c>
      <c r="D13" s="103">
        <v>74.599999999999994</v>
      </c>
      <c r="E13" s="103">
        <v>0</v>
      </c>
      <c r="F13" s="98">
        <f t="shared" si="0"/>
        <v>74.599999999999994</v>
      </c>
    </row>
    <row r="14" spans="1:6">
      <c r="A14" s="53" t="s">
        <v>35</v>
      </c>
      <c r="B14" s="304"/>
      <c r="C14" s="102" t="s">
        <v>25</v>
      </c>
      <c r="D14" s="103">
        <v>6425.9</v>
      </c>
      <c r="E14" s="103">
        <v>6723</v>
      </c>
      <c r="F14" s="98">
        <f t="shared" si="0"/>
        <v>13148.9</v>
      </c>
    </row>
    <row r="15" spans="1:6">
      <c r="A15" s="53" t="s">
        <v>36</v>
      </c>
      <c r="B15" s="305"/>
      <c r="C15" s="102" t="s">
        <v>1</v>
      </c>
      <c r="D15" s="103">
        <v>1748.5</v>
      </c>
      <c r="E15" s="103">
        <v>540.5</v>
      </c>
      <c r="F15" s="98">
        <f t="shared" si="0"/>
        <v>2289</v>
      </c>
    </row>
    <row r="16" spans="1:6">
      <c r="A16" s="58" t="s">
        <v>16</v>
      </c>
      <c r="B16" s="100" t="s">
        <v>11</v>
      </c>
      <c r="C16" s="101"/>
      <c r="D16" s="94">
        <f>SUM(D17:D19)</f>
        <v>86.9</v>
      </c>
      <c r="E16" s="94">
        <f>SUM(E17:E19)</f>
        <v>0</v>
      </c>
      <c r="F16" s="95">
        <f t="shared" si="0"/>
        <v>86.9</v>
      </c>
    </row>
    <row r="17" spans="1:6">
      <c r="A17" s="53" t="s">
        <v>38</v>
      </c>
      <c r="B17" s="303" t="s">
        <v>9</v>
      </c>
      <c r="C17" s="104" t="s">
        <v>6</v>
      </c>
      <c r="D17" s="103">
        <v>0</v>
      </c>
      <c r="E17" s="103">
        <v>0</v>
      </c>
      <c r="F17" s="98">
        <f t="shared" si="0"/>
        <v>0</v>
      </c>
    </row>
    <row r="18" spans="1:6">
      <c r="A18" s="53" t="s">
        <v>39</v>
      </c>
      <c r="B18" s="304"/>
      <c r="C18" s="104" t="s">
        <v>5</v>
      </c>
      <c r="D18" s="103">
        <v>0</v>
      </c>
      <c r="E18" s="103">
        <v>0</v>
      </c>
      <c r="F18" s="98">
        <f t="shared" si="0"/>
        <v>0</v>
      </c>
    </row>
    <row r="19" spans="1:6">
      <c r="A19" s="53" t="s">
        <v>37</v>
      </c>
      <c r="B19" s="305"/>
      <c r="C19" s="104" t="s">
        <v>1</v>
      </c>
      <c r="D19" s="103">
        <v>86.9</v>
      </c>
      <c r="E19" s="103">
        <v>0</v>
      </c>
      <c r="F19" s="98">
        <f t="shared" si="0"/>
        <v>86.9</v>
      </c>
    </row>
    <row r="20" spans="1:6">
      <c r="A20" s="58" t="s">
        <v>40</v>
      </c>
      <c r="B20" s="306" t="s">
        <v>12</v>
      </c>
      <c r="C20" s="307"/>
      <c r="D20" s="94">
        <v>5527.1</v>
      </c>
      <c r="E20" s="94">
        <v>94.4</v>
      </c>
      <c r="F20" s="95">
        <f t="shared" si="0"/>
        <v>5621.5</v>
      </c>
    </row>
    <row r="21" spans="1:6" ht="15.75" thickBot="1">
      <c r="A21" s="66" t="s">
        <v>17</v>
      </c>
      <c r="B21" s="308" t="s">
        <v>13</v>
      </c>
      <c r="C21" s="309"/>
      <c r="D21" s="105">
        <v>0</v>
      </c>
      <c r="E21" s="105">
        <v>0</v>
      </c>
      <c r="F21" s="106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6" width="15.7109375" customWidth="1"/>
  </cols>
  <sheetData>
    <row r="1" spans="1:6" ht="15.75">
      <c r="A1" s="86" t="s">
        <v>52</v>
      </c>
      <c r="B1" s="87"/>
      <c r="C1" s="87"/>
      <c r="D1" s="88"/>
      <c r="E1" s="89"/>
      <c r="F1" s="90"/>
    </row>
    <row r="2" spans="1:6" ht="15.75" thickBot="1">
      <c r="A2" s="89"/>
      <c r="B2" s="89"/>
      <c r="C2" s="89"/>
      <c r="D2" s="89"/>
      <c r="E2" s="89"/>
      <c r="F2" s="91" t="s">
        <v>3</v>
      </c>
    </row>
    <row r="3" spans="1:6" ht="15" customHeight="1">
      <c r="A3" s="310" t="s">
        <v>0</v>
      </c>
      <c r="B3" s="312" t="s">
        <v>14</v>
      </c>
      <c r="C3" s="312"/>
      <c r="D3" s="314" t="s">
        <v>77</v>
      </c>
      <c r="E3" s="314"/>
      <c r="F3" s="315"/>
    </row>
    <row r="4" spans="1:6" ht="26.25" thickBot="1">
      <c r="A4" s="311"/>
      <c r="B4" s="313"/>
      <c r="C4" s="313"/>
      <c r="D4" s="92" t="s">
        <v>58</v>
      </c>
      <c r="E4" s="92" t="s">
        <v>4</v>
      </c>
      <c r="F4" s="93" t="s">
        <v>2</v>
      </c>
    </row>
    <row r="5" spans="1:6" ht="15" customHeight="1">
      <c r="A5" s="50" t="s">
        <v>27</v>
      </c>
      <c r="B5" s="319" t="s">
        <v>18</v>
      </c>
      <c r="C5" s="319"/>
      <c r="D5" s="107">
        <f>SUM(D6:D9)</f>
        <v>544.22</v>
      </c>
      <c r="E5" s="107">
        <f>SUM(E6:E9)</f>
        <v>7327</v>
      </c>
      <c r="F5" s="108">
        <f t="shared" ref="F5:F21" si="0">SUM(D5+E5)</f>
        <v>7871.22</v>
      </c>
    </row>
    <row r="6" spans="1:6">
      <c r="A6" s="53" t="s">
        <v>28</v>
      </c>
      <c r="B6" s="320" t="s">
        <v>9</v>
      </c>
      <c r="C6" s="109" t="s">
        <v>19</v>
      </c>
      <c r="D6" s="97">
        <v>5.22</v>
      </c>
      <c r="E6" s="97">
        <v>0</v>
      </c>
      <c r="F6" s="98">
        <f t="shared" si="0"/>
        <v>5.22</v>
      </c>
    </row>
    <row r="7" spans="1:6">
      <c r="A7" s="53" t="s">
        <v>29</v>
      </c>
      <c r="B7" s="321"/>
      <c r="C7" s="109" t="s">
        <v>20</v>
      </c>
      <c r="D7" s="97">
        <v>0</v>
      </c>
      <c r="E7" s="97">
        <v>7327</v>
      </c>
      <c r="F7" s="98">
        <f t="shared" si="0"/>
        <v>7327</v>
      </c>
    </row>
    <row r="8" spans="1:6" ht="24">
      <c r="A8" s="53" t="s">
        <v>30</v>
      </c>
      <c r="B8" s="321"/>
      <c r="C8" s="109" t="s">
        <v>21</v>
      </c>
      <c r="D8" s="103">
        <v>539</v>
      </c>
      <c r="E8" s="97">
        <v>0</v>
      </c>
      <c r="F8" s="98">
        <f t="shared" si="0"/>
        <v>539</v>
      </c>
    </row>
    <row r="9" spans="1:6">
      <c r="A9" s="53" t="s">
        <v>31</v>
      </c>
      <c r="B9" s="322"/>
      <c r="C9" s="110" t="s">
        <v>22</v>
      </c>
      <c r="D9" s="97">
        <v>0</v>
      </c>
      <c r="E9" s="97">
        <v>0</v>
      </c>
      <c r="F9" s="98">
        <f t="shared" si="0"/>
        <v>0</v>
      </c>
    </row>
    <row r="10" spans="1:6">
      <c r="A10" s="58" t="s">
        <v>32</v>
      </c>
      <c r="B10" s="286" t="s">
        <v>78</v>
      </c>
      <c r="C10" s="287"/>
      <c r="D10" s="107">
        <v>67097</v>
      </c>
      <c r="E10" s="107">
        <v>22732</v>
      </c>
      <c r="F10" s="108">
        <f t="shared" si="0"/>
        <v>89829</v>
      </c>
    </row>
    <row r="11" spans="1:6">
      <c r="A11" s="58" t="s">
        <v>15</v>
      </c>
      <c r="B11" s="286" t="s">
        <v>10</v>
      </c>
      <c r="C11" s="287"/>
      <c r="D11" s="107">
        <f>SUM(D12:D15)</f>
        <v>3117</v>
      </c>
      <c r="E11" s="107">
        <f>SUM(E12:E15)</f>
        <v>4234</v>
      </c>
      <c r="F11" s="108">
        <f t="shared" si="0"/>
        <v>7351</v>
      </c>
    </row>
    <row r="12" spans="1:6">
      <c r="A12" s="53" t="s">
        <v>33</v>
      </c>
      <c r="B12" s="253" t="s">
        <v>9</v>
      </c>
      <c r="C12" s="111" t="s">
        <v>6</v>
      </c>
      <c r="D12" s="103">
        <v>994</v>
      </c>
      <c r="E12" s="103">
        <v>1484</v>
      </c>
      <c r="F12" s="98">
        <f t="shared" si="0"/>
        <v>2478</v>
      </c>
    </row>
    <row r="13" spans="1:6">
      <c r="A13" s="53" t="s">
        <v>34</v>
      </c>
      <c r="B13" s="254"/>
      <c r="C13" s="111" t="s">
        <v>5</v>
      </c>
      <c r="D13" s="103">
        <v>0</v>
      </c>
      <c r="E13" s="103">
        <v>271</v>
      </c>
      <c r="F13" s="98">
        <f t="shared" si="0"/>
        <v>271</v>
      </c>
    </row>
    <row r="14" spans="1:6">
      <c r="A14" s="53" t="s">
        <v>35</v>
      </c>
      <c r="B14" s="254"/>
      <c r="C14" s="111" t="s">
        <v>25</v>
      </c>
      <c r="D14" s="103">
        <v>1786</v>
      </c>
      <c r="E14" s="103">
        <v>658</v>
      </c>
      <c r="F14" s="98">
        <f t="shared" si="0"/>
        <v>2444</v>
      </c>
    </row>
    <row r="15" spans="1:6">
      <c r="A15" s="53" t="s">
        <v>79</v>
      </c>
      <c r="B15" s="255"/>
      <c r="C15" s="111" t="s">
        <v>1</v>
      </c>
      <c r="D15" s="103">
        <v>337</v>
      </c>
      <c r="E15" s="103">
        <v>1821</v>
      </c>
      <c r="F15" s="98">
        <f t="shared" si="0"/>
        <v>2158</v>
      </c>
    </row>
    <row r="16" spans="1:6">
      <c r="A16" s="58" t="s">
        <v>16</v>
      </c>
      <c r="B16" s="286" t="s">
        <v>11</v>
      </c>
      <c r="C16" s="287"/>
      <c r="D16" s="107">
        <f>SUM(D17:D19)</f>
        <v>31</v>
      </c>
      <c r="E16" s="107">
        <f>SUM(E17:E19)</f>
        <v>6148</v>
      </c>
      <c r="F16" s="108">
        <f t="shared" si="0"/>
        <v>6179</v>
      </c>
    </row>
    <row r="17" spans="1:6">
      <c r="A17" s="53" t="s">
        <v>38</v>
      </c>
      <c r="B17" s="250" t="s">
        <v>9</v>
      </c>
      <c r="C17" s="112" t="s">
        <v>6</v>
      </c>
      <c r="D17" s="103">
        <v>0</v>
      </c>
      <c r="E17" s="103">
        <v>0</v>
      </c>
      <c r="F17" s="98">
        <f t="shared" si="0"/>
        <v>0</v>
      </c>
    </row>
    <row r="18" spans="1:6">
      <c r="A18" s="53" t="s">
        <v>39</v>
      </c>
      <c r="B18" s="251"/>
      <c r="C18" s="112" t="s">
        <v>5</v>
      </c>
      <c r="D18" s="103">
        <v>0</v>
      </c>
      <c r="E18" s="103">
        <v>0</v>
      </c>
      <c r="F18" s="98">
        <f t="shared" si="0"/>
        <v>0</v>
      </c>
    </row>
    <row r="19" spans="1:6">
      <c r="A19" s="53" t="s">
        <v>80</v>
      </c>
      <c r="B19" s="252"/>
      <c r="C19" s="112" t="s">
        <v>1</v>
      </c>
      <c r="D19" s="103">
        <v>31</v>
      </c>
      <c r="E19" s="103">
        <v>6148</v>
      </c>
      <c r="F19" s="98">
        <f t="shared" si="0"/>
        <v>6179</v>
      </c>
    </row>
    <row r="20" spans="1:6">
      <c r="A20" s="58" t="s">
        <v>40</v>
      </c>
      <c r="B20" s="286" t="s">
        <v>12</v>
      </c>
      <c r="C20" s="287"/>
      <c r="D20" s="107">
        <v>220</v>
      </c>
      <c r="E20" s="107">
        <v>90</v>
      </c>
      <c r="F20" s="108">
        <f t="shared" si="0"/>
        <v>310</v>
      </c>
    </row>
    <row r="21" spans="1:6" ht="15.75" thickBot="1">
      <c r="A21" s="66" t="s">
        <v>17</v>
      </c>
      <c r="B21" s="317" t="s">
        <v>13</v>
      </c>
      <c r="C21" s="318"/>
      <c r="D21" s="113">
        <v>0</v>
      </c>
      <c r="E21" s="113">
        <v>0</v>
      </c>
      <c r="F21" s="114">
        <f t="shared" si="0"/>
        <v>0</v>
      </c>
    </row>
  </sheetData>
  <mergeCells count="10">
    <mergeCell ref="D3:F3"/>
    <mergeCell ref="B16:C16"/>
    <mergeCell ref="B20:C20"/>
    <mergeCell ref="B21:C21"/>
    <mergeCell ref="A3:A4"/>
    <mergeCell ref="B3:C4"/>
    <mergeCell ref="B5:C5"/>
    <mergeCell ref="B6:B9"/>
    <mergeCell ref="B10:C10"/>
    <mergeCell ref="B11:C1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86" t="s">
        <v>48</v>
      </c>
      <c r="B1" s="87"/>
      <c r="C1" s="87"/>
      <c r="D1" s="88"/>
      <c r="E1" s="89"/>
      <c r="F1" s="90"/>
    </row>
    <row r="2" spans="1:6" ht="15.75" thickBot="1">
      <c r="A2" s="89"/>
      <c r="B2" s="89"/>
      <c r="C2" s="89"/>
      <c r="D2" s="89"/>
      <c r="E2" s="89"/>
      <c r="F2" s="91" t="s">
        <v>3</v>
      </c>
    </row>
    <row r="3" spans="1:6" ht="15" customHeight="1">
      <c r="A3" s="310" t="s">
        <v>0</v>
      </c>
      <c r="B3" s="312" t="s">
        <v>14</v>
      </c>
      <c r="C3" s="312"/>
      <c r="D3" s="264" t="s">
        <v>53</v>
      </c>
      <c r="E3" s="264"/>
      <c r="F3" s="265"/>
    </row>
    <row r="4" spans="1:6" ht="15.75" thickBot="1">
      <c r="A4" s="311"/>
      <c r="B4" s="313"/>
      <c r="C4" s="313"/>
      <c r="D4" s="92" t="s">
        <v>7</v>
      </c>
      <c r="E4" s="92" t="s">
        <v>4</v>
      </c>
      <c r="F4" s="93" t="s">
        <v>2</v>
      </c>
    </row>
    <row r="5" spans="1:6" ht="15" customHeight="1">
      <c r="A5" s="50" t="s">
        <v>27</v>
      </c>
      <c r="B5" s="316" t="s">
        <v>18</v>
      </c>
      <c r="C5" s="316"/>
      <c r="D5" s="115">
        <f>SUM(D6:D9)</f>
        <v>0</v>
      </c>
      <c r="E5" s="115">
        <f>SUM(E6:E9)</f>
        <v>2122</v>
      </c>
      <c r="F5" s="59">
        <f t="shared" ref="F5:F21" si="0">SUM(D5+E5)</f>
        <v>2122</v>
      </c>
    </row>
    <row r="6" spans="1:6">
      <c r="A6" s="53" t="s">
        <v>28</v>
      </c>
      <c r="B6" s="320" t="s">
        <v>9</v>
      </c>
      <c r="C6" s="109" t="s">
        <v>19</v>
      </c>
      <c r="D6" s="55">
        <v>0</v>
      </c>
      <c r="E6" s="55">
        <v>0</v>
      </c>
      <c r="F6" s="116">
        <f t="shared" si="0"/>
        <v>0</v>
      </c>
    </row>
    <row r="7" spans="1:6">
      <c r="A7" s="53" t="s">
        <v>29</v>
      </c>
      <c r="B7" s="321"/>
      <c r="C7" s="109" t="s">
        <v>20</v>
      </c>
      <c r="D7" s="55">
        <v>0</v>
      </c>
      <c r="E7" s="55">
        <v>1315</v>
      </c>
      <c r="F7" s="116">
        <f t="shared" si="0"/>
        <v>1315</v>
      </c>
    </row>
    <row r="8" spans="1:6" ht="24">
      <c r="A8" s="53" t="s">
        <v>30</v>
      </c>
      <c r="B8" s="321"/>
      <c r="C8" s="109" t="s">
        <v>21</v>
      </c>
      <c r="D8" s="55">
        <v>0</v>
      </c>
      <c r="E8" s="55">
        <v>247</v>
      </c>
      <c r="F8" s="116">
        <f t="shared" si="0"/>
        <v>247</v>
      </c>
    </row>
    <row r="9" spans="1:6">
      <c r="A9" s="53" t="s">
        <v>31</v>
      </c>
      <c r="B9" s="322"/>
      <c r="C9" s="110" t="s">
        <v>22</v>
      </c>
      <c r="D9" s="55">
        <v>0</v>
      </c>
      <c r="E9" s="55">
        <v>560</v>
      </c>
      <c r="F9" s="116">
        <f t="shared" si="0"/>
        <v>560</v>
      </c>
    </row>
    <row r="10" spans="1:6">
      <c r="A10" s="58" t="s">
        <v>32</v>
      </c>
      <c r="B10" s="286" t="s">
        <v>51</v>
      </c>
      <c r="C10" s="287"/>
      <c r="D10" s="115">
        <f>42731-D11-D5</f>
        <v>41744</v>
      </c>
      <c r="E10" s="115">
        <f>10637-E11-E5</f>
        <v>8227</v>
      </c>
      <c r="F10" s="59">
        <f t="shared" si="0"/>
        <v>49971</v>
      </c>
    </row>
    <row r="11" spans="1:6">
      <c r="A11" s="58" t="s">
        <v>15</v>
      </c>
      <c r="B11" s="117" t="s">
        <v>10</v>
      </c>
      <c r="C11" s="118"/>
      <c r="D11" s="115">
        <f>SUM(D12:D15)</f>
        <v>987</v>
      </c>
      <c r="E11" s="115">
        <f>SUM(E12:E15)</f>
        <v>288</v>
      </c>
      <c r="F11" s="59">
        <f t="shared" si="0"/>
        <v>1275</v>
      </c>
    </row>
    <row r="12" spans="1:6">
      <c r="A12" s="53" t="s">
        <v>33</v>
      </c>
      <c r="B12" s="320" t="s">
        <v>9</v>
      </c>
      <c r="C12" s="111" t="s">
        <v>6</v>
      </c>
      <c r="D12" s="119">
        <v>0</v>
      </c>
      <c r="E12" s="119">
        <v>0</v>
      </c>
      <c r="F12" s="116">
        <f t="shared" si="0"/>
        <v>0</v>
      </c>
    </row>
    <row r="13" spans="1:6">
      <c r="A13" s="53" t="s">
        <v>34</v>
      </c>
      <c r="B13" s="321"/>
      <c r="C13" s="111" t="s">
        <v>5</v>
      </c>
      <c r="D13" s="119">
        <f>12*46</f>
        <v>552</v>
      </c>
      <c r="E13" s="119">
        <v>0</v>
      </c>
      <c r="F13" s="120">
        <f t="shared" si="0"/>
        <v>552</v>
      </c>
    </row>
    <row r="14" spans="1:6">
      <c r="A14" s="53" t="s">
        <v>35</v>
      </c>
      <c r="B14" s="321"/>
      <c r="C14" s="111" t="s">
        <v>25</v>
      </c>
      <c r="D14" s="119">
        <f>987-D13</f>
        <v>435</v>
      </c>
      <c r="E14" s="119">
        <v>288</v>
      </c>
      <c r="F14" s="116">
        <f t="shared" si="0"/>
        <v>723</v>
      </c>
    </row>
    <row r="15" spans="1:6">
      <c r="A15" s="53" t="s">
        <v>36</v>
      </c>
      <c r="B15" s="322"/>
      <c r="C15" s="111" t="s">
        <v>1</v>
      </c>
      <c r="D15" s="119">
        <v>0</v>
      </c>
      <c r="E15" s="119">
        <v>0</v>
      </c>
      <c r="F15" s="116">
        <f t="shared" si="0"/>
        <v>0</v>
      </c>
    </row>
    <row r="16" spans="1:6">
      <c r="A16" s="58" t="s">
        <v>16</v>
      </c>
      <c r="B16" s="117" t="s">
        <v>11</v>
      </c>
      <c r="C16" s="118"/>
      <c r="D16" s="115">
        <f>SUM(D17:D19)</f>
        <v>0</v>
      </c>
      <c r="E16" s="115">
        <f>SUM(E17:E19)</f>
        <v>282</v>
      </c>
      <c r="F16" s="59">
        <f t="shared" si="0"/>
        <v>282</v>
      </c>
    </row>
    <row r="17" spans="1:6">
      <c r="A17" s="53" t="s">
        <v>38</v>
      </c>
      <c r="B17" s="320" t="s">
        <v>9</v>
      </c>
      <c r="C17" s="112" t="s">
        <v>6</v>
      </c>
      <c r="D17" s="119">
        <v>0</v>
      </c>
      <c r="E17" s="119">
        <v>0</v>
      </c>
      <c r="F17" s="116">
        <f t="shared" si="0"/>
        <v>0</v>
      </c>
    </row>
    <row r="18" spans="1:6">
      <c r="A18" s="53" t="s">
        <v>39</v>
      </c>
      <c r="B18" s="321"/>
      <c r="C18" s="112" t="s">
        <v>5</v>
      </c>
      <c r="D18" s="119">
        <v>0</v>
      </c>
      <c r="E18" s="119">
        <v>0</v>
      </c>
      <c r="F18" s="116">
        <f t="shared" si="0"/>
        <v>0</v>
      </c>
    </row>
    <row r="19" spans="1:6">
      <c r="A19" s="53" t="s">
        <v>37</v>
      </c>
      <c r="B19" s="322"/>
      <c r="C19" s="112" t="s">
        <v>1</v>
      </c>
      <c r="D19" s="119">
        <v>0</v>
      </c>
      <c r="E19" s="119">
        <v>282</v>
      </c>
      <c r="F19" s="116">
        <f t="shared" si="0"/>
        <v>282</v>
      </c>
    </row>
    <row r="20" spans="1:6">
      <c r="A20" s="58" t="s">
        <v>40</v>
      </c>
      <c r="B20" s="286" t="s">
        <v>12</v>
      </c>
      <c r="C20" s="287"/>
      <c r="D20" s="115">
        <v>623</v>
      </c>
      <c r="E20" s="115">
        <v>0</v>
      </c>
      <c r="F20" s="59">
        <f t="shared" si="0"/>
        <v>623</v>
      </c>
    </row>
    <row r="21" spans="1:6" ht="15.75" thickBot="1">
      <c r="A21" s="66" t="s">
        <v>17</v>
      </c>
      <c r="B21" s="317" t="s">
        <v>13</v>
      </c>
      <c r="C21" s="318"/>
      <c r="D21" s="121">
        <v>0</v>
      </c>
      <c r="E21" s="121">
        <v>0</v>
      </c>
      <c r="F21" s="122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="85" zoomScaleNormal="85" workbookViewId="0"/>
  </sheetViews>
  <sheetFormatPr defaultRowHeight="15"/>
  <cols>
    <col min="1" max="1" width="3.28515625" customWidth="1"/>
    <col min="2" max="2" width="7.85546875" customWidth="1"/>
    <col min="3" max="3" width="56.7109375" customWidth="1"/>
    <col min="4" max="4" width="17" customWidth="1"/>
    <col min="5" max="5" width="16.5703125" customWidth="1"/>
    <col min="6" max="6" width="11.42578125" customWidth="1"/>
  </cols>
  <sheetData>
    <row r="1" spans="1:6" ht="15.75">
      <c r="A1" s="123" t="s">
        <v>81</v>
      </c>
      <c r="B1" s="123"/>
      <c r="C1" s="123"/>
      <c r="D1" s="124"/>
      <c r="E1" s="125"/>
      <c r="F1" s="126"/>
    </row>
    <row r="2" spans="1:6" ht="15.75" thickBot="1">
      <c r="A2" s="125"/>
      <c r="B2" s="125"/>
      <c r="C2" s="125"/>
      <c r="D2" s="125"/>
      <c r="E2" s="125"/>
      <c r="F2" s="126" t="s">
        <v>82</v>
      </c>
    </row>
    <row r="3" spans="1:6" ht="15" customHeight="1">
      <c r="A3" s="330" t="s">
        <v>0</v>
      </c>
      <c r="B3" s="332" t="s">
        <v>14</v>
      </c>
      <c r="C3" s="332"/>
      <c r="D3" s="334" t="s">
        <v>83</v>
      </c>
      <c r="E3" s="334"/>
      <c r="F3" s="335"/>
    </row>
    <row r="4" spans="1:6" ht="30.75" thickBot="1">
      <c r="A4" s="331"/>
      <c r="B4" s="333"/>
      <c r="C4" s="333"/>
      <c r="D4" s="127" t="s">
        <v>7</v>
      </c>
      <c r="E4" s="127" t="s">
        <v>4</v>
      </c>
      <c r="F4" s="128" t="s">
        <v>2</v>
      </c>
    </row>
    <row r="5" spans="1:6" ht="15" customHeight="1">
      <c r="A5" s="129" t="s">
        <v>27</v>
      </c>
      <c r="B5" s="336" t="s">
        <v>69</v>
      </c>
      <c r="C5" s="336"/>
      <c r="D5" s="130">
        <f>SUM(D6:D9)</f>
        <v>1636</v>
      </c>
      <c r="E5" s="130">
        <f>SUM(E6:E9)</f>
        <v>704</v>
      </c>
      <c r="F5" s="131">
        <f t="shared" ref="F5:F21" si="0">SUM(D5+E5)</f>
        <v>2340</v>
      </c>
    </row>
    <row r="6" spans="1:6">
      <c r="A6" s="132" t="s">
        <v>28</v>
      </c>
      <c r="B6" s="323" t="s">
        <v>9</v>
      </c>
      <c r="C6" s="133" t="s">
        <v>84</v>
      </c>
      <c r="D6" s="134">
        <v>3</v>
      </c>
      <c r="E6" s="134"/>
      <c r="F6" s="131">
        <f t="shared" si="0"/>
        <v>3</v>
      </c>
    </row>
    <row r="7" spans="1:6">
      <c r="A7" s="132" t="s">
        <v>29</v>
      </c>
      <c r="B7" s="324"/>
      <c r="C7" s="133" t="s">
        <v>71</v>
      </c>
      <c r="D7" s="134">
        <v>1633</v>
      </c>
      <c r="E7" s="134">
        <v>29</v>
      </c>
      <c r="F7" s="131">
        <f t="shared" si="0"/>
        <v>1662</v>
      </c>
    </row>
    <row r="8" spans="1:6" ht="30">
      <c r="A8" s="132" t="s">
        <v>30</v>
      </c>
      <c r="B8" s="324"/>
      <c r="C8" s="133" t="s">
        <v>85</v>
      </c>
      <c r="D8" s="134">
        <v>0</v>
      </c>
      <c r="E8" s="134">
        <v>286</v>
      </c>
      <c r="F8" s="131">
        <f t="shared" si="0"/>
        <v>286</v>
      </c>
    </row>
    <row r="9" spans="1:6">
      <c r="A9" s="132" t="s">
        <v>31</v>
      </c>
      <c r="B9" s="325"/>
      <c r="C9" s="135" t="s">
        <v>86</v>
      </c>
      <c r="D9" s="134">
        <v>0</v>
      </c>
      <c r="E9" s="134">
        <v>389</v>
      </c>
      <c r="F9" s="131">
        <f t="shared" si="0"/>
        <v>389</v>
      </c>
    </row>
    <row r="10" spans="1:6">
      <c r="A10" s="132" t="s">
        <v>32</v>
      </c>
      <c r="B10" s="326" t="s">
        <v>74</v>
      </c>
      <c r="C10" s="327"/>
      <c r="D10" s="130">
        <v>33167</v>
      </c>
      <c r="E10" s="130">
        <v>50293</v>
      </c>
      <c r="F10" s="131">
        <f t="shared" si="0"/>
        <v>83460</v>
      </c>
    </row>
    <row r="11" spans="1:6">
      <c r="A11" s="132" t="s">
        <v>15</v>
      </c>
      <c r="B11" s="136" t="s">
        <v>10</v>
      </c>
      <c r="C11" s="135"/>
      <c r="D11" s="130">
        <f>SUM(D12:D15)</f>
        <v>1613</v>
      </c>
      <c r="E11" s="130">
        <f>SUM(E12:E15)</f>
        <v>624</v>
      </c>
      <c r="F11" s="131">
        <f t="shared" si="0"/>
        <v>2237</v>
      </c>
    </row>
    <row r="12" spans="1:6">
      <c r="A12" s="132" t="s">
        <v>33</v>
      </c>
      <c r="B12" s="323" t="s">
        <v>9</v>
      </c>
      <c r="C12" s="136" t="s">
        <v>6</v>
      </c>
      <c r="D12" s="130">
        <v>0</v>
      </c>
      <c r="E12" s="130">
        <v>0</v>
      </c>
      <c r="F12" s="131">
        <f t="shared" si="0"/>
        <v>0</v>
      </c>
    </row>
    <row r="13" spans="1:6">
      <c r="A13" s="132" t="s">
        <v>34</v>
      </c>
      <c r="B13" s="324"/>
      <c r="C13" s="136" t="s">
        <v>5</v>
      </c>
      <c r="D13" s="130">
        <v>0</v>
      </c>
      <c r="E13" s="130">
        <v>0</v>
      </c>
      <c r="F13" s="131">
        <f t="shared" si="0"/>
        <v>0</v>
      </c>
    </row>
    <row r="14" spans="1:6">
      <c r="A14" s="132" t="s">
        <v>35</v>
      </c>
      <c r="B14" s="324"/>
      <c r="C14" s="136" t="s">
        <v>75</v>
      </c>
      <c r="D14" s="130">
        <v>1613</v>
      </c>
      <c r="E14" s="130">
        <v>569</v>
      </c>
      <c r="F14" s="131">
        <f t="shared" si="0"/>
        <v>2182</v>
      </c>
    </row>
    <row r="15" spans="1:6">
      <c r="A15" s="132" t="s">
        <v>36</v>
      </c>
      <c r="B15" s="325"/>
      <c r="C15" s="136" t="s">
        <v>1</v>
      </c>
      <c r="D15" s="130">
        <v>0</v>
      </c>
      <c r="E15" s="130">
        <v>55</v>
      </c>
      <c r="F15" s="131">
        <f t="shared" si="0"/>
        <v>55</v>
      </c>
    </row>
    <row r="16" spans="1:6">
      <c r="A16" s="132" t="s">
        <v>16</v>
      </c>
      <c r="B16" s="136" t="s">
        <v>11</v>
      </c>
      <c r="C16" s="135"/>
      <c r="D16" s="130">
        <f>SUM(D17:D19)</f>
        <v>57</v>
      </c>
      <c r="E16" s="130">
        <f>SUM(E17:E19)</f>
        <v>0</v>
      </c>
      <c r="F16" s="131">
        <f t="shared" si="0"/>
        <v>57</v>
      </c>
    </row>
    <row r="17" spans="1:6">
      <c r="A17" s="132" t="s">
        <v>38</v>
      </c>
      <c r="B17" s="323" t="s">
        <v>9</v>
      </c>
      <c r="C17" s="137" t="s">
        <v>6</v>
      </c>
      <c r="D17" s="130">
        <v>0</v>
      </c>
      <c r="E17" s="130">
        <v>0</v>
      </c>
      <c r="F17" s="131">
        <f t="shared" si="0"/>
        <v>0</v>
      </c>
    </row>
    <row r="18" spans="1:6">
      <c r="A18" s="132" t="s">
        <v>39</v>
      </c>
      <c r="B18" s="324"/>
      <c r="C18" s="137" t="s">
        <v>5</v>
      </c>
      <c r="D18" s="130">
        <v>0</v>
      </c>
      <c r="E18" s="130">
        <v>0</v>
      </c>
      <c r="F18" s="131">
        <f t="shared" si="0"/>
        <v>0</v>
      </c>
    </row>
    <row r="19" spans="1:6">
      <c r="A19" s="132" t="s">
        <v>37</v>
      </c>
      <c r="B19" s="325"/>
      <c r="C19" s="137" t="s">
        <v>1</v>
      </c>
      <c r="D19" s="130">
        <v>57</v>
      </c>
      <c r="E19" s="130">
        <v>0</v>
      </c>
      <c r="F19" s="131">
        <f t="shared" si="0"/>
        <v>57</v>
      </c>
    </row>
    <row r="20" spans="1:6">
      <c r="A20" s="132" t="s">
        <v>40</v>
      </c>
      <c r="B20" s="326" t="s">
        <v>12</v>
      </c>
      <c r="C20" s="327"/>
      <c r="D20" s="130">
        <v>1106</v>
      </c>
      <c r="E20" s="130">
        <v>0</v>
      </c>
      <c r="F20" s="131">
        <f t="shared" si="0"/>
        <v>1106</v>
      </c>
    </row>
    <row r="21" spans="1:6" ht="15.75" thickBot="1">
      <c r="A21" s="138" t="s">
        <v>17</v>
      </c>
      <c r="B21" s="328" t="s">
        <v>13</v>
      </c>
      <c r="C21" s="329"/>
      <c r="D21" s="139">
        <v>0</v>
      </c>
      <c r="E21" s="139">
        <v>0</v>
      </c>
      <c r="F21" s="140">
        <f t="shared" si="0"/>
        <v>0</v>
      </c>
    </row>
  </sheetData>
  <mergeCells count="10">
    <mergeCell ref="D3:F3"/>
    <mergeCell ref="B5:C5"/>
    <mergeCell ref="B6:B9"/>
    <mergeCell ref="B10:C10"/>
    <mergeCell ref="B12:B15"/>
    <mergeCell ref="B17:B19"/>
    <mergeCell ref="B20:C20"/>
    <mergeCell ref="B21:C21"/>
    <mergeCell ref="A3:A4"/>
    <mergeCell ref="B3:C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1</vt:i4>
      </vt:variant>
    </vt:vector>
  </HeadingPairs>
  <TitlesOfParts>
    <vt:vector size="28" baseType="lpstr">
      <vt:lpstr>Součet</vt:lpstr>
      <vt:lpstr>UK</vt:lpstr>
      <vt:lpstr>JU</vt:lpstr>
      <vt:lpstr>UJEP</vt:lpstr>
      <vt:lpstr>MU</vt:lpstr>
      <vt:lpstr>UPOL</vt:lpstr>
      <vt:lpstr>VFU</vt:lpstr>
      <vt:lpstr>OU</vt:lpstr>
      <vt:lpstr>UHK</vt:lpstr>
      <vt:lpstr>SU</vt:lpstr>
      <vt:lpstr>ČVUT</vt:lpstr>
      <vt:lpstr>VŠCHT</vt:lpstr>
      <vt:lpstr>ZČU</vt:lpstr>
      <vt:lpstr>TUL</vt:lpstr>
      <vt:lpstr>UPa</vt:lpstr>
      <vt:lpstr>VUT</vt:lpstr>
      <vt:lpstr>VŠB-TUO</vt:lpstr>
      <vt:lpstr>UTB</vt:lpstr>
      <vt:lpstr>VŠE</vt:lpstr>
      <vt:lpstr>ČZU</vt:lpstr>
      <vt:lpstr>MENDELU</vt:lpstr>
      <vt:lpstr>AMU</vt:lpstr>
      <vt:lpstr>AVU</vt:lpstr>
      <vt:lpstr>VŠUP</vt:lpstr>
      <vt:lpstr>JAMU</vt:lpstr>
      <vt:lpstr>VŠPJ</vt:lpstr>
      <vt:lpstr>VŠTE</vt:lpstr>
      <vt:lpstr>Součet!Oblast_tisku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machackova</dc:creator>
  <cp:lastModifiedBy>Valášek Petr</cp:lastModifiedBy>
  <cp:lastPrinted>2019-04-02T12:37:49Z</cp:lastPrinted>
  <dcterms:created xsi:type="dcterms:W3CDTF">2010-10-08T09:48:15Z</dcterms:created>
  <dcterms:modified xsi:type="dcterms:W3CDTF">2019-04-02T12:51:26Z</dcterms:modified>
</cp:coreProperties>
</file>