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2023\Vyúčtování - 2023\"/>
    </mc:Choice>
  </mc:AlternateContent>
  <xr:revisionPtr revIDLastSave="0" documentId="13_ncr:1_{08FFD279-6ED3-43CB-82B2-DCD12B9BB150}" xr6:coauthVersionLast="47" xr6:coauthVersionMax="47" xr10:uidLastSave="{00000000-0000-0000-0000-000000000000}"/>
  <workbookProtection workbookAlgorithmName="SHA-512" workbookHashValue="GztCb25Zhc8NaUzqxzrB3w89yKZtq5Vmk2AbSEcIh+qX5QtRd0VLW7uOzN0dpzBvwUce4h2Ss2NPJgrDlLZX1A==" workbookSaltValue="Lv/4Z/gS24c02PoWrQRmHg==" workbookSpinCount="100000" lockStructure="1"/>
  <bookViews>
    <workbookView xWindow="-108" yWindow="-108" windowWidth="23256" windowHeight="12456" tabRatio="891" activeTab="7" xr2:uid="{00000000-000D-0000-FFFF-FFFF00000000}"/>
  </bookViews>
  <sheets>
    <sheet name="D1-Úvodní list" sheetId="1" r:id="rId1"/>
    <sheet name="D3a-Součtová tabulka" sheetId="14" state="hidden" r:id="rId2"/>
    <sheet name="D2-Přehled zdrojů financování" sheetId="32" r:id="rId3"/>
    <sheet name="D3-Součtová tabulka" sheetId="28" r:id="rId4"/>
    <sheet name="D4-Přehled o úhradách plateb" sheetId="25" r:id="rId5"/>
    <sheet name="D5-Osobní náklady" sheetId="31" r:id="rId6"/>
    <sheet name="D6-Tábory" sheetId="30" r:id="rId7"/>
    <sheet name="D7-Mládež_kraji" sheetId="29" r:id="rId8"/>
  </sheets>
  <definedNames>
    <definedName name="_xlnm.Print_Area" localSheetId="0">'D1-Úvodní list'!$A$1:$I$46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6" i="25" l="1"/>
  <c r="D31" i="32"/>
  <c r="D16" i="32"/>
  <c r="D13" i="32"/>
  <c r="D6" i="32"/>
  <c r="L172" i="30" l="1"/>
  <c r="M170" i="30"/>
  <c r="I170" i="30"/>
  <c r="M169" i="30"/>
  <c r="I169" i="30"/>
  <c r="M168" i="30"/>
  <c r="I168" i="30"/>
  <c r="M167" i="30"/>
  <c r="I167" i="30"/>
  <c r="M166" i="30"/>
  <c r="I166" i="30"/>
  <c r="M165" i="30"/>
  <c r="I165" i="30"/>
  <c r="M164" i="30"/>
  <c r="I164" i="30"/>
  <c r="M163" i="30"/>
  <c r="I163" i="30"/>
  <c r="M162" i="30"/>
  <c r="I162" i="30"/>
  <c r="M161" i="30"/>
  <c r="I161" i="30"/>
  <c r="M160" i="30"/>
  <c r="I160" i="30"/>
  <c r="M159" i="30"/>
  <c r="I159" i="30"/>
  <c r="M158" i="30"/>
  <c r="I158" i="30"/>
  <c r="M157" i="30"/>
  <c r="I157" i="30"/>
  <c r="M156" i="30"/>
  <c r="I156" i="30"/>
  <c r="M155" i="30"/>
  <c r="I155" i="30"/>
  <c r="M154" i="30"/>
  <c r="I154" i="30"/>
  <c r="M153" i="30"/>
  <c r="I153" i="30"/>
  <c r="M152" i="30"/>
  <c r="I152" i="30"/>
  <c r="M151" i="30"/>
  <c r="I151" i="30"/>
  <c r="M150" i="30"/>
  <c r="I150" i="30"/>
  <c r="M149" i="30"/>
  <c r="I149" i="30"/>
  <c r="M148" i="30"/>
  <c r="I148" i="30"/>
  <c r="M147" i="30"/>
  <c r="I147" i="30"/>
  <c r="M146" i="30"/>
  <c r="I146" i="30"/>
  <c r="M145" i="30"/>
  <c r="I145" i="30"/>
  <c r="M144" i="30"/>
  <c r="I144" i="30"/>
  <c r="M143" i="30"/>
  <c r="I143" i="30"/>
  <c r="M142" i="30"/>
  <c r="I142" i="30"/>
  <c r="M141" i="30"/>
  <c r="I141" i="30"/>
  <c r="M135" i="30"/>
  <c r="I135" i="30"/>
  <c r="M134" i="30"/>
  <c r="I134" i="30"/>
  <c r="M133" i="30"/>
  <c r="I133" i="30"/>
  <c r="M132" i="30"/>
  <c r="I132" i="30"/>
  <c r="M131" i="30"/>
  <c r="I131" i="30"/>
  <c r="M130" i="30"/>
  <c r="I130" i="30"/>
  <c r="M129" i="30"/>
  <c r="I129" i="30"/>
  <c r="M128" i="30"/>
  <c r="I128" i="30"/>
  <c r="M127" i="30"/>
  <c r="I127" i="30"/>
  <c r="M126" i="30"/>
  <c r="I126" i="30"/>
  <c r="M125" i="30"/>
  <c r="I125" i="30"/>
  <c r="M124" i="30"/>
  <c r="I124" i="30"/>
  <c r="M123" i="30"/>
  <c r="I123" i="30"/>
  <c r="M122" i="30"/>
  <c r="I122" i="30"/>
  <c r="M121" i="30"/>
  <c r="I121" i="30"/>
  <c r="M120" i="30"/>
  <c r="I120" i="30"/>
  <c r="M119" i="30"/>
  <c r="I119" i="30"/>
  <c r="M118" i="30"/>
  <c r="I118" i="30"/>
  <c r="M117" i="30"/>
  <c r="I117" i="30"/>
  <c r="M116" i="30"/>
  <c r="I116" i="30"/>
  <c r="M115" i="30"/>
  <c r="I115" i="30"/>
  <c r="M114" i="30"/>
  <c r="I114" i="30"/>
  <c r="M113" i="30"/>
  <c r="I113" i="30"/>
  <c r="M112" i="30"/>
  <c r="I112" i="30"/>
  <c r="M111" i="30"/>
  <c r="I111" i="30"/>
  <c r="M110" i="30"/>
  <c r="I110" i="30"/>
  <c r="M109" i="30"/>
  <c r="I109" i="30"/>
  <c r="M108" i="30"/>
  <c r="I108" i="30"/>
  <c r="M107" i="30"/>
  <c r="I107" i="30"/>
  <c r="M106" i="30"/>
  <c r="I106" i="30"/>
  <c r="M105" i="30"/>
  <c r="I105" i="30"/>
  <c r="M104" i="30"/>
  <c r="I104" i="30"/>
  <c r="M103" i="30"/>
  <c r="I103" i="30"/>
  <c r="M102" i="30"/>
  <c r="I102" i="30"/>
  <c r="M101" i="30"/>
  <c r="I101" i="30"/>
  <c r="M100" i="30"/>
  <c r="I100" i="30"/>
  <c r="M99" i="30"/>
  <c r="I99" i="30"/>
  <c r="M98" i="30"/>
  <c r="I98" i="30"/>
  <c r="M97" i="30"/>
  <c r="I97" i="30"/>
  <c r="M96" i="30"/>
  <c r="I96" i="30"/>
  <c r="M95" i="30"/>
  <c r="I95" i="30"/>
  <c r="M94" i="30"/>
  <c r="I94" i="30"/>
  <c r="M93" i="30"/>
  <c r="I93" i="30"/>
  <c r="M92" i="30"/>
  <c r="I92" i="30"/>
  <c r="M91" i="30"/>
  <c r="I91" i="30"/>
  <c r="M90" i="30"/>
  <c r="I90" i="30"/>
  <c r="M89" i="30"/>
  <c r="I89" i="30"/>
  <c r="M88" i="30"/>
  <c r="I88" i="30"/>
  <c r="M87" i="30"/>
  <c r="I87" i="30"/>
  <c r="M86" i="30"/>
  <c r="I86" i="30"/>
  <c r="M85" i="30"/>
  <c r="I85" i="30"/>
  <c r="M84" i="30"/>
  <c r="I84" i="30"/>
  <c r="M83" i="30"/>
  <c r="I83" i="30"/>
  <c r="M82" i="30"/>
  <c r="I82" i="30"/>
  <c r="M81" i="30"/>
  <c r="I81" i="30"/>
  <c r="M80" i="30"/>
  <c r="I80" i="30"/>
  <c r="M79" i="30"/>
  <c r="I79" i="30"/>
  <c r="M78" i="30"/>
  <c r="I78" i="30"/>
  <c r="M77" i="30"/>
  <c r="I77" i="30"/>
  <c r="M76" i="30"/>
  <c r="I76" i="30"/>
  <c r="M75" i="30"/>
  <c r="I75" i="30"/>
  <c r="M74" i="30"/>
  <c r="I74" i="30"/>
  <c r="M73" i="30"/>
  <c r="I73" i="30"/>
  <c r="M72" i="30"/>
  <c r="I72" i="30"/>
  <c r="M71" i="30"/>
  <c r="I71" i="30"/>
  <c r="M70" i="30"/>
  <c r="I70" i="30"/>
  <c r="M69" i="30"/>
  <c r="I69" i="30"/>
  <c r="M68" i="30"/>
  <c r="I68" i="30"/>
  <c r="M67" i="30"/>
  <c r="I67" i="30"/>
  <c r="M66" i="30"/>
  <c r="I66" i="30"/>
  <c r="M65" i="30"/>
  <c r="I65" i="30"/>
  <c r="M64" i="30"/>
  <c r="I64" i="30"/>
  <c r="M63" i="30"/>
  <c r="I63" i="30"/>
  <c r="M62" i="30"/>
  <c r="I62" i="30"/>
  <c r="M61" i="30"/>
  <c r="I61" i="30"/>
  <c r="M60" i="30"/>
  <c r="I60" i="30"/>
  <c r="M59" i="30"/>
  <c r="I59" i="30"/>
  <c r="M58" i="30"/>
  <c r="I58" i="30"/>
  <c r="M57" i="30"/>
  <c r="I57" i="30"/>
  <c r="M56" i="30"/>
  <c r="I56" i="30"/>
  <c r="M55" i="30"/>
  <c r="I55" i="30"/>
  <c r="M54" i="30"/>
  <c r="I54" i="30"/>
  <c r="M53" i="30"/>
  <c r="I53" i="30"/>
  <c r="M52" i="30"/>
  <c r="I52" i="30"/>
  <c r="M51" i="30"/>
  <c r="I51" i="30"/>
  <c r="M50" i="30"/>
  <c r="I50" i="30"/>
  <c r="M49" i="30"/>
  <c r="I49" i="30"/>
  <c r="M48" i="30"/>
  <c r="I48" i="30"/>
  <c r="M47" i="30"/>
  <c r="I47" i="30"/>
  <c r="M46" i="30"/>
  <c r="I46" i="30"/>
  <c r="M45" i="30"/>
  <c r="I45" i="30"/>
  <c r="M44" i="30"/>
  <c r="I44" i="30"/>
  <c r="M43" i="30"/>
  <c r="I43" i="30"/>
  <c r="M42" i="30"/>
  <c r="I42" i="30"/>
  <c r="M41" i="30"/>
  <c r="I41" i="30"/>
  <c r="M40" i="30"/>
  <c r="I40" i="30"/>
  <c r="M39" i="30"/>
  <c r="I39" i="30"/>
  <c r="M38" i="30"/>
  <c r="I38" i="30"/>
  <c r="M37" i="30"/>
  <c r="I37" i="30"/>
  <c r="M36" i="30"/>
  <c r="I36" i="30"/>
  <c r="M35" i="30"/>
  <c r="I35" i="30"/>
  <c r="M34" i="30"/>
  <c r="I34" i="30"/>
  <c r="M33" i="30"/>
  <c r="I33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8" i="30"/>
  <c r="I8" i="30"/>
  <c r="M7" i="30"/>
  <c r="I7" i="30"/>
  <c r="M6" i="30"/>
  <c r="I6" i="30"/>
  <c r="B18" i="1" l="1"/>
  <c r="D55" i="31"/>
  <c r="C24" i="28" s="1"/>
  <c r="B16" i="1" l="1"/>
  <c r="E51" i="29"/>
  <c r="E6" i="29"/>
  <c r="F6" i="29"/>
  <c r="F5" i="29"/>
  <c r="E5" i="29"/>
  <c r="D51" i="29" s="1"/>
  <c r="E4" i="29"/>
  <c r="E52" i="29" l="1"/>
  <c r="D52" i="29"/>
  <c r="E24" i="28" l="1"/>
  <c r="E13" i="14" l="1"/>
  <c r="E11" i="14" l="1"/>
  <c r="E10" i="14"/>
  <c r="E9" i="14"/>
  <c r="E8" i="14"/>
  <c r="E7" i="14"/>
  <c r="E6" i="14"/>
  <c r="E12" i="28" l="1"/>
  <c r="E5" i="28"/>
  <c r="D15" i="14"/>
  <c r="D26" i="28" l="1"/>
  <c r="C12" i="28" l="1"/>
  <c r="C5" i="28"/>
  <c r="E506" i="25"/>
  <c r="D506" i="25"/>
  <c r="D32" i="32" l="1"/>
  <c r="D17" i="32"/>
  <c r="B22" i="1"/>
  <c r="F507" i="25"/>
  <c r="C26" i="28"/>
  <c r="B14" i="1"/>
  <c r="C15" i="14"/>
  <c r="F6" i="14" s="1"/>
  <c r="C18" i="14"/>
  <c r="F506" i="25"/>
  <c r="F9" i="14" l="1"/>
  <c r="F10" i="14" l="1"/>
  <c r="E14" i="14"/>
  <c r="C14" i="14" l="1"/>
  <c r="C16" i="14" s="1"/>
  <c r="C27" i="28" l="1"/>
  <c r="C20" i="14"/>
  <c r="B28" i="1" l="1"/>
  <c r="B26" i="1" l="1"/>
  <c r="F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D6-buňka N82</t>
        </r>
      </text>
    </comment>
    <comment ref="F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D7-buňka H92
</t>
        </r>
      </text>
    </comment>
    <comment ref="F10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D8-buňka N31</t>
        </r>
      </text>
    </comment>
    <comment ref="C15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F3006 nebo list D4-(2)-buňka F506 nebo list D4-(3)-buňka F61 (výchozí buňka), resp. list D1-řádek 14</t>
        </r>
      </text>
    </comment>
    <comment ref="C1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</t>
        </r>
      </text>
    </comment>
    <comment ref="C18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E3006 nebo list D4-(2)-buňka E506 nebo list D4-(3)-buňka E61 (výchozí buňka), resp. list D1-řádek 20, resp. list D2-buňka D16 / list D2-buňka D32</t>
        </r>
      </text>
    </comment>
  </commentList>
</comments>
</file>

<file path=xl/sharedStrings.xml><?xml version="1.0" encoding="utf-8"?>
<sst xmlns="http://schemas.openxmlformats.org/spreadsheetml/2006/main" count="183" uniqueCount="152">
  <si>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</si>
  <si>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</si>
  <si>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</si>
  <si>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</si>
  <si>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</si>
  <si>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</si>
  <si>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</si>
  <si>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</si>
  <si>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</si>
  <si>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</si>
  <si>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</si>
  <si>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</si>
  <si>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</si>
  <si>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</si>
  <si>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</si>
  <si>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</si>
  <si>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</si>
  <si>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</si>
  <si>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</si>
  <si>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Vyúčtování dotace na tábory</t>
  </si>
  <si>
    <t>Počet dnů</t>
  </si>
  <si>
    <t>Celkové náklady tábora</t>
  </si>
  <si>
    <t xml:space="preserve">Z dotace čerpáno Kč </t>
  </si>
  <si>
    <t>do 18 let</t>
  </si>
  <si>
    <t>D4</t>
  </si>
  <si>
    <t>Počet účastníků</t>
  </si>
  <si>
    <t>D5</t>
  </si>
  <si>
    <t>D6</t>
  </si>
  <si>
    <t>D7</t>
  </si>
  <si>
    <t xml:space="preserve">účel použití 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</si>
  <si>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</si>
  <si>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</si>
  <si>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</si>
  <si>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</si>
  <si>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</si>
  <si>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</si>
  <si>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</si>
  <si>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</si>
  <si>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</si>
  <si>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</si>
  <si>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</si>
  <si>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</si>
  <si>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Přehled zdrojů financování projektu</t>
  </si>
  <si>
    <t>Čerpané finanční prostředky v Kč</t>
  </si>
  <si>
    <t>Identifikace osoby, měsíc, druh pracovního poměru</t>
  </si>
  <si>
    <t>18-26 let</t>
  </si>
  <si>
    <t>vedoucích nad 26 let</t>
  </si>
  <si>
    <t>zimní 150 Kč</t>
  </si>
  <si>
    <t>ZTP 250 Kč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</si>
  <si>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</si>
  <si>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</si>
  <si>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</si>
  <si>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</si>
  <si>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</si>
  <si>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</si>
  <si>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</si>
  <si>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</si>
  <si>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</si>
  <si>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</si>
  <si>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</si>
  <si>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</si>
  <si>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</si>
  <si>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</si>
  <si>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</si>
  <si>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</si>
  <si>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</si>
  <si>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>č. dokladu **</t>
  </si>
  <si>
    <t>*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</si>
  <si>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</si>
  <si>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</si>
  <si>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</si>
  <si>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</si>
  <si>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</si>
  <si>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</si>
  <si>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</si>
  <si>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</si>
  <si>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</si>
  <si>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</si>
  <si>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D2a</t>
  </si>
  <si>
    <t>D2b</t>
  </si>
  <si>
    <t>Aktivita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</si>
  <si>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</si>
  <si>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</si>
  <si>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</si>
  <si>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CELKOVÉ NÁKLADY PROJEKTU</t>
  </si>
  <si>
    <t>DOTACE V %</t>
  </si>
  <si>
    <t>D1</t>
  </si>
  <si>
    <t>celkem: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</si>
  <si>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</si>
  <si>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>D6: tábory (letní, zimní)</t>
  </si>
  <si>
    <t>D8: mezinárodní spolupráce</t>
  </si>
  <si>
    <t>poslední                     schválený rozpočet (změna rozpočtu)</t>
  </si>
  <si>
    <t>(Neinvestiční prostředky)</t>
  </si>
  <si>
    <t xml:space="preserve"> poslední schválený rozpočet (změna rozpočtu)</t>
  </si>
  <si>
    <t>nájemné a energie</t>
  </si>
  <si>
    <t>100% schváleného rozpočtu/změny rozpočtu</t>
  </si>
  <si>
    <t>Přehled realizovaných osobních nákladů projektu</t>
  </si>
  <si>
    <t>provozní náklady kanceláře v Kč</t>
  </si>
  <si>
    <t xml:space="preserve"> </t>
  </si>
  <si>
    <t>dotace MŠMT</t>
  </si>
  <si>
    <t>ostatní zdroje</t>
  </si>
  <si>
    <t>celkem</t>
  </si>
  <si>
    <t>Mládež kraji celkem</t>
  </si>
  <si>
    <t>z toho na konkrétní projekty</t>
  </si>
  <si>
    <t>z toho na režijní náklady</t>
  </si>
  <si>
    <t>Jednotlivé realizované projekty*:</t>
  </si>
  <si>
    <t>název projektu</t>
  </si>
  <si>
    <t>celkové náklady</t>
  </si>
  <si>
    <t>přidělená dotace (MŠMT)</t>
  </si>
  <si>
    <t>stručná anotace projektu</t>
  </si>
  <si>
    <t>* V případě potřeby možné vložit další řádky</t>
  </si>
  <si>
    <t>LT</t>
  </si>
  <si>
    <t>ZT</t>
  </si>
  <si>
    <t>Celkem čerpaná dotace - tábory:</t>
  </si>
  <si>
    <t>hrazeno               z dotace v Kč</t>
  </si>
  <si>
    <r>
      <t xml:space="preserve">Celkové náklady projektu, čerpání dotace                                                                      a </t>
    </r>
    <r>
      <rPr>
        <b/>
        <sz val="12"/>
        <color rgb="FFFF0000"/>
        <rFont val="Times New Roman"/>
        <family val="1"/>
        <charset val="238"/>
      </rPr>
      <t>provozní náklady kanceláře</t>
    </r>
    <r>
      <rPr>
        <b/>
        <sz val="12"/>
        <rFont val="Times New Roman"/>
        <family val="1"/>
        <charset val="238"/>
      </rPr>
      <t xml:space="preserve"> celkem</t>
    </r>
  </si>
  <si>
    <t>částka v Kč        (z dotace)</t>
  </si>
  <si>
    <t>sociálně znevýhodnění / se ZTP                   do 18 let</t>
  </si>
  <si>
    <t>se ZTP          18-26 let</t>
  </si>
  <si>
    <t>sociálně znevýhodnění / se ZTP                  do 18 let</t>
  </si>
  <si>
    <t>se ZTP              18-26 let</t>
  </si>
  <si>
    <r>
      <t xml:space="preserve">     </t>
    </r>
    <r>
      <rPr>
        <b/>
        <sz val="12"/>
        <rFont val="Times New Roman"/>
        <family val="1"/>
        <charset val="238"/>
      </rPr>
      <t xml:space="preserve"> z toho </t>
    </r>
    <r>
      <rPr>
        <sz val="12"/>
        <rFont val="Times New Roman"/>
        <family val="1"/>
        <charset val="238"/>
      </rPr>
      <t>osobní náklady (v Kč)</t>
    </r>
  </si>
  <si>
    <t xml:space="preserve">MŠMT, odbor základního vzdělávání a mládeže </t>
  </si>
  <si>
    <t>D3</t>
  </si>
  <si>
    <t>Náklady projektu hrazené z dotace</t>
  </si>
  <si>
    <t>80% schváleného rozpočtu/změny rozpočtu (MINIMUM)</t>
  </si>
  <si>
    <t>20% z dotace</t>
  </si>
  <si>
    <t>ostatní volnočasové aktivity (náklady nejrůznějších akcí a aktivit dětí a mladých lidí mimo aktivity tábory, vzdělávání, mezinárodní spolupráce a specifické aktivity)</t>
  </si>
  <si>
    <t>D7: vzdělávání pracovníků s dětmi a mládeží a dalších osob zajišťujících činnost NNO</t>
  </si>
  <si>
    <r>
      <t>podpora činnosti ústředí (</t>
    </r>
    <r>
      <rPr>
        <sz val="11"/>
        <color rgb="FFFF0000"/>
        <rFont val="Times New Roman"/>
        <family val="1"/>
        <charset val="238"/>
      </rPr>
      <t>kanceláře</t>
    </r>
    <r>
      <rPr>
        <sz val="11"/>
        <color theme="1"/>
        <rFont val="Times New Roman"/>
        <family val="1"/>
        <charset val="238"/>
      </rPr>
      <t>) spolku (</t>
    </r>
    <r>
      <rPr>
        <sz val="11"/>
        <color rgb="FFFF0000"/>
        <rFont val="Times New Roman"/>
        <family val="1"/>
        <charset val="238"/>
      </rPr>
      <t>provozní náklady</t>
    </r>
    <r>
      <rPr>
        <sz val="11"/>
        <color theme="1"/>
        <rFont val="Times New Roman"/>
        <family val="1"/>
        <charset val="238"/>
      </rPr>
      <t xml:space="preserve">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</si>
  <si>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r>
      <t xml:space="preserve">specifické aktivity </t>
    </r>
    <r>
      <rPr>
        <sz val="11"/>
        <color rgb="FFFF0000"/>
        <rFont val="Times New Roman"/>
        <family val="1"/>
        <charset val="238"/>
      </rPr>
      <t>(bez souvisejících osobních nákladů)</t>
    </r>
  </si>
  <si>
    <t>Osobní náklady celkem</t>
  </si>
  <si>
    <t>Aktivita - Mládež kraji</t>
  </si>
  <si>
    <r>
      <t xml:space="preserve">Celkové náklady projektů </t>
    </r>
    <r>
      <rPr>
        <b/>
        <sz val="12"/>
        <color rgb="FFC00000"/>
        <rFont val="Times New Roman"/>
        <family val="1"/>
        <charset val="238"/>
      </rPr>
      <t>a čerpání dotace celkem</t>
    </r>
  </si>
  <si>
    <t xml:space="preserve">Celkové zdroje financování projektu </t>
  </si>
  <si>
    <t>Celkový počet podaných projektů</t>
  </si>
  <si>
    <t>Celkový počet realizovaných projektů</t>
  </si>
  <si>
    <t>Místo pobytu - název obce,                  v jejímž katastrálním území se tábořiště nachází</t>
  </si>
  <si>
    <t>Výše účastnického poplatku/dítě/pobyt</t>
  </si>
  <si>
    <t>letní 100 Kč</t>
  </si>
  <si>
    <t>*) doložit výpisem z účtu/avízem</t>
  </si>
  <si>
    <t>***</t>
  </si>
  <si>
    <t>druh nákladu***</t>
  </si>
  <si>
    <r>
      <t xml:space="preserve">pokud se jedná o </t>
    </r>
    <r>
      <rPr>
        <b/>
        <i/>
        <sz val="10"/>
        <rFont val="Times New Roman"/>
        <family val="1"/>
        <charset val="238"/>
      </rPr>
      <t>materiálový</t>
    </r>
    <r>
      <rPr>
        <i/>
        <sz val="10"/>
        <rFont val="Times New Roman"/>
        <family val="1"/>
        <charset val="238"/>
      </rPr>
      <t xml:space="preserve"> náklad, bude ve sloupci uvedeno písmeno </t>
    </r>
    <r>
      <rPr>
        <b/>
        <i/>
        <sz val="14"/>
        <rFont val="Times New Roman"/>
        <family val="1"/>
        <charset val="238"/>
      </rPr>
      <t>m</t>
    </r>
    <r>
      <rPr>
        <i/>
        <sz val="10"/>
        <rFont val="Times New Roman"/>
        <family val="1"/>
        <charset val="238"/>
      </rPr>
      <t>; v ostatních případech bude pole prázdné</t>
    </r>
  </si>
  <si>
    <r>
      <t xml:space="preserve">      </t>
    </r>
    <r>
      <rPr>
        <b/>
        <sz val="12"/>
        <rFont val="Times New Roman"/>
        <family val="1"/>
        <charset val="238"/>
      </rPr>
      <t>z dotace</t>
    </r>
    <r>
      <rPr>
        <sz val="12"/>
        <rFont val="Times New Roman"/>
        <family val="1"/>
        <charset val="238"/>
      </rPr>
      <t xml:space="preserve"> "Mládež kraji" (v Kč)</t>
    </r>
  </si>
  <si>
    <r>
      <t xml:space="preserve">     </t>
    </r>
    <r>
      <rPr>
        <b/>
        <sz val="11"/>
        <rFont val="Times New Roman"/>
        <family val="1"/>
        <charset val="238"/>
      </rPr>
      <t>z toho</t>
    </r>
    <r>
      <rPr>
        <sz val="11"/>
        <rFont val="Times New Roman"/>
        <family val="1"/>
        <charset val="238"/>
      </rPr>
      <t xml:space="preserve"> osobní náklady (v Kč)</t>
    </r>
  </si>
  <si>
    <r>
      <rPr>
        <b/>
        <sz val="11"/>
        <rFont val="Times New Roman"/>
        <family val="1"/>
        <charset val="238"/>
      </rPr>
      <t>z dotace</t>
    </r>
    <r>
      <rPr>
        <sz val="11"/>
        <rFont val="Times New Roman"/>
        <family val="1"/>
        <charset val="238"/>
      </rPr>
      <t xml:space="preserve"> "Mládež kraji" (v Kč)</t>
    </r>
  </si>
  <si>
    <t xml:space="preserve">  Vyúčtování účelové dotace za rok 2023</t>
  </si>
  <si>
    <t>(Výzva PRÁCE S DĚTMI A MLÁDEŽÍ 2023 pro střešní organizace)</t>
  </si>
  <si>
    <t>Číslo rozhodnutí MŠMT (formát xxxx/2/NNO/2023):</t>
  </si>
  <si>
    <t>**</t>
  </si>
  <si>
    <t>Pozn.: vykazuje se výše hrubých mezd včetně povinných odvodů na SP a ZP. V případě, že částka s odvody převyšuje 50 000 Kč/měsíc, je třeba rozepsat (na hrubou mzdu a odvody).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</si>
</sst>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68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indexed="8"/>
      <name val="Times"/>
      <family val="1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7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3"/>
      <color rgb="FFFF0000"/>
      <name val="Times New Roman"/>
      <family val="1"/>
      <charset val="238"/>
    </font>
    <font>
      <sz val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C00000"/>
      <name val="Times New Roman"/>
      <family val="1"/>
      <charset val="238"/>
    </font>
    <font>
      <sz val="9.5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FF0000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3" fillId="0" borderId="0"/>
  </cellStyleXfs>
  <cellXfs count="425">
    <xf numFmtId="0" fontId="0" fillId="0" borderId="0" xfId="0"/>
    <xf numFmtId="0" fontId="7" fillId="2" borderId="0" xfId="2" applyFont="1" applyFill="1"/>
    <xf numFmtId="0" fontId="2" fillId="7" borderId="0" xfId="19" applyFill="1"/>
    <xf numFmtId="0" fontId="5" fillId="2" borderId="0" xfId="2" applyFont="1" applyFill="1" applyAlignment="1">
      <alignment horizontal="left"/>
    </xf>
    <xf numFmtId="4" fontId="27" fillId="0" borderId="35" xfId="13" applyNumberFormat="1" applyFont="1" applyBorder="1" applyAlignment="1" applyProtection="1">
      <alignment horizontal="right" vertical="center"/>
      <protection locked="0"/>
    </xf>
    <xf numFmtId="4" fontId="27" fillId="0" borderId="41" xfId="13" applyNumberFormat="1" applyFont="1" applyBorder="1" applyAlignment="1" applyProtection="1">
      <alignment horizontal="right" vertical="center"/>
      <protection locked="0"/>
    </xf>
    <xf numFmtId="0" fontId="21" fillId="7" borderId="0" xfId="19" applyFont="1" applyFill="1" applyAlignment="1">
      <alignment horizontal="right"/>
    </xf>
    <xf numFmtId="0" fontId="0" fillId="7" borderId="0" xfId="0" applyFill="1"/>
    <xf numFmtId="0" fontId="6" fillId="2" borderId="0" xfId="2" applyFont="1" applyFill="1" applyAlignment="1">
      <alignment horizontal="left"/>
    </xf>
    <xf numFmtId="4" fontId="27" fillId="0" borderId="45" xfId="13" applyNumberFormat="1" applyFont="1" applyBorder="1" applyAlignment="1" applyProtection="1">
      <alignment horizontal="right" vertical="center"/>
      <protection locked="0"/>
    </xf>
    <xf numFmtId="4" fontId="27" fillId="0" borderId="34" xfId="13" applyNumberFormat="1" applyFont="1" applyBorder="1" applyAlignment="1" applyProtection="1">
      <alignment horizontal="right" vertical="center"/>
      <protection locked="0"/>
    </xf>
    <xf numFmtId="0" fontId="6" fillId="7" borderId="0" xfId="2" applyFont="1" applyFill="1" applyAlignment="1">
      <alignment horizontal="left"/>
    </xf>
    <xf numFmtId="0" fontId="5" fillId="7" borderId="0" xfId="2" applyFont="1" applyFill="1" applyAlignment="1">
      <alignment horizontal="left"/>
    </xf>
    <xf numFmtId="0" fontId="18" fillId="7" borderId="0" xfId="19" applyFont="1" applyFill="1"/>
    <xf numFmtId="0" fontId="21" fillId="7" borderId="0" xfId="19" applyFont="1" applyFill="1" applyAlignment="1">
      <alignment horizontal="left" vertical="center"/>
    </xf>
    <xf numFmtId="0" fontId="22" fillId="7" borderId="0" xfId="19" applyFont="1" applyFill="1" applyAlignment="1">
      <alignment horizontal="left" vertical="center"/>
    </xf>
    <xf numFmtId="0" fontId="36" fillId="2" borderId="0" xfId="2" applyFont="1" applyFill="1" applyAlignment="1">
      <alignment horizontal="left"/>
    </xf>
    <xf numFmtId="0" fontId="35" fillId="7" borderId="0" xfId="2" applyFont="1" applyFill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38" fillId="7" borderId="0" xfId="0" applyFont="1" applyFill="1"/>
    <xf numFmtId="0" fontId="39" fillId="7" borderId="0" xfId="19" applyFont="1" applyFill="1"/>
    <xf numFmtId="0" fontId="40" fillId="7" borderId="8" xfId="19" applyFont="1" applyFill="1" applyBorder="1" applyAlignment="1">
      <alignment horizontal="center" vertical="center" wrapText="1"/>
    </xf>
    <xf numFmtId="0" fontId="40" fillId="6" borderId="9" xfId="19" applyFont="1" applyFill="1" applyBorder="1"/>
    <xf numFmtId="0" fontId="42" fillId="3" borderId="12" xfId="19" applyFont="1" applyFill="1" applyBorder="1" applyAlignment="1">
      <alignment wrapText="1"/>
    </xf>
    <xf numFmtId="0" fontId="42" fillId="3" borderId="12" xfId="19" applyFont="1" applyFill="1" applyBorder="1"/>
    <xf numFmtId="0" fontId="40" fillId="6" borderId="12" xfId="19" applyFont="1" applyFill="1" applyBorder="1"/>
    <xf numFmtId="0" fontId="42" fillId="7" borderId="0" xfId="19" applyFont="1" applyFill="1"/>
    <xf numFmtId="0" fontId="43" fillId="7" borderId="0" xfId="19" applyFont="1" applyFill="1"/>
    <xf numFmtId="0" fontId="7" fillId="2" borderId="0" xfId="2" applyFont="1" applyFill="1" applyProtection="1">
      <protection locked="0"/>
    </xf>
    <xf numFmtId="0" fontId="0" fillId="0" borderId="0" xfId="0" applyProtection="1">
      <protection locked="0"/>
    </xf>
    <xf numFmtId="0" fontId="6" fillId="2" borderId="0" xfId="0" applyFont="1" applyFill="1" applyAlignment="1" applyProtection="1">
      <alignment horizontal="justify"/>
      <protection locked="0"/>
    </xf>
    <xf numFmtId="0" fontId="7" fillId="0" borderId="0" xfId="2" applyFont="1" applyProtection="1">
      <protection locked="0"/>
    </xf>
    <xf numFmtId="0" fontId="6" fillId="2" borderId="0" xfId="2" applyFont="1" applyFill="1" applyProtection="1">
      <protection locked="0"/>
    </xf>
    <xf numFmtId="0" fontId="5" fillId="2" borderId="0" xfId="2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2" borderId="0" xfId="0" applyFill="1" applyProtection="1">
      <protection locked="0"/>
    </xf>
    <xf numFmtId="0" fontId="24" fillId="2" borderId="0" xfId="0" applyFont="1" applyFill="1" applyAlignment="1" applyProtection="1">
      <alignment horizontal="left"/>
      <protection locked="0"/>
    </xf>
    <xf numFmtId="0" fontId="7" fillId="7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justify"/>
      <protection locked="0"/>
    </xf>
    <xf numFmtId="0" fontId="28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justify"/>
      <protection locked="0"/>
    </xf>
    <xf numFmtId="0" fontId="4" fillId="2" borderId="0" xfId="2" applyFont="1" applyFill="1" applyAlignment="1" applyProtection="1">
      <alignment horizontal="right"/>
      <protection locked="0"/>
    </xf>
    <xf numFmtId="0" fontId="46" fillId="4" borderId="0" xfId="2" applyFont="1" applyFill="1"/>
    <xf numFmtId="0" fontId="40" fillId="6" borderId="17" xfId="19" applyFont="1" applyFill="1" applyBorder="1" applyAlignment="1">
      <alignment wrapText="1"/>
    </xf>
    <xf numFmtId="0" fontId="40" fillId="7" borderId="49" xfId="19" applyFont="1" applyFill="1" applyBorder="1" applyAlignment="1">
      <alignment horizontal="center" vertical="center" wrapText="1"/>
    </xf>
    <xf numFmtId="0" fontId="41" fillId="7" borderId="54" xfId="19" applyFont="1" applyFill="1" applyBorder="1" applyAlignment="1">
      <alignment horizontal="center" vertical="center" wrapText="1"/>
    </xf>
    <xf numFmtId="0" fontId="42" fillId="9" borderId="21" xfId="19" applyFont="1" applyFill="1" applyBorder="1"/>
    <xf numFmtId="0" fontId="40" fillId="9" borderId="49" xfId="19" applyFont="1" applyFill="1" applyBorder="1"/>
    <xf numFmtId="0" fontId="42" fillId="9" borderId="8" xfId="19" applyFont="1" applyFill="1" applyBorder="1"/>
    <xf numFmtId="0" fontId="42" fillId="9" borderId="54" xfId="19" applyFont="1" applyFill="1" applyBorder="1"/>
    <xf numFmtId="0" fontId="19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left"/>
      <protection locked="0"/>
    </xf>
    <xf numFmtId="0" fontId="7" fillId="7" borderId="0" xfId="0" applyFont="1" applyFill="1"/>
    <xf numFmtId="0" fontId="5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justify"/>
    </xf>
    <xf numFmtId="0" fontId="6" fillId="2" borderId="4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 wrapText="1"/>
    </xf>
    <xf numFmtId="168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167" fontId="5" fillId="7" borderId="0" xfId="0" applyNumberFormat="1" applyFont="1" applyFill="1" applyAlignment="1">
      <alignment horizontal="right"/>
    </xf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left"/>
    </xf>
    <xf numFmtId="167" fontId="45" fillId="7" borderId="0" xfId="0" applyNumberFormat="1" applyFont="1" applyFill="1" applyAlignment="1">
      <alignment horizontal="right"/>
    </xf>
    <xf numFmtId="0" fontId="46" fillId="2" borderId="0" xfId="0" applyFont="1" applyFill="1"/>
    <xf numFmtId="0" fontId="51" fillId="7" borderId="0" xfId="19" applyFont="1" applyFill="1" applyAlignment="1">
      <alignment horizontal="center" vertical="center" wrapText="1"/>
    </xf>
    <xf numFmtId="168" fontId="49" fillId="7" borderId="0" xfId="19" applyNumberFormat="1" applyFont="1" applyFill="1"/>
    <xf numFmtId="0" fontId="42" fillId="3" borderId="55" xfId="19" applyFont="1" applyFill="1" applyBorder="1"/>
    <xf numFmtId="0" fontId="41" fillId="7" borderId="12" xfId="19" applyFont="1" applyFill="1" applyBorder="1" applyAlignment="1">
      <alignment horizontal="left" vertical="center"/>
    </xf>
    <xf numFmtId="0" fontId="42" fillId="7" borderId="7" xfId="19" applyFont="1" applyFill="1" applyBorder="1" applyAlignment="1">
      <alignment horizontal="center"/>
    </xf>
    <xf numFmtId="0" fontId="42" fillId="7" borderId="27" xfId="19" applyFont="1" applyFill="1" applyBorder="1" applyAlignment="1">
      <alignment horizontal="center"/>
    </xf>
    <xf numFmtId="0" fontId="2" fillId="7" borderId="0" xfId="19" applyFill="1" applyAlignment="1">
      <alignment horizontal="center"/>
    </xf>
    <xf numFmtId="0" fontId="1" fillId="7" borderId="0" xfId="19" applyFont="1" applyFill="1"/>
    <xf numFmtId="0" fontId="50" fillId="2" borderId="0" xfId="2" applyFont="1" applyFill="1" applyAlignment="1" applyProtection="1">
      <alignment horizontal="right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12" xfId="0" applyFont="1" applyFill="1" applyBorder="1" applyAlignment="1">
      <alignment horizontal="left" indent="1"/>
    </xf>
    <xf numFmtId="0" fontId="6" fillId="2" borderId="17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 indent="1"/>
    </xf>
    <xf numFmtId="0" fontId="20" fillId="7" borderId="0" xfId="0" applyFont="1" applyFill="1"/>
    <xf numFmtId="0" fontId="6" fillId="7" borderId="0" xfId="0" applyFont="1" applyFill="1"/>
    <xf numFmtId="0" fontId="46" fillId="7" borderId="0" xfId="0" applyFont="1" applyFill="1"/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vertical="center"/>
      <protection locked="0"/>
    </xf>
    <xf numFmtId="0" fontId="53" fillId="2" borderId="0" xfId="0" applyFont="1" applyFill="1" applyAlignment="1" applyProtection="1">
      <alignment vertical="center"/>
      <protection locked="0"/>
    </xf>
    <xf numFmtId="168" fontId="0" fillId="9" borderId="20" xfId="0" applyNumberFormat="1" applyFill="1" applyBorder="1" applyAlignment="1">
      <alignment horizontal="right" vertical="center"/>
    </xf>
    <xf numFmtId="168" fontId="0" fillId="9" borderId="27" xfId="0" applyNumberFormat="1" applyFill="1" applyBorder="1" applyAlignment="1">
      <alignment horizontal="right" vertical="center"/>
    </xf>
    <xf numFmtId="168" fontId="0" fillId="9" borderId="21" xfId="0" applyNumberFormat="1" applyFill="1" applyBorder="1" applyAlignment="1">
      <alignment horizontal="right" vertical="center"/>
    </xf>
    <xf numFmtId="0" fontId="42" fillId="7" borderId="37" xfId="19" applyFont="1" applyFill="1" applyBorder="1" applyAlignment="1">
      <alignment horizontal="center"/>
    </xf>
    <xf numFmtId="0" fontId="41" fillId="7" borderId="60" xfId="19" applyFont="1" applyFill="1" applyBorder="1" applyAlignment="1">
      <alignment horizontal="left" vertical="center"/>
    </xf>
    <xf numFmtId="167" fontId="41" fillId="7" borderId="0" xfId="19" applyNumberFormat="1" applyFont="1" applyFill="1" applyAlignment="1">
      <alignment horizontal="right" vertical="center"/>
    </xf>
    <xf numFmtId="0" fontId="40" fillId="6" borderId="30" xfId="19" applyFont="1" applyFill="1" applyBorder="1"/>
    <xf numFmtId="168" fontId="42" fillId="6" borderId="52" xfId="19" applyNumberFormat="1" applyFont="1" applyFill="1" applyBorder="1" applyProtection="1">
      <protection locked="0"/>
    </xf>
    <xf numFmtId="168" fontId="42" fillId="9" borderId="31" xfId="19" applyNumberFormat="1" applyFont="1" applyFill="1" applyBorder="1" applyProtection="1">
      <protection locked="0"/>
    </xf>
    <xf numFmtId="0" fontId="42" fillId="3" borderId="9" xfId="19" applyFont="1" applyFill="1" applyBorder="1" applyAlignment="1">
      <alignment wrapText="1"/>
    </xf>
    <xf numFmtId="168" fontId="33" fillId="10" borderId="26" xfId="19" applyNumberFormat="1" applyFont="1" applyFill="1" applyBorder="1" applyAlignment="1">
      <alignment horizontal="right" vertical="center"/>
    </xf>
    <xf numFmtId="168" fontId="33" fillId="10" borderId="7" xfId="19" applyNumberFormat="1" applyFont="1" applyFill="1" applyBorder="1" applyAlignment="1">
      <alignment horizontal="right" vertical="center"/>
    </xf>
    <xf numFmtId="168" fontId="33" fillId="10" borderId="27" xfId="19" applyNumberFormat="1" applyFont="1" applyFill="1" applyBorder="1" applyAlignment="1">
      <alignment horizontal="right" vertical="center"/>
    </xf>
    <xf numFmtId="168" fontId="42" fillId="3" borderId="10" xfId="19" applyNumberFormat="1" applyFont="1" applyFill="1" applyBorder="1" applyAlignment="1" applyProtection="1">
      <alignment horizontal="right" vertical="center"/>
      <protection locked="0"/>
    </xf>
    <xf numFmtId="168" fontId="42" fillId="3" borderId="7" xfId="19" applyNumberFormat="1" applyFont="1" applyFill="1" applyBorder="1" applyAlignment="1" applyProtection="1">
      <alignment horizontal="right" vertical="center"/>
      <protection locked="0"/>
    </xf>
    <xf numFmtId="168" fontId="42" fillId="6" borderId="7" xfId="19" applyNumberFormat="1" applyFont="1" applyFill="1" applyBorder="1" applyAlignment="1">
      <alignment horizontal="right" vertical="center"/>
    </xf>
    <xf numFmtId="168" fontId="42" fillId="0" borderId="7" xfId="19" applyNumberFormat="1" applyFont="1" applyBorder="1" applyAlignment="1" applyProtection="1">
      <alignment horizontal="right" vertical="center"/>
      <protection locked="0"/>
    </xf>
    <xf numFmtId="167" fontId="40" fillId="6" borderId="7" xfId="19" applyNumberFormat="1" applyFont="1" applyFill="1" applyBorder="1" applyAlignment="1">
      <alignment horizontal="right" vertical="center"/>
    </xf>
    <xf numFmtId="168" fontId="42" fillId="9" borderId="28" xfId="19" applyNumberFormat="1" applyFont="1" applyFill="1" applyBorder="1" applyAlignment="1">
      <alignment horizontal="right" vertical="center"/>
    </xf>
    <xf numFmtId="168" fontId="41" fillId="10" borderId="53" xfId="19" applyNumberFormat="1" applyFont="1" applyFill="1" applyBorder="1" applyAlignment="1">
      <alignment horizontal="right" vertical="center"/>
    </xf>
    <xf numFmtId="167" fontId="40" fillId="9" borderId="8" xfId="19" applyNumberFormat="1" applyFont="1" applyFill="1" applyBorder="1" applyAlignment="1">
      <alignment horizontal="right" vertical="center"/>
    </xf>
    <xf numFmtId="0" fontId="42" fillId="9" borderId="8" xfId="19" applyFont="1" applyFill="1" applyBorder="1" applyAlignment="1">
      <alignment horizontal="right" vertical="center"/>
    </xf>
    <xf numFmtId="168" fontId="42" fillId="3" borderId="52" xfId="19" applyNumberFormat="1" applyFont="1" applyFill="1" applyBorder="1" applyAlignment="1" applyProtection="1">
      <alignment horizontal="right" vertical="center"/>
      <protection locked="0"/>
    </xf>
    <xf numFmtId="168" fontId="42" fillId="6" borderId="10" xfId="19" applyNumberFormat="1" applyFont="1" applyFill="1" applyBorder="1" applyAlignment="1">
      <alignment horizontal="right" vertical="center"/>
    </xf>
    <xf numFmtId="168" fontId="33" fillId="10" borderId="20" xfId="19" applyNumberFormat="1" applyFont="1" applyFill="1" applyBorder="1" applyAlignment="1">
      <alignment horizontal="right" vertical="center"/>
    </xf>
    <xf numFmtId="168" fontId="33" fillId="10" borderId="56" xfId="19" applyNumberFormat="1" applyFont="1" applyFill="1" applyBorder="1" applyAlignment="1">
      <alignment horizontal="right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4" fontId="6" fillId="0" borderId="10" xfId="0" applyNumberFormat="1" applyFont="1" applyBorder="1" applyAlignment="1" applyProtection="1">
      <alignment vertical="center"/>
      <protection locked="0"/>
    </xf>
    <xf numFmtId="4" fontId="6" fillId="0" borderId="28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168" fontId="6" fillId="9" borderId="21" xfId="0" applyNumberFormat="1" applyFont="1" applyFill="1" applyBorder="1" applyAlignment="1">
      <alignment horizontal="right" vertical="center"/>
    </xf>
    <xf numFmtId="0" fontId="40" fillId="6" borderId="17" xfId="19" applyFont="1" applyFill="1" applyBorder="1" applyAlignment="1">
      <alignment vertical="center" wrapText="1"/>
    </xf>
    <xf numFmtId="167" fontId="31" fillId="7" borderId="0" xfId="0" applyNumberFormat="1" applyFont="1" applyFill="1" applyAlignment="1">
      <alignment horizontal="right" vertical="center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28" xfId="2" applyFont="1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42" fillId="3" borderId="63" xfId="19" applyFont="1" applyFill="1" applyBorder="1" applyAlignment="1">
      <alignment wrapText="1"/>
    </xf>
    <xf numFmtId="168" fontId="42" fillId="3" borderId="64" xfId="19" applyNumberFormat="1" applyFont="1" applyFill="1" applyBorder="1" applyAlignment="1" applyProtection="1">
      <alignment horizontal="right" vertical="center"/>
      <protection locked="0"/>
    </xf>
    <xf numFmtId="168" fontId="33" fillId="10" borderId="65" xfId="19" applyNumberFormat="1" applyFont="1" applyFill="1" applyBorder="1" applyAlignment="1">
      <alignment horizontal="right" vertical="center"/>
    </xf>
    <xf numFmtId="168" fontId="42" fillId="9" borderId="18" xfId="19" applyNumberFormat="1" applyFont="1" applyFill="1" applyBorder="1" applyAlignment="1">
      <alignment horizontal="right" vertical="center"/>
    </xf>
    <xf numFmtId="0" fontId="6" fillId="0" borderId="7" xfId="0" applyFont="1" applyBorder="1" applyProtection="1">
      <protection locked="0"/>
    </xf>
    <xf numFmtId="0" fontId="6" fillId="0" borderId="7" xfId="20" applyFont="1" applyBorder="1" applyProtection="1">
      <protection locked="0"/>
    </xf>
    <xf numFmtId="0" fontId="6" fillId="3" borderId="7" xfId="0" applyFont="1" applyFill="1" applyBorder="1" applyProtection="1">
      <protection locked="0"/>
    </xf>
    <xf numFmtId="0" fontId="6" fillId="3" borderId="7" xfId="20" applyFont="1" applyFill="1" applyBorder="1" applyProtection="1">
      <protection locked="0"/>
    </xf>
    <xf numFmtId="0" fontId="23" fillId="3" borderId="7" xfId="0" applyFont="1" applyFill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wrapText="1"/>
      <protection locked="0"/>
    </xf>
    <xf numFmtId="0" fontId="23" fillId="0" borderId="7" xfId="0" applyFont="1" applyBorder="1" applyAlignment="1" applyProtection="1">
      <alignment horizontal="left" wrapText="1"/>
      <protection locked="0"/>
    </xf>
    <xf numFmtId="0" fontId="23" fillId="0" borderId="7" xfId="20" applyFont="1" applyBorder="1" applyProtection="1">
      <protection locked="0"/>
    </xf>
    <xf numFmtId="0" fontId="23" fillId="3" borderId="7" xfId="20" applyFont="1" applyFill="1" applyBorder="1" applyProtection="1"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59" fillId="0" borderId="7" xfId="0" applyFont="1" applyBorder="1" applyProtection="1">
      <protection locked="0"/>
    </xf>
    <xf numFmtId="168" fontId="33" fillId="9" borderId="67" xfId="19" applyNumberFormat="1" applyFont="1" applyFill="1" applyBorder="1"/>
    <xf numFmtId="0" fontId="31" fillId="7" borderId="66" xfId="0" applyFont="1" applyFill="1" applyBorder="1" applyAlignment="1">
      <alignment horizontal="center"/>
    </xf>
    <xf numFmtId="167" fontId="31" fillId="10" borderId="68" xfId="0" applyNumberFormat="1" applyFont="1" applyFill="1" applyBorder="1" applyAlignment="1">
      <alignment horizontal="right" vertical="center"/>
    </xf>
    <xf numFmtId="0" fontId="31" fillId="7" borderId="0" xfId="0" applyFont="1" applyFill="1" applyAlignment="1">
      <alignment horizontal="center" vertical="center" wrapText="1"/>
    </xf>
    <xf numFmtId="168" fontId="0" fillId="7" borderId="0" xfId="0" applyNumberFormat="1" applyFill="1" applyProtection="1">
      <protection locked="0"/>
    </xf>
    <xf numFmtId="168" fontId="29" fillId="7" borderId="0" xfId="0" applyNumberFormat="1" applyFont="1" applyFill="1" applyAlignment="1">
      <alignment vertical="center"/>
    </xf>
    <xf numFmtId="0" fontId="33" fillId="9" borderId="21" xfId="19" applyFont="1" applyFill="1" applyBorder="1" applyAlignment="1">
      <alignment horizontal="right" vertical="center"/>
    </xf>
    <xf numFmtId="0" fontId="31" fillId="7" borderId="24" xfId="0" applyFont="1" applyFill="1" applyBorder="1" applyAlignment="1">
      <alignment horizontal="center"/>
    </xf>
    <xf numFmtId="0" fontId="42" fillId="0" borderId="12" xfId="19" applyFont="1" applyBorder="1" applyAlignment="1">
      <alignment horizontal="left"/>
    </xf>
    <xf numFmtId="168" fontId="33" fillId="10" borderId="27" xfId="19" applyNumberFormat="1" applyFont="1" applyFill="1" applyBorder="1" applyAlignment="1">
      <alignment horizontal="right" vertical="center" wrapText="1"/>
    </xf>
    <xf numFmtId="168" fontId="42" fillId="0" borderId="7" xfId="19" applyNumberFormat="1" applyFont="1" applyBorder="1" applyAlignment="1" applyProtection="1">
      <alignment horizontal="right"/>
      <protection locked="0"/>
    </xf>
    <xf numFmtId="0" fontId="42" fillId="7" borderId="11" xfId="19" applyFont="1" applyFill="1" applyBorder="1" applyAlignment="1">
      <alignment wrapText="1"/>
    </xf>
    <xf numFmtId="168" fontId="42" fillId="7" borderId="3" xfId="19" applyNumberFormat="1" applyFont="1" applyFill="1" applyBorder="1" applyAlignment="1" applyProtection="1">
      <alignment horizontal="right" vertical="center"/>
      <protection locked="0"/>
    </xf>
    <xf numFmtId="168" fontId="42" fillId="7" borderId="2" xfId="19" applyNumberFormat="1" applyFont="1" applyFill="1" applyBorder="1" applyAlignment="1" applyProtection="1">
      <alignment horizontal="right" vertical="center"/>
      <protection locked="0"/>
    </xf>
    <xf numFmtId="168" fontId="41" fillId="7" borderId="27" xfId="19" applyNumberFormat="1" applyFont="1" applyFill="1" applyBorder="1" applyAlignment="1">
      <alignment horizontal="center" vertical="center" wrapText="1"/>
    </xf>
    <xf numFmtId="0" fontId="42" fillId="7" borderId="60" xfId="19" applyFont="1" applyFill="1" applyBorder="1" applyAlignment="1">
      <alignment horizontal="center"/>
    </xf>
    <xf numFmtId="0" fontId="42" fillId="7" borderId="0" xfId="19" applyFont="1" applyFill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0" fontId="5" fillId="2" borderId="0" xfId="0" applyFont="1" applyFill="1" applyAlignment="1">
      <alignment horizontal="left"/>
    </xf>
    <xf numFmtId="0" fontId="6" fillId="2" borderId="47" xfId="0" applyFont="1" applyFill="1" applyBorder="1" applyAlignment="1">
      <alignment horizontal="center" vertical="center"/>
    </xf>
    <xf numFmtId="167" fontId="5" fillId="7" borderId="0" xfId="0" applyNumberFormat="1" applyFont="1" applyFill="1" applyAlignment="1">
      <alignment horizontal="right" vertical="center" wrapText="1"/>
    </xf>
    <xf numFmtId="167" fontId="34" fillId="10" borderId="19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/>
    </xf>
    <xf numFmtId="0" fontId="61" fillId="2" borderId="8" xfId="0" applyFont="1" applyFill="1" applyBorder="1" applyAlignment="1">
      <alignment horizontal="center" vertical="center" wrapText="1"/>
    </xf>
    <xf numFmtId="168" fontId="6" fillId="7" borderId="0" xfId="0" applyNumberFormat="1" applyFont="1" applyFill="1" applyAlignment="1" applyProtection="1">
      <alignment horizontal="right" vertical="center" indent="1"/>
      <protection locked="0"/>
    </xf>
    <xf numFmtId="168" fontId="6" fillId="0" borderId="10" xfId="0" applyNumberFormat="1" applyFont="1" applyBorder="1" applyAlignment="1" applyProtection="1">
      <alignment horizontal="right" vertical="center"/>
      <protection locked="0"/>
    </xf>
    <xf numFmtId="168" fontId="6" fillId="0" borderId="7" xfId="0" applyNumberFormat="1" applyFont="1" applyBorder="1" applyAlignment="1" applyProtection="1">
      <alignment horizontal="right" vertical="center"/>
      <protection locked="0"/>
    </xf>
    <xf numFmtId="168" fontId="6" fillId="0" borderId="28" xfId="0" applyNumberFormat="1" applyFont="1" applyBorder="1" applyAlignment="1" applyProtection="1">
      <alignment horizontal="right" vertical="center"/>
      <protection locked="0"/>
    </xf>
    <xf numFmtId="0" fontId="50" fillId="2" borderId="0" xfId="2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168" fontId="47" fillId="7" borderId="0" xfId="0" applyNumberFormat="1" applyFont="1" applyFill="1" applyAlignment="1">
      <alignment horizontal="right" vertical="center"/>
    </xf>
    <xf numFmtId="0" fontId="6" fillId="2" borderId="43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/>
    </xf>
    <xf numFmtId="168" fontId="6" fillId="0" borderId="7" xfId="0" applyNumberFormat="1" applyFont="1" applyBorder="1" applyAlignment="1" applyProtection="1">
      <alignment horizontal="right" vertical="center" indent="1"/>
      <protection locked="0"/>
    </xf>
    <xf numFmtId="168" fontId="6" fillId="9" borderId="27" xfId="0" applyNumberFormat="1" applyFont="1" applyFill="1" applyBorder="1" applyAlignment="1">
      <alignment horizontal="right" vertical="center"/>
    </xf>
    <xf numFmtId="168" fontId="6" fillId="0" borderId="28" xfId="0" applyNumberFormat="1" applyFont="1" applyBorder="1" applyAlignment="1" applyProtection="1">
      <alignment horizontal="right" vertical="center" indent="1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167" fontId="5" fillId="9" borderId="49" xfId="0" applyNumberFormat="1" applyFont="1" applyFill="1" applyBorder="1" applyAlignment="1" applyProtection="1">
      <alignment horizontal="right" vertical="center" wrapText="1"/>
      <protection hidden="1"/>
    </xf>
    <xf numFmtId="167" fontId="5" fillId="9" borderId="54" xfId="0" applyNumberFormat="1" applyFont="1" applyFill="1" applyBorder="1" applyAlignment="1" applyProtection="1">
      <alignment horizontal="right" vertical="center" wrapText="1"/>
      <protection hidden="1"/>
    </xf>
    <xf numFmtId="10" fontId="6" fillId="6" borderId="0" xfId="0" applyNumberFormat="1" applyFont="1" applyFill="1" applyAlignment="1">
      <alignment horizontal="right" vertical="center" indent="1"/>
    </xf>
    <xf numFmtId="0" fontId="7" fillId="2" borderId="0" xfId="0" applyFont="1" applyFill="1" applyAlignment="1">
      <alignment horizontal="left" indent="1"/>
    </xf>
    <xf numFmtId="168" fontId="7" fillId="7" borderId="0" xfId="0" applyNumberFormat="1" applyFont="1" applyFill="1" applyAlignment="1" applyProtection="1">
      <alignment horizontal="right" vertical="center" indent="1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25" xfId="2" applyFont="1" applyFill="1" applyBorder="1" applyAlignment="1" applyProtection="1">
      <alignment horizontal="center" vertical="center"/>
      <protection locked="0"/>
    </xf>
    <xf numFmtId="0" fontId="5" fillId="2" borderId="20" xfId="2" applyFont="1" applyFill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51" xfId="0" applyFont="1" applyFill="1" applyBorder="1" applyAlignment="1" applyProtection="1">
      <alignment horizontal="center" vertical="center" wrapText="1"/>
      <protection locked="0"/>
    </xf>
    <xf numFmtId="0" fontId="57" fillId="2" borderId="51" xfId="0" applyFont="1" applyFill="1" applyBorder="1" applyAlignment="1" applyProtection="1">
      <alignment horizontal="center" vertical="center" wrapText="1"/>
      <protection locked="0"/>
    </xf>
    <xf numFmtId="0" fontId="32" fillId="2" borderId="51" xfId="0" applyFont="1" applyFill="1" applyBorder="1" applyAlignment="1" applyProtection="1">
      <alignment horizontal="center" vertical="center" wrapText="1"/>
      <protection locked="0"/>
    </xf>
    <xf numFmtId="1" fontId="63" fillId="0" borderId="14" xfId="0" applyNumberFormat="1" applyFont="1" applyBorder="1" applyProtection="1">
      <protection locked="0"/>
    </xf>
    <xf numFmtId="1" fontId="3" fillId="0" borderId="25" xfId="0" applyNumberFormat="1" applyFont="1" applyBorder="1" applyAlignment="1" applyProtection="1">
      <alignment horizontal="center" vertical="center" wrapText="1"/>
      <protection locked="0"/>
    </xf>
    <xf numFmtId="3" fontId="63" fillId="0" borderId="25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63" fillId="0" borderId="25" xfId="0" applyFont="1" applyBorder="1" applyAlignment="1" applyProtection="1">
      <alignment horizontal="center"/>
      <protection locked="0"/>
    </xf>
    <xf numFmtId="3" fontId="3" fillId="9" borderId="25" xfId="0" applyNumberFormat="1" applyFont="1" applyFill="1" applyBorder="1" applyAlignment="1">
      <alignment horizontal="center" vertical="center" wrapText="1"/>
    </xf>
    <xf numFmtId="3" fontId="63" fillId="0" borderId="25" xfId="0" applyNumberFormat="1" applyFont="1" applyBorder="1" applyProtection="1">
      <protection locked="0"/>
    </xf>
    <xf numFmtId="4" fontId="3" fillId="0" borderId="25" xfId="0" applyNumberFormat="1" applyFont="1" applyBorder="1" applyProtection="1">
      <protection locked="0"/>
    </xf>
    <xf numFmtId="1" fontId="63" fillId="0" borderId="12" xfId="0" applyNumberFormat="1" applyFont="1" applyBorder="1" applyProtection="1">
      <protection locked="0"/>
    </xf>
    <xf numFmtId="1" fontId="3" fillId="0" borderId="7" xfId="0" applyNumberFormat="1" applyFont="1" applyBorder="1" applyAlignment="1" applyProtection="1">
      <alignment horizontal="center" vertical="center" wrapText="1"/>
      <protection locked="0"/>
    </xf>
    <xf numFmtId="3" fontId="63" fillId="0" borderId="7" xfId="0" applyNumberFormat="1" applyFont="1" applyBorder="1" applyAlignment="1" applyProtection="1">
      <alignment horizontal="center"/>
      <protection locked="0"/>
    </xf>
    <xf numFmtId="0" fontId="63" fillId="0" borderId="7" xfId="0" applyFont="1" applyBorder="1" applyAlignment="1" applyProtection="1">
      <alignment horizontal="center"/>
      <protection locked="0"/>
    </xf>
    <xf numFmtId="3" fontId="3" fillId="9" borderId="7" xfId="0" applyNumberFormat="1" applyFont="1" applyFill="1" applyBorder="1" applyAlignment="1">
      <alignment horizontal="center" vertical="center" wrapText="1"/>
    </xf>
    <xf numFmtId="3" fontId="63" fillId="0" borderId="7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1" fontId="63" fillId="0" borderId="12" xfId="0" applyNumberFormat="1" applyFont="1" applyBorder="1" applyAlignment="1" applyProtection="1">
      <alignment horizontal="left"/>
      <protection locked="0"/>
    </xf>
    <xf numFmtId="3" fontId="63" fillId="0" borderId="7" xfId="0" applyNumberFormat="1" applyFont="1" applyBorder="1" applyAlignment="1" applyProtection="1">
      <alignment horizontal="right"/>
      <protection locked="0"/>
    </xf>
    <xf numFmtId="1" fontId="63" fillId="0" borderId="7" xfId="0" applyNumberFormat="1" applyFont="1" applyBorder="1" applyAlignment="1" applyProtection="1">
      <alignment horizontal="center"/>
      <protection locked="0"/>
    </xf>
    <xf numFmtId="49" fontId="63" fillId="0" borderId="12" xfId="0" applyNumberFormat="1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1" fontId="3" fillId="0" borderId="28" xfId="0" applyNumberFormat="1" applyFont="1" applyBorder="1" applyAlignment="1" applyProtection="1">
      <alignment horizontal="center" vertical="center" wrapText="1"/>
      <protection locked="0"/>
    </xf>
    <xf numFmtId="3" fontId="3" fillId="9" borderId="28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right" vertical="center" wrapText="1"/>
      <protection locked="0"/>
    </xf>
    <xf numFmtId="0" fontId="3" fillId="7" borderId="0" xfId="0" applyFont="1" applyFill="1" applyAlignment="1" applyProtection="1">
      <alignment horizontal="center" vertical="top" wrapText="1"/>
      <protection locked="0"/>
    </xf>
    <xf numFmtId="3" fontId="3" fillId="7" borderId="0" xfId="0" applyNumberFormat="1" applyFont="1" applyFill="1" applyAlignment="1" applyProtection="1">
      <alignment horizontal="right" vertical="top" wrapText="1"/>
      <protection locked="0"/>
    </xf>
    <xf numFmtId="0" fontId="24" fillId="7" borderId="0" xfId="0" applyFont="1" applyFill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9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3" fontId="3" fillId="2" borderId="0" xfId="0" applyNumberFormat="1" applyFont="1" applyFill="1" applyAlignment="1" applyProtection="1">
      <alignment horizontal="right" vertical="top" wrapText="1"/>
      <protection locked="0"/>
    </xf>
    <xf numFmtId="0" fontId="6" fillId="2" borderId="0" xfId="0" applyFont="1" applyFill="1" applyAlignment="1" applyProtection="1">
      <alignment horizontal="justify"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  <xf numFmtId="0" fontId="7" fillId="8" borderId="0" xfId="0" applyFont="1" applyFill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right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justify" vertical="center"/>
    </xf>
    <xf numFmtId="0" fontId="5" fillId="2" borderId="40" xfId="0" applyFont="1" applyFill="1" applyBorder="1" applyAlignment="1">
      <alignment horizontal="center" vertical="center" wrapText="1"/>
    </xf>
    <xf numFmtId="0" fontId="37" fillId="2" borderId="22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right" vertical="center" wrapText="1"/>
    </xf>
    <xf numFmtId="167" fontId="6" fillId="9" borderId="40" xfId="0" applyNumberFormat="1" applyFont="1" applyFill="1" applyBorder="1" applyAlignment="1">
      <alignment horizontal="right" vertical="center" wrapText="1"/>
    </xf>
    <xf numFmtId="0" fontId="47" fillId="7" borderId="43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35" xfId="0" applyFont="1" applyFill="1" applyBorder="1" applyAlignment="1">
      <alignment vertical="center"/>
    </xf>
    <xf numFmtId="0" fontId="6" fillId="7" borderId="48" xfId="0" applyFont="1" applyFill="1" applyBorder="1" applyAlignment="1">
      <alignment vertical="center"/>
    </xf>
    <xf numFmtId="0" fontId="6" fillId="7" borderId="41" xfId="0" applyFont="1" applyFill="1" applyBorder="1" applyAlignment="1">
      <alignment vertical="center"/>
    </xf>
    <xf numFmtId="0" fontId="37" fillId="7" borderId="6" xfId="0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right" vertical="center"/>
    </xf>
    <xf numFmtId="167" fontId="27" fillId="9" borderId="40" xfId="13" applyNumberFormat="1" applyFont="1" applyFill="1" applyBorder="1" applyAlignment="1">
      <alignment horizontal="right" vertical="center"/>
    </xf>
    <xf numFmtId="0" fontId="47" fillId="7" borderId="33" xfId="0" applyFont="1" applyFill="1" applyBorder="1" applyAlignment="1">
      <alignment vertical="center"/>
    </xf>
    <xf numFmtId="0" fontId="6" fillId="7" borderId="46" xfId="0" applyFont="1" applyFill="1" applyBorder="1" applyAlignment="1">
      <alignment vertical="center"/>
    </xf>
    <xf numFmtId="0" fontId="7" fillId="8" borderId="0" xfId="0" applyFont="1" applyFill="1" applyAlignment="1">
      <alignment horizontal="left" vertical="center"/>
    </xf>
    <xf numFmtId="0" fontId="37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0" fillId="8" borderId="0" xfId="0" applyFont="1" applyFill="1" applyAlignment="1">
      <alignment vertical="center"/>
    </xf>
    <xf numFmtId="0" fontId="29" fillId="0" borderId="0" xfId="0" applyFont="1"/>
    <xf numFmtId="167" fontId="5" fillId="9" borderId="19" xfId="0" applyNumberFormat="1" applyFont="1" applyFill="1" applyBorder="1" applyAlignment="1">
      <alignment horizontal="right" vertical="center"/>
    </xf>
    <xf numFmtId="167" fontId="5" fillId="9" borderId="6" xfId="0" applyNumberFormat="1" applyFont="1" applyFill="1" applyBorder="1" applyAlignment="1">
      <alignment horizontal="right" vertical="center"/>
    </xf>
    <xf numFmtId="167" fontId="5" fillId="10" borderId="69" xfId="0" applyNumberFormat="1" applyFont="1" applyFill="1" applyBorder="1" applyAlignment="1">
      <alignment horizontal="right" vertical="center"/>
    </xf>
    <xf numFmtId="167" fontId="7" fillId="6" borderId="0" xfId="0" applyNumberFormat="1" applyFont="1" applyFill="1"/>
    <xf numFmtId="4" fontId="3" fillId="0" borderId="25" xfId="0" applyNumberFormat="1" applyFont="1" applyBorder="1" applyAlignment="1" applyProtection="1">
      <alignment vertical="center"/>
      <protection locked="0"/>
    </xf>
    <xf numFmtId="4" fontId="31" fillId="10" borderId="20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vertical="center"/>
      <protection locked="0"/>
    </xf>
    <xf numFmtId="4" fontId="31" fillId="10" borderId="27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horizontal="right" vertical="center" wrapText="1"/>
      <protection locked="0"/>
    </xf>
    <xf numFmtId="4" fontId="3" fillId="0" borderId="28" xfId="0" applyNumberFormat="1" applyFont="1" applyBorder="1" applyAlignment="1" applyProtection="1">
      <alignment vertical="center"/>
      <protection locked="0"/>
    </xf>
    <xf numFmtId="4" fontId="31" fillId="10" borderId="21" xfId="0" applyNumberFormat="1" applyFont="1" applyFill="1" applyBorder="1" applyAlignment="1">
      <alignment horizontal="right" vertical="center"/>
    </xf>
    <xf numFmtId="4" fontId="3" fillId="0" borderId="25" xfId="0" applyNumberFormat="1" applyFont="1" applyBorder="1" applyAlignment="1" applyProtection="1">
      <alignment horizontal="right" vertical="center" wrapText="1"/>
      <protection locked="0"/>
    </xf>
    <xf numFmtId="167" fontId="34" fillId="10" borderId="19" xfId="0" applyNumberFormat="1" applyFont="1" applyFill="1" applyBorder="1" applyAlignment="1">
      <alignment horizontal="right" vertical="center"/>
    </xf>
    <xf numFmtId="167" fontId="7" fillId="8" borderId="0" xfId="0" applyNumberFormat="1" applyFont="1" applyFill="1" applyAlignment="1">
      <alignment vertical="center"/>
    </xf>
    <xf numFmtId="167" fontId="6" fillId="0" borderId="27" xfId="2" applyNumberFormat="1" applyFont="1" applyBorder="1" applyAlignment="1" applyProtection="1">
      <alignment horizontal="right" vertical="center"/>
      <protection locked="0"/>
    </xf>
    <xf numFmtId="167" fontId="6" fillId="0" borderId="21" xfId="2" applyNumberFormat="1" applyFont="1" applyBorder="1" applyAlignment="1" applyProtection="1">
      <alignment horizontal="right" vertical="center"/>
      <protection locked="0"/>
    </xf>
    <xf numFmtId="167" fontId="5" fillId="9" borderId="29" xfId="2" applyNumberFormat="1" applyFont="1" applyFill="1" applyBorder="1" applyAlignment="1">
      <alignment horizontal="right" vertical="center"/>
    </xf>
    <xf numFmtId="0" fontId="52" fillId="2" borderId="0" xfId="0" applyFont="1" applyFill="1" applyAlignment="1">
      <alignment horizontal="center" vertical="center" wrapText="1"/>
    </xf>
    <xf numFmtId="0" fontId="6" fillId="0" borderId="10" xfId="0" applyFont="1" applyBorder="1" applyProtection="1">
      <protection locked="0"/>
    </xf>
    <xf numFmtId="4" fontId="27" fillId="0" borderId="38" xfId="13" applyNumberFormat="1" applyFont="1" applyBorder="1" applyAlignment="1" applyProtection="1">
      <alignment vertical="center"/>
      <protection locked="0"/>
    </xf>
    <xf numFmtId="4" fontId="27" fillId="0" borderId="1" xfId="13" applyNumberFormat="1" applyFont="1" applyBorder="1" applyAlignment="1" applyProtection="1">
      <alignment vertical="center"/>
      <protection locked="0"/>
    </xf>
    <xf numFmtId="4" fontId="27" fillId="0" borderId="18" xfId="13" applyNumberFormat="1" applyFont="1" applyBorder="1" applyAlignment="1" applyProtection="1">
      <alignment vertical="center"/>
      <protection locked="0"/>
    </xf>
    <xf numFmtId="0" fontId="47" fillId="2" borderId="19" xfId="0" applyFont="1" applyFill="1" applyBorder="1" applyAlignment="1">
      <alignment horizontal="center" vertical="center" wrapText="1"/>
    </xf>
    <xf numFmtId="4" fontId="47" fillId="10" borderId="70" xfId="0" applyNumberFormat="1" applyFont="1" applyFill="1" applyBorder="1" applyAlignment="1" applyProtection="1">
      <alignment vertical="center"/>
      <protection locked="0"/>
    </xf>
    <xf numFmtId="4" fontId="47" fillId="10" borderId="71" xfId="0" applyNumberFormat="1" applyFont="1" applyFill="1" applyBorder="1" applyAlignment="1" applyProtection="1">
      <alignment vertical="center"/>
      <protection locked="0"/>
    </xf>
    <xf numFmtId="4" fontId="47" fillId="10" borderId="53" xfId="0" applyNumberFormat="1" applyFont="1" applyFill="1" applyBorder="1" applyAlignment="1" applyProtection="1">
      <alignment vertical="center"/>
      <protection locked="0"/>
    </xf>
    <xf numFmtId="0" fontId="6" fillId="7" borderId="40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right"/>
    </xf>
    <xf numFmtId="167" fontId="5" fillId="7" borderId="19" xfId="0" applyNumberFormat="1" applyFont="1" applyFill="1" applyBorder="1" applyAlignment="1">
      <alignment horizontal="right" vertical="center"/>
    </xf>
    <xf numFmtId="0" fontId="7" fillId="7" borderId="34" xfId="0" applyFont="1" applyFill="1" applyBorder="1" applyProtection="1">
      <protection locked="0"/>
    </xf>
    <xf numFmtId="0" fontId="7" fillId="7" borderId="35" xfId="0" applyFont="1" applyFill="1" applyBorder="1" applyProtection="1">
      <protection locked="0"/>
    </xf>
    <xf numFmtId="0" fontId="7" fillId="7" borderId="41" xfId="0" applyFont="1" applyFill="1" applyBorder="1" applyProtection="1">
      <protection locked="0"/>
    </xf>
    <xf numFmtId="168" fontId="64" fillId="7" borderId="0" xfId="0" applyNumberFormat="1" applyFont="1" applyFill="1" applyAlignment="1">
      <alignment horizontal="left" vertical="center"/>
    </xf>
    <xf numFmtId="0" fontId="23" fillId="2" borderId="0" xfId="2" applyFont="1" applyFill="1" applyAlignment="1">
      <alignment horizontal="left"/>
    </xf>
    <xf numFmtId="167" fontId="26" fillId="7" borderId="0" xfId="0" applyNumberFormat="1" applyFont="1" applyFill="1" applyAlignment="1" applyProtection="1">
      <alignment horizontal="right" vertical="center"/>
      <protection locked="0"/>
    </xf>
    <xf numFmtId="167" fontId="6" fillId="3" borderId="7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/>
    <xf numFmtId="168" fontId="42" fillId="10" borderId="7" xfId="19" applyNumberFormat="1" applyFont="1" applyFill="1" applyBorder="1" applyAlignment="1">
      <alignment horizontal="right" vertical="center"/>
    </xf>
    <xf numFmtId="168" fontId="42" fillId="10" borderId="52" xfId="19" applyNumberFormat="1" applyFont="1" applyFill="1" applyBorder="1" applyAlignment="1">
      <alignment horizontal="right" vertical="center"/>
    </xf>
    <xf numFmtId="168" fontId="42" fillId="0" borderId="25" xfId="19" applyNumberFormat="1" applyFont="1" applyBorder="1" applyAlignment="1" applyProtection="1">
      <alignment horizontal="right" vertical="center"/>
      <protection locked="0"/>
    </xf>
    <xf numFmtId="168" fontId="42" fillId="0" borderId="10" xfId="19" applyNumberFormat="1" applyFont="1" applyBorder="1" applyAlignment="1" applyProtection="1">
      <alignment horizontal="right" vertical="center"/>
      <protection locked="0"/>
    </xf>
    <xf numFmtId="0" fontId="45" fillId="2" borderId="0" xfId="0" applyFont="1" applyFill="1" applyAlignment="1">
      <alignment horizontal="right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12" xfId="20" applyFont="1" applyBorder="1" applyAlignment="1" applyProtection="1">
      <alignment horizontal="left"/>
      <protection locked="0"/>
    </xf>
    <xf numFmtId="0" fontId="58" fillId="3" borderId="12" xfId="20" applyFont="1" applyFill="1" applyBorder="1" applyAlignment="1" applyProtection="1">
      <alignment horizontal="left"/>
      <protection locked="0"/>
    </xf>
    <xf numFmtId="0" fontId="58" fillId="0" borderId="12" xfId="20" applyFont="1" applyBorder="1" applyAlignment="1" applyProtection="1">
      <alignment horizontal="left"/>
      <protection locked="0"/>
    </xf>
    <xf numFmtId="0" fontId="58" fillId="0" borderId="12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46" fillId="2" borderId="0" xfId="0" applyFont="1" applyFill="1" applyAlignment="1">
      <alignment horizontal="right"/>
    </xf>
    <xf numFmtId="168" fontId="67" fillId="11" borderId="72" xfId="0" applyNumberFormat="1" applyFont="1" applyFill="1" applyBorder="1" applyAlignment="1">
      <alignment horizontal="right" vertical="center" wrapText="1"/>
    </xf>
    <xf numFmtId="167" fontId="6" fillId="7" borderId="0" xfId="2" applyNumberFormat="1" applyFont="1" applyFill="1" applyAlignment="1">
      <alignment horizontal="right"/>
    </xf>
    <xf numFmtId="167" fontId="0" fillId="7" borderId="0" xfId="0" applyNumberFormat="1" applyFill="1" applyAlignment="1">
      <alignment horizontal="right"/>
    </xf>
    <xf numFmtId="167" fontId="6" fillId="9" borderId="1" xfId="2" applyNumberFormat="1" applyFont="1" applyFill="1" applyBorder="1" applyAlignment="1">
      <alignment horizontal="right" vertical="center"/>
    </xf>
    <xf numFmtId="167" fontId="6" fillId="9" borderId="2" xfId="0" applyNumberFormat="1" applyFont="1" applyFill="1" applyBorder="1" applyAlignment="1">
      <alignment horizontal="right" vertical="center"/>
    </xf>
    <xf numFmtId="167" fontId="6" fillId="9" borderId="3" xfId="0" applyNumberFormat="1" applyFont="1" applyFill="1" applyBorder="1" applyAlignment="1">
      <alignment horizontal="right" vertical="center"/>
    </xf>
    <xf numFmtId="0" fontId="6" fillId="3" borderId="1" xfId="2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0" fillId="3" borderId="2" xfId="0" applyNumberFormat="1" applyFill="1" applyBorder="1" applyAlignment="1" applyProtection="1">
      <alignment horizontal="right" vertical="center"/>
      <protection locked="0"/>
    </xf>
    <xf numFmtId="167" fontId="0" fillId="3" borderId="3" xfId="0" applyNumberFormat="1" applyFill="1" applyBorder="1" applyAlignment="1" applyProtection="1">
      <alignment horizontal="right" vertical="center"/>
      <protection locked="0"/>
    </xf>
    <xf numFmtId="167" fontId="6" fillId="3" borderId="2" xfId="2" applyNumberFormat="1" applyFont="1" applyFill="1" applyBorder="1" applyAlignment="1" applyProtection="1">
      <alignment horizontal="right" vertical="center"/>
      <protection locked="0"/>
    </xf>
    <xf numFmtId="167" fontId="6" fillId="3" borderId="3" xfId="2" applyNumberFormat="1" applyFont="1" applyFill="1" applyBorder="1" applyAlignment="1" applyProtection="1">
      <alignment horizontal="right" vertical="center"/>
      <protection locked="0"/>
    </xf>
    <xf numFmtId="0" fontId="60" fillId="2" borderId="0" xfId="2" applyFont="1" applyFill="1" applyAlignment="1">
      <alignment horizontal="center"/>
    </xf>
    <xf numFmtId="0" fontId="0" fillId="0" borderId="0" xfId="0" applyAlignment="1">
      <alignment horizontal="center"/>
    </xf>
    <xf numFmtId="167" fontId="6" fillId="9" borderId="1" xfId="2" applyNumberFormat="1" applyFont="1" applyFill="1" applyBorder="1" applyAlignment="1">
      <alignment horizontal="right"/>
    </xf>
    <xf numFmtId="167" fontId="0" fillId="9" borderId="2" xfId="0" applyNumberFormat="1" applyFill="1" applyBorder="1" applyAlignment="1">
      <alignment horizontal="right"/>
    </xf>
    <xf numFmtId="167" fontId="0" fillId="9" borderId="3" xfId="0" applyNumberFormat="1" applyFill="1" applyBorder="1"/>
    <xf numFmtId="0" fontId="6" fillId="2" borderId="0" xfId="2" applyFont="1" applyFill="1" applyAlignment="1">
      <alignment horizontal="left"/>
    </xf>
    <xf numFmtId="167" fontId="0" fillId="9" borderId="2" xfId="0" applyNumberFormat="1" applyFill="1" applyBorder="1" applyAlignment="1">
      <alignment horizontal="right" vertical="center"/>
    </xf>
    <xf numFmtId="167" fontId="0" fillId="9" borderId="3" xfId="0" applyNumberFormat="1" applyFill="1" applyBorder="1" applyAlignment="1">
      <alignment horizontal="right" vertical="center"/>
    </xf>
    <xf numFmtId="9" fontId="6" fillId="9" borderId="1" xfId="1" applyFont="1" applyFill="1" applyBorder="1" applyAlignment="1">
      <alignment horizontal="right" vertical="center"/>
    </xf>
    <xf numFmtId="9" fontId="3" fillId="9" borderId="2" xfId="1" applyFont="1" applyFill="1" applyBorder="1" applyAlignment="1">
      <alignment horizontal="right" vertical="center"/>
    </xf>
    <xf numFmtId="9" fontId="3" fillId="9" borderId="3" xfId="1" applyFont="1" applyFill="1" applyBorder="1" applyAlignment="1">
      <alignment horizontal="right" vertical="center"/>
    </xf>
    <xf numFmtId="0" fontId="6" fillId="2" borderId="13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 vertical="center"/>
      <protection locked="0"/>
    </xf>
    <xf numFmtId="0" fontId="6" fillId="3" borderId="3" xfId="2" applyFont="1" applyFill="1" applyBorder="1" applyAlignment="1" applyProtection="1">
      <alignment horizontal="left" vertical="center"/>
      <protection locked="0"/>
    </xf>
    <xf numFmtId="167" fontId="6" fillId="0" borderId="1" xfId="2" applyNumberFormat="1" applyFon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 applyProtection="1">
      <alignment horizontal="right" vertical="center"/>
      <protection locked="0"/>
    </xf>
    <xf numFmtId="167" fontId="0" fillId="0" borderId="3" xfId="0" applyNumberFormat="1" applyBorder="1" applyAlignment="1" applyProtection="1">
      <alignment horizontal="right" vertical="center"/>
      <protection locked="0"/>
    </xf>
    <xf numFmtId="0" fontId="5" fillId="3" borderId="1" xfId="2" applyFont="1" applyFill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3" borderId="3" xfId="0" applyFont="1" applyFill="1" applyBorder="1" applyAlignment="1">
      <alignment horizontal="left"/>
    </xf>
    <xf numFmtId="0" fontId="6" fillId="0" borderId="0" xfId="2" applyFont="1" applyAlignment="1">
      <alignment horizontal="left" wrapText="1"/>
    </xf>
    <xf numFmtId="0" fontId="0" fillId="0" borderId="0" xfId="0" applyAlignment="1">
      <alignment horizontal="left" wrapText="1"/>
    </xf>
    <xf numFmtId="0" fontId="43" fillId="7" borderId="0" xfId="19" applyFont="1" applyFill="1"/>
    <xf numFmtId="0" fontId="5" fillId="2" borderId="6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40" xfId="0" applyFont="1" applyFill="1" applyBorder="1" applyAlignment="1">
      <alignment horizontal="left" vertical="center" wrapText="1"/>
    </xf>
    <xf numFmtId="0" fontId="5" fillId="7" borderId="59" xfId="0" applyFont="1" applyFill="1" applyBorder="1" applyAlignment="1">
      <alignment horizontal="left" vertical="center"/>
    </xf>
    <xf numFmtId="0" fontId="5" fillId="7" borderId="42" xfId="0" applyFont="1" applyFill="1" applyBorder="1" applyAlignment="1">
      <alignment vertical="center"/>
    </xf>
    <xf numFmtId="0" fontId="43" fillId="3" borderId="11" xfId="19" applyFont="1" applyFill="1" applyBorder="1"/>
    <xf numFmtId="0" fontId="43" fillId="0" borderId="2" xfId="19" applyFont="1" applyBorder="1"/>
    <xf numFmtId="0" fontId="46" fillId="0" borderId="2" xfId="0" applyFont="1" applyBorder="1"/>
    <xf numFmtId="0" fontId="46" fillId="0" borderId="35" xfId="0" applyFont="1" applyBorder="1"/>
    <xf numFmtId="0" fontId="41" fillId="7" borderId="57" xfId="19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40" fillId="7" borderId="11" xfId="19" applyFont="1" applyFill="1" applyBorder="1"/>
    <xf numFmtId="0" fontId="7" fillId="7" borderId="2" xfId="0" applyFont="1" applyFill="1" applyBorder="1"/>
    <xf numFmtId="0" fontId="7" fillId="7" borderId="35" xfId="0" applyFont="1" applyFill="1" applyBorder="1"/>
    <xf numFmtId="0" fontId="18" fillId="7" borderId="0" xfId="19" applyFont="1" applyFill="1"/>
    <xf numFmtId="0" fontId="5" fillId="2" borderId="0" xfId="0" applyFont="1" applyFill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0" xfId="2" applyFont="1" applyFill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/>
    </xf>
    <xf numFmtId="0" fontId="44" fillId="2" borderId="0" xfId="2" applyFont="1" applyFill="1" applyAlignment="1" applyProtection="1">
      <alignment horizontal="left" wrapText="1"/>
      <protection locked="0"/>
    </xf>
    <xf numFmtId="3" fontId="67" fillId="2" borderId="0" xfId="0" applyNumberFormat="1" applyFont="1" applyFill="1" applyAlignment="1" applyProtection="1">
      <alignment horizontal="left" vertical="center" wrapText="1"/>
      <protection locked="0"/>
    </xf>
    <xf numFmtId="0" fontId="29" fillId="0" borderId="0" xfId="0" applyFont="1" applyAlignment="1">
      <alignment wrapText="1"/>
    </xf>
    <xf numFmtId="0" fontId="32" fillId="7" borderId="23" xfId="0" applyFont="1" applyFill="1" applyBorder="1" applyAlignment="1" applyProtection="1">
      <alignment horizontal="center" vertical="center" wrapText="1"/>
      <protection locked="0"/>
    </xf>
    <xf numFmtId="0" fontId="32" fillId="7" borderId="36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61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51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20" fillId="7" borderId="31" xfId="0" applyFont="1" applyFill="1" applyBorder="1" applyAlignment="1" applyProtection="1">
      <alignment horizontal="center" vertical="center" wrapText="1"/>
      <protection locked="0"/>
    </xf>
    <xf numFmtId="0" fontId="29" fillId="7" borderId="51" xfId="0" applyFont="1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61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/>
    </xf>
    <xf numFmtId="0" fontId="6" fillId="2" borderId="50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6" fillId="0" borderId="46" xfId="0" applyFont="1" applyBorder="1" applyAlignment="1" applyProtection="1">
      <alignment horizontal="left" vertical="center"/>
      <protection locked="0"/>
    </xf>
    <xf numFmtId="0" fontId="26" fillId="0" borderId="62" xfId="0" applyFont="1" applyBorder="1" applyAlignment="1" applyProtection="1">
      <alignment horizontal="left" vertical="center"/>
      <protection locked="0"/>
    </xf>
    <xf numFmtId="0" fontId="23" fillId="0" borderId="38" xfId="0" applyFont="1" applyBorder="1" applyAlignment="1" applyProtection="1">
      <alignment horizontal="left" vertical="center" wrapText="1"/>
      <protection locked="0"/>
    </xf>
    <xf numFmtId="0" fontId="62" fillId="0" borderId="34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62" fillId="0" borderId="35" xfId="0" applyFont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wrapText="1"/>
    </xf>
    <xf numFmtId="0" fontId="0" fillId="0" borderId="36" xfId="0" applyBorder="1" applyAlignment="1">
      <alignment wrapText="1"/>
    </xf>
    <xf numFmtId="0" fontId="6" fillId="0" borderId="33" xfId="0" applyFont="1" applyBorder="1" applyAlignment="1" applyProtection="1">
      <alignment horizontal="left" vertical="center"/>
      <protection locked="0"/>
    </xf>
    <xf numFmtId="0" fontId="26" fillId="0" borderId="39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26" fillId="0" borderId="3" xfId="0" applyFont="1" applyBorder="1" applyAlignment="1" applyProtection="1">
      <alignment horizontal="left" vertical="center"/>
      <protection locked="0"/>
    </xf>
    <xf numFmtId="0" fontId="23" fillId="0" borderId="18" xfId="0" applyFont="1" applyBorder="1" applyAlignment="1" applyProtection="1">
      <alignment horizontal="left" vertical="center" wrapText="1"/>
      <protection locked="0"/>
    </xf>
    <xf numFmtId="0" fontId="62" fillId="0" borderId="41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 applyProtection="1">
      <alignment horizontal="center" vertical="center" wrapText="1"/>
      <protection locked="0"/>
    </xf>
  </cellXfs>
  <cellStyles count="21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 3" xfId="20" xr:uid="{5B1EC653-58E8-4510-8F9A-7958DF1F2A49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570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C0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theme="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fgColor auto="1"/>
          <bgColor rgb="FFFC918E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C918E"/>
      <color rgb="FFCCFFFF"/>
      <color rgb="FFDDFFFF"/>
      <color rgb="FFFF5050"/>
      <color rgb="FFFF9999"/>
      <color rgb="FFFF7C80"/>
      <color rgb="FFFFCCCC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29</xdr:row>
          <xdr:rowOff>0</xdr:rowOff>
        </xdr:from>
        <xdr:to>
          <xdr:col>5</xdr:col>
          <xdr:colOff>876300</xdr:colOff>
          <xdr:row>30</xdr:row>
          <xdr:rowOff>60960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937260</xdr:colOff>
          <xdr:row>29</xdr:row>
          <xdr:rowOff>0</xdr:rowOff>
        </xdr:from>
        <xdr:to>
          <xdr:col>5</xdr:col>
          <xdr:colOff>1402080</xdr:colOff>
          <xdr:row>30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083050" y="290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083050" y="617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008120" y="2926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08120" y="621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24400" y="341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952500</xdr:colOff>
      <xdr:row>13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981700" y="280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46"/>
  <sheetViews>
    <sheetView topLeftCell="A23" workbookViewId="0">
      <selection activeCell="M36" sqref="M36"/>
    </sheetView>
  </sheetViews>
  <sheetFormatPr defaultRowHeight="13.2"/>
  <cols>
    <col min="6" max="6" width="21.5546875" customWidth="1"/>
    <col min="9" max="9" width="4.21875" customWidth="1"/>
  </cols>
  <sheetData>
    <row r="1" spans="1:9" ht="24.6">
      <c r="A1" s="17" t="s">
        <v>147</v>
      </c>
      <c r="B1" s="18"/>
      <c r="C1" s="18"/>
      <c r="D1" s="18"/>
      <c r="E1" s="18"/>
      <c r="F1" s="18"/>
      <c r="G1" s="18"/>
      <c r="H1" s="19" t="s">
        <v>86</v>
      </c>
      <c r="I1" s="18"/>
    </row>
    <row r="2" spans="1:9" ht="16.2">
      <c r="A2" s="341" t="s">
        <v>148</v>
      </c>
      <c r="B2" s="342"/>
      <c r="C2" s="342"/>
      <c r="D2" s="342"/>
      <c r="E2" s="342"/>
      <c r="F2" s="342"/>
      <c r="G2" s="8"/>
      <c r="H2" s="8"/>
      <c r="I2" s="8"/>
    </row>
    <row r="3" spans="1:9" ht="16.8">
      <c r="A3" s="16"/>
      <c r="B3" s="8"/>
      <c r="C3" s="8"/>
      <c r="D3" s="8"/>
      <c r="E3" s="8"/>
      <c r="F3" s="8"/>
      <c r="G3" s="8"/>
      <c r="H3" s="8"/>
      <c r="I3" s="8"/>
    </row>
    <row r="4" spans="1:9" ht="15.6">
      <c r="A4" s="8"/>
      <c r="B4" s="3" t="s">
        <v>0</v>
      </c>
      <c r="C4" s="8"/>
      <c r="D4" s="8"/>
      <c r="E4" s="8"/>
      <c r="F4" s="8"/>
      <c r="G4" s="8"/>
      <c r="H4" s="8"/>
      <c r="I4" s="8"/>
    </row>
    <row r="5" spans="1:9" ht="15.6">
      <c r="A5" s="8"/>
      <c r="B5" s="333"/>
      <c r="C5" s="334"/>
      <c r="D5" s="334"/>
      <c r="E5" s="334"/>
      <c r="F5" s="335"/>
      <c r="G5" s="8"/>
      <c r="H5" s="8"/>
      <c r="I5" s="8"/>
    </row>
    <row r="6" spans="1:9" ht="15.6">
      <c r="A6" s="8"/>
      <c r="B6" s="3" t="s">
        <v>149</v>
      </c>
      <c r="C6" s="8"/>
      <c r="D6" s="8"/>
      <c r="E6" s="8"/>
      <c r="F6" s="8"/>
      <c r="G6" s="8"/>
      <c r="H6" s="8"/>
      <c r="I6" s="8"/>
    </row>
    <row r="7" spans="1:9" ht="15.6">
      <c r="A7" s="8"/>
      <c r="B7" s="333"/>
      <c r="C7" s="334"/>
      <c r="D7" s="334"/>
      <c r="E7" s="334"/>
      <c r="F7" s="335"/>
      <c r="G7" s="8"/>
      <c r="H7" s="8"/>
      <c r="I7" s="8"/>
    </row>
    <row r="8" spans="1:9" ht="15.6">
      <c r="A8" s="8"/>
      <c r="B8" s="8" t="s">
        <v>1</v>
      </c>
      <c r="C8" s="8"/>
      <c r="D8" s="8"/>
      <c r="E8" s="8"/>
      <c r="F8" s="8"/>
      <c r="G8" s="8"/>
      <c r="H8" s="8"/>
      <c r="I8" s="8"/>
    </row>
    <row r="9" spans="1:9" ht="15.6">
      <c r="A9" s="8"/>
      <c r="B9" s="336"/>
      <c r="C9" s="337"/>
      <c r="D9" s="337"/>
      <c r="E9" s="337"/>
      <c r="F9" s="338"/>
      <c r="G9" s="8"/>
      <c r="H9" s="8"/>
      <c r="I9" s="8"/>
    </row>
    <row r="10" spans="1:9" ht="15.6">
      <c r="A10" s="8"/>
      <c r="B10" s="309" t="s">
        <v>145</v>
      </c>
      <c r="C10" s="8"/>
      <c r="D10" s="8"/>
      <c r="E10" s="8"/>
      <c r="F10" s="309" t="s">
        <v>146</v>
      </c>
      <c r="G10" s="8"/>
      <c r="H10" s="8"/>
      <c r="I10" s="8"/>
    </row>
    <row r="11" spans="1:9" s="312" customFormat="1" ht="15.6">
      <c r="A11" s="8"/>
      <c r="B11" s="336"/>
      <c r="C11" s="339"/>
      <c r="D11" s="340"/>
      <c r="E11" s="310"/>
      <c r="F11" s="311"/>
      <c r="G11" s="8"/>
      <c r="H11" s="8"/>
      <c r="I11" s="8"/>
    </row>
    <row r="12" spans="1:9" ht="15.6">
      <c r="A12" s="8"/>
      <c r="B12" s="11" t="s">
        <v>2</v>
      </c>
      <c r="C12" s="11"/>
      <c r="D12" s="11"/>
      <c r="E12" s="11"/>
      <c r="F12" s="11"/>
      <c r="G12" s="8"/>
      <c r="H12" s="8"/>
      <c r="I12" s="8"/>
    </row>
    <row r="13" spans="1:9" ht="15.6">
      <c r="A13" s="8"/>
      <c r="B13" s="12" t="s">
        <v>30</v>
      </c>
      <c r="C13" s="11"/>
      <c r="D13" s="11"/>
      <c r="E13" s="11"/>
      <c r="F13" s="11"/>
      <c r="G13" s="8"/>
      <c r="H13" s="8"/>
      <c r="I13" s="8"/>
    </row>
    <row r="14" spans="1:9" ht="15.6">
      <c r="A14" s="8"/>
      <c r="B14" s="330">
        <f>'D4-Přehled o úhradách plateb'!E506</f>
        <v>0</v>
      </c>
      <c r="C14" s="331"/>
      <c r="D14" s="331"/>
      <c r="E14" s="331"/>
      <c r="F14" s="332"/>
      <c r="G14" s="8"/>
      <c r="H14" s="8"/>
      <c r="I14" s="8"/>
    </row>
    <row r="15" spans="1:9" ht="15.6">
      <c r="A15" s="8"/>
      <c r="B15" s="11" t="s">
        <v>121</v>
      </c>
      <c r="C15" s="11"/>
      <c r="D15" s="11"/>
      <c r="E15" s="11"/>
      <c r="F15" s="11"/>
      <c r="G15" s="8"/>
      <c r="H15" s="8"/>
      <c r="I15" s="8"/>
    </row>
    <row r="16" spans="1:9" ht="15.6">
      <c r="A16" s="8"/>
      <c r="B16" s="330">
        <f>'D5-Osobní náklady'!D55</f>
        <v>0</v>
      </c>
      <c r="C16" s="347"/>
      <c r="D16" s="347"/>
      <c r="E16" s="347"/>
      <c r="F16" s="348"/>
      <c r="G16" s="11"/>
      <c r="H16" s="11"/>
      <c r="I16" s="8"/>
    </row>
    <row r="17" spans="1:9" ht="15.6">
      <c r="A17" s="8"/>
      <c r="B17" s="11" t="s">
        <v>144</v>
      </c>
      <c r="C17" s="11"/>
      <c r="D17" s="11"/>
      <c r="E17" s="11"/>
      <c r="F17" s="11"/>
      <c r="G17" s="11"/>
      <c r="H17" s="11"/>
      <c r="I17" s="8"/>
    </row>
    <row r="18" spans="1:9" ht="15.6">
      <c r="A18" s="8"/>
      <c r="B18" s="343">
        <f>'D7-Mládež_kraji'!C4</f>
        <v>0</v>
      </c>
      <c r="C18" s="344"/>
      <c r="D18" s="344"/>
      <c r="E18" s="344"/>
      <c r="F18" s="345"/>
      <c r="G18" s="328"/>
      <c r="H18" s="329"/>
      <c r="I18" s="8"/>
    </row>
    <row r="19" spans="1:9" ht="15.6">
      <c r="A19" s="8"/>
      <c r="B19" s="11"/>
      <c r="C19" s="11"/>
      <c r="D19" s="11"/>
      <c r="E19" s="11"/>
      <c r="F19" s="11"/>
      <c r="G19" s="11"/>
      <c r="H19" s="11"/>
      <c r="I19" s="8"/>
    </row>
    <row r="20" spans="1:9" ht="15.6">
      <c r="A20" s="8"/>
      <c r="B20" s="12" t="s">
        <v>3</v>
      </c>
      <c r="C20" s="11"/>
      <c r="D20" s="11"/>
      <c r="E20" s="11"/>
      <c r="F20" s="11"/>
      <c r="G20" s="11"/>
      <c r="H20" s="11"/>
      <c r="I20" s="8"/>
    </row>
    <row r="21" spans="1:9" ht="15.6">
      <c r="A21" s="8"/>
      <c r="B21" s="11" t="s">
        <v>40</v>
      </c>
      <c r="C21" s="11"/>
      <c r="D21" s="11"/>
      <c r="E21" s="11"/>
      <c r="F21" s="11"/>
      <c r="G21" s="8"/>
      <c r="H21" s="8"/>
      <c r="I21" s="8"/>
    </row>
    <row r="22" spans="1:9" ht="15.6">
      <c r="A22" s="8"/>
      <c r="B22" s="330">
        <f>'D4-Přehled o úhradách plateb'!D506</f>
        <v>0</v>
      </c>
      <c r="C22" s="347"/>
      <c r="D22" s="347"/>
      <c r="E22" s="347"/>
      <c r="F22" s="348"/>
      <c r="G22" s="8"/>
      <c r="H22" s="8"/>
      <c r="I22" s="8"/>
    </row>
    <row r="23" spans="1:9" ht="15.6">
      <c r="A23" s="8"/>
      <c r="B23" s="11" t="s">
        <v>35</v>
      </c>
      <c r="C23" s="11"/>
      <c r="D23" s="11"/>
      <c r="E23" s="11"/>
      <c r="F23" s="11"/>
      <c r="G23" s="8"/>
      <c r="H23" s="8"/>
      <c r="I23" s="8"/>
    </row>
    <row r="24" spans="1:9" ht="15.6">
      <c r="A24" s="8"/>
      <c r="B24" s="357"/>
      <c r="C24" s="358"/>
      <c r="D24" s="358"/>
      <c r="E24" s="358"/>
      <c r="F24" s="359"/>
      <c r="G24" s="8"/>
      <c r="H24" s="8"/>
      <c r="I24" s="8"/>
    </row>
    <row r="25" spans="1:9" ht="15.6">
      <c r="A25" s="8"/>
      <c r="B25" s="11" t="s">
        <v>4</v>
      </c>
      <c r="C25" s="11"/>
      <c r="D25" s="11"/>
      <c r="E25" s="11"/>
      <c r="F25" s="11"/>
      <c r="G25" s="8"/>
      <c r="H25" s="8"/>
      <c r="I25" s="8"/>
    </row>
    <row r="26" spans="1:9" ht="15.6">
      <c r="A26" s="8"/>
      <c r="B26" s="349" t="e">
        <f>B14/B22</f>
        <v>#DIV/0!</v>
      </c>
      <c r="C26" s="350"/>
      <c r="D26" s="350"/>
      <c r="E26" s="350"/>
      <c r="F26" s="351"/>
      <c r="G26" s="8"/>
      <c r="H26" s="8"/>
      <c r="I26" s="8"/>
    </row>
    <row r="27" spans="1:9" ht="15.6">
      <c r="A27" s="8"/>
      <c r="B27" s="11" t="s">
        <v>77</v>
      </c>
      <c r="C27" s="11"/>
      <c r="D27" s="11"/>
      <c r="E27" s="11"/>
      <c r="F27" s="11"/>
      <c r="G27" s="8"/>
      <c r="H27" s="8"/>
      <c r="I27" s="8"/>
    </row>
    <row r="28" spans="1:9" ht="15.6">
      <c r="A28" s="8"/>
      <c r="B28" s="330">
        <f>B9-B14</f>
        <v>0</v>
      </c>
      <c r="C28" s="347"/>
      <c r="D28" s="347"/>
      <c r="E28" s="347"/>
      <c r="F28" s="348"/>
      <c r="G28" s="8"/>
      <c r="H28" s="8"/>
      <c r="I28" s="8"/>
    </row>
    <row r="29" spans="1:9" ht="15.6">
      <c r="A29" s="8"/>
      <c r="B29" s="352"/>
      <c r="C29" s="352"/>
      <c r="D29" s="352"/>
      <c r="E29" s="8"/>
      <c r="F29" s="8"/>
      <c r="G29" s="8"/>
      <c r="H29" s="8"/>
      <c r="I29" s="8"/>
    </row>
    <row r="30" spans="1:9" ht="15.6">
      <c r="A30" s="8"/>
      <c r="B30" s="360" t="s">
        <v>51</v>
      </c>
      <c r="C30" s="361"/>
      <c r="D30" s="361"/>
      <c r="E30" s="361"/>
      <c r="F30" s="362" t="s">
        <v>49</v>
      </c>
      <c r="G30" s="8"/>
      <c r="H30" s="8"/>
      <c r="I30" s="8"/>
    </row>
    <row r="31" spans="1:9" ht="15.6">
      <c r="A31" s="8"/>
      <c r="B31" s="346"/>
      <c r="C31" s="346"/>
      <c r="D31" s="346"/>
      <c r="E31" s="346"/>
      <c r="F31" s="346"/>
      <c r="G31" s="8"/>
      <c r="H31" s="8"/>
      <c r="I31" s="8"/>
    </row>
    <row r="32" spans="1:9" ht="15.6">
      <c r="A32" s="8"/>
      <c r="B32" s="353" t="s">
        <v>33</v>
      </c>
      <c r="C32" s="353"/>
      <c r="D32" s="353"/>
      <c r="E32" s="354"/>
      <c r="F32" s="354"/>
      <c r="G32" s="8"/>
      <c r="H32" s="8"/>
      <c r="I32" s="8"/>
    </row>
    <row r="33" spans="1:9" ht="15.6">
      <c r="A33" s="8"/>
      <c r="B33" s="333"/>
      <c r="C33" s="355"/>
      <c r="D33" s="355"/>
      <c r="E33" s="355"/>
      <c r="F33" s="356"/>
      <c r="G33" s="8"/>
      <c r="H33" s="8"/>
      <c r="I33" s="8"/>
    </row>
    <row r="34" spans="1:9" ht="15.6">
      <c r="A34" s="8"/>
      <c r="B34" s="346" t="s">
        <v>31</v>
      </c>
      <c r="C34" s="346"/>
      <c r="D34" s="346"/>
      <c r="E34" s="8"/>
      <c r="F34" s="8"/>
      <c r="G34" s="8"/>
      <c r="H34" s="8"/>
      <c r="I34" s="8"/>
    </row>
    <row r="35" spans="1:9" ht="15.6">
      <c r="A35" s="8"/>
      <c r="B35" s="333"/>
      <c r="C35" s="334"/>
      <c r="D35" s="334"/>
      <c r="E35" s="334"/>
      <c r="F35" s="335"/>
      <c r="G35" s="8"/>
      <c r="H35" s="8"/>
      <c r="I35" s="8"/>
    </row>
    <row r="36" spans="1:9" ht="15.6">
      <c r="A36" s="8"/>
      <c r="B36" s="346" t="s">
        <v>32</v>
      </c>
      <c r="C36" s="346"/>
      <c r="D36" s="346"/>
      <c r="E36" s="8"/>
      <c r="F36" s="8"/>
      <c r="G36" s="8"/>
      <c r="H36" s="8"/>
      <c r="I36" s="8"/>
    </row>
    <row r="37" spans="1:9" ht="15.6">
      <c r="A37" s="8"/>
      <c r="B37" s="333"/>
      <c r="C37" s="334"/>
      <c r="D37" s="334"/>
      <c r="E37" s="334"/>
      <c r="F37" s="335"/>
      <c r="G37" s="8"/>
      <c r="H37" s="8"/>
      <c r="I37" s="8"/>
    </row>
    <row r="38" spans="1:9" ht="15.6">
      <c r="A38" s="8"/>
      <c r="B38" s="346"/>
      <c r="C38" s="346"/>
      <c r="D38" s="346"/>
      <c r="E38" s="346"/>
      <c r="F38" s="346"/>
      <c r="G38" s="346"/>
      <c r="H38" s="8"/>
      <c r="I38" s="8"/>
    </row>
    <row r="39" spans="1:9" ht="69" customHeight="1">
      <c r="A39" s="8"/>
      <c r="B39" s="363" t="s">
        <v>37</v>
      </c>
      <c r="C39" s="364"/>
      <c r="D39" s="364"/>
      <c r="E39" s="364"/>
      <c r="F39" s="364"/>
      <c r="G39" s="8"/>
      <c r="H39" s="8"/>
      <c r="I39" s="8"/>
    </row>
    <row r="40" spans="1:9" ht="15.6">
      <c r="A40" s="8"/>
      <c r="B40" s="8"/>
      <c r="C40" s="8"/>
      <c r="D40" s="8"/>
      <c r="E40" s="8"/>
      <c r="F40" s="8"/>
      <c r="G40" s="8"/>
      <c r="H40" s="8"/>
      <c r="I40" s="8"/>
    </row>
    <row r="41" spans="1:9" ht="15.6">
      <c r="A41" s="8"/>
      <c r="B41" s="8" t="s">
        <v>34</v>
      </c>
      <c r="C41" s="8"/>
      <c r="D41" s="8"/>
      <c r="E41" s="8"/>
      <c r="F41" s="8"/>
      <c r="G41" s="8"/>
      <c r="H41" s="8"/>
      <c r="I41" s="8"/>
    </row>
    <row r="42" spans="1:9" ht="34.5" customHeight="1">
      <c r="A42" s="8"/>
      <c r="B42" s="333"/>
      <c r="C42" s="334"/>
      <c r="D42" s="334"/>
      <c r="E42" s="334"/>
      <c r="F42" s="335"/>
      <c r="G42" s="8"/>
      <c r="H42" s="8"/>
      <c r="I42" s="8"/>
    </row>
    <row r="43" spans="1:9" ht="15.6">
      <c r="A43" s="8"/>
      <c r="B43" s="8"/>
      <c r="C43" s="8"/>
      <c r="D43" s="8"/>
      <c r="E43" s="8"/>
      <c r="F43" s="8"/>
      <c r="G43" s="8"/>
      <c r="H43" s="8"/>
      <c r="I43" s="8"/>
    </row>
    <row r="44" spans="1:9" ht="15.6">
      <c r="A44" s="8"/>
      <c r="B44" s="1" t="s">
        <v>5</v>
      </c>
      <c r="C44" s="8"/>
      <c r="D44" s="8"/>
      <c r="E44" s="8"/>
      <c r="F44" s="8"/>
      <c r="G44" s="8"/>
      <c r="H44" s="8"/>
      <c r="I44" s="8"/>
    </row>
    <row r="45" spans="1:9" ht="15.6">
      <c r="A45" s="8"/>
      <c r="B45" s="47" t="s">
        <v>140</v>
      </c>
      <c r="C45" s="8"/>
      <c r="D45" s="8"/>
      <c r="E45" s="8"/>
      <c r="F45" s="8"/>
      <c r="G45" s="8"/>
      <c r="H45" s="8"/>
      <c r="I45" s="8"/>
    </row>
    <row r="46" spans="1:9" ht="15.6">
      <c r="A46" s="8"/>
      <c r="B46" s="47" t="s">
        <v>88</v>
      </c>
      <c r="C46" s="8"/>
      <c r="D46" s="8"/>
      <c r="E46" s="8"/>
      <c r="F46" s="8"/>
      <c r="G46" s="8"/>
      <c r="H46" s="8"/>
      <c r="I46" s="8"/>
    </row>
  </sheetData>
  <sheetProtection algorithmName="SHA-512" hashValue="/bv01eZG9ahYJfqrdjcRUeDY9uD9WptQf+JVvLnjfZhqvpoBQMdnQdtKEEe8BNUowutAWeL8ODG/WzjZO2YeSA==" saltValue="cxo3qiI+2K4riuOAfYTFXw==" spinCount="100000" sheet="1" objects="1" scenarios="1"/>
  <mergeCells count="27">
    <mergeCell ref="B42:F42"/>
    <mergeCell ref="B39:F39"/>
    <mergeCell ref="B38:D38"/>
    <mergeCell ref="E38:G38"/>
    <mergeCell ref="B34:D34"/>
    <mergeCell ref="A2:F2"/>
    <mergeCell ref="B18:F18"/>
    <mergeCell ref="B35:F35"/>
    <mergeCell ref="B36:D36"/>
    <mergeCell ref="B37:F37"/>
    <mergeCell ref="B16:F16"/>
    <mergeCell ref="B22:F22"/>
    <mergeCell ref="B26:F26"/>
    <mergeCell ref="B28:F28"/>
    <mergeCell ref="B29:D29"/>
    <mergeCell ref="B31:D31"/>
    <mergeCell ref="E31:F31"/>
    <mergeCell ref="B32:F32"/>
    <mergeCell ref="B33:F33"/>
    <mergeCell ref="B24:F24"/>
    <mergeCell ref="B30:F30"/>
    <mergeCell ref="G18:H18"/>
    <mergeCell ref="B14:F14"/>
    <mergeCell ref="B5:F5"/>
    <mergeCell ref="B7:F7"/>
    <mergeCell ref="B9:F9"/>
    <mergeCell ref="B11:D11"/>
  </mergeCells>
  <conditionalFormatting sqref="G18:H18">
    <cfRule type="cellIs" dxfId="569" priority="3009" operator="notEqual">
      <formula>$B$18-#REF!</formula>
    </cfRule>
  </conditionalFormatting>
  <conditionalFormatting sqref="B24:F24">
    <cfRule type="containsBlanks" dxfId="568" priority="1">
      <formula>LEN(TRIM(B24))=0</formula>
    </cfRule>
    <cfRule type="cellIs" dxfId="567" priority="3" operator="lessThan">
      <formula>$B$16</formula>
    </cfRule>
  </conditionalFormatting>
  <conditionalFormatting sqref="B42:F42">
    <cfRule type="containsBlanks" dxfId="566" priority="2">
      <formula>LEN(TRIM(B42))=0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403860</xdr:colOff>
                    <xdr:row>29</xdr:row>
                    <xdr:rowOff>0</xdr:rowOff>
                  </from>
                  <to>
                    <xdr:col>5</xdr:col>
                    <xdr:colOff>876300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937260</xdr:colOff>
                    <xdr:row>29</xdr:row>
                    <xdr:rowOff>0</xdr:rowOff>
                  </from>
                  <to>
                    <xdr:col>5</xdr:col>
                    <xdr:colOff>1402080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F23"/>
  <sheetViews>
    <sheetView workbookViewId="0">
      <selection activeCell="B14" sqref="B14"/>
    </sheetView>
  </sheetViews>
  <sheetFormatPr defaultRowHeight="13.2"/>
  <cols>
    <col min="1" max="1" width="2.21875" customWidth="1"/>
    <col min="2" max="2" width="48.77734375" customWidth="1"/>
    <col min="3" max="3" width="23" customWidth="1"/>
    <col min="4" max="4" width="18.77734375" customWidth="1"/>
    <col min="5" max="5" width="18.5546875" customWidth="1"/>
    <col min="6" max="6" width="15.77734375" customWidth="1"/>
  </cols>
  <sheetData>
    <row r="1" spans="1:6" ht="25.2">
      <c r="A1" s="7"/>
      <c r="B1" s="14" t="s">
        <v>124</v>
      </c>
      <c r="C1" s="15"/>
      <c r="D1" s="2"/>
      <c r="E1" s="6"/>
      <c r="F1" s="6" t="s">
        <v>123</v>
      </c>
    </row>
    <row r="2" spans="1:6" ht="14.4">
      <c r="A2" s="7"/>
      <c r="B2" s="2"/>
      <c r="C2" s="2"/>
      <c r="D2" s="2"/>
      <c r="E2" s="2"/>
      <c r="F2" s="7"/>
    </row>
    <row r="3" spans="1:6" ht="17.399999999999999" thickBot="1">
      <c r="A3" s="7"/>
      <c r="B3" s="21" t="s">
        <v>6</v>
      </c>
      <c r="C3" s="2"/>
      <c r="D3" s="2"/>
      <c r="E3" s="2"/>
      <c r="F3" s="7"/>
    </row>
    <row r="4" spans="1:6" ht="63.75" customHeight="1" thickBot="1">
      <c r="A4" s="7"/>
      <c r="B4" s="49" t="s">
        <v>36</v>
      </c>
      <c r="C4" s="22" t="s">
        <v>17</v>
      </c>
      <c r="D4" s="22" t="s">
        <v>91</v>
      </c>
      <c r="E4" s="50" t="s">
        <v>125</v>
      </c>
      <c r="F4" s="7"/>
    </row>
    <row r="5" spans="1:6" ht="15" thickTop="1" thickBot="1">
      <c r="A5" s="7"/>
      <c r="B5" s="106" t="s">
        <v>80</v>
      </c>
      <c r="C5" s="107"/>
      <c r="D5" s="108"/>
      <c r="E5" s="155"/>
      <c r="F5" s="156" t="s">
        <v>126</v>
      </c>
    </row>
    <row r="6" spans="1:6" ht="28.8" thickTop="1" thickBot="1">
      <c r="A6" s="7"/>
      <c r="B6" s="140" t="s">
        <v>129</v>
      </c>
      <c r="C6" s="141"/>
      <c r="D6" s="141"/>
      <c r="E6" s="142">
        <f t="shared" ref="E6:E11" si="0">D6*0.8</f>
        <v>0</v>
      </c>
      <c r="F6" s="157" t="e">
        <f>C15*0.2</f>
        <v>#REF!</v>
      </c>
    </row>
    <row r="7" spans="1:6" ht="42.6" thickTop="1" thickBot="1">
      <c r="A7" s="7"/>
      <c r="B7" s="109" t="s">
        <v>81</v>
      </c>
      <c r="C7" s="113"/>
      <c r="D7" s="113"/>
      <c r="E7" s="110">
        <f t="shared" si="0"/>
        <v>0</v>
      </c>
      <c r="F7" s="7"/>
    </row>
    <row r="8" spans="1:6" ht="13.8">
      <c r="A8" s="7"/>
      <c r="B8" s="25" t="s">
        <v>89</v>
      </c>
      <c r="C8" s="114"/>
      <c r="D8" s="114"/>
      <c r="E8" s="111">
        <f t="shared" si="0"/>
        <v>0</v>
      </c>
      <c r="F8" s="100" t="e">
        <f>#REF!</f>
        <v>#REF!</v>
      </c>
    </row>
    <row r="9" spans="1:6" ht="27.6">
      <c r="A9" s="7"/>
      <c r="B9" s="24" t="s">
        <v>128</v>
      </c>
      <c r="C9" s="114"/>
      <c r="D9" s="114"/>
      <c r="E9" s="111">
        <f t="shared" si="0"/>
        <v>0</v>
      </c>
      <c r="F9" s="101" t="e">
        <f>#REF!</f>
        <v>#REF!</v>
      </c>
    </row>
    <row r="10" spans="1:6" ht="14.4" thickBot="1">
      <c r="A10" s="7"/>
      <c r="B10" s="24" t="s">
        <v>90</v>
      </c>
      <c r="C10" s="114"/>
      <c r="D10" s="114"/>
      <c r="E10" s="111">
        <f t="shared" si="0"/>
        <v>0</v>
      </c>
      <c r="F10" s="102" t="e">
        <f>#REF!</f>
        <v>#REF!</v>
      </c>
    </row>
    <row r="11" spans="1:6" ht="41.4">
      <c r="A11" s="7"/>
      <c r="B11" s="24" t="s">
        <v>127</v>
      </c>
      <c r="C11" s="114"/>
      <c r="D11" s="114"/>
      <c r="E11" s="112">
        <f t="shared" si="0"/>
        <v>0</v>
      </c>
      <c r="F11" s="7"/>
    </row>
    <row r="12" spans="1:6" ht="57.45" customHeight="1">
      <c r="A12" s="7"/>
      <c r="B12" s="166"/>
      <c r="C12" s="168"/>
      <c r="D12" s="167"/>
      <c r="E12" s="169" t="s">
        <v>95</v>
      </c>
      <c r="F12" s="7"/>
    </row>
    <row r="13" spans="1:6" ht="14.55" customHeight="1">
      <c r="A13" s="7"/>
      <c r="B13" s="163" t="s">
        <v>130</v>
      </c>
      <c r="C13" s="165"/>
      <c r="D13" s="165"/>
      <c r="E13" s="164">
        <f>D13*1</f>
        <v>0</v>
      </c>
      <c r="F13" s="158"/>
    </row>
    <row r="14" spans="1:6" ht="13.8">
      <c r="A14" s="7"/>
      <c r="B14" s="26" t="s">
        <v>82</v>
      </c>
      <c r="C14" s="115" t="e">
        <f>IF(#REF!&lt;&gt;0,#REF!,IF(#REF!&lt;&gt;0,#REF!,IF(#REF!&lt;&gt;0,#REF!,0)))</f>
        <v>#REF!</v>
      </c>
      <c r="D14" s="116"/>
      <c r="E14" s="125">
        <f>D14</f>
        <v>0</v>
      </c>
      <c r="F14" s="159"/>
    </row>
    <row r="15" spans="1:6" ht="15.75" customHeight="1" thickBot="1">
      <c r="A15" s="7"/>
      <c r="B15" s="135" t="s">
        <v>73</v>
      </c>
      <c r="C15" s="117" t="e">
        <f>IF(#REF!&lt;&gt;0,#REF!,IF('D4-Přehled o úhradách plateb'!E506&lt;&gt;0,'D4-Přehled o úhradách plateb'!E506,IF(#REF!&lt;&gt;0,#REF!,0)))</f>
        <v>#REF!</v>
      </c>
      <c r="D15" s="143">
        <f>SUM(D6:D11)+D14</f>
        <v>0</v>
      </c>
      <c r="E15" s="161"/>
      <c r="F15" s="160"/>
    </row>
    <row r="16" spans="1:6" ht="14.4" thickBot="1">
      <c r="A16" s="7"/>
      <c r="B16" s="28"/>
      <c r="C16" s="119" t="e">
        <f>SUM(C6:C11)+C14</f>
        <v>#REF!</v>
      </c>
      <c r="D16" s="27"/>
      <c r="E16" s="162"/>
      <c r="F16" s="136"/>
    </row>
    <row r="17" spans="1:6" ht="14.4" thickBot="1">
      <c r="A17" s="7"/>
      <c r="B17" s="365"/>
      <c r="C17" s="365"/>
      <c r="D17" s="27"/>
      <c r="E17" s="27"/>
      <c r="F17" s="7"/>
    </row>
    <row r="18" spans="1:6" ht="14.4" thickBot="1">
      <c r="A18" s="7"/>
      <c r="B18" s="52" t="s">
        <v>84</v>
      </c>
      <c r="C18" s="120" t="e">
        <f>IF(#REF!&lt;&gt;0,#REF!,IF('D4-Přehled o úhradách plateb'!D506&lt;&gt;0,'D4-Přehled o úhradách plateb'!D506,IF(#REF!&lt;&gt;0,#REF!,0)))</f>
        <v>#REF!</v>
      </c>
      <c r="D18" s="53"/>
      <c r="E18" s="54"/>
      <c r="F18" s="7"/>
    </row>
    <row r="19" spans="1:6" ht="14.4" thickBot="1">
      <c r="A19" s="7"/>
      <c r="B19" s="28"/>
      <c r="C19" s="28"/>
      <c r="D19" s="27"/>
      <c r="E19" s="27"/>
      <c r="F19" s="7"/>
    </row>
    <row r="20" spans="1:6" ht="14.4" thickBot="1">
      <c r="A20" s="7"/>
      <c r="B20" s="52" t="s">
        <v>85</v>
      </c>
      <c r="C20" s="121" t="e">
        <f>C15/C18*100</f>
        <v>#REF!</v>
      </c>
      <c r="D20" s="53"/>
      <c r="E20" s="54"/>
      <c r="F20" s="7"/>
    </row>
    <row r="21" spans="1:6" ht="14.4">
      <c r="A21" s="7"/>
      <c r="B21" s="13"/>
      <c r="C21" s="13"/>
      <c r="D21" s="2"/>
      <c r="E21" s="2"/>
      <c r="F21" s="7"/>
    </row>
    <row r="22" spans="1:6">
      <c r="A22" s="7"/>
      <c r="B22" s="20" t="s">
        <v>83</v>
      </c>
      <c r="C22" s="7"/>
      <c r="D22" s="7"/>
      <c r="E22" s="7"/>
      <c r="F22" s="7"/>
    </row>
    <row r="23" spans="1:6">
      <c r="A23" s="7"/>
      <c r="B23" s="7"/>
      <c r="C23" s="7"/>
      <c r="D23" s="7"/>
      <c r="E23" s="7"/>
      <c r="F23" s="7"/>
    </row>
  </sheetData>
  <mergeCells count="1">
    <mergeCell ref="B17:C17"/>
  </mergeCells>
  <conditionalFormatting sqref="C6">
    <cfRule type="cellIs" dxfId="565" priority="5" operator="greaterThan">
      <formula>$F$6</formula>
    </cfRule>
    <cfRule type="cellIs" dxfId="564" priority="47" operator="equal">
      <formula>0</formula>
    </cfRule>
    <cfRule type="cellIs" dxfId="563" priority="48" operator="lessThan">
      <formula>$E$6</formula>
    </cfRule>
  </conditionalFormatting>
  <conditionalFormatting sqref="C7">
    <cfRule type="cellIs" dxfId="562" priority="45" operator="equal">
      <formula>0</formula>
    </cfRule>
    <cfRule type="cellIs" dxfId="561" priority="46" operator="lessThan">
      <formula>$E$7</formula>
    </cfRule>
  </conditionalFormatting>
  <conditionalFormatting sqref="C9">
    <cfRule type="cellIs" dxfId="560" priority="17" operator="notEqual">
      <formula>$F$9</formula>
    </cfRule>
    <cfRule type="cellIs" dxfId="559" priority="41" operator="equal">
      <formula>0</formula>
    </cfRule>
    <cfRule type="cellIs" dxfId="558" priority="42" operator="lessThan">
      <formula>$E$9</formula>
    </cfRule>
  </conditionalFormatting>
  <conditionalFormatting sqref="C10">
    <cfRule type="cellIs" dxfId="557" priority="11" operator="equal">
      <formula>0</formula>
    </cfRule>
    <cfRule type="cellIs" dxfId="556" priority="12" operator="notEqual">
      <formula>$F$10</formula>
    </cfRule>
    <cfRule type="cellIs" dxfId="555" priority="36" operator="lessThan">
      <formula>$E$10</formula>
    </cfRule>
  </conditionalFormatting>
  <conditionalFormatting sqref="C15">
    <cfRule type="cellIs" dxfId="554" priority="18" operator="notEqual">
      <formula>$C$16</formula>
    </cfRule>
  </conditionalFormatting>
  <conditionalFormatting sqref="C14">
    <cfRule type="cellIs" dxfId="553" priority="49" operator="notEqual">
      <formula>#REF!</formula>
    </cfRule>
    <cfRule type="cellIs" dxfId="552" priority="50" operator="equal">
      <formula>0</formula>
    </cfRule>
    <cfRule type="cellIs" dxfId="551" priority="51" operator="lessThan">
      <formula>$E$14</formula>
    </cfRule>
  </conditionalFormatting>
  <conditionalFormatting sqref="C8">
    <cfRule type="cellIs" dxfId="550" priority="13" operator="equal">
      <formula>0</formula>
    </cfRule>
    <cfRule type="cellIs" dxfId="549" priority="14" operator="notEqual">
      <formula>$F$8</formula>
    </cfRule>
    <cfRule type="cellIs" dxfId="548" priority="16" operator="lessThan">
      <formula>$E$8</formula>
    </cfRule>
  </conditionalFormatting>
  <conditionalFormatting sqref="F8">
    <cfRule type="cellIs" dxfId="547" priority="10" operator="notEqual">
      <formula>$C$8</formula>
    </cfRule>
  </conditionalFormatting>
  <conditionalFormatting sqref="F9">
    <cfRule type="cellIs" dxfId="546" priority="9" operator="notEqual">
      <formula>$C$9</formula>
    </cfRule>
  </conditionalFormatting>
  <conditionalFormatting sqref="F10">
    <cfRule type="cellIs" dxfId="545" priority="8" operator="notEqual">
      <formula>$C$10</formula>
    </cfRule>
  </conditionalFormatting>
  <conditionalFormatting sqref="C11">
    <cfRule type="cellIs" dxfId="544" priority="3" operator="lessThan">
      <formula>$E$11</formula>
    </cfRule>
    <cfRule type="cellIs" dxfId="543" priority="4" operator="equal">
      <formula>0</formula>
    </cfRule>
  </conditionalFormatting>
  <conditionalFormatting sqref="C13">
    <cfRule type="cellIs" dxfId="542" priority="1" operator="notEqual">
      <formula>$E$13</formula>
    </cfRule>
    <cfRule type="cellIs" dxfId="541" priority="2" operator="equal">
      <formula>0</formula>
    </cfRule>
  </conditionalFormatting>
  <pageMargins left="0.7" right="0.7" top="0.78740157499999996" bottom="0.78740157499999996" header="0.3" footer="0.3"/>
  <pageSetup paperSize="9" scale="8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7906-1400-4600-B3A7-39394DF8D59C}">
  <dimension ref="A1:E32"/>
  <sheetViews>
    <sheetView topLeftCell="A18" workbookViewId="0">
      <selection activeCell="D17" sqref="D17"/>
    </sheetView>
  </sheetViews>
  <sheetFormatPr defaultColWidth="9.21875" defaultRowHeight="13.2"/>
  <cols>
    <col min="1" max="1" width="3.77734375" customWidth="1"/>
    <col min="2" max="2" width="29.44140625" customWidth="1"/>
    <col min="3" max="3" width="25.21875" customWidth="1"/>
    <col min="4" max="4" width="33.21875" customWidth="1"/>
    <col min="5" max="5" width="9.77734375" customWidth="1"/>
  </cols>
  <sheetData>
    <row r="1" spans="1:5" ht="24.6">
      <c r="A1" s="246"/>
      <c r="B1" s="247" t="s">
        <v>42</v>
      </c>
      <c r="C1" s="248"/>
      <c r="D1" s="248"/>
      <c r="E1" s="248" t="s">
        <v>78</v>
      </c>
    </row>
    <row r="2" spans="1:5" ht="17.399999999999999">
      <c r="A2" s="246"/>
      <c r="B2" s="249"/>
      <c r="C2" s="249"/>
      <c r="D2" s="250"/>
      <c r="E2" s="246"/>
    </row>
    <row r="3" spans="1:5" ht="13.8">
      <c r="A3" s="246"/>
      <c r="B3" s="246" t="s">
        <v>57</v>
      </c>
      <c r="C3" s="246"/>
      <c r="D3" s="251"/>
      <c r="E3" s="246"/>
    </row>
    <row r="4" spans="1:5" ht="16.2" thickBot="1">
      <c r="A4" s="246"/>
      <c r="B4" s="252"/>
      <c r="C4" s="252"/>
      <c r="D4" s="246"/>
      <c r="E4" s="246"/>
    </row>
    <row r="5" spans="1:5" ht="16.2" thickBot="1">
      <c r="A5" s="246"/>
      <c r="B5" s="366" t="s">
        <v>41</v>
      </c>
      <c r="C5" s="367"/>
      <c r="D5" s="253" t="s">
        <v>43</v>
      </c>
      <c r="E5" s="246"/>
    </row>
    <row r="6" spans="1:5" ht="16.2" thickBot="1">
      <c r="A6" s="246"/>
      <c r="B6" s="254" t="s">
        <v>60</v>
      </c>
      <c r="C6" s="255" t="s">
        <v>87</v>
      </c>
      <c r="D6" s="256">
        <f>SUM(D7:D12)</f>
        <v>0</v>
      </c>
      <c r="E6" s="246"/>
    </row>
    <row r="7" spans="1:5" ht="15.6">
      <c r="A7" s="246"/>
      <c r="B7" s="257" t="s">
        <v>122</v>
      </c>
      <c r="C7" s="258"/>
      <c r="D7" s="10"/>
      <c r="E7" s="246"/>
    </row>
    <row r="8" spans="1:5" ht="15.6">
      <c r="A8" s="246"/>
      <c r="B8" s="259" t="s">
        <v>52</v>
      </c>
      <c r="C8" s="260"/>
      <c r="D8" s="4"/>
      <c r="E8" s="246"/>
    </row>
    <row r="9" spans="1:5" ht="15.6">
      <c r="A9" s="246"/>
      <c r="B9" s="259" t="s">
        <v>53</v>
      </c>
      <c r="C9" s="260"/>
      <c r="D9" s="4"/>
      <c r="E9" s="246"/>
    </row>
    <row r="10" spans="1:5" ht="15.6">
      <c r="A10" s="246"/>
      <c r="B10" s="259" t="s">
        <v>54</v>
      </c>
      <c r="C10" s="260"/>
      <c r="D10" s="4"/>
      <c r="E10" s="246"/>
    </row>
    <row r="11" spans="1:5" ht="15.6">
      <c r="A11" s="246"/>
      <c r="B11" s="259" t="s">
        <v>55</v>
      </c>
      <c r="C11" s="260"/>
      <c r="D11" s="4"/>
      <c r="E11" s="246"/>
    </row>
    <row r="12" spans="1:5" ht="16.2" thickBot="1">
      <c r="A12" s="246"/>
      <c r="B12" s="261" t="s">
        <v>58</v>
      </c>
      <c r="C12" s="262"/>
      <c r="D12" s="9"/>
      <c r="E12" s="246"/>
    </row>
    <row r="13" spans="1:5" ht="16.2" thickBot="1">
      <c r="A13" s="246"/>
      <c r="B13" s="263" t="s">
        <v>61</v>
      </c>
      <c r="C13" s="264" t="s">
        <v>87</v>
      </c>
      <c r="D13" s="265">
        <f>SUM(D14:D15)</f>
        <v>0</v>
      </c>
      <c r="E13" s="246"/>
    </row>
    <row r="14" spans="1:5" ht="15.6">
      <c r="A14" s="246"/>
      <c r="B14" s="266" t="s">
        <v>122</v>
      </c>
      <c r="C14" s="258"/>
      <c r="D14" s="10"/>
      <c r="E14" s="246"/>
    </row>
    <row r="15" spans="1:5" ht="16.2" thickBot="1">
      <c r="A15" s="246"/>
      <c r="B15" s="267" t="s">
        <v>62</v>
      </c>
      <c r="C15" s="262"/>
      <c r="D15" s="4"/>
      <c r="E15" s="246"/>
    </row>
    <row r="16" spans="1:5" ht="16.2" thickBot="1">
      <c r="A16" s="246"/>
      <c r="B16" s="368" t="s">
        <v>134</v>
      </c>
      <c r="C16" s="369"/>
      <c r="D16" s="288">
        <f>SUM(D7:D12)+SUM(D14:D15)</f>
        <v>0</v>
      </c>
      <c r="E16" s="246"/>
    </row>
    <row r="17" spans="1:5">
      <c r="A17" s="246"/>
      <c r="B17" s="268"/>
      <c r="C17" s="268"/>
      <c r="D17" s="289">
        <f>'D4-Přehled o úhradách plateb'!D506</f>
        <v>0</v>
      </c>
      <c r="E17" s="246"/>
    </row>
    <row r="18" spans="1:5" ht="15.6">
      <c r="A18" s="246"/>
      <c r="B18" s="269" t="s">
        <v>56</v>
      </c>
      <c r="C18" s="270"/>
      <c r="D18" s="246"/>
      <c r="E18" s="246"/>
    </row>
    <row r="19" spans="1:5" ht="15.6">
      <c r="A19" s="271"/>
      <c r="B19" s="272"/>
      <c r="C19" s="272"/>
      <c r="D19" s="271"/>
      <c r="E19" s="271"/>
    </row>
    <row r="20" spans="1:5" ht="24.6">
      <c r="A20" s="246"/>
      <c r="B20" s="247" t="s">
        <v>42</v>
      </c>
      <c r="C20" s="248"/>
      <c r="D20" s="248"/>
      <c r="E20" s="248" t="s">
        <v>79</v>
      </c>
    </row>
    <row r="21" spans="1:5" ht="17.399999999999999">
      <c r="A21" s="246"/>
      <c r="B21" s="249"/>
      <c r="C21" s="249"/>
      <c r="D21" s="250"/>
      <c r="E21" s="246"/>
    </row>
    <row r="22" spans="1:5" ht="13.8">
      <c r="A22" s="246"/>
      <c r="B22" s="246" t="s">
        <v>59</v>
      </c>
      <c r="C22" s="246"/>
      <c r="D22" s="251"/>
      <c r="E22" s="246"/>
    </row>
    <row r="23" spans="1:5" ht="16.2" thickBot="1">
      <c r="A23" s="246"/>
      <c r="B23" s="252"/>
      <c r="C23" s="252"/>
      <c r="D23" s="246"/>
      <c r="E23" s="246"/>
    </row>
    <row r="24" spans="1:5" ht="16.2" thickBot="1">
      <c r="A24" s="246"/>
      <c r="B24" s="366" t="s">
        <v>41</v>
      </c>
      <c r="C24" s="367"/>
      <c r="D24" s="253" t="s">
        <v>43</v>
      </c>
      <c r="E24" s="246"/>
    </row>
    <row r="25" spans="1:5" ht="15.6">
      <c r="A25" s="246"/>
      <c r="B25" s="257" t="s">
        <v>122</v>
      </c>
      <c r="C25" s="258"/>
      <c r="D25" s="10"/>
      <c r="E25" s="246"/>
    </row>
    <row r="26" spans="1:5" ht="15.6">
      <c r="A26" s="246"/>
      <c r="B26" s="259" t="s">
        <v>52</v>
      </c>
      <c r="C26" s="260"/>
      <c r="D26" s="4"/>
      <c r="E26" s="246"/>
    </row>
    <row r="27" spans="1:5" ht="15.6">
      <c r="A27" s="246"/>
      <c r="B27" s="259" t="s">
        <v>53</v>
      </c>
      <c r="C27" s="260"/>
      <c r="D27" s="4"/>
      <c r="E27" s="246"/>
    </row>
    <row r="28" spans="1:5" ht="15.6">
      <c r="A28" s="246"/>
      <c r="B28" s="259" t="s">
        <v>54</v>
      </c>
      <c r="C28" s="260"/>
      <c r="D28" s="4"/>
      <c r="E28" s="246"/>
    </row>
    <row r="29" spans="1:5" ht="15.6">
      <c r="A29" s="246"/>
      <c r="B29" s="259" t="s">
        <v>55</v>
      </c>
      <c r="C29" s="260"/>
      <c r="D29" s="4"/>
      <c r="E29" s="246"/>
    </row>
    <row r="30" spans="1:5" ht="16.2" thickBot="1">
      <c r="A30" s="246"/>
      <c r="B30" s="267" t="s">
        <v>58</v>
      </c>
      <c r="C30" s="262"/>
      <c r="D30" s="5"/>
      <c r="E30" s="246"/>
    </row>
    <row r="31" spans="1:5" s="274" customFormat="1" ht="16.2" thickBot="1">
      <c r="A31" s="273"/>
      <c r="B31" s="370" t="s">
        <v>134</v>
      </c>
      <c r="C31" s="371"/>
      <c r="D31" s="288">
        <f>SUM(D25:D30)</f>
        <v>0</v>
      </c>
      <c r="E31" s="273"/>
    </row>
    <row r="32" spans="1:5">
      <c r="A32" s="246"/>
      <c r="B32" s="268"/>
      <c r="C32" s="268"/>
      <c r="D32" s="289">
        <f>'D4-Přehled o úhradách plateb'!D506</f>
        <v>0</v>
      </c>
      <c r="E32" s="246"/>
    </row>
  </sheetData>
  <sheetProtection algorithmName="SHA-512" hashValue="dGYOr5mN/leD9Nd7SQs9J0cweflHp9/qiNNbUHkkO2XQi34ZKWv3v6OyPpTJCMijwszZXE9g9CGdbFRK46bvdA==" saltValue="YVbKl5Faec7BU8fPm9V8JQ==" spinCount="100000" sheet="1" objects="1" scenarios="1"/>
  <mergeCells count="4">
    <mergeCell ref="B5:C5"/>
    <mergeCell ref="B16:C16"/>
    <mergeCell ref="B24:C24"/>
    <mergeCell ref="B31:C3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7"/>
  <dimension ref="A1:F28"/>
  <sheetViews>
    <sheetView topLeftCell="A10" zoomScale="120" zoomScaleNormal="120" workbookViewId="0">
      <selection activeCell="I12" sqref="I12"/>
    </sheetView>
  </sheetViews>
  <sheetFormatPr defaultRowHeight="13.2"/>
  <cols>
    <col min="1" max="1" width="2.21875" customWidth="1"/>
    <col min="2" max="2" width="46.77734375" customWidth="1"/>
    <col min="3" max="3" width="24.21875" customWidth="1"/>
    <col min="4" max="4" width="20.5546875" customWidth="1"/>
    <col min="5" max="5" width="18.21875" customWidth="1"/>
    <col min="6" max="6" width="2.21875" customWidth="1"/>
  </cols>
  <sheetData>
    <row r="1" spans="1:6" ht="25.2">
      <c r="A1" s="2"/>
      <c r="B1" s="14" t="s">
        <v>124</v>
      </c>
      <c r="C1" s="15"/>
      <c r="D1" s="2"/>
      <c r="E1" s="6" t="s">
        <v>123</v>
      </c>
      <c r="F1" s="6"/>
    </row>
    <row r="2" spans="1:6" ht="14.4">
      <c r="A2" s="2"/>
      <c r="B2" s="2"/>
      <c r="C2" s="2"/>
      <c r="D2" s="2"/>
      <c r="E2" s="2"/>
      <c r="F2" s="2"/>
    </row>
    <row r="3" spans="1:6" ht="17.399999999999999" thickBot="1">
      <c r="A3" s="2"/>
      <c r="B3" s="21" t="s">
        <v>6</v>
      </c>
      <c r="C3" s="27"/>
      <c r="D3" s="27"/>
      <c r="E3" s="27"/>
      <c r="F3" s="2"/>
    </row>
    <row r="4" spans="1:6" ht="63.75" customHeight="1" thickBot="1">
      <c r="A4" s="2"/>
      <c r="B4" s="49" t="s">
        <v>36</v>
      </c>
      <c r="C4" s="22" t="s">
        <v>17</v>
      </c>
      <c r="D4" s="22" t="s">
        <v>93</v>
      </c>
      <c r="E4" s="50" t="s">
        <v>125</v>
      </c>
      <c r="F4" s="74"/>
    </row>
    <row r="5" spans="1:6" ht="14.4">
      <c r="A5" s="2"/>
      <c r="B5" s="23" t="s">
        <v>7</v>
      </c>
      <c r="C5" s="115">
        <f>SUM(C7:C10)</f>
        <v>0</v>
      </c>
      <c r="D5" s="315"/>
      <c r="E5" s="124">
        <f>D5*0.8</f>
        <v>0</v>
      </c>
      <c r="F5" s="75"/>
    </row>
    <row r="6" spans="1:6" ht="14.4">
      <c r="A6" s="2"/>
      <c r="B6" s="372" t="s">
        <v>8</v>
      </c>
      <c r="C6" s="373"/>
      <c r="D6" s="374"/>
      <c r="E6" s="375"/>
      <c r="F6" s="7"/>
    </row>
    <row r="7" spans="1:6" ht="14.4">
      <c r="A7" s="2"/>
      <c r="B7" s="25" t="s">
        <v>9</v>
      </c>
      <c r="C7" s="114"/>
      <c r="D7" s="313"/>
      <c r="E7" s="112"/>
      <c r="F7" s="75"/>
    </row>
    <row r="8" spans="1:6" ht="14.4">
      <c r="A8" s="2"/>
      <c r="B8" s="25" t="s">
        <v>10</v>
      </c>
      <c r="C8" s="114"/>
      <c r="D8" s="313"/>
      <c r="E8" s="112"/>
      <c r="F8" s="75"/>
    </row>
    <row r="9" spans="1:6" ht="14.4">
      <c r="A9" s="2"/>
      <c r="B9" s="25" t="s">
        <v>38</v>
      </c>
      <c r="C9" s="114"/>
      <c r="D9" s="313"/>
      <c r="E9" s="112"/>
      <c r="F9" s="75"/>
    </row>
    <row r="10" spans="1:6" ht="14.4">
      <c r="A10" s="2"/>
      <c r="B10" s="76" t="s">
        <v>39</v>
      </c>
      <c r="C10" s="122"/>
      <c r="D10" s="314"/>
      <c r="E10" s="125"/>
      <c r="F10" s="75"/>
    </row>
    <row r="11" spans="1:6" ht="14.4">
      <c r="A11" s="2"/>
      <c r="B11" s="77"/>
      <c r="C11" s="78"/>
      <c r="D11" s="78"/>
      <c r="E11" s="79"/>
      <c r="F11" s="80"/>
    </row>
    <row r="12" spans="1:6" ht="14.4">
      <c r="A12" s="2"/>
      <c r="B12" s="23" t="s">
        <v>11</v>
      </c>
      <c r="C12" s="123">
        <f>SUM(C14:C20)</f>
        <v>0</v>
      </c>
      <c r="D12" s="316"/>
      <c r="E12" s="110">
        <f>D12*0.8</f>
        <v>0</v>
      </c>
      <c r="F12" s="75"/>
    </row>
    <row r="13" spans="1:6" ht="14.4">
      <c r="A13" s="2"/>
      <c r="B13" s="372" t="s">
        <v>12</v>
      </c>
      <c r="C13" s="373"/>
      <c r="D13" s="374"/>
      <c r="E13" s="375"/>
      <c r="F13" s="7"/>
    </row>
    <row r="14" spans="1:6" ht="14.4">
      <c r="A14" s="2"/>
      <c r="B14" s="25" t="s">
        <v>50</v>
      </c>
      <c r="C14" s="114"/>
      <c r="D14" s="313"/>
      <c r="E14" s="112"/>
      <c r="F14" s="75"/>
    </row>
    <row r="15" spans="1:6" ht="14.4">
      <c r="A15" s="2"/>
      <c r="B15" s="25" t="s">
        <v>94</v>
      </c>
      <c r="C15" s="114"/>
      <c r="D15" s="313"/>
      <c r="E15" s="112"/>
      <c r="F15" s="75"/>
    </row>
    <row r="16" spans="1:6" ht="14.4">
      <c r="A16" s="2"/>
      <c r="B16" s="25" t="s">
        <v>13</v>
      </c>
      <c r="C16" s="114"/>
      <c r="D16" s="313"/>
      <c r="E16" s="112"/>
      <c r="F16" s="75"/>
    </row>
    <row r="17" spans="1:6" ht="14.4">
      <c r="A17" s="2"/>
      <c r="B17" s="25" t="s">
        <v>75</v>
      </c>
      <c r="C17" s="114"/>
      <c r="D17" s="313"/>
      <c r="E17" s="112"/>
      <c r="F17" s="75"/>
    </row>
    <row r="18" spans="1:6" ht="14.4">
      <c r="A18" s="2"/>
      <c r="B18" s="25" t="s">
        <v>14</v>
      </c>
      <c r="C18" s="114"/>
      <c r="D18" s="313"/>
      <c r="E18" s="112"/>
      <c r="F18" s="75"/>
    </row>
    <row r="19" spans="1:6" ht="14.4">
      <c r="A19" s="2"/>
      <c r="B19" s="25" t="s">
        <v>15</v>
      </c>
      <c r="C19" s="114"/>
      <c r="D19" s="313"/>
      <c r="E19" s="112"/>
      <c r="F19" s="75"/>
    </row>
    <row r="20" spans="1:6" ht="14.4">
      <c r="A20" s="2"/>
      <c r="B20" s="25" t="s">
        <v>76</v>
      </c>
      <c r="C20" s="114"/>
      <c r="D20" s="313"/>
      <c r="E20" s="112"/>
      <c r="F20" s="75"/>
    </row>
    <row r="21" spans="1:6" ht="4.95" customHeight="1">
      <c r="A21" s="2"/>
      <c r="B21" s="170"/>
      <c r="C21" s="171"/>
      <c r="D21" s="103"/>
      <c r="E21" s="376"/>
      <c r="F21" s="74"/>
    </row>
    <row r="22" spans="1:6" ht="4.95" customHeight="1">
      <c r="A22" s="2"/>
      <c r="B22" s="104"/>
      <c r="C22" s="105"/>
      <c r="D22" s="103"/>
      <c r="E22" s="377"/>
      <c r="F22" s="74"/>
    </row>
    <row r="23" spans="1:6" ht="4.5" customHeight="1">
      <c r="A23" s="2"/>
      <c r="B23" s="170"/>
      <c r="C23" s="171"/>
      <c r="D23" s="103"/>
      <c r="E23" s="377"/>
      <c r="F23" s="74"/>
    </row>
    <row r="24" spans="1:6" ht="14.4">
      <c r="A24" s="2"/>
      <c r="B24" s="26" t="s">
        <v>16</v>
      </c>
      <c r="C24" s="115">
        <f>'D5-Osobní náklady'!D55</f>
        <v>0</v>
      </c>
      <c r="D24" s="116"/>
      <c r="E24" s="112">
        <f>D24*0.8</f>
        <v>0</v>
      </c>
      <c r="F24" s="75"/>
    </row>
    <row r="25" spans="1:6" ht="14.4">
      <c r="A25" s="2"/>
      <c r="B25" s="378"/>
      <c r="C25" s="379"/>
      <c r="D25" s="379"/>
      <c r="E25" s="380"/>
      <c r="F25" s="7"/>
    </row>
    <row r="26" spans="1:6" ht="15.75" customHeight="1" thickBot="1">
      <c r="A26" s="2"/>
      <c r="B26" s="48" t="s">
        <v>73</v>
      </c>
      <c r="C26" s="117">
        <f>'D4-Přehled o úhradách plateb'!E506</f>
        <v>0</v>
      </c>
      <c r="D26" s="118">
        <f>D5+D12+D24</f>
        <v>0</v>
      </c>
      <c r="E26" s="51"/>
      <c r="F26" s="81"/>
    </row>
    <row r="27" spans="1:6" ht="15" thickBot="1">
      <c r="A27" s="2"/>
      <c r="B27" s="28"/>
      <c r="C27" s="119">
        <f>C5+C12+C24</f>
        <v>0</v>
      </c>
      <c r="D27" s="27"/>
      <c r="E27" s="27"/>
      <c r="F27" s="2"/>
    </row>
    <row r="28" spans="1:6" ht="14.4">
      <c r="A28" s="2"/>
      <c r="B28" s="381"/>
      <c r="C28" s="381"/>
      <c r="D28" s="2"/>
      <c r="E28" s="2"/>
      <c r="F28" s="2"/>
    </row>
  </sheetData>
  <sheetProtection algorithmName="SHA-512" hashValue="kLmCla7zeRSd9kRzKKsW5Ecl1YbtKf+HcHA4/uTr5+0Hor6htYWMHCJYDnFG3CoT8ze3/FauwMBiiHsSy7xyOw==" saltValue="jDRFjEL+imHaUI1WRRkFBA==" spinCount="100000" sheet="1" objects="1" scenarios="1"/>
  <mergeCells count="5">
    <mergeCell ref="B6:E6"/>
    <mergeCell ref="B13:E13"/>
    <mergeCell ref="E21:E23"/>
    <mergeCell ref="B25:E25"/>
    <mergeCell ref="B28:C28"/>
  </mergeCells>
  <conditionalFormatting sqref="C7">
    <cfRule type="cellIs" dxfId="540" priority="29" operator="equal">
      <formula>0</formula>
    </cfRule>
    <cfRule type="cellIs" dxfId="539" priority="30" operator="lessThan">
      <formula>$E$7</formula>
    </cfRule>
  </conditionalFormatting>
  <conditionalFormatting sqref="C8">
    <cfRule type="cellIs" dxfId="538" priority="27" operator="equal">
      <formula>0</formula>
    </cfRule>
    <cfRule type="cellIs" dxfId="537" priority="28" operator="lessThan">
      <formula>$E$8</formula>
    </cfRule>
  </conditionalFormatting>
  <conditionalFormatting sqref="C9">
    <cfRule type="cellIs" dxfId="536" priority="25" operator="equal">
      <formula>0</formula>
    </cfRule>
    <cfRule type="cellIs" dxfId="535" priority="26" operator="lessThan">
      <formula>$E$9</formula>
    </cfRule>
  </conditionalFormatting>
  <conditionalFormatting sqref="C10">
    <cfRule type="cellIs" dxfId="534" priority="23" operator="equal">
      <formula>0</formula>
    </cfRule>
    <cfRule type="cellIs" dxfId="533" priority="24" operator="lessThan">
      <formula>$E$10</formula>
    </cfRule>
  </conditionalFormatting>
  <conditionalFormatting sqref="C14">
    <cfRule type="cellIs" dxfId="532" priority="17" operator="equal">
      <formula>0</formula>
    </cfRule>
    <cfRule type="cellIs" dxfId="531" priority="18" operator="lessThan">
      <formula>$E$14</formula>
    </cfRule>
  </conditionalFormatting>
  <conditionalFormatting sqref="C15">
    <cfRule type="cellIs" dxfId="530" priority="15" operator="equal">
      <formula>0</formula>
    </cfRule>
    <cfRule type="cellIs" dxfId="529" priority="16" operator="lessThan">
      <formula>$E$15</formula>
    </cfRule>
  </conditionalFormatting>
  <conditionalFormatting sqref="C16">
    <cfRule type="cellIs" dxfId="528" priority="13" operator="equal">
      <formula>0</formula>
    </cfRule>
    <cfRule type="cellIs" dxfId="527" priority="14" operator="lessThan">
      <formula>$E$16</formula>
    </cfRule>
  </conditionalFormatting>
  <conditionalFormatting sqref="C17">
    <cfRule type="cellIs" dxfId="526" priority="11" operator="equal">
      <formula>0</formula>
    </cfRule>
    <cfRule type="cellIs" dxfId="525" priority="12" operator="lessThan">
      <formula>$E$17</formula>
    </cfRule>
  </conditionalFormatting>
  <conditionalFormatting sqref="C18">
    <cfRule type="cellIs" dxfId="524" priority="9" operator="equal">
      <formula>0</formula>
    </cfRule>
    <cfRule type="cellIs" dxfId="523" priority="10" operator="lessThan">
      <formula>$E$18</formula>
    </cfRule>
  </conditionalFormatting>
  <conditionalFormatting sqref="C19">
    <cfRule type="cellIs" dxfId="522" priority="7" operator="equal">
      <formula>0</formula>
    </cfRule>
    <cfRule type="cellIs" dxfId="521" priority="8" operator="lessThan">
      <formula>$E$19</formula>
    </cfRule>
  </conditionalFormatting>
  <conditionalFormatting sqref="C20">
    <cfRule type="cellIs" dxfId="520" priority="5" operator="equal">
      <formula>0</formula>
    </cfRule>
    <cfRule type="cellIs" dxfId="519" priority="6" operator="lessThan">
      <formula>$E$20</formula>
    </cfRule>
  </conditionalFormatting>
  <conditionalFormatting sqref="C26">
    <cfRule type="cellIs" dxfId="518" priority="4" operator="notEqual">
      <formula>$C$27</formula>
    </cfRule>
  </conditionalFormatting>
  <conditionalFormatting sqref="C5">
    <cfRule type="cellIs" dxfId="517" priority="3" operator="lessThan">
      <formula>$E$5</formula>
    </cfRule>
  </conditionalFormatting>
  <conditionalFormatting sqref="C12">
    <cfRule type="cellIs" dxfId="516" priority="2" operator="lessThan">
      <formula>$E$12</formula>
    </cfRule>
  </conditionalFormatting>
  <conditionalFormatting sqref="C24">
    <cfRule type="cellIs" dxfId="515" priority="1" operator="lessThan">
      <formula>$E$24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/>
  <dimension ref="A1:H512"/>
  <sheetViews>
    <sheetView workbookViewId="0">
      <selection activeCell="G6" sqref="G6"/>
    </sheetView>
  </sheetViews>
  <sheetFormatPr defaultRowHeight="13.2"/>
  <cols>
    <col min="1" max="1" width="2.21875" customWidth="1"/>
    <col min="2" max="2" width="12.77734375" customWidth="1"/>
    <col min="3" max="3" width="45.77734375" customWidth="1"/>
    <col min="4" max="5" width="14.21875" customWidth="1"/>
    <col min="6" max="6" width="14.44140625" customWidth="1"/>
    <col min="7" max="7" width="14.77734375" customWidth="1"/>
    <col min="8" max="8" width="2.109375" customWidth="1"/>
  </cols>
  <sheetData>
    <row r="1" spans="1:8" ht="24.6">
      <c r="A1" s="57"/>
      <c r="B1" s="58" t="s">
        <v>72</v>
      </c>
      <c r="C1" s="58"/>
      <c r="D1" s="58"/>
      <c r="E1" s="58"/>
      <c r="F1" s="7"/>
      <c r="G1" s="59" t="s">
        <v>24</v>
      </c>
      <c r="H1" s="7"/>
    </row>
    <row r="2" spans="1:8" ht="13.8">
      <c r="A2" s="57"/>
      <c r="B2" s="61"/>
      <c r="C2" s="60" t="s">
        <v>92</v>
      </c>
      <c r="D2" s="61"/>
      <c r="E2" s="61"/>
      <c r="F2" s="62"/>
      <c r="G2" s="57"/>
      <c r="H2" s="7"/>
    </row>
    <row r="3" spans="1:8" ht="33.75" customHeight="1" thickBot="1">
      <c r="A3" s="57"/>
      <c r="B3" s="63"/>
      <c r="C3" s="62"/>
      <c r="D3" s="62"/>
      <c r="E3" s="62"/>
      <c r="F3" s="293"/>
      <c r="G3" s="57"/>
      <c r="H3" s="7"/>
    </row>
    <row r="4" spans="1:8" ht="51" customHeight="1" thickBot="1">
      <c r="A4" s="57"/>
      <c r="B4" s="64" t="s">
        <v>66</v>
      </c>
      <c r="C4" s="65" t="s">
        <v>29</v>
      </c>
      <c r="D4" s="65" t="s">
        <v>63</v>
      </c>
      <c r="E4" s="66" t="s">
        <v>114</v>
      </c>
      <c r="F4" s="298" t="s">
        <v>97</v>
      </c>
      <c r="G4" s="302" t="s">
        <v>142</v>
      </c>
      <c r="H4" s="7"/>
    </row>
    <row r="5" spans="1:8" ht="15.6">
      <c r="A5" s="57"/>
      <c r="B5" s="318"/>
      <c r="C5" s="294"/>
      <c r="D5" s="128"/>
      <c r="E5" s="295"/>
      <c r="F5" s="299"/>
      <c r="G5" s="305"/>
      <c r="H5" s="7"/>
    </row>
    <row r="6" spans="1:8" ht="15.6">
      <c r="A6" s="57"/>
      <c r="B6" s="319"/>
      <c r="C6" s="144"/>
      <c r="D6" s="128"/>
      <c r="E6" s="296"/>
      <c r="F6" s="300"/>
      <c r="G6" s="306"/>
      <c r="H6" s="7"/>
    </row>
    <row r="7" spans="1:8" ht="15.6">
      <c r="A7" s="57"/>
      <c r="B7" s="320"/>
      <c r="C7" s="145"/>
      <c r="D7" s="128"/>
      <c r="E7" s="296"/>
      <c r="F7" s="300"/>
      <c r="G7" s="306"/>
      <c r="H7" s="7"/>
    </row>
    <row r="8" spans="1:8" ht="15.6">
      <c r="A8" s="57"/>
      <c r="B8" s="319"/>
      <c r="C8" s="144"/>
      <c r="D8" s="128"/>
      <c r="E8" s="296"/>
      <c r="F8" s="300"/>
      <c r="G8" s="306"/>
      <c r="H8" s="7"/>
    </row>
    <row r="9" spans="1:8" ht="15.6">
      <c r="A9" s="57"/>
      <c r="B9" s="320"/>
      <c r="C9" s="145"/>
      <c r="D9" s="128"/>
      <c r="E9" s="296"/>
      <c r="F9" s="300"/>
      <c r="G9" s="306"/>
      <c r="H9" s="7"/>
    </row>
    <row r="10" spans="1:8" ht="15.6">
      <c r="A10" s="57"/>
      <c r="B10" s="320"/>
      <c r="C10" s="145"/>
      <c r="D10" s="128"/>
      <c r="E10" s="296"/>
      <c r="F10" s="300"/>
      <c r="G10" s="306"/>
      <c r="H10" s="7"/>
    </row>
    <row r="11" spans="1:8" ht="15.6">
      <c r="A11" s="57"/>
      <c r="B11" s="320"/>
      <c r="C11" s="145"/>
      <c r="D11" s="128"/>
      <c r="E11" s="296"/>
      <c r="F11" s="300"/>
      <c r="G11" s="306"/>
      <c r="H11" s="7"/>
    </row>
    <row r="12" spans="1:8" ht="15.6">
      <c r="A12" s="57"/>
      <c r="B12" s="320"/>
      <c r="C12" s="145"/>
      <c r="D12" s="128"/>
      <c r="E12" s="296"/>
      <c r="F12" s="300"/>
      <c r="G12" s="306"/>
      <c r="H12" s="7"/>
    </row>
    <row r="13" spans="1:8" ht="15.6">
      <c r="A13" s="57"/>
      <c r="B13" s="320"/>
      <c r="C13" s="145"/>
      <c r="D13" s="128"/>
      <c r="E13" s="296"/>
      <c r="F13" s="300"/>
      <c r="G13" s="306"/>
      <c r="H13" s="7"/>
    </row>
    <row r="14" spans="1:8" ht="15.6">
      <c r="A14" s="57"/>
      <c r="B14" s="320"/>
      <c r="C14" s="145"/>
      <c r="D14" s="128"/>
      <c r="E14" s="296"/>
      <c r="F14" s="300"/>
      <c r="G14" s="306"/>
      <c r="H14" s="7"/>
    </row>
    <row r="15" spans="1:8" ht="15.6">
      <c r="A15" s="57"/>
      <c r="B15" s="320"/>
      <c r="C15" s="145"/>
      <c r="D15" s="128"/>
      <c r="E15" s="296"/>
      <c r="F15" s="299"/>
      <c r="G15" s="306"/>
      <c r="H15" s="7"/>
    </row>
    <row r="16" spans="1:8" ht="15.6">
      <c r="A16" s="57"/>
      <c r="B16" s="319"/>
      <c r="C16" s="144"/>
      <c r="D16" s="128"/>
      <c r="E16" s="296"/>
      <c r="F16" s="300"/>
      <c r="G16" s="306"/>
      <c r="H16" s="7"/>
    </row>
    <row r="17" spans="1:8" ht="15.6">
      <c r="A17" s="57"/>
      <c r="B17" s="320"/>
      <c r="C17" s="145"/>
      <c r="D17" s="128"/>
      <c r="E17" s="296"/>
      <c r="F17" s="300"/>
      <c r="G17" s="306"/>
      <c r="H17" s="7"/>
    </row>
    <row r="18" spans="1:8" ht="15.6">
      <c r="A18" s="57"/>
      <c r="B18" s="320"/>
      <c r="C18" s="145"/>
      <c r="D18" s="128"/>
      <c r="E18" s="296"/>
      <c r="F18" s="300"/>
      <c r="G18" s="306"/>
      <c r="H18" s="7"/>
    </row>
    <row r="19" spans="1:8" ht="15.6">
      <c r="A19" s="57"/>
      <c r="B19" s="320"/>
      <c r="C19" s="145"/>
      <c r="D19" s="128"/>
      <c r="E19" s="296"/>
      <c r="F19" s="300"/>
      <c r="G19" s="306"/>
      <c r="H19" s="7"/>
    </row>
    <row r="20" spans="1:8" ht="15.6">
      <c r="A20" s="57"/>
      <c r="B20" s="320"/>
      <c r="C20" s="145"/>
      <c r="D20" s="128"/>
      <c r="E20" s="296"/>
      <c r="F20" s="300"/>
      <c r="G20" s="306"/>
      <c r="H20" s="7"/>
    </row>
    <row r="21" spans="1:8" ht="15.6">
      <c r="A21" s="57"/>
      <c r="B21" s="320"/>
      <c r="C21" s="145"/>
      <c r="D21" s="128"/>
      <c r="E21" s="296"/>
      <c r="F21" s="300"/>
      <c r="G21" s="306"/>
      <c r="H21" s="7"/>
    </row>
    <row r="22" spans="1:8" ht="15.6">
      <c r="A22" s="57"/>
      <c r="B22" s="320"/>
      <c r="C22" s="145"/>
      <c r="D22" s="128"/>
      <c r="E22" s="296"/>
      <c r="F22" s="300"/>
      <c r="G22" s="306"/>
      <c r="H22" s="7"/>
    </row>
    <row r="23" spans="1:8" ht="15.6">
      <c r="A23" s="57"/>
      <c r="B23" s="320"/>
      <c r="C23" s="145"/>
      <c r="D23" s="128"/>
      <c r="E23" s="296"/>
      <c r="F23" s="300"/>
      <c r="G23" s="306"/>
      <c r="H23" s="7"/>
    </row>
    <row r="24" spans="1:8" ht="15.6">
      <c r="A24" s="57"/>
      <c r="B24" s="320"/>
      <c r="C24" s="145"/>
      <c r="D24" s="128"/>
      <c r="E24" s="296"/>
      <c r="F24" s="300"/>
      <c r="G24" s="306"/>
      <c r="H24" s="7"/>
    </row>
    <row r="25" spans="1:8" ht="15.6">
      <c r="A25" s="57"/>
      <c r="B25" s="319"/>
      <c r="C25" s="144"/>
      <c r="D25" s="128"/>
      <c r="E25" s="296"/>
      <c r="F25" s="299"/>
      <c r="G25" s="306"/>
      <c r="H25" s="7"/>
    </row>
    <row r="26" spans="1:8" ht="15.6">
      <c r="A26" s="57"/>
      <c r="B26" s="319"/>
      <c r="C26" s="144"/>
      <c r="D26" s="128"/>
      <c r="E26" s="296"/>
      <c r="F26" s="300"/>
      <c r="G26" s="306"/>
      <c r="H26" s="7"/>
    </row>
    <row r="27" spans="1:8" ht="15.6">
      <c r="A27" s="57"/>
      <c r="B27" s="319"/>
      <c r="C27" s="144"/>
      <c r="D27" s="128"/>
      <c r="E27" s="296"/>
      <c r="F27" s="300"/>
      <c r="G27" s="306"/>
      <c r="H27" s="7"/>
    </row>
    <row r="28" spans="1:8" ht="15.6">
      <c r="A28" s="57"/>
      <c r="B28" s="320"/>
      <c r="C28" s="145"/>
      <c r="D28" s="128"/>
      <c r="E28" s="296"/>
      <c r="F28" s="300"/>
      <c r="G28" s="306"/>
      <c r="H28" s="7"/>
    </row>
    <row r="29" spans="1:8" ht="15.6">
      <c r="A29" s="57"/>
      <c r="B29" s="320"/>
      <c r="C29" s="145"/>
      <c r="D29" s="128"/>
      <c r="E29" s="296"/>
      <c r="F29" s="300"/>
      <c r="G29" s="306"/>
      <c r="H29" s="7"/>
    </row>
    <row r="30" spans="1:8" ht="15.6">
      <c r="A30" s="57"/>
      <c r="B30" s="320"/>
      <c r="C30" s="145"/>
      <c r="D30" s="128"/>
      <c r="E30" s="296"/>
      <c r="F30" s="300"/>
      <c r="G30" s="306"/>
      <c r="H30" s="7"/>
    </row>
    <row r="31" spans="1:8" ht="15.6">
      <c r="A31" s="57"/>
      <c r="B31" s="319"/>
      <c r="C31" s="144"/>
      <c r="D31" s="128"/>
      <c r="E31" s="296"/>
      <c r="F31" s="300"/>
      <c r="G31" s="306"/>
      <c r="H31" s="7"/>
    </row>
    <row r="32" spans="1:8" ht="15.6">
      <c r="A32" s="57"/>
      <c r="B32" s="319"/>
      <c r="C32" s="144"/>
      <c r="D32" s="128"/>
      <c r="E32" s="296"/>
      <c r="F32" s="300"/>
      <c r="G32" s="306"/>
      <c r="H32" s="7"/>
    </row>
    <row r="33" spans="1:8" ht="15.6">
      <c r="A33" s="57"/>
      <c r="B33" s="319"/>
      <c r="C33" s="144"/>
      <c r="D33" s="128"/>
      <c r="E33" s="296"/>
      <c r="F33" s="300"/>
      <c r="G33" s="306"/>
      <c r="H33" s="7"/>
    </row>
    <row r="34" spans="1:8" ht="15.6">
      <c r="A34" s="57"/>
      <c r="B34" s="320"/>
      <c r="C34" s="145"/>
      <c r="D34" s="128"/>
      <c r="E34" s="296"/>
      <c r="F34" s="300"/>
      <c r="G34" s="306"/>
      <c r="H34" s="7"/>
    </row>
    <row r="35" spans="1:8" ht="15.6">
      <c r="A35" s="57"/>
      <c r="B35" s="319"/>
      <c r="C35" s="144"/>
      <c r="D35" s="128"/>
      <c r="E35" s="296"/>
      <c r="F35" s="299"/>
      <c r="G35" s="306"/>
      <c r="H35" s="7"/>
    </row>
    <row r="36" spans="1:8" ht="15.6">
      <c r="A36" s="57"/>
      <c r="B36" s="319"/>
      <c r="C36" s="144"/>
      <c r="D36" s="128"/>
      <c r="E36" s="296"/>
      <c r="F36" s="300"/>
      <c r="G36" s="306"/>
      <c r="H36" s="7"/>
    </row>
    <row r="37" spans="1:8" ht="15.6">
      <c r="A37" s="57"/>
      <c r="B37" s="319"/>
      <c r="C37" s="144"/>
      <c r="D37" s="128"/>
      <c r="E37" s="296"/>
      <c r="F37" s="300"/>
      <c r="G37" s="306"/>
      <c r="H37" s="7"/>
    </row>
    <row r="38" spans="1:8" ht="15.6">
      <c r="A38" s="57"/>
      <c r="B38" s="319"/>
      <c r="C38" s="146"/>
      <c r="D38" s="128"/>
      <c r="E38" s="296"/>
      <c r="F38" s="300"/>
      <c r="G38" s="306"/>
      <c r="H38" s="7"/>
    </row>
    <row r="39" spans="1:8" ht="15.6">
      <c r="A39" s="57"/>
      <c r="B39" s="319"/>
      <c r="C39" s="146"/>
      <c r="D39" s="128"/>
      <c r="E39" s="296"/>
      <c r="F39" s="300"/>
      <c r="G39" s="306"/>
      <c r="H39" s="7"/>
    </row>
    <row r="40" spans="1:8" ht="15.6">
      <c r="A40" s="57"/>
      <c r="B40" s="319"/>
      <c r="C40" s="146"/>
      <c r="D40" s="128"/>
      <c r="E40" s="296"/>
      <c r="F40" s="300"/>
      <c r="G40" s="306"/>
      <c r="H40" s="7"/>
    </row>
    <row r="41" spans="1:8" ht="15.6">
      <c r="A41" s="57"/>
      <c r="B41" s="320"/>
      <c r="C41" s="147"/>
      <c r="D41" s="128"/>
      <c r="E41" s="296"/>
      <c r="F41" s="300"/>
      <c r="G41" s="306"/>
      <c r="H41" s="7"/>
    </row>
    <row r="42" spans="1:8" ht="15.6">
      <c r="A42" s="57"/>
      <c r="B42" s="320"/>
      <c r="C42" s="147"/>
      <c r="D42" s="128"/>
      <c r="E42" s="296"/>
      <c r="F42" s="300"/>
      <c r="G42" s="306"/>
      <c r="H42" s="7"/>
    </row>
    <row r="43" spans="1:8" ht="15.6">
      <c r="A43" s="57"/>
      <c r="B43" s="320"/>
      <c r="C43" s="147"/>
      <c r="D43" s="128"/>
      <c r="E43" s="296"/>
      <c r="F43" s="300"/>
      <c r="G43" s="306"/>
      <c r="H43" s="7"/>
    </row>
    <row r="44" spans="1:8" ht="15.6">
      <c r="A44" s="57"/>
      <c r="B44" s="320"/>
      <c r="C44" s="147"/>
      <c r="D44" s="128"/>
      <c r="E44" s="296"/>
      <c r="F44" s="300"/>
      <c r="G44" s="306"/>
      <c r="H44" s="7"/>
    </row>
    <row r="45" spans="1:8" ht="15.6">
      <c r="A45" s="57"/>
      <c r="B45" s="320"/>
      <c r="C45" s="147"/>
      <c r="D45" s="128"/>
      <c r="E45" s="296"/>
      <c r="F45" s="299"/>
      <c r="G45" s="306"/>
      <c r="H45" s="7"/>
    </row>
    <row r="46" spans="1:8" ht="15.6">
      <c r="A46" s="57"/>
      <c r="B46" s="319"/>
      <c r="C46" s="146"/>
      <c r="D46" s="128"/>
      <c r="E46" s="296"/>
      <c r="F46" s="300"/>
      <c r="G46" s="306"/>
      <c r="H46" s="7"/>
    </row>
    <row r="47" spans="1:8" ht="15.6">
      <c r="A47" s="57"/>
      <c r="B47" s="320"/>
      <c r="C47" s="148"/>
      <c r="D47" s="128"/>
      <c r="E47" s="296"/>
      <c r="F47" s="300"/>
      <c r="G47" s="306"/>
      <c r="H47" s="7"/>
    </row>
    <row r="48" spans="1:8" ht="15.6">
      <c r="A48" s="57"/>
      <c r="B48" s="319"/>
      <c r="C48" s="149"/>
      <c r="D48" s="128"/>
      <c r="E48" s="296"/>
      <c r="F48" s="300"/>
      <c r="G48" s="306"/>
      <c r="H48" s="7"/>
    </row>
    <row r="49" spans="1:8" ht="15.6">
      <c r="A49" s="57"/>
      <c r="B49" s="319"/>
      <c r="C49" s="149"/>
      <c r="D49" s="128"/>
      <c r="E49" s="296"/>
      <c r="F49" s="300"/>
      <c r="G49" s="306"/>
      <c r="H49" s="7"/>
    </row>
    <row r="50" spans="1:8" ht="15.6">
      <c r="A50" s="57"/>
      <c r="B50" s="319"/>
      <c r="C50" s="150"/>
      <c r="D50" s="128"/>
      <c r="E50" s="296"/>
      <c r="F50" s="300"/>
      <c r="G50" s="306"/>
      <c r="H50" s="7"/>
    </row>
    <row r="51" spans="1:8" ht="15.6">
      <c r="A51" s="57"/>
      <c r="B51" s="319"/>
      <c r="C51" s="149"/>
      <c r="D51" s="128"/>
      <c r="E51" s="296"/>
      <c r="F51" s="300"/>
      <c r="G51" s="306"/>
      <c r="H51" s="7"/>
    </row>
    <row r="52" spans="1:8" ht="15.6">
      <c r="A52" s="57"/>
      <c r="B52" s="320"/>
      <c r="C52" s="151"/>
      <c r="D52" s="128"/>
      <c r="E52" s="296"/>
      <c r="F52" s="300"/>
      <c r="G52" s="306"/>
      <c r="H52" s="7"/>
    </row>
    <row r="53" spans="1:8" ht="15.6">
      <c r="A53" s="57"/>
      <c r="B53" s="320"/>
      <c r="C53" s="151"/>
      <c r="D53" s="128"/>
      <c r="E53" s="296"/>
      <c r="F53" s="300"/>
      <c r="G53" s="306"/>
      <c r="H53" s="7"/>
    </row>
    <row r="54" spans="1:8" ht="15.6">
      <c r="A54" s="57"/>
      <c r="B54" s="320"/>
      <c r="C54" s="151"/>
      <c r="D54" s="128"/>
      <c r="E54" s="296"/>
      <c r="F54" s="300"/>
      <c r="G54" s="306"/>
      <c r="H54" s="7"/>
    </row>
    <row r="55" spans="1:8" ht="15.6">
      <c r="A55" s="57"/>
      <c r="B55" s="320"/>
      <c r="C55" s="151"/>
      <c r="D55" s="128"/>
      <c r="E55" s="296"/>
      <c r="F55" s="299"/>
      <c r="G55" s="306"/>
      <c r="H55" s="7"/>
    </row>
    <row r="56" spans="1:8" ht="15.6">
      <c r="A56" s="57"/>
      <c r="B56" s="320"/>
      <c r="C56" s="151"/>
      <c r="D56" s="128"/>
      <c r="E56" s="296"/>
      <c r="F56" s="300"/>
      <c r="G56" s="306"/>
      <c r="H56" s="7"/>
    </row>
    <row r="57" spans="1:8" ht="15.6">
      <c r="A57" s="57"/>
      <c r="B57" s="320"/>
      <c r="C57" s="151"/>
      <c r="D57" s="128"/>
      <c r="E57" s="296"/>
      <c r="F57" s="300"/>
      <c r="G57" s="306"/>
      <c r="H57" s="7"/>
    </row>
    <row r="58" spans="1:8" ht="15.6">
      <c r="A58" s="57"/>
      <c r="B58" s="321"/>
      <c r="C58" s="152"/>
      <c r="D58" s="128"/>
      <c r="E58" s="296"/>
      <c r="F58" s="300"/>
      <c r="G58" s="306"/>
      <c r="H58" s="7"/>
    </row>
    <row r="59" spans="1:8" ht="15.6">
      <c r="A59" s="57"/>
      <c r="B59" s="322"/>
      <c r="C59" s="152"/>
      <c r="D59" s="128"/>
      <c r="E59" s="296"/>
      <c r="F59" s="300"/>
      <c r="G59" s="306"/>
      <c r="H59" s="7"/>
    </row>
    <row r="60" spans="1:8" ht="15.6">
      <c r="A60" s="57"/>
      <c r="B60" s="322"/>
      <c r="C60" s="152"/>
      <c r="D60" s="128"/>
      <c r="E60" s="296"/>
      <c r="F60" s="300"/>
      <c r="G60" s="306"/>
      <c r="H60" s="7"/>
    </row>
    <row r="61" spans="1:8" ht="15.6">
      <c r="A61" s="57"/>
      <c r="B61" s="322"/>
      <c r="C61" s="152"/>
      <c r="D61" s="128"/>
      <c r="E61" s="296"/>
      <c r="F61" s="300"/>
      <c r="G61" s="306"/>
      <c r="H61" s="7"/>
    </row>
    <row r="62" spans="1:8" ht="15.6">
      <c r="A62" s="57"/>
      <c r="B62" s="322"/>
      <c r="C62" s="152"/>
      <c r="D62" s="128"/>
      <c r="E62" s="296"/>
      <c r="F62" s="300"/>
      <c r="G62" s="306"/>
      <c r="H62" s="7"/>
    </row>
    <row r="63" spans="1:8" ht="15.6">
      <c r="A63" s="57"/>
      <c r="B63" s="322"/>
      <c r="C63" s="152"/>
      <c r="D63" s="128"/>
      <c r="E63" s="296"/>
      <c r="F63" s="300"/>
      <c r="G63" s="306"/>
      <c r="H63" s="7"/>
    </row>
    <row r="64" spans="1:8" ht="15.6">
      <c r="A64" s="57"/>
      <c r="B64" s="322"/>
      <c r="C64" s="152"/>
      <c r="D64" s="128"/>
      <c r="E64" s="296"/>
      <c r="F64" s="300"/>
      <c r="G64" s="306"/>
      <c r="H64" s="7"/>
    </row>
    <row r="65" spans="1:8" ht="15.6">
      <c r="A65" s="57"/>
      <c r="B65" s="322"/>
      <c r="C65" s="152"/>
      <c r="D65" s="128"/>
      <c r="E65" s="296"/>
      <c r="F65" s="299"/>
      <c r="G65" s="306"/>
      <c r="H65" s="7"/>
    </row>
    <row r="66" spans="1:8" ht="15.6">
      <c r="A66" s="57"/>
      <c r="B66" s="322"/>
      <c r="C66" s="152"/>
      <c r="D66" s="128"/>
      <c r="E66" s="296"/>
      <c r="F66" s="300"/>
      <c r="G66" s="306"/>
      <c r="H66" s="7"/>
    </row>
    <row r="67" spans="1:8" ht="15.6">
      <c r="A67" s="57"/>
      <c r="B67" s="322"/>
      <c r="C67" s="152"/>
      <c r="D67" s="128"/>
      <c r="E67" s="296"/>
      <c r="F67" s="300"/>
      <c r="G67" s="306"/>
      <c r="H67" s="7"/>
    </row>
    <row r="68" spans="1:8" ht="15.6">
      <c r="A68" s="57"/>
      <c r="B68" s="322"/>
      <c r="C68" s="152"/>
      <c r="D68" s="128"/>
      <c r="E68" s="296"/>
      <c r="F68" s="300"/>
      <c r="G68" s="306"/>
      <c r="H68" s="7"/>
    </row>
    <row r="69" spans="1:8" ht="15.6">
      <c r="A69" s="57"/>
      <c r="B69" s="322"/>
      <c r="C69" s="152"/>
      <c r="D69" s="128"/>
      <c r="E69" s="296"/>
      <c r="F69" s="300"/>
      <c r="G69" s="306"/>
      <c r="H69" s="7"/>
    </row>
    <row r="70" spans="1:8" ht="15.6">
      <c r="A70" s="57"/>
      <c r="B70" s="322"/>
      <c r="C70" s="152"/>
      <c r="D70" s="128"/>
      <c r="E70" s="296"/>
      <c r="F70" s="300"/>
      <c r="G70" s="306"/>
      <c r="H70" s="7"/>
    </row>
    <row r="71" spans="1:8" ht="15.6">
      <c r="A71" s="57"/>
      <c r="B71" s="322"/>
      <c r="C71" s="152"/>
      <c r="D71" s="128"/>
      <c r="E71" s="296"/>
      <c r="F71" s="300"/>
      <c r="G71" s="306"/>
      <c r="H71" s="7"/>
    </row>
    <row r="72" spans="1:8" ht="15.6">
      <c r="A72" s="57"/>
      <c r="B72" s="322"/>
      <c r="C72" s="152"/>
      <c r="D72" s="128"/>
      <c r="E72" s="296"/>
      <c r="F72" s="300"/>
      <c r="G72" s="306"/>
      <c r="H72" s="7"/>
    </row>
    <row r="73" spans="1:8" ht="15.6">
      <c r="A73" s="57"/>
      <c r="B73" s="322"/>
      <c r="C73" s="152"/>
      <c r="D73" s="128"/>
      <c r="E73" s="296"/>
      <c r="F73" s="300"/>
      <c r="G73" s="306"/>
      <c r="H73" s="7"/>
    </row>
    <row r="74" spans="1:8" ht="15.6">
      <c r="A74" s="57"/>
      <c r="B74" s="322"/>
      <c r="C74" s="152"/>
      <c r="D74" s="128"/>
      <c r="E74" s="296"/>
      <c r="F74" s="300"/>
      <c r="G74" s="306"/>
      <c r="H74" s="7"/>
    </row>
    <row r="75" spans="1:8" ht="15.6">
      <c r="A75" s="57"/>
      <c r="B75" s="322"/>
      <c r="C75" s="152"/>
      <c r="D75" s="128"/>
      <c r="E75" s="296"/>
      <c r="F75" s="299"/>
      <c r="G75" s="306"/>
      <c r="H75" s="7"/>
    </row>
    <row r="76" spans="1:8" ht="15.6">
      <c r="A76" s="57"/>
      <c r="B76" s="322"/>
      <c r="C76" s="152"/>
      <c r="D76" s="128"/>
      <c r="E76" s="296"/>
      <c r="F76" s="300"/>
      <c r="G76" s="306"/>
      <c r="H76" s="7"/>
    </row>
    <row r="77" spans="1:8" ht="15.6">
      <c r="A77" s="57"/>
      <c r="B77" s="322"/>
      <c r="C77" s="152"/>
      <c r="D77" s="128"/>
      <c r="E77" s="296"/>
      <c r="F77" s="300"/>
      <c r="G77" s="306"/>
      <c r="H77" s="7"/>
    </row>
    <row r="78" spans="1:8" ht="15.6">
      <c r="A78" s="57"/>
      <c r="B78" s="322"/>
      <c r="C78" s="152"/>
      <c r="D78" s="128"/>
      <c r="E78" s="296"/>
      <c r="F78" s="300"/>
      <c r="G78" s="306"/>
      <c r="H78" s="7"/>
    </row>
    <row r="79" spans="1:8" ht="15.6">
      <c r="A79" s="57"/>
      <c r="B79" s="322"/>
      <c r="C79" s="152"/>
      <c r="D79" s="128"/>
      <c r="E79" s="296"/>
      <c r="F79" s="300"/>
      <c r="G79" s="306"/>
      <c r="H79" s="7"/>
    </row>
    <row r="80" spans="1:8" ht="15.6">
      <c r="A80" s="57"/>
      <c r="B80" s="322"/>
      <c r="C80" s="152"/>
      <c r="D80" s="128"/>
      <c r="E80" s="296"/>
      <c r="F80" s="300"/>
      <c r="G80" s="306"/>
      <c r="H80" s="7"/>
    </row>
    <row r="81" spans="1:8" ht="15.6">
      <c r="A81" s="57"/>
      <c r="B81" s="322"/>
      <c r="C81" s="152"/>
      <c r="D81" s="128"/>
      <c r="E81" s="296"/>
      <c r="F81" s="300"/>
      <c r="G81" s="306"/>
      <c r="H81" s="7"/>
    </row>
    <row r="82" spans="1:8" ht="15.6">
      <c r="A82" s="57"/>
      <c r="B82" s="322"/>
      <c r="C82" s="147"/>
      <c r="D82" s="128"/>
      <c r="E82" s="296"/>
      <c r="F82" s="300"/>
      <c r="G82" s="306"/>
      <c r="H82" s="7"/>
    </row>
    <row r="83" spans="1:8" ht="15.6">
      <c r="A83" s="57"/>
      <c r="B83" s="322"/>
      <c r="C83" s="147"/>
      <c r="D83" s="128"/>
      <c r="E83" s="296"/>
      <c r="F83" s="300"/>
      <c r="G83" s="306"/>
      <c r="H83" s="7"/>
    </row>
    <row r="84" spans="1:8" ht="15.6">
      <c r="A84" s="57"/>
      <c r="B84" s="322"/>
      <c r="C84" s="147"/>
      <c r="D84" s="128"/>
      <c r="E84" s="296"/>
      <c r="F84" s="300"/>
      <c r="G84" s="306"/>
      <c r="H84" s="7"/>
    </row>
    <row r="85" spans="1:8" ht="15.6">
      <c r="A85" s="57"/>
      <c r="B85" s="322"/>
      <c r="C85" s="147"/>
      <c r="D85" s="128"/>
      <c r="E85" s="296"/>
      <c r="F85" s="299"/>
      <c r="G85" s="306"/>
      <c r="H85" s="7"/>
    </row>
    <row r="86" spans="1:8" ht="15.6">
      <c r="A86" s="57"/>
      <c r="B86" s="322"/>
      <c r="C86" s="147"/>
      <c r="D86" s="128"/>
      <c r="E86" s="296"/>
      <c r="F86" s="300"/>
      <c r="G86" s="306"/>
      <c r="H86" s="7"/>
    </row>
    <row r="87" spans="1:8" ht="15.6">
      <c r="A87" s="57"/>
      <c r="B87" s="322"/>
      <c r="C87" s="147"/>
      <c r="D87" s="128"/>
      <c r="E87" s="296"/>
      <c r="F87" s="300"/>
      <c r="G87" s="306"/>
      <c r="H87" s="7"/>
    </row>
    <row r="88" spans="1:8" ht="15.6">
      <c r="A88" s="57"/>
      <c r="B88" s="322"/>
      <c r="C88" s="147"/>
      <c r="D88" s="128"/>
      <c r="E88" s="296"/>
      <c r="F88" s="300"/>
      <c r="G88" s="306"/>
      <c r="H88" s="7"/>
    </row>
    <row r="89" spans="1:8" ht="15.6">
      <c r="A89" s="57"/>
      <c r="B89" s="322"/>
      <c r="C89" s="147"/>
      <c r="D89" s="128"/>
      <c r="E89" s="296"/>
      <c r="F89" s="300"/>
      <c r="G89" s="306"/>
      <c r="H89" s="7"/>
    </row>
    <row r="90" spans="1:8" ht="15.6">
      <c r="A90" s="57"/>
      <c r="B90" s="322"/>
      <c r="C90" s="147"/>
      <c r="D90" s="128"/>
      <c r="E90" s="296"/>
      <c r="F90" s="300"/>
      <c r="G90" s="306"/>
      <c r="H90" s="7"/>
    </row>
    <row r="91" spans="1:8" ht="15.6">
      <c r="A91" s="57"/>
      <c r="B91" s="322"/>
      <c r="C91" s="147"/>
      <c r="D91" s="128"/>
      <c r="E91" s="296"/>
      <c r="F91" s="300"/>
      <c r="G91" s="306"/>
      <c r="H91" s="7"/>
    </row>
    <row r="92" spans="1:8" ht="15.6">
      <c r="A92" s="57"/>
      <c r="B92" s="322"/>
      <c r="C92" s="147"/>
      <c r="D92" s="128"/>
      <c r="E92" s="296"/>
      <c r="F92" s="300"/>
      <c r="G92" s="306"/>
      <c r="H92" s="7"/>
    </row>
    <row r="93" spans="1:8" ht="15.6">
      <c r="A93" s="57"/>
      <c r="B93" s="322"/>
      <c r="C93" s="147"/>
      <c r="D93" s="128"/>
      <c r="E93" s="296"/>
      <c r="F93" s="300"/>
      <c r="G93" s="306"/>
      <c r="H93" s="7"/>
    </row>
    <row r="94" spans="1:8" ht="15.6">
      <c r="A94" s="57"/>
      <c r="B94" s="322"/>
      <c r="C94" s="147"/>
      <c r="D94" s="128"/>
      <c r="E94" s="296"/>
      <c r="F94" s="300"/>
      <c r="G94" s="306"/>
      <c r="H94" s="7"/>
    </row>
    <row r="95" spans="1:8" ht="15.6">
      <c r="A95" s="57"/>
      <c r="B95" s="322"/>
      <c r="C95" s="147"/>
      <c r="D95" s="128"/>
      <c r="E95" s="296"/>
      <c r="F95" s="299"/>
      <c r="G95" s="306"/>
      <c r="H95" s="7"/>
    </row>
    <row r="96" spans="1:8" ht="15.6">
      <c r="A96" s="57"/>
      <c r="B96" s="322"/>
      <c r="C96" s="147"/>
      <c r="D96" s="128"/>
      <c r="E96" s="296"/>
      <c r="F96" s="300"/>
      <c r="G96" s="306"/>
      <c r="H96" s="7"/>
    </row>
    <row r="97" spans="1:8" ht="15.6">
      <c r="A97" s="57"/>
      <c r="B97" s="322"/>
      <c r="C97" s="147"/>
      <c r="D97" s="128"/>
      <c r="E97" s="296"/>
      <c r="F97" s="300"/>
      <c r="G97" s="306"/>
      <c r="H97" s="7"/>
    </row>
    <row r="98" spans="1:8" ht="15.6">
      <c r="A98" s="57"/>
      <c r="B98" s="322"/>
      <c r="C98" s="147"/>
      <c r="D98" s="128"/>
      <c r="E98" s="296"/>
      <c r="F98" s="300"/>
      <c r="G98" s="306"/>
      <c r="H98" s="7"/>
    </row>
    <row r="99" spans="1:8" ht="15.6">
      <c r="A99" s="57"/>
      <c r="B99" s="322"/>
      <c r="C99" s="147"/>
      <c r="D99" s="128"/>
      <c r="E99" s="296"/>
      <c r="F99" s="300"/>
      <c r="G99" s="306"/>
      <c r="H99" s="7"/>
    </row>
    <row r="100" spans="1:8" ht="15.6">
      <c r="A100" s="57"/>
      <c r="B100" s="322"/>
      <c r="C100" s="147"/>
      <c r="D100" s="128"/>
      <c r="E100" s="296"/>
      <c r="F100" s="300"/>
      <c r="G100" s="306"/>
      <c r="H100" s="7"/>
    </row>
    <row r="101" spans="1:8" ht="15.6">
      <c r="A101" s="57"/>
      <c r="B101" s="322"/>
      <c r="C101" s="147"/>
      <c r="D101" s="128"/>
      <c r="E101" s="296"/>
      <c r="F101" s="300"/>
      <c r="G101" s="306"/>
      <c r="H101" s="7"/>
    </row>
    <row r="102" spans="1:8" ht="15.6">
      <c r="A102" s="57"/>
      <c r="B102" s="322"/>
      <c r="C102" s="147"/>
      <c r="D102" s="128"/>
      <c r="E102" s="296"/>
      <c r="F102" s="300"/>
      <c r="G102" s="306"/>
      <c r="H102" s="7"/>
    </row>
    <row r="103" spans="1:8" ht="15.6">
      <c r="A103" s="57"/>
      <c r="B103" s="322"/>
      <c r="C103" s="147"/>
      <c r="D103" s="128"/>
      <c r="E103" s="296"/>
      <c r="F103" s="300"/>
      <c r="G103" s="306"/>
      <c r="H103" s="7"/>
    </row>
    <row r="104" spans="1:8" ht="15.6">
      <c r="A104" s="57"/>
      <c r="B104" s="322"/>
      <c r="C104" s="147"/>
      <c r="D104" s="128"/>
      <c r="E104" s="296"/>
      <c r="F104" s="300"/>
      <c r="G104" s="306"/>
      <c r="H104" s="7"/>
    </row>
    <row r="105" spans="1:8" ht="15.6">
      <c r="A105" s="57"/>
      <c r="B105" s="322"/>
      <c r="C105" s="147"/>
      <c r="D105" s="128"/>
      <c r="E105" s="296"/>
      <c r="F105" s="299"/>
      <c r="G105" s="306"/>
      <c r="H105" s="7"/>
    </row>
    <row r="106" spans="1:8" ht="15.6">
      <c r="A106" s="57"/>
      <c r="B106" s="322"/>
      <c r="C106" s="147"/>
      <c r="D106" s="128"/>
      <c r="E106" s="296"/>
      <c r="F106" s="300"/>
      <c r="G106" s="306"/>
      <c r="H106" s="7"/>
    </row>
    <row r="107" spans="1:8" ht="15.6">
      <c r="A107" s="57"/>
      <c r="B107" s="322"/>
      <c r="C107" s="147"/>
      <c r="D107" s="128"/>
      <c r="E107" s="296"/>
      <c r="F107" s="300"/>
      <c r="G107" s="306"/>
      <c r="H107" s="7"/>
    </row>
    <row r="108" spans="1:8" ht="15.6">
      <c r="A108" s="57"/>
      <c r="B108" s="322"/>
      <c r="C108" s="147"/>
      <c r="D108" s="128"/>
      <c r="E108" s="296"/>
      <c r="F108" s="300"/>
      <c r="G108" s="306"/>
      <c r="H108" s="7"/>
    </row>
    <row r="109" spans="1:8" ht="15.6">
      <c r="A109" s="57"/>
      <c r="B109" s="322"/>
      <c r="C109" s="147"/>
      <c r="D109" s="128"/>
      <c r="E109" s="296"/>
      <c r="F109" s="300"/>
      <c r="G109" s="306"/>
      <c r="H109" s="7"/>
    </row>
    <row r="110" spans="1:8" ht="15.6">
      <c r="A110" s="57"/>
      <c r="B110" s="322"/>
      <c r="C110" s="147"/>
      <c r="D110" s="128"/>
      <c r="E110" s="296"/>
      <c r="F110" s="300"/>
      <c r="G110" s="306"/>
      <c r="H110" s="7"/>
    </row>
    <row r="111" spans="1:8" ht="15.6">
      <c r="A111" s="57"/>
      <c r="B111" s="322"/>
      <c r="C111" s="147"/>
      <c r="D111" s="128"/>
      <c r="E111" s="296"/>
      <c r="F111" s="300"/>
      <c r="G111" s="306"/>
      <c r="H111" s="7"/>
    </row>
    <row r="112" spans="1:8" ht="15.6">
      <c r="A112" s="57"/>
      <c r="B112" s="322"/>
      <c r="C112" s="147"/>
      <c r="D112" s="128"/>
      <c r="E112" s="296"/>
      <c r="F112" s="300"/>
      <c r="G112" s="306"/>
      <c r="H112" s="7"/>
    </row>
    <row r="113" spans="1:8" ht="15.6">
      <c r="A113" s="57"/>
      <c r="B113" s="322"/>
      <c r="C113" s="147"/>
      <c r="D113" s="128"/>
      <c r="E113" s="296"/>
      <c r="F113" s="300"/>
      <c r="G113" s="306"/>
      <c r="H113" s="7"/>
    </row>
    <row r="114" spans="1:8" ht="15.6">
      <c r="A114" s="57"/>
      <c r="B114" s="322"/>
      <c r="C114" s="147"/>
      <c r="D114" s="128"/>
      <c r="E114" s="296"/>
      <c r="F114" s="300"/>
      <c r="G114" s="306"/>
      <c r="H114" s="7"/>
    </row>
    <row r="115" spans="1:8" ht="15.6">
      <c r="A115" s="57"/>
      <c r="B115" s="322"/>
      <c r="C115" s="147"/>
      <c r="D115" s="128"/>
      <c r="E115" s="296"/>
      <c r="F115" s="299"/>
      <c r="G115" s="306"/>
      <c r="H115" s="7"/>
    </row>
    <row r="116" spans="1:8" ht="15.6">
      <c r="A116" s="57"/>
      <c r="B116" s="322"/>
      <c r="C116" s="147"/>
      <c r="D116" s="128"/>
      <c r="E116" s="296"/>
      <c r="F116" s="300"/>
      <c r="G116" s="306"/>
      <c r="H116" s="7"/>
    </row>
    <row r="117" spans="1:8" ht="15.6">
      <c r="A117" s="57"/>
      <c r="B117" s="322"/>
      <c r="C117" s="147"/>
      <c r="D117" s="128"/>
      <c r="E117" s="296"/>
      <c r="F117" s="300"/>
      <c r="G117" s="306"/>
      <c r="H117" s="7"/>
    </row>
    <row r="118" spans="1:8" ht="15.6">
      <c r="A118" s="57"/>
      <c r="B118" s="322"/>
      <c r="C118" s="147"/>
      <c r="D118" s="128"/>
      <c r="E118" s="296"/>
      <c r="F118" s="300"/>
      <c r="G118" s="306"/>
      <c r="H118" s="7"/>
    </row>
    <row r="119" spans="1:8" ht="15.6">
      <c r="A119" s="57"/>
      <c r="B119" s="322"/>
      <c r="C119" s="147"/>
      <c r="D119" s="128"/>
      <c r="E119" s="296"/>
      <c r="F119" s="300"/>
      <c r="G119" s="306"/>
      <c r="H119" s="7"/>
    </row>
    <row r="120" spans="1:8" ht="15.6">
      <c r="A120" s="57"/>
      <c r="B120" s="322"/>
      <c r="C120" s="147"/>
      <c r="D120" s="128"/>
      <c r="E120" s="296"/>
      <c r="F120" s="300"/>
      <c r="G120" s="306"/>
      <c r="H120" s="7"/>
    </row>
    <row r="121" spans="1:8" ht="15.6">
      <c r="A121" s="57"/>
      <c r="B121" s="322"/>
      <c r="C121" s="147"/>
      <c r="D121" s="128"/>
      <c r="E121" s="296"/>
      <c r="F121" s="300"/>
      <c r="G121" s="306"/>
      <c r="H121" s="7"/>
    </row>
    <row r="122" spans="1:8" ht="15.6">
      <c r="A122" s="57"/>
      <c r="B122" s="322"/>
      <c r="C122" s="152"/>
      <c r="D122" s="128"/>
      <c r="E122" s="296"/>
      <c r="F122" s="300"/>
      <c r="G122" s="306"/>
      <c r="H122" s="7"/>
    </row>
    <row r="123" spans="1:8" ht="15.6">
      <c r="A123" s="57"/>
      <c r="B123" s="322"/>
      <c r="C123" s="152"/>
      <c r="D123" s="128"/>
      <c r="E123" s="296"/>
      <c r="F123" s="300"/>
      <c r="G123" s="306"/>
      <c r="H123" s="7"/>
    </row>
    <row r="124" spans="1:8" ht="15.6">
      <c r="A124" s="57"/>
      <c r="B124" s="319"/>
      <c r="C124" s="153"/>
      <c r="D124" s="128"/>
      <c r="E124" s="296"/>
      <c r="F124" s="300"/>
      <c r="G124" s="306"/>
      <c r="H124" s="7"/>
    </row>
    <row r="125" spans="1:8" ht="15.6">
      <c r="A125" s="57"/>
      <c r="B125" s="319"/>
      <c r="C125" s="153"/>
      <c r="D125" s="128"/>
      <c r="E125" s="296"/>
      <c r="F125" s="299"/>
      <c r="G125" s="306"/>
      <c r="H125" s="7"/>
    </row>
    <row r="126" spans="1:8" ht="15.6">
      <c r="A126" s="57"/>
      <c r="B126" s="319"/>
      <c r="C126" s="144"/>
      <c r="D126" s="128"/>
      <c r="E126" s="296"/>
      <c r="F126" s="300"/>
      <c r="G126" s="306"/>
      <c r="H126" s="7"/>
    </row>
    <row r="127" spans="1:8" ht="15.6">
      <c r="A127" s="57"/>
      <c r="B127" s="320"/>
      <c r="C127" s="145"/>
      <c r="D127" s="128"/>
      <c r="E127" s="296"/>
      <c r="F127" s="300"/>
      <c r="G127" s="306"/>
      <c r="H127" s="7"/>
    </row>
    <row r="128" spans="1:8" ht="15.6">
      <c r="A128" s="57"/>
      <c r="B128" s="319"/>
      <c r="C128" s="153"/>
      <c r="D128" s="128"/>
      <c r="E128" s="296"/>
      <c r="F128" s="300"/>
      <c r="G128" s="306"/>
      <c r="H128" s="7"/>
    </row>
    <row r="129" spans="1:8" ht="15.6">
      <c r="A129" s="57"/>
      <c r="B129" s="319"/>
      <c r="C129" s="153"/>
      <c r="D129" s="128"/>
      <c r="E129" s="296"/>
      <c r="F129" s="300"/>
      <c r="G129" s="306"/>
      <c r="H129" s="7"/>
    </row>
    <row r="130" spans="1:8" ht="15.6">
      <c r="A130" s="57"/>
      <c r="B130" s="319"/>
      <c r="C130" s="153"/>
      <c r="D130" s="128"/>
      <c r="E130" s="296"/>
      <c r="F130" s="300"/>
      <c r="G130" s="306"/>
      <c r="H130" s="7"/>
    </row>
    <row r="131" spans="1:8" ht="15.6">
      <c r="A131" s="57"/>
      <c r="B131" s="319"/>
      <c r="C131" s="153"/>
      <c r="D131" s="128"/>
      <c r="E131" s="296"/>
      <c r="F131" s="300"/>
      <c r="G131" s="306"/>
      <c r="H131" s="7"/>
    </row>
    <row r="132" spans="1:8" ht="15.6">
      <c r="A132" s="57"/>
      <c r="B132" s="319"/>
      <c r="C132" s="144"/>
      <c r="D132" s="128"/>
      <c r="E132" s="296"/>
      <c r="F132" s="300"/>
      <c r="G132" s="306"/>
      <c r="H132" s="7"/>
    </row>
    <row r="133" spans="1:8" ht="15.6">
      <c r="A133" s="57"/>
      <c r="B133" s="319"/>
      <c r="C133" s="144"/>
      <c r="D133" s="128"/>
      <c r="E133" s="296"/>
      <c r="F133" s="300"/>
      <c r="G133" s="306"/>
      <c r="H133" s="7"/>
    </row>
    <row r="134" spans="1:8" ht="15.6">
      <c r="A134" s="57"/>
      <c r="B134" s="319"/>
      <c r="C134" s="144"/>
      <c r="D134" s="128"/>
      <c r="E134" s="296"/>
      <c r="F134" s="300"/>
      <c r="G134" s="306"/>
      <c r="H134" s="7"/>
    </row>
    <row r="135" spans="1:8" ht="15.6">
      <c r="A135" s="57"/>
      <c r="B135" s="319"/>
      <c r="C135" s="144"/>
      <c r="D135" s="128"/>
      <c r="E135" s="296"/>
      <c r="F135" s="299"/>
      <c r="G135" s="306"/>
      <c r="H135" s="7"/>
    </row>
    <row r="136" spans="1:8" ht="15.6">
      <c r="A136" s="57"/>
      <c r="B136" s="319"/>
      <c r="C136" s="144"/>
      <c r="D136" s="128"/>
      <c r="E136" s="296"/>
      <c r="F136" s="300"/>
      <c r="G136" s="306"/>
      <c r="H136" s="7"/>
    </row>
    <row r="137" spans="1:8" ht="15.6">
      <c r="A137" s="57"/>
      <c r="B137" s="319"/>
      <c r="C137" s="144"/>
      <c r="D137" s="128"/>
      <c r="E137" s="296"/>
      <c r="F137" s="300"/>
      <c r="G137" s="306"/>
      <c r="H137" s="7"/>
    </row>
    <row r="138" spans="1:8" ht="15.6">
      <c r="A138" s="57"/>
      <c r="B138" s="319"/>
      <c r="C138" s="149"/>
      <c r="D138" s="128"/>
      <c r="E138" s="296"/>
      <c r="F138" s="300"/>
      <c r="G138" s="306"/>
      <c r="H138" s="7"/>
    </row>
    <row r="139" spans="1:8" ht="15.6">
      <c r="A139" s="57"/>
      <c r="B139" s="319"/>
      <c r="C139" s="149"/>
      <c r="D139" s="128"/>
      <c r="E139" s="296"/>
      <c r="F139" s="300"/>
      <c r="G139" s="306"/>
      <c r="H139" s="7"/>
    </row>
    <row r="140" spans="1:8" ht="15.6">
      <c r="A140" s="57"/>
      <c r="B140" s="319"/>
      <c r="C140" s="149"/>
      <c r="D140" s="128"/>
      <c r="E140" s="296"/>
      <c r="F140" s="300"/>
      <c r="G140" s="306"/>
      <c r="H140" s="7"/>
    </row>
    <row r="141" spans="1:8" ht="15.6">
      <c r="A141" s="57"/>
      <c r="B141" s="319"/>
      <c r="C141" s="149"/>
      <c r="D141" s="128"/>
      <c r="E141" s="296"/>
      <c r="F141" s="300"/>
      <c r="G141" s="306"/>
      <c r="H141" s="7"/>
    </row>
    <row r="142" spans="1:8" ht="15.6">
      <c r="A142" s="57"/>
      <c r="B142" s="319"/>
      <c r="C142" s="149"/>
      <c r="D142" s="128"/>
      <c r="E142" s="296"/>
      <c r="F142" s="300"/>
      <c r="G142" s="306"/>
      <c r="H142" s="7"/>
    </row>
    <row r="143" spans="1:8" ht="15.6">
      <c r="A143" s="57"/>
      <c r="B143" s="319"/>
      <c r="C143" s="144"/>
      <c r="D143" s="128"/>
      <c r="E143" s="296"/>
      <c r="F143" s="300"/>
      <c r="G143" s="306"/>
      <c r="H143" s="7"/>
    </row>
    <row r="144" spans="1:8" ht="15.6">
      <c r="A144" s="57"/>
      <c r="B144" s="319"/>
      <c r="C144" s="144"/>
      <c r="D144" s="128"/>
      <c r="E144" s="296"/>
      <c r="F144" s="300"/>
      <c r="G144" s="306"/>
      <c r="H144" s="7"/>
    </row>
    <row r="145" spans="1:8" ht="15.6">
      <c r="A145" s="57"/>
      <c r="B145" s="319"/>
      <c r="C145" s="144"/>
      <c r="D145" s="128"/>
      <c r="E145" s="296"/>
      <c r="F145" s="299"/>
      <c r="G145" s="306"/>
      <c r="H145" s="7"/>
    </row>
    <row r="146" spans="1:8" ht="15.6">
      <c r="A146" s="57"/>
      <c r="B146" s="319"/>
      <c r="C146" s="144"/>
      <c r="D146" s="128"/>
      <c r="E146" s="296"/>
      <c r="F146" s="300"/>
      <c r="G146" s="306"/>
      <c r="H146" s="7"/>
    </row>
    <row r="147" spans="1:8" ht="15.6">
      <c r="A147" s="57"/>
      <c r="B147" s="319"/>
      <c r="C147" s="144"/>
      <c r="D147" s="128"/>
      <c r="E147" s="296"/>
      <c r="F147" s="300"/>
      <c r="G147" s="306"/>
      <c r="H147" s="7"/>
    </row>
    <row r="148" spans="1:8" ht="15.6">
      <c r="A148" s="57"/>
      <c r="B148" s="319"/>
      <c r="C148" s="144"/>
      <c r="D148" s="128"/>
      <c r="E148" s="296"/>
      <c r="F148" s="300"/>
      <c r="G148" s="306"/>
      <c r="H148" s="7"/>
    </row>
    <row r="149" spans="1:8" ht="15.6">
      <c r="A149" s="57"/>
      <c r="B149" s="319"/>
      <c r="C149" s="144"/>
      <c r="D149" s="128"/>
      <c r="E149" s="296"/>
      <c r="F149" s="300"/>
      <c r="G149" s="306"/>
      <c r="H149" s="7"/>
    </row>
    <row r="150" spans="1:8" ht="15.6">
      <c r="A150" s="57"/>
      <c r="B150" s="323"/>
      <c r="C150" s="154"/>
      <c r="D150" s="128"/>
      <c r="E150" s="296"/>
      <c r="F150" s="300"/>
      <c r="G150" s="306"/>
      <c r="H150" s="7"/>
    </row>
    <row r="151" spans="1:8" ht="15.6">
      <c r="A151" s="57"/>
      <c r="B151" s="323"/>
      <c r="C151" s="154"/>
      <c r="D151" s="128"/>
      <c r="E151" s="296"/>
      <c r="F151" s="300"/>
      <c r="G151" s="306"/>
      <c r="H151" s="7"/>
    </row>
    <row r="152" spans="1:8" ht="15.6">
      <c r="A152" s="57"/>
      <c r="B152" s="323"/>
      <c r="C152" s="154"/>
      <c r="D152" s="128"/>
      <c r="E152" s="296"/>
      <c r="F152" s="300"/>
      <c r="G152" s="306"/>
      <c r="H152" s="7"/>
    </row>
    <row r="153" spans="1:8" ht="15.6">
      <c r="A153" s="57"/>
      <c r="B153" s="323"/>
      <c r="C153" s="154"/>
      <c r="D153" s="128"/>
      <c r="E153" s="296"/>
      <c r="F153" s="300"/>
      <c r="G153" s="306"/>
      <c r="H153" s="7"/>
    </row>
    <row r="154" spans="1:8" ht="15.6">
      <c r="A154" s="57"/>
      <c r="B154" s="324"/>
      <c r="C154" s="126"/>
      <c r="D154" s="128"/>
      <c r="E154" s="296"/>
      <c r="F154" s="300"/>
      <c r="G154" s="306"/>
      <c r="H154" s="7"/>
    </row>
    <row r="155" spans="1:8" ht="15.6">
      <c r="A155" s="57"/>
      <c r="B155" s="324"/>
      <c r="C155" s="126"/>
      <c r="D155" s="128"/>
      <c r="E155" s="296"/>
      <c r="F155" s="299"/>
      <c r="G155" s="306"/>
      <c r="H155" s="7"/>
    </row>
    <row r="156" spans="1:8" ht="15.6">
      <c r="A156" s="57"/>
      <c r="B156" s="324"/>
      <c r="C156" s="126"/>
      <c r="D156" s="128"/>
      <c r="E156" s="296"/>
      <c r="F156" s="300"/>
      <c r="G156" s="306"/>
      <c r="H156" s="7"/>
    </row>
    <row r="157" spans="1:8" ht="15.6">
      <c r="A157" s="57"/>
      <c r="B157" s="324"/>
      <c r="C157" s="126"/>
      <c r="D157" s="128"/>
      <c r="E157" s="296"/>
      <c r="F157" s="300"/>
      <c r="G157" s="306"/>
      <c r="H157" s="7"/>
    </row>
    <row r="158" spans="1:8" ht="15.6">
      <c r="A158" s="57"/>
      <c r="B158" s="324"/>
      <c r="C158" s="126"/>
      <c r="D158" s="128"/>
      <c r="E158" s="296"/>
      <c r="F158" s="300"/>
      <c r="G158" s="306"/>
      <c r="H158" s="7"/>
    </row>
    <row r="159" spans="1:8" ht="15.6">
      <c r="A159" s="57"/>
      <c r="B159" s="324"/>
      <c r="C159" s="126"/>
      <c r="D159" s="128"/>
      <c r="E159" s="296"/>
      <c r="F159" s="300"/>
      <c r="G159" s="306"/>
      <c r="H159" s="7"/>
    </row>
    <row r="160" spans="1:8" ht="15.6">
      <c r="A160" s="57"/>
      <c r="B160" s="324"/>
      <c r="C160" s="126"/>
      <c r="D160" s="128"/>
      <c r="E160" s="296"/>
      <c r="F160" s="300"/>
      <c r="G160" s="306"/>
      <c r="H160" s="7"/>
    </row>
    <row r="161" spans="1:8" ht="15.6">
      <c r="A161" s="57"/>
      <c r="B161" s="324"/>
      <c r="C161" s="126"/>
      <c r="D161" s="128"/>
      <c r="E161" s="296"/>
      <c r="F161" s="300"/>
      <c r="G161" s="306"/>
      <c r="H161" s="7"/>
    </row>
    <row r="162" spans="1:8" ht="15.6">
      <c r="A162" s="57"/>
      <c r="B162" s="324"/>
      <c r="C162" s="126"/>
      <c r="D162" s="128"/>
      <c r="E162" s="296"/>
      <c r="F162" s="300"/>
      <c r="G162" s="306"/>
      <c r="H162" s="7"/>
    </row>
    <row r="163" spans="1:8" ht="15.6">
      <c r="A163" s="57"/>
      <c r="B163" s="324"/>
      <c r="C163" s="126"/>
      <c r="D163" s="128"/>
      <c r="E163" s="296"/>
      <c r="F163" s="300"/>
      <c r="G163" s="306"/>
      <c r="H163" s="7"/>
    </row>
    <row r="164" spans="1:8" ht="15.6">
      <c r="A164" s="57"/>
      <c r="B164" s="324"/>
      <c r="C164" s="126"/>
      <c r="D164" s="128"/>
      <c r="E164" s="296"/>
      <c r="F164" s="300"/>
      <c r="G164" s="306"/>
      <c r="H164" s="7"/>
    </row>
    <row r="165" spans="1:8" ht="15.6">
      <c r="A165" s="57"/>
      <c r="B165" s="324"/>
      <c r="C165" s="126"/>
      <c r="D165" s="128"/>
      <c r="E165" s="296"/>
      <c r="F165" s="299"/>
      <c r="G165" s="306"/>
      <c r="H165" s="7"/>
    </row>
    <row r="166" spans="1:8" ht="15.6">
      <c r="A166" s="57"/>
      <c r="B166" s="324"/>
      <c r="C166" s="126"/>
      <c r="D166" s="128"/>
      <c r="E166" s="296"/>
      <c r="F166" s="300"/>
      <c r="G166" s="306"/>
      <c r="H166" s="7"/>
    </row>
    <row r="167" spans="1:8" ht="15.6">
      <c r="A167" s="57"/>
      <c r="B167" s="324"/>
      <c r="C167" s="126"/>
      <c r="D167" s="128"/>
      <c r="E167" s="296"/>
      <c r="F167" s="300"/>
      <c r="G167" s="306"/>
      <c r="H167" s="7"/>
    </row>
    <row r="168" spans="1:8" ht="15.6">
      <c r="A168" s="57"/>
      <c r="B168" s="324"/>
      <c r="C168" s="126"/>
      <c r="D168" s="128"/>
      <c r="E168" s="296"/>
      <c r="F168" s="300"/>
      <c r="G168" s="306"/>
      <c r="H168" s="7"/>
    </row>
    <row r="169" spans="1:8" ht="15.6">
      <c r="A169" s="57"/>
      <c r="B169" s="324"/>
      <c r="C169" s="126"/>
      <c r="D169" s="128"/>
      <c r="E169" s="296"/>
      <c r="F169" s="300"/>
      <c r="G169" s="306"/>
      <c r="H169" s="7"/>
    </row>
    <row r="170" spans="1:8" ht="15.6">
      <c r="A170" s="57"/>
      <c r="B170" s="324"/>
      <c r="C170" s="126"/>
      <c r="D170" s="128"/>
      <c r="E170" s="296"/>
      <c r="F170" s="300"/>
      <c r="G170" s="306"/>
      <c r="H170" s="7"/>
    </row>
    <row r="171" spans="1:8" ht="15.6">
      <c r="A171" s="57"/>
      <c r="B171" s="324"/>
      <c r="C171" s="126"/>
      <c r="D171" s="128"/>
      <c r="E171" s="296"/>
      <c r="F171" s="300"/>
      <c r="G171" s="306"/>
      <c r="H171" s="7"/>
    </row>
    <row r="172" spans="1:8" ht="15.6">
      <c r="A172" s="57"/>
      <c r="B172" s="324"/>
      <c r="C172" s="126"/>
      <c r="D172" s="128"/>
      <c r="E172" s="296"/>
      <c r="F172" s="300"/>
      <c r="G172" s="306"/>
      <c r="H172" s="7"/>
    </row>
    <row r="173" spans="1:8" ht="15.6">
      <c r="A173" s="57"/>
      <c r="B173" s="324"/>
      <c r="C173" s="126"/>
      <c r="D173" s="128"/>
      <c r="E173" s="296"/>
      <c r="F173" s="300"/>
      <c r="G173" s="306"/>
      <c r="H173" s="7"/>
    </row>
    <row r="174" spans="1:8" ht="15.6">
      <c r="A174" s="57"/>
      <c r="B174" s="324"/>
      <c r="C174" s="126"/>
      <c r="D174" s="128"/>
      <c r="E174" s="296"/>
      <c r="F174" s="300"/>
      <c r="G174" s="306"/>
      <c r="H174" s="7"/>
    </row>
    <row r="175" spans="1:8" ht="15.6">
      <c r="A175" s="57"/>
      <c r="B175" s="324"/>
      <c r="C175" s="126"/>
      <c r="D175" s="128"/>
      <c r="E175" s="296"/>
      <c r="F175" s="299"/>
      <c r="G175" s="306"/>
      <c r="H175" s="7"/>
    </row>
    <row r="176" spans="1:8" ht="15.6">
      <c r="A176" s="57"/>
      <c r="B176" s="324"/>
      <c r="C176" s="126"/>
      <c r="D176" s="128"/>
      <c r="E176" s="296"/>
      <c r="F176" s="300"/>
      <c r="G176" s="306"/>
      <c r="H176" s="7"/>
    </row>
    <row r="177" spans="1:8" ht="15.6">
      <c r="A177" s="57"/>
      <c r="B177" s="324"/>
      <c r="C177" s="126"/>
      <c r="D177" s="128"/>
      <c r="E177" s="296"/>
      <c r="F177" s="300"/>
      <c r="G177" s="306"/>
      <c r="H177" s="7"/>
    </row>
    <row r="178" spans="1:8" ht="15.6">
      <c r="A178" s="57"/>
      <c r="B178" s="324"/>
      <c r="C178" s="126"/>
      <c r="D178" s="128"/>
      <c r="E178" s="296"/>
      <c r="F178" s="300"/>
      <c r="G178" s="306"/>
      <c r="H178" s="7"/>
    </row>
    <row r="179" spans="1:8" ht="15.6">
      <c r="A179" s="57"/>
      <c r="B179" s="324"/>
      <c r="C179" s="126"/>
      <c r="D179" s="128"/>
      <c r="E179" s="296"/>
      <c r="F179" s="300"/>
      <c r="G179" s="306"/>
      <c r="H179" s="7"/>
    </row>
    <row r="180" spans="1:8" ht="15.6">
      <c r="A180" s="57"/>
      <c r="B180" s="324"/>
      <c r="C180" s="126"/>
      <c r="D180" s="128"/>
      <c r="E180" s="296"/>
      <c r="F180" s="300"/>
      <c r="G180" s="306"/>
      <c r="H180" s="7"/>
    </row>
    <row r="181" spans="1:8" ht="15.6">
      <c r="A181" s="57"/>
      <c r="B181" s="324"/>
      <c r="C181" s="126"/>
      <c r="D181" s="128"/>
      <c r="E181" s="296"/>
      <c r="F181" s="300"/>
      <c r="G181" s="306"/>
      <c r="H181" s="7"/>
    </row>
    <row r="182" spans="1:8" ht="15.6">
      <c r="A182" s="57"/>
      <c r="B182" s="324"/>
      <c r="C182" s="126"/>
      <c r="D182" s="128"/>
      <c r="E182" s="296"/>
      <c r="F182" s="300"/>
      <c r="G182" s="306"/>
      <c r="H182" s="7"/>
    </row>
    <row r="183" spans="1:8" ht="15.6">
      <c r="A183" s="57"/>
      <c r="B183" s="324"/>
      <c r="C183" s="126"/>
      <c r="D183" s="128"/>
      <c r="E183" s="296"/>
      <c r="F183" s="300"/>
      <c r="G183" s="306"/>
      <c r="H183" s="7"/>
    </row>
    <row r="184" spans="1:8" ht="15.6">
      <c r="A184" s="57"/>
      <c r="B184" s="324"/>
      <c r="C184" s="126"/>
      <c r="D184" s="128"/>
      <c r="E184" s="296"/>
      <c r="F184" s="300"/>
      <c r="G184" s="306"/>
      <c r="H184" s="7"/>
    </row>
    <row r="185" spans="1:8" ht="15.6">
      <c r="A185" s="57"/>
      <c r="B185" s="324"/>
      <c r="C185" s="126"/>
      <c r="D185" s="128"/>
      <c r="E185" s="296"/>
      <c r="F185" s="299"/>
      <c r="G185" s="306"/>
      <c r="H185" s="7"/>
    </row>
    <row r="186" spans="1:8" ht="15.6">
      <c r="A186" s="57"/>
      <c r="B186" s="324"/>
      <c r="C186" s="126"/>
      <c r="D186" s="128"/>
      <c r="E186" s="296"/>
      <c r="F186" s="300"/>
      <c r="G186" s="306"/>
      <c r="H186" s="7"/>
    </row>
    <row r="187" spans="1:8" ht="15.6">
      <c r="A187" s="57"/>
      <c r="B187" s="324"/>
      <c r="C187" s="126"/>
      <c r="D187" s="128"/>
      <c r="E187" s="296"/>
      <c r="F187" s="300"/>
      <c r="G187" s="306"/>
      <c r="H187" s="7"/>
    </row>
    <row r="188" spans="1:8" ht="15.6">
      <c r="A188" s="57"/>
      <c r="B188" s="324"/>
      <c r="C188" s="126"/>
      <c r="D188" s="128"/>
      <c r="E188" s="296"/>
      <c r="F188" s="300"/>
      <c r="G188" s="306"/>
      <c r="H188" s="7"/>
    </row>
    <row r="189" spans="1:8" ht="15.6">
      <c r="A189" s="57"/>
      <c r="B189" s="324"/>
      <c r="C189" s="126"/>
      <c r="D189" s="128"/>
      <c r="E189" s="296"/>
      <c r="F189" s="300"/>
      <c r="G189" s="306"/>
      <c r="H189" s="7"/>
    </row>
    <row r="190" spans="1:8" ht="15.6">
      <c r="A190" s="57"/>
      <c r="B190" s="324"/>
      <c r="C190" s="126"/>
      <c r="D190" s="128"/>
      <c r="E190" s="296"/>
      <c r="F190" s="300"/>
      <c r="G190" s="306"/>
      <c r="H190" s="7"/>
    </row>
    <row r="191" spans="1:8" ht="15.6">
      <c r="A191" s="57"/>
      <c r="B191" s="324"/>
      <c r="C191" s="126"/>
      <c r="D191" s="128"/>
      <c r="E191" s="296"/>
      <c r="F191" s="300"/>
      <c r="G191" s="306"/>
      <c r="H191" s="7"/>
    </row>
    <row r="192" spans="1:8" ht="15.6">
      <c r="A192" s="57"/>
      <c r="B192" s="324"/>
      <c r="C192" s="126"/>
      <c r="D192" s="128"/>
      <c r="E192" s="296"/>
      <c r="F192" s="300"/>
      <c r="G192" s="306"/>
      <c r="H192" s="7"/>
    </row>
    <row r="193" spans="1:8" ht="15.6">
      <c r="A193" s="57"/>
      <c r="B193" s="324"/>
      <c r="C193" s="126"/>
      <c r="D193" s="128"/>
      <c r="E193" s="296"/>
      <c r="F193" s="300"/>
      <c r="G193" s="306"/>
      <c r="H193" s="7"/>
    </row>
    <row r="194" spans="1:8" ht="15.6">
      <c r="A194" s="57"/>
      <c r="B194" s="324"/>
      <c r="C194" s="126"/>
      <c r="D194" s="128"/>
      <c r="E194" s="296"/>
      <c r="F194" s="300"/>
      <c r="G194" s="306"/>
      <c r="H194" s="7"/>
    </row>
    <row r="195" spans="1:8" ht="15.6">
      <c r="A195" s="57"/>
      <c r="B195" s="324"/>
      <c r="C195" s="126"/>
      <c r="D195" s="128"/>
      <c r="E195" s="296"/>
      <c r="F195" s="299"/>
      <c r="G195" s="306"/>
      <c r="H195" s="7"/>
    </row>
    <row r="196" spans="1:8" ht="15.6">
      <c r="A196" s="57"/>
      <c r="B196" s="324"/>
      <c r="C196" s="126"/>
      <c r="D196" s="128"/>
      <c r="E196" s="296"/>
      <c r="F196" s="300"/>
      <c r="G196" s="306"/>
      <c r="H196" s="7"/>
    </row>
    <row r="197" spans="1:8" ht="15.6">
      <c r="A197" s="57"/>
      <c r="B197" s="324"/>
      <c r="C197" s="126"/>
      <c r="D197" s="128"/>
      <c r="E197" s="296"/>
      <c r="F197" s="300"/>
      <c r="G197" s="306"/>
      <c r="H197" s="7"/>
    </row>
    <row r="198" spans="1:8" ht="15.6">
      <c r="A198" s="57"/>
      <c r="B198" s="324"/>
      <c r="C198" s="126"/>
      <c r="D198" s="128"/>
      <c r="E198" s="296"/>
      <c r="F198" s="300"/>
      <c r="G198" s="306"/>
      <c r="H198" s="7"/>
    </row>
    <row r="199" spans="1:8" ht="15.6">
      <c r="A199" s="57"/>
      <c r="B199" s="324"/>
      <c r="C199" s="126"/>
      <c r="D199" s="128"/>
      <c r="E199" s="296"/>
      <c r="F199" s="300"/>
      <c r="G199" s="306"/>
      <c r="H199" s="7"/>
    </row>
    <row r="200" spans="1:8" ht="15.6">
      <c r="A200" s="57"/>
      <c r="B200" s="324"/>
      <c r="C200" s="126"/>
      <c r="D200" s="128"/>
      <c r="E200" s="296"/>
      <c r="F200" s="300"/>
      <c r="G200" s="306"/>
      <c r="H200" s="7"/>
    </row>
    <row r="201" spans="1:8" ht="15.6">
      <c r="A201" s="57"/>
      <c r="B201" s="324"/>
      <c r="C201" s="126"/>
      <c r="D201" s="128"/>
      <c r="E201" s="296"/>
      <c r="F201" s="300"/>
      <c r="G201" s="306"/>
      <c r="H201" s="7"/>
    </row>
    <row r="202" spans="1:8" ht="15.6">
      <c r="A202" s="57"/>
      <c r="B202" s="324"/>
      <c r="C202" s="126"/>
      <c r="D202" s="128"/>
      <c r="E202" s="296"/>
      <c r="F202" s="300"/>
      <c r="G202" s="306"/>
      <c r="H202" s="7"/>
    </row>
    <row r="203" spans="1:8" ht="15.6">
      <c r="A203" s="57"/>
      <c r="B203" s="324"/>
      <c r="C203" s="126"/>
      <c r="D203" s="128"/>
      <c r="E203" s="296"/>
      <c r="F203" s="300"/>
      <c r="G203" s="306"/>
      <c r="H203" s="7"/>
    </row>
    <row r="204" spans="1:8" ht="15.6">
      <c r="A204" s="57"/>
      <c r="B204" s="324"/>
      <c r="C204" s="126"/>
      <c r="D204" s="128"/>
      <c r="E204" s="296"/>
      <c r="F204" s="300"/>
      <c r="G204" s="306"/>
      <c r="H204" s="7"/>
    </row>
    <row r="205" spans="1:8" ht="15.6">
      <c r="A205" s="57"/>
      <c r="B205" s="324"/>
      <c r="C205" s="126"/>
      <c r="D205" s="128"/>
      <c r="E205" s="296"/>
      <c r="F205" s="299"/>
      <c r="G205" s="306"/>
      <c r="H205" s="7"/>
    </row>
    <row r="206" spans="1:8" ht="15.6">
      <c r="A206" s="57"/>
      <c r="B206" s="324"/>
      <c r="C206" s="126"/>
      <c r="D206" s="128"/>
      <c r="E206" s="296"/>
      <c r="F206" s="300"/>
      <c r="G206" s="306"/>
      <c r="H206" s="7"/>
    </row>
    <row r="207" spans="1:8" ht="15.6">
      <c r="A207" s="57"/>
      <c r="B207" s="324"/>
      <c r="C207" s="126"/>
      <c r="D207" s="128"/>
      <c r="E207" s="296"/>
      <c r="F207" s="300"/>
      <c r="G207" s="306"/>
      <c r="H207" s="7"/>
    </row>
    <row r="208" spans="1:8" ht="15.6">
      <c r="A208" s="57"/>
      <c r="B208" s="324"/>
      <c r="C208" s="126"/>
      <c r="D208" s="128"/>
      <c r="E208" s="296"/>
      <c r="F208" s="300"/>
      <c r="G208" s="306"/>
      <c r="H208" s="7"/>
    </row>
    <row r="209" spans="1:8" ht="15.6">
      <c r="A209" s="57"/>
      <c r="B209" s="324"/>
      <c r="C209" s="126"/>
      <c r="D209" s="128"/>
      <c r="E209" s="296"/>
      <c r="F209" s="300"/>
      <c r="G209" s="306"/>
      <c r="H209" s="7"/>
    </row>
    <row r="210" spans="1:8" ht="15.6">
      <c r="A210" s="57"/>
      <c r="B210" s="324"/>
      <c r="C210" s="126"/>
      <c r="D210" s="128"/>
      <c r="E210" s="296"/>
      <c r="F210" s="300"/>
      <c r="G210" s="306"/>
      <c r="H210" s="7"/>
    </row>
    <row r="211" spans="1:8" ht="15.6">
      <c r="A211" s="57"/>
      <c r="B211" s="324"/>
      <c r="C211" s="126"/>
      <c r="D211" s="128"/>
      <c r="E211" s="296"/>
      <c r="F211" s="300"/>
      <c r="G211" s="306"/>
      <c r="H211" s="7"/>
    </row>
    <row r="212" spans="1:8" ht="15.6">
      <c r="A212" s="57"/>
      <c r="B212" s="324"/>
      <c r="C212" s="126"/>
      <c r="D212" s="128"/>
      <c r="E212" s="296"/>
      <c r="F212" s="300"/>
      <c r="G212" s="306"/>
      <c r="H212" s="7"/>
    </row>
    <row r="213" spans="1:8" ht="15.6">
      <c r="A213" s="57"/>
      <c r="B213" s="324"/>
      <c r="C213" s="126"/>
      <c r="D213" s="128"/>
      <c r="E213" s="296"/>
      <c r="F213" s="300"/>
      <c r="G213" s="306"/>
      <c r="H213" s="7"/>
    </row>
    <row r="214" spans="1:8" ht="15.6">
      <c r="A214" s="57"/>
      <c r="B214" s="324"/>
      <c r="C214" s="126"/>
      <c r="D214" s="128"/>
      <c r="E214" s="296"/>
      <c r="F214" s="300"/>
      <c r="G214" s="306"/>
      <c r="H214" s="7"/>
    </row>
    <row r="215" spans="1:8" ht="15.6">
      <c r="A215" s="57"/>
      <c r="B215" s="324"/>
      <c r="C215" s="126"/>
      <c r="D215" s="128"/>
      <c r="E215" s="296"/>
      <c r="F215" s="299"/>
      <c r="G215" s="306"/>
      <c r="H215" s="7"/>
    </row>
    <row r="216" spans="1:8" ht="15.6">
      <c r="A216" s="57"/>
      <c r="B216" s="324"/>
      <c r="C216" s="126"/>
      <c r="D216" s="128"/>
      <c r="E216" s="296"/>
      <c r="F216" s="300"/>
      <c r="G216" s="306"/>
      <c r="H216" s="7"/>
    </row>
    <row r="217" spans="1:8" ht="15.6">
      <c r="A217" s="57"/>
      <c r="B217" s="324"/>
      <c r="C217" s="126"/>
      <c r="D217" s="128"/>
      <c r="E217" s="296"/>
      <c r="F217" s="300"/>
      <c r="G217" s="306"/>
      <c r="H217" s="7"/>
    </row>
    <row r="218" spans="1:8" ht="15.6">
      <c r="A218" s="57"/>
      <c r="B218" s="324"/>
      <c r="C218" s="126"/>
      <c r="D218" s="128"/>
      <c r="E218" s="296"/>
      <c r="F218" s="300"/>
      <c r="G218" s="306"/>
      <c r="H218" s="7"/>
    </row>
    <row r="219" spans="1:8" ht="15.6">
      <c r="A219" s="57"/>
      <c r="B219" s="324"/>
      <c r="C219" s="126"/>
      <c r="D219" s="128"/>
      <c r="E219" s="296"/>
      <c r="F219" s="300"/>
      <c r="G219" s="306"/>
      <c r="H219" s="7"/>
    </row>
    <row r="220" spans="1:8" ht="15.6">
      <c r="A220" s="57"/>
      <c r="B220" s="324"/>
      <c r="C220" s="126"/>
      <c r="D220" s="128"/>
      <c r="E220" s="296"/>
      <c r="F220" s="300"/>
      <c r="G220" s="306"/>
      <c r="H220" s="7"/>
    </row>
    <row r="221" spans="1:8" ht="15.6">
      <c r="A221" s="57"/>
      <c r="B221" s="324"/>
      <c r="C221" s="126"/>
      <c r="D221" s="128"/>
      <c r="E221" s="296"/>
      <c r="F221" s="300"/>
      <c r="G221" s="306"/>
      <c r="H221" s="7"/>
    </row>
    <row r="222" spans="1:8" ht="15.6">
      <c r="A222" s="57"/>
      <c r="B222" s="324"/>
      <c r="C222" s="126"/>
      <c r="D222" s="128"/>
      <c r="E222" s="296"/>
      <c r="F222" s="300"/>
      <c r="G222" s="306"/>
      <c r="H222" s="7"/>
    </row>
    <row r="223" spans="1:8" ht="15.6">
      <c r="A223" s="57"/>
      <c r="B223" s="324"/>
      <c r="C223" s="126"/>
      <c r="D223" s="128"/>
      <c r="E223" s="296"/>
      <c r="F223" s="300"/>
      <c r="G223" s="306"/>
      <c r="H223" s="7"/>
    </row>
    <row r="224" spans="1:8" ht="15.6">
      <c r="A224" s="57"/>
      <c r="B224" s="324"/>
      <c r="C224" s="126"/>
      <c r="D224" s="128"/>
      <c r="E224" s="296"/>
      <c r="F224" s="300"/>
      <c r="G224" s="306"/>
      <c r="H224" s="7"/>
    </row>
    <row r="225" spans="1:8" ht="15.6">
      <c r="A225" s="57"/>
      <c r="B225" s="324"/>
      <c r="C225" s="126"/>
      <c r="D225" s="128"/>
      <c r="E225" s="296"/>
      <c r="F225" s="299"/>
      <c r="G225" s="306"/>
      <c r="H225" s="7"/>
    </row>
    <row r="226" spans="1:8" ht="15.6">
      <c r="A226" s="57"/>
      <c r="B226" s="324"/>
      <c r="C226" s="126"/>
      <c r="D226" s="128"/>
      <c r="E226" s="296"/>
      <c r="F226" s="300"/>
      <c r="G226" s="306"/>
      <c r="H226" s="7"/>
    </row>
    <row r="227" spans="1:8" ht="15.6">
      <c r="A227" s="57"/>
      <c r="B227" s="324"/>
      <c r="C227" s="126"/>
      <c r="D227" s="128"/>
      <c r="E227" s="296"/>
      <c r="F227" s="300"/>
      <c r="G227" s="306"/>
      <c r="H227" s="7"/>
    </row>
    <row r="228" spans="1:8" ht="15.6">
      <c r="A228" s="57"/>
      <c r="B228" s="324"/>
      <c r="C228" s="126"/>
      <c r="D228" s="128"/>
      <c r="E228" s="296"/>
      <c r="F228" s="300"/>
      <c r="G228" s="306"/>
      <c r="H228" s="7"/>
    </row>
    <row r="229" spans="1:8" ht="15.6">
      <c r="A229" s="57"/>
      <c r="B229" s="324"/>
      <c r="C229" s="126"/>
      <c r="D229" s="128"/>
      <c r="E229" s="296"/>
      <c r="F229" s="300"/>
      <c r="G229" s="306"/>
      <c r="H229" s="7"/>
    </row>
    <row r="230" spans="1:8" ht="15.6">
      <c r="A230" s="57"/>
      <c r="B230" s="324"/>
      <c r="C230" s="126"/>
      <c r="D230" s="128"/>
      <c r="E230" s="296"/>
      <c r="F230" s="300"/>
      <c r="G230" s="306"/>
      <c r="H230" s="7"/>
    </row>
    <row r="231" spans="1:8" ht="15.6">
      <c r="A231" s="57"/>
      <c r="B231" s="324"/>
      <c r="C231" s="126"/>
      <c r="D231" s="128"/>
      <c r="E231" s="296"/>
      <c r="F231" s="300"/>
      <c r="G231" s="306"/>
      <c r="H231" s="7"/>
    </row>
    <row r="232" spans="1:8" ht="15.6">
      <c r="A232" s="57"/>
      <c r="B232" s="324"/>
      <c r="C232" s="126"/>
      <c r="D232" s="128"/>
      <c r="E232" s="296"/>
      <c r="F232" s="300"/>
      <c r="G232" s="306"/>
      <c r="H232" s="7"/>
    </row>
    <row r="233" spans="1:8" ht="15.6">
      <c r="A233" s="57"/>
      <c r="B233" s="324"/>
      <c r="C233" s="126"/>
      <c r="D233" s="128"/>
      <c r="E233" s="296"/>
      <c r="F233" s="300"/>
      <c r="G233" s="306"/>
      <c r="H233" s="7"/>
    </row>
    <row r="234" spans="1:8" ht="15.6">
      <c r="A234" s="57"/>
      <c r="B234" s="324"/>
      <c r="C234" s="126"/>
      <c r="D234" s="128"/>
      <c r="E234" s="296"/>
      <c r="F234" s="300"/>
      <c r="G234" s="306"/>
      <c r="H234" s="7"/>
    </row>
    <row r="235" spans="1:8" ht="15.6">
      <c r="A235" s="57"/>
      <c r="B235" s="324"/>
      <c r="C235" s="126"/>
      <c r="D235" s="128"/>
      <c r="E235" s="296"/>
      <c r="F235" s="299"/>
      <c r="G235" s="306"/>
      <c r="H235" s="7"/>
    </row>
    <row r="236" spans="1:8" ht="15.6">
      <c r="A236" s="57"/>
      <c r="B236" s="324"/>
      <c r="C236" s="126"/>
      <c r="D236" s="128"/>
      <c r="E236" s="296"/>
      <c r="F236" s="300"/>
      <c r="G236" s="306"/>
      <c r="H236" s="7"/>
    </row>
    <row r="237" spans="1:8" ht="15.6">
      <c r="A237" s="57"/>
      <c r="B237" s="324"/>
      <c r="C237" s="126"/>
      <c r="D237" s="128"/>
      <c r="E237" s="296"/>
      <c r="F237" s="300"/>
      <c r="G237" s="306"/>
      <c r="H237" s="7"/>
    </row>
    <row r="238" spans="1:8" ht="15.6">
      <c r="A238" s="57"/>
      <c r="B238" s="324"/>
      <c r="C238" s="126"/>
      <c r="D238" s="128"/>
      <c r="E238" s="296"/>
      <c r="F238" s="300"/>
      <c r="G238" s="306"/>
      <c r="H238" s="7"/>
    </row>
    <row r="239" spans="1:8" ht="15.6">
      <c r="A239" s="57"/>
      <c r="B239" s="324"/>
      <c r="C239" s="126"/>
      <c r="D239" s="128"/>
      <c r="E239" s="296"/>
      <c r="F239" s="300"/>
      <c r="G239" s="306"/>
      <c r="H239" s="7"/>
    </row>
    <row r="240" spans="1:8" ht="15.6">
      <c r="A240" s="57"/>
      <c r="B240" s="324"/>
      <c r="C240" s="126"/>
      <c r="D240" s="128"/>
      <c r="E240" s="296"/>
      <c r="F240" s="300"/>
      <c r="G240" s="306"/>
      <c r="H240" s="7"/>
    </row>
    <row r="241" spans="1:8" ht="15.6">
      <c r="A241" s="57"/>
      <c r="B241" s="324"/>
      <c r="C241" s="126"/>
      <c r="D241" s="128"/>
      <c r="E241" s="296"/>
      <c r="F241" s="300"/>
      <c r="G241" s="306"/>
      <c r="H241" s="7"/>
    </row>
    <row r="242" spans="1:8" ht="15.6">
      <c r="A242" s="57"/>
      <c r="B242" s="324"/>
      <c r="C242" s="126"/>
      <c r="D242" s="128"/>
      <c r="E242" s="296"/>
      <c r="F242" s="300"/>
      <c r="G242" s="306"/>
      <c r="H242" s="7"/>
    </row>
    <row r="243" spans="1:8" ht="15.6">
      <c r="A243" s="57"/>
      <c r="B243" s="324"/>
      <c r="C243" s="126"/>
      <c r="D243" s="128"/>
      <c r="E243" s="296"/>
      <c r="F243" s="300"/>
      <c r="G243" s="306"/>
      <c r="H243" s="7"/>
    </row>
    <row r="244" spans="1:8" ht="15.6">
      <c r="A244" s="57"/>
      <c r="B244" s="324"/>
      <c r="C244" s="126"/>
      <c r="D244" s="128"/>
      <c r="E244" s="296"/>
      <c r="F244" s="300"/>
      <c r="G244" s="306"/>
      <c r="H244" s="7"/>
    </row>
    <row r="245" spans="1:8" ht="15.6">
      <c r="A245" s="57"/>
      <c r="B245" s="324"/>
      <c r="C245" s="126"/>
      <c r="D245" s="128"/>
      <c r="E245" s="296"/>
      <c r="F245" s="299"/>
      <c r="G245" s="306"/>
      <c r="H245" s="7"/>
    </row>
    <row r="246" spans="1:8" ht="15.6">
      <c r="A246" s="57"/>
      <c r="B246" s="324"/>
      <c r="C246" s="126"/>
      <c r="D246" s="128"/>
      <c r="E246" s="296"/>
      <c r="F246" s="300"/>
      <c r="G246" s="306"/>
      <c r="H246" s="7"/>
    </row>
    <row r="247" spans="1:8" ht="15.6">
      <c r="A247" s="57"/>
      <c r="B247" s="324"/>
      <c r="C247" s="126"/>
      <c r="D247" s="128"/>
      <c r="E247" s="296"/>
      <c r="F247" s="300"/>
      <c r="G247" s="306"/>
      <c r="H247" s="7"/>
    </row>
    <row r="248" spans="1:8" ht="15.6">
      <c r="A248" s="57"/>
      <c r="B248" s="324"/>
      <c r="C248" s="126"/>
      <c r="D248" s="128"/>
      <c r="E248" s="296"/>
      <c r="F248" s="300"/>
      <c r="G248" s="306"/>
      <c r="H248" s="7"/>
    </row>
    <row r="249" spans="1:8" ht="15.6">
      <c r="A249" s="57"/>
      <c r="B249" s="324"/>
      <c r="C249" s="126"/>
      <c r="D249" s="128"/>
      <c r="E249" s="296"/>
      <c r="F249" s="300"/>
      <c r="G249" s="306"/>
      <c r="H249" s="7"/>
    </row>
    <row r="250" spans="1:8" ht="15.6">
      <c r="A250" s="57"/>
      <c r="B250" s="324"/>
      <c r="C250" s="126"/>
      <c r="D250" s="128"/>
      <c r="E250" s="296"/>
      <c r="F250" s="300"/>
      <c r="G250" s="306"/>
      <c r="H250" s="7"/>
    </row>
    <row r="251" spans="1:8" ht="15.6">
      <c r="A251" s="57"/>
      <c r="B251" s="324"/>
      <c r="C251" s="126"/>
      <c r="D251" s="128"/>
      <c r="E251" s="296"/>
      <c r="F251" s="300"/>
      <c r="G251" s="306"/>
      <c r="H251" s="7"/>
    </row>
    <row r="252" spans="1:8" ht="15.6">
      <c r="A252" s="57"/>
      <c r="B252" s="324"/>
      <c r="C252" s="126"/>
      <c r="D252" s="128"/>
      <c r="E252" s="296"/>
      <c r="F252" s="300"/>
      <c r="G252" s="306"/>
      <c r="H252" s="7"/>
    </row>
    <row r="253" spans="1:8" ht="15.6">
      <c r="A253" s="57"/>
      <c r="B253" s="324"/>
      <c r="C253" s="126"/>
      <c r="D253" s="128"/>
      <c r="E253" s="296"/>
      <c r="F253" s="300"/>
      <c r="G253" s="306"/>
      <c r="H253" s="7"/>
    </row>
    <row r="254" spans="1:8" ht="15.6">
      <c r="A254" s="57"/>
      <c r="B254" s="324"/>
      <c r="C254" s="126"/>
      <c r="D254" s="128"/>
      <c r="E254" s="296"/>
      <c r="F254" s="300"/>
      <c r="G254" s="306"/>
      <c r="H254" s="7"/>
    </row>
    <row r="255" spans="1:8" ht="15.6">
      <c r="A255" s="57"/>
      <c r="B255" s="324"/>
      <c r="C255" s="126"/>
      <c r="D255" s="128"/>
      <c r="E255" s="296"/>
      <c r="F255" s="299"/>
      <c r="G255" s="306"/>
      <c r="H255" s="7"/>
    </row>
    <row r="256" spans="1:8" ht="15.6">
      <c r="A256" s="57"/>
      <c r="B256" s="324"/>
      <c r="C256" s="126"/>
      <c r="D256" s="128"/>
      <c r="E256" s="296"/>
      <c r="F256" s="300"/>
      <c r="G256" s="306"/>
      <c r="H256" s="7"/>
    </row>
    <row r="257" spans="1:8" ht="15.6">
      <c r="A257" s="57"/>
      <c r="B257" s="324"/>
      <c r="C257" s="126"/>
      <c r="D257" s="128"/>
      <c r="E257" s="296"/>
      <c r="F257" s="300"/>
      <c r="G257" s="306"/>
      <c r="H257" s="7"/>
    </row>
    <row r="258" spans="1:8" ht="15.6">
      <c r="A258" s="57"/>
      <c r="B258" s="324"/>
      <c r="C258" s="126"/>
      <c r="D258" s="128"/>
      <c r="E258" s="296"/>
      <c r="F258" s="300"/>
      <c r="G258" s="306"/>
      <c r="H258" s="7"/>
    </row>
    <row r="259" spans="1:8" ht="15.6">
      <c r="A259" s="57"/>
      <c r="B259" s="324"/>
      <c r="C259" s="126"/>
      <c r="D259" s="128"/>
      <c r="E259" s="296"/>
      <c r="F259" s="300"/>
      <c r="G259" s="306"/>
      <c r="H259" s="7"/>
    </row>
    <row r="260" spans="1:8" ht="15.6">
      <c r="A260" s="57"/>
      <c r="B260" s="324"/>
      <c r="C260" s="126"/>
      <c r="D260" s="128"/>
      <c r="E260" s="296"/>
      <c r="F260" s="300"/>
      <c r="G260" s="306"/>
      <c r="H260" s="7"/>
    </row>
    <row r="261" spans="1:8" ht="15.6">
      <c r="A261" s="57"/>
      <c r="B261" s="324"/>
      <c r="C261" s="126"/>
      <c r="D261" s="128"/>
      <c r="E261" s="296"/>
      <c r="F261" s="300"/>
      <c r="G261" s="306"/>
      <c r="H261" s="7"/>
    </row>
    <row r="262" spans="1:8" ht="15.6">
      <c r="A262" s="57"/>
      <c r="B262" s="324"/>
      <c r="C262" s="126"/>
      <c r="D262" s="128"/>
      <c r="E262" s="296"/>
      <c r="F262" s="300"/>
      <c r="G262" s="306"/>
      <c r="H262" s="7"/>
    </row>
    <row r="263" spans="1:8" ht="15.6">
      <c r="A263" s="57"/>
      <c r="B263" s="324"/>
      <c r="C263" s="126"/>
      <c r="D263" s="128"/>
      <c r="E263" s="296"/>
      <c r="F263" s="300"/>
      <c r="G263" s="306"/>
      <c r="H263" s="7"/>
    </row>
    <row r="264" spans="1:8" ht="15.6">
      <c r="A264" s="57"/>
      <c r="B264" s="324"/>
      <c r="C264" s="126"/>
      <c r="D264" s="128"/>
      <c r="E264" s="296"/>
      <c r="F264" s="300"/>
      <c r="G264" s="306"/>
      <c r="H264" s="7"/>
    </row>
    <row r="265" spans="1:8" ht="15.6">
      <c r="A265" s="57"/>
      <c r="B265" s="324"/>
      <c r="C265" s="126"/>
      <c r="D265" s="128"/>
      <c r="E265" s="296"/>
      <c r="F265" s="299"/>
      <c r="G265" s="306"/>
      <c r="H265" s="7"/>
    </row>
    <row r="266" spans="1:8" ht="15.6">
      <c r="A266" s="57"/>
      <c r="B266" s="324"/>
      <c r="C266" s="126"/>
      <c r="D266" s="128"/>
      <c r="E266" s="296"/>
      <c r="F266" s="300"/>
      <c r="G266" s="306"/>
      <c r="H266" s="7"/>
    </row>
    <row r="267" spans="1:8" ht="15.6">
      <c r="A267" s="57"/>
      <c r="B267" s="324"/>
      <c r="C267" s="126"/>
      <c r="D267" s="128"/>
      <c r="E267" s="296"/>
      <c r="F267" s="300"/>
      <c r="G267" s="306"/>
      <c r="H267" s="7"/>
    </row>
    <row r="268" spans="1:8" ht="15.6">
      <c r="A268" s="57"/>
      <c r="B268" s="324"/>
      <c r="C268" s="126"/>
      <c r="D268" s="128"/>
      <c r="E268" s="296"/>
      <c r="F268" s="300"/>
      <c r="G268" s="306"/>
      <c r="H268" s="7"/>
    </row>
    <row r="269" spans="1:8" ht="15.6">
      <c r="A269" s="57"/>
      <c r="B269" s="324"/>
      <c r="C269" s="126"/>
      <c r="D269" s="128"/>
      <c r="E269" s="296"/>
      <c r="F269" s="300"/>
      <c r="G269" s="306"/>
      <c r="H269" s="7"/>
    </row>
    <row r="270" spans="1:8" ht="15.6">
      <c r="A270" s="57"/>
      <c r="B270" s="324"/>
      <c r="C270" s="126"/>
      <c r="D270" s="128"/>
      <c r="E270" s="296"/>
      <c r="F270" s="300"/>
      <c r="G270" s="306"/>
      <c r="H270" s="7"/>
    </row>
    <row r="271" spans="1:8" ht="15.6">
      <c r="A271" s="57"/>
      <c r="B271" s="324"/>
      <c r="C271" s="126"/>
      <c r="D271" s="128"/>
      <c r="E271" s="296"/>
      <c r="F271" s="300"/>
      <c r="G271" s="306"/>
      <c r="H271" s="7"/>
    </row>
    <row r="272" spans="1:8" ht="15.6">
      <c r="A272" s="57"/>
      <c r="B272" s="324"/>
      <c r="C272" s="126"/>
      <c r="D272" s="128"/>
      <c r="E272" s="296"/>
      <c r="F272" s="300"/>
      <c r="G272" s="306"/>
      <c r="H272" s="7"/>
    </row>
    <row r="273" spans="1:8" ht="15.6">
      <c r="A273" s="57"/>
      <c r="B273" s="324"/>
      <c r="C273" s="126"/>
      <c r="D273" s="128"/>
      <c r="E273" s="296"/>
      <c r="F273" s="300"/>
      <c r="G273" s="306"/>
      <c r="H273" s="7"/>
    </row>
    <row r="274" spans="1:8" ht="15.6">
      <c r="A274" s="57"/>
      <c r="B274" s="324"/>
      <c r="C274" s="126"/>
      <c r="D274" s="128"/>
      <c r="E274" s="296"/>
      <c r="F274" s="300"/>
      <c r="G274" s="306"/>
      <c r="H274" s="7"/>
    </row>
    <row r="275" spans="1:8" ht="15.6">
      <c r="A275" s="57"/>
      <c r="B275" s="324"/>
      <c r="C275" s="126"/>
      <c r="D275" s="128"/>
      <c r="E275" s="296"/>
      <c r="F275" s="299"/>
      <c r="G275" s="306"/>
      <c r="H275" s="7"/>
    </row>
    <row r="276" spans="1:8" ht="15.6">
      <c r="A276" s="57"/>
      <c r="B276" s="324"/>
      <c r="C276" s="126"/>
      <c r="D276" s="128"/>
      <c r="E276" s="296"/>
      <c r="F276" s="300"/>
      <c r="G276" s="306"/>
      <c r="H276" s="7"/>
    </row>
    <row r="277" spans="1:8" ht="15.6">
      <c r="A277" s="57"/>
      <c r="B277" s="324"/>
      <c r="C277" s="126"/>
      <c r="D277" s="128"/>
      <c r="E277" s="296"/>
      <c r="F277" s="300"/>
      <c r="G277" s="306"/>
      <c r="H277" s="7"/>
    </row>
    <row r="278" spans="1:8" ht="15.6">
      <c r="A278" s="57"/>
      <c r="B278" s="324"/>
      <c r="C278" s="126"/>
      <c r="D278" s="128"/>
      <c r="E278" s="296"/>
      <c r="F278" s="300"/>
      <c r="G278" s="306"/>
      <c r="H278" s="7"/>
    </row>
    <row r="279" spans="1:8" ht="15.6">
      <c r="A279" s="57"/>
      <c r="B279" s="324"/>
      <c r="C279" s="126"/>
      <c r="D279" s="128"/>
      <c r="E279" s="296"/>
      <c r="F279" s="300"/>
      <c r="G279" s="306"/>
      <c r="H279" s="7"/>
    </row>
    <row r="280" spans="1:8" ht="15.6">
      <c r="A280" s="57"/>
      <c r="B280" s="324"/>
      <c r="C280" s="126"/>
      <c r="D280" s="128"/>
      <c r="E280" s="296"/>
      <c r="F280" s="300"/>
      <c r="G280" s="306"/>
      <c r="H280" s="7"/>
    </row>
    <row r="281" spans="1:8" ht="15.6">
      <c r="A281" s="57"/>
      <c r="B281" s="324"/>
      <c r="C281" s="126"/>
      <c r="D281" s="128"/>
      <c r="E281" s="296"/>
      <c r="F281" s="300"/>
      <c r="G281" s="306"/>
      <c r="H281" s="7"/>
    </row>
    <row r="282" spans="1:8" ht="15.6">
      <c r="A282" s="57"/>
      <c r="B282" s="324"/>
      <c r="C282" s="126"/>
      <c r="D282" s="128"/>
      <c r="E282" s="296"/>
      <c r="F282" s="300"/>
      <c r="G282" s="306"/>
      <c r="H282" s="7"/>
    </row>
    <row r="283" spans="1:8" ht="15.6">
      <c r="A283" s="57"/>
      <c r="B283" s="324"/>
      <c r="C283" s="126"/>
      <c r="D283" s="128"/>
      <c r="E283" s="296"/>
      <c r="F283" s="300"/>
      <c r="G283" s="306"/>
      <c r="H283" s="7"/>
    </row>
    <row r="284" spans="1:8" ht="15.6">
      <c r="A284" s="57"/>
      <c r="B284" s="324"/>
      <c r="C284" s="126"/>
      <c r="D284" s="128"/>
      <c r="E284" s="296"/>
      <c r="F284" s="300"/>
      <c r="G284" s="306"/>
      <c r="H284" s="7"/>
    </row>
    <row r="285" spans="1:8" ht="15.6">
      <c r="A285" s="57"/>
      <c r="B285" s="324"/>
      <c r="C285" s="126"/>
      <c r="D285" s="128"/>
      <c r="E285" s="296"/>
      <c r="F285" s="299"/>
      <c r="G285" s="306"/>
      <c r="H285" s="7"/>
    </row>
    <row r="286" spans="1:8" ht="15.6">
      <c r="A286" s="57"/>
      <c r="B286" s="324"/>
      <c r="C286" s="126"/>
      <c r="D286" s="128"/>
      <c r="E286" s="296"/>
      <c r="F286" s="300"/>
      <c r="G286" s="306"/>
      <c r="H286" s="7"/>
    </row>
    <row r="287" spans="1:8" ht="15.6">
      <c r="A287" s="57"/>
      <c r="B287" s="324"/>
      <c r="C287" s="126"/>
      <c r="D287" s="128"/>
      <c r="E287" s="296"/>
      <c r="F287" s="300"/>
      <c r="G287" s="306"/>
      <c r="H287" s="7"/>
    </row>
    <row r="288" spans="1:8" ht="15.6">
      <c r="A288" s="57"/>
      <c r="B288" s="324"/>
      <c r="C288" s="126"/>
      <c r="D288" s="128"/>
      <c r="E288" s="296"/>
      <c r="F288" s="300"/>
      <c r="G288" s="306"/>
      <c r="H288" s="7"/>
    </row>
    <row r="289" spans="1:8" ht="15.6">
      <c r="A289" s="57"/>
      <c r="B289" s="324"/>
      <c r="C289" s="126"/>
      <c r="D289" s="128"/>
      <c r="E289" s="296"/>
      <c r="F289" s="300"/>
      <c r="G289" s="306"/>
      <c r="H289" s="7"/>
    </row>
    <row r="290" spans="1:8" ht="15.6">
      <c r="A290" s="57"/>
      <c r="B290" s="324"/>
      <c r="C290" s="126"/>
      <c r="D290" s="128"/>
      <c r="E290" s="296"/>
      <c r="F290" s="300"/>
      <c r="G290" s="306"/>
      <c r="H290" s="7"/>
    </row>
    <row r="291" spans="1:8" ht="15.6">
      <c r="A291" s="57"/>
      <c r="B291" s="324"/>
      <c r="C291" s="126"/>
      <c r="D291" s="128"/>
      <c r="E291" s="296"/>
      <c r="F291" s="300"/>
      <c r="G291" s="306"/>
      <c r="H291" s="7"/>
    </row>
    <row r="292" spans="1:8" ht="15.6">
      <c r="A292" s="57"/>
      <c r="B292" s="324"/>
      <c r="C292" s="126"/>
      <c r="D292" s="128"/>
      <c r="E292" s="296"/>
      <c r="F292" s="300"/>
      <c r="G292" s="306"/>
      <c r="H292" s="7"/>
    </row>
    <row r="293" spans="1:8" ht="15.6">
      <c r="A293" s="57"/>
      <c r="B293" s="324"/>
      <c r="C293" s="126"/>
      <c r="D293" s="128"/>
      <c r="E293" s="296"/>
      <c r="F293" s="300"/>
      <c r="G293" s="306"/>
      <c r="H293" s="7"/>
    </row>
    <row r="294" spans="1:8" ht="15.6">
      <c r="A294" s="57"/>
      <c r="B294" s="324"/>
      <c r="C294" s="126"/>
      <c r="D294" s="128"/>
      <c r="E294" s="296"/>
      <c r="F294" s="300"/>
      <c r="G294" s="306"/>
      <c r="H294" s="7"/>
    </row>
    <row r="295" spans="1:8" ht="15.6">
      <c r="A295" s="57"/>
      <c r="B295" s="324"/>
      <c r="C295" s="126"/>
      <c r="D295" s="128"/>
      <c r="E295" s="296"/>
      <c r="F295" s="299"/>
      <c r="G295" s="306"/>
      <c r="H295" s="7"/>
    </row>
    <row r="296" spans="1:8" ht="15.6">
      <c r="A296" s="57"/>
      <c r="B296" s="324"/>
      <c r="C296" s="126"/>
      <c r="D296" s="128"/>
      <c r="E296" s="296"/>
      <c r="F296" s="300"/>
      <c r="G296" s="306"/>
      <c r="H296" s="7"/>
    </row>
    <row r="297" spans="1:8" ht="15.6">
      <c r="A297" s="57"/>
      <c r="B297" s="324"/>
      <c r="C297" s="126"/>
      <c r="D297" s="128"/>
      <c r="E297" s="296"/>
      <c r="F297" s="300"/>
      <c r="G297" s="306"/>
      <c r="H297" s="7"/>
    </row>
    <row r="298" spans="1:8" ht="15.6">
      <c r="A298" s="57"/>
      <c r="B298" s="324"/>
      <c r="C298" s="126"/>
      <c r="D298" s="128"/>
      <c r="E298" s="296"/>
      <c r="F298" s="300"/>
      <c r="G298" s="306"/>
      <c r="H298" s="7"/>
    </row>
    <row r="299" spans="1:8" ht="15.6">
      <c r="A299" s="57"/>
      <c r="B299" s="324"/>
      <c r="C299" s="126"/>
      <c r="D299" s="128"/>
      <c r="E299" s="296"/>
      <c r="F299" s="300"/>
      <c r="G299" s="306"/>
      <c r="H299" s="7"/>
    </row>
    <row r="300" spans="1:8" ht="15.6">
      <c r="A300" s="57"/>
      <c r="B300" s="324"/>
      <c r="C300" s="126"/>
      <c r="D300" s="128"/>
      <c r="E300" s="296"/>
      <c r="F300" s="300"/>
      <c r="G300" s="306"/>
      <c r="H300" s="7"/>
    </row>
    <row r="301" spans="1:8" ht="15.6">
      <c r="A301" s="57"/>
      <c r="B301" s="324"/>
      <c r="C301" s="126"/>
      <c r="D301" s="128"/>
      <c r="E301" s="296"/>
      <c r="F301" s="300"/>
      <c r="G301" s="306"/>
      <c r="H301" s="7"/>
    </row>
    <row r="302" spans="1:8" ht="15.6">
      <c r="A302" s="57"/>
      <c r="B302" s="324"/>
      <c r="C302" s="126"/>
      <c r="D302" s="128"/>
      <c r="E302" s="296"/>
      <c r="F302" s="300"/>
      <c r="G302" s="306"/>
      <c r="H302" s="7"/>
    </row>
    <row r="303" spans="1:8" ht="15.6">
      <c r="A303" s="57"/>
      <c r="B303" s="324"/>
      <c r="C303" s="126"/>
      <c r="D303" s="128"/>
      <c r="E303" s="296"/>
      <c r="F303" s="300"/>
      <c r="G303" s="306"/>
      <c r="H303" s="7"/>
    </row>
    <row r="304" spans="1:8" ht="15.6">
      <c r="A304" s="57"/>
      <c r="B304" s="324"/>
      <c r="C304" s="126"/>
      <c r="D304" s="128"/>
      <c r="E304" s="296"/>
      <c r="F304" s="300"/>
      <c r="G304" s="306"/>
      <c r="H304" s="7"/>
    </row>
    <row r="305" spans="1:8" ht="15.6">
      <c r="A305" s="57"/>
      <c r="B305" s="324"/>
      <c r="C305" s="126"/>
      <c r="D305" s="128"/>
      <c r="E305" s="296"/>
      <c r="F305" s="299"/>
      <c r="G305" s="306"/>
      <c r="H305" s="7"/>
    </row>
    <row r="306" spans="1:8" ht="15.6">
      <c r="A306" s="57"/>
      <c r="B306" s="324"/>
      <c r="C306" s="126"/>
      <c r="D306" s="128"/>
      <c r="E306" s="296"/>
      <c r="F306" s="300"/>
      <c r="G306" s="306"/>
      <c r="H306" s="7"/>
    </row>
    <row r="307" spans="1:8" ht="15.6">
      <c r="A307" s="57"/>
      <c r="B307" s="324"/>
      <c r="C307" s="126"/>
      <c r="D307" s="128"/>
      <c r="E307" s="296"/>
      <c r="F307" s="300"/>
      <c r="G307" s="306"/>
      <c r="H307" s="7"/>
    </row>
    <row r="308" spans="1:8" ht="15.6">
      <c r="A308" s="57"/>
      <c r="B308" s="324"/>
      <c r="C308" s="126"/>
      <c r="D308" s="128"/>
      <c r="E308" s="296"/>
      <c r="F308" s="300"/>
      <c r="G308" s="306"/>
      <c r="H308" s="7"/>
    </row>
    <row r="309" spans="1:8" ht="15.6">
      <c r="A309" s="57"/>
      <c r="B309" s="324"/>
      <c r="C309" s="126"/>
      <c r="D309" s="128"/>
      <c r="E309" s="296"/>
      <c r="F309" s="300"/>
      <c r="G309" s="306"/>
      <c r="H309" s="7"/>
    </row>
    <row r="310" spans="1:8" ht="15.6">
      <c r="A310" s="57"/>
      <c r="B310" s="324"/>
      <c r="C310" s="126"/>
      <c r="D310" s="128"/>
      <c r="E310" s="296"/>
      <c r="F310" s="300"/>
      <c r="G310" s="306"/>
      <c r="H310" s="7"/>
    </row>
    <row r="311" spans="1:8" ht="15.6">
      <c r="A311" s="57"/>
      <c r="B311" s="324"/>
      <c r="C311" s="126"/>
      <c r="D311" s="128"/>
      <c r="E311" s="296"/>
      <c r="F311" s="300"/>
      <c r="G311" s="306"/>
      <c r="H311" s="7"/>
    </row>
    <row r="312" spans="1:8" ht="15.6">
      <c r="A312" s="57"/>
      <c r="B312" s="324"/>
      <c r="C312" s="126"/>
      <c r="D312" s="128"/>
      <c r="E312" s="296"/>
      <c r="F312" s="300"/>
      <c r="G312" s="306"/>
      <c r="H312" s="7"/>
    </row>
    <row r="313" spans="1:8" ht="15.6">
      <c r="A313" s="57"/>
      <c r="B313" s="324"/>
      <c r="C313" s="126"/>
      <c r="D313" s="128"/>
      <c r="E313" s="296"/>
      <c r="F313" s="300"/>
      <c r="G313" s="306"/>
      <c r="H313" s="7"/>
    </row>
    <row r="314" spans="1:8" ht="15.6">
      <c r="A314" s="57"/>
      <c r="B314" s="324"/>
      <c r="C314" s="126"/>
      <c r="D314" s="128"/>
      <c r="E314" s="296"/>
      <c r="F314" s="300"/>
      <c r="G314" s="306"/>
      <c r="H314" s="7"/>
    </row>
    <row r="315" spans="1:8" ht="15.6">
      <c r="A315" s="57"/>
      <c r="B315" s="324"/>
      <c r="C315" s="126"/>
      <c r="D315" s="128"/>
      <c r="E315" s="296"/>
      <c r="F315" s="299"/>
      <c r="G315" s="306"/>
      <c r="H315" s="7"/>
    </row>
    <row r="316" spans="1:8" ht="15.6">
      <c r="A316" s="57"/>
      <c r="B316" s="324"/>
      <c r="C316" s="126"/>
      <c r="D316" s="128"/>
      <c r="E316" s="296"/>
      <c r="F316" s="300"/>
      <c r="G316" s="306"/>
      <c r="H316" s="7"/>
    </row>
    <row r="317" spans="1:8" ht="15.6">
      <c r="A317" s="57"/>
      <c r="B317" s="324"/>
      <c r="C317" s="126"/>
      <c r="D317" s="128"/>
      <c r="E317" s="296"/>
      <c r="F317" s="300"/>
      <c r="G317" s="306"/>
      <c r="H317" s="7"/>
    </row>
    <row r="318" spans="1:8" ht="15.6">
      <c r="A318" s="57"/>
      <c r="B318" s="324"/>
      <c r="C318" s="126"/>
      <c r="D318" s="128"/>
      <c r="E318" s="296"/>
      <c r="F318" s="300"/>
      <c r="G318" s="306"/>
      <c r="H318" s="7"/>
    </row>
    <row r="319" spans="1:8" ht="15.6">
      <c r="A319" s="57"/>
      <c r="B319" s="324"/>
      <c r="C319" s="126"/>
      <c r="D319" s="128"/>
      <c r="E319" s="296"/>
      <c r="F319" s="300"/>
      <c r="G319" s="306"/>
      <c r="H319" s="7"/>
    </row>
    <row r="320" spans="1:8" ht="15.6">
      <c r="A320" s="57"/>
      <c r="B320" s="324"/>
      <c r="C320" s="126"/>
      <c r="D320" s="128"/>
      <c r="E320" s="296"/>
      <c r="F320" s="300"/>
      <c r="G320" s="306"/>
      <c r="H320" s="7"/>
    </row>
    <row r="321" spans="1:8" ht="15.6">
      <c r="A321" s="57"/>
      <c r="B321" s="324"/>
      <c r="C321" s="126"/>
      <c r="D321" s="128"/>
      <c r="E321" s="296"/>
      <c r="F321" s="300"/>
      <c r="G321" s="306"/>
      <c r="H321" s="7"/>
    </row>
    <row r="322" spans="1:8" ht="15.6">
      <c r="A322" s="57"/>
      <c r="B322" s="324"/>
      <c r="C322" s="126"/>
      <c r="D322" s="128"/>
      <c r="E322" s="296"/>
      <c r="F322" s="300"/>
      <c r="G322" s="306"/>
      <c r="H322" s="7"/>
    </row>
    <row r="323" spans="1:8" ht="15.6">
      <c r="A323" s="57"/>
      <c r="B323" s="324"/>
      <c r="C323" s="126"/>
      <c r="D323" s="128"/>
      <c r="E323" s="296"/>
      <c r="F323" s="300"/>
      <c r="G323" s="306"/>
      <c r="H323" s="7"/>
    </row>
    <row r="324" spans="1:8" ht="15.6">
      <c r="A324" s="57"/>
      <c r="B324" s="324"/>
      <c r="C324" s="126"/>
      <c r="D324" s="128"/>
      <c r="E324" s="296"/>
      <c r="F324" s="300"/>
      <c r="G324" s="306"/>
      <c r="H324" s="7"/>
    </row>
    <row r="325" spans="1:8" ht="15.6">
      <c r="A325" s="57"/>
      <c r="B325" s="324"/>
      <c r="C325" s="126"/>
      <c r="D325" s="128"/>
      <c r="E325" s="296"/>
      <c r="F325" s="299"/>
      <c r="G325" s="306"/>
      <c r="H325" s="7"/>
    </row>
    <row r="326" spans="1:8" ht="15.6">
      <c r="A326" s="57"/>
      <c r="B326" s="324"/>
      <c r="C326" s="126"/>
      <c r="D326" s="128"/>
      <c r="E326" s="296"/>
      <c r="F326" s="300"/>
      <c r="G326" s="306"/>
      <c r="H326" s="7"/>
    </row>
    <row r="327" spans="1:8" ht="15.6">
      <c r="A327" s="57"/>
      <c r="B327" s="324"/>
      <c r="C327" s="126"/>
      <c r="D327" s="128"/>
      <c r="E327" s="296"/>
      <c r="F327" s="300"/>
      <c r="G327" s="306"/>
      <c r="H327" s="7"/>
    </row>
    <row r="328" spans="1:8" ht="15.6">
      <c r="A328" s="57"/>
      <c r="B328" s="324"/>
      <c r="C328" s="126"/>
      <c r="D328" s="128"/>
      <c r="E328" s="296"/>
      <c r="F328" s="300"/>
      <c r="G328" s="306"/>
      <c r="H328" s="7"/>
    </row>
    <row r="329" spans="1:8" ht="15.6">
      <c r="A329" s="57"/>
      <c r="B329" s="324"/>
      <c r="C329" s="126"/>
      <c r="D329" s="128"/>
      <c r="E329" s="296"/>
      <c r="F329" s="300"/>
      <c r="G329" s="306"/>
      <c r="H329" s="7"/>
    </row>
    <row r="330" spans="1:8" ht="15.6">
      <c r="A330" s="57"/>
      <c r="B330" s="324"/>
      <c r="C330" s="126"/>
      <c r="D330" s="128"/>
      <c r="E330" s="296"/>
      <c r="F330" s="300"/>
      <c r="G330" s="306"/>
      <c r="H330" s="7"/>
    </row>
    <row r="331" spans="1:8" ht="15.6">
      <c r="A331" s="57"/>
      <c r="B331" s="324"/>
      <c r="C331" s="126"/>
      <c r="D331" s="128"/>
      <c r="E331" s="296"/>
      <c r="F331" s="300"/>
      <c r="G331" s="306"/>
      <c r="H331" s="7"/>
    </row>
    <row r="332" spans="1:8" ht="15.6">
      <c r="A332" s="57"/>
      <c r="B332" s="324"/>
      <c r="C332" s="126"/>
      <c r="D332" s="128"/>
      <c r="E332" s="296"/>
      <c r="F332" s="300"/>
      <c r="G332" s="306"/>
      <c r="H332" s="7"/>
    </row>
    <row r="333" spans="1:8" ht="15.6">
      <c r="A333" s="57"/>
      <c r="B333" s="324"/>
      <c r="C333" s="126"/>
      <c r="D333" s="128"/>
      <c r="E333" s="296"/>
      <c r="F333" s="300"/>
      <c r="G333" s="306"/>
      <c r="H333" s="7"/>
    </row>
    <row r="334" spans="1:8" ht="15.6">
      <c r="A334" s="57"/>
      <c r="B334" s="324"/>
      <c r="C334" s="126"/>
      <c r="D334" s="128"/>
      <c r="E334" s="296"/>
      <c r="F334" s="300"/>
      <c r="G334" s="306"/>
      <c r="H334" s="7"/>
    </row>
    <row r="335" spans="1:8" ht="15.6">
      <c r="A335" s="57"/>
      <c r="B335" s="324"/>
      <c r="C335" s="126"/>
      <c r="D335" s="128"/>
      <c r="E335" s="296"/>
      <c r="F335" s="299"/>
      <c r="G335" s="306"/>
      <c r="H335" s="7"/>
    </row>
    <row r="336" spans="1:8" ht="15.6">
      <c r="A336" s="57"/>
      <c r="B336" s="324"/>
      <c r="C336" s="126"/>
      <c r="D336" s="128"/>
      <c r="E336" s="296"/>
      <c r="F336" s="300"/>
      <c r="G336" s="306"/>
      <c r="H336" s="7"/>
    </row>
    <row r="337" spans="1:8" ht="15.6">
      <c r="A337" s="57"/>
      <c r="B337" s="324"/>
      <c r="C337" s="126"/>
      <c r="D337" s="128"/>
      <c r="E337" s="296"/>
      <c r="F337" s="300"/>
      <c r="G337" s="306"/>
      <c r="H337" s="7"/>
    </row>
    <row r="338" spans="1:8" ht="15.6">
      <c r="A338" s="57"/>
      <c r="B338" s="324"/>
      <c r="C338" s="126"/>
      <c r="D338" s="128"/>
      <c r="E338" s="296"/>
      <c r="F338" s="300"/>
      <c r="G338" s="306"/>
      <c r="H338" s="7"/>
    </row>
    <row r="339" spans="1:8" ht="15.6">
      <c r="A339" s="57"/>
      <c r="B339" s="324"/>
      <c r="C339" s="126"/>
      <c r="D339" s="128"/>
      <c r="E339" s="296"/>
      <c r="F339" s="300"/>
      <c r="G339" s="306"/>
      <c r="H339" s="7"/>
    </row>
    <row r="340" spans="1:8" ht="15.6">
      <c r="A340" s="57"/>
      <c r="B340" s="324"/>
      <c r="C340" s="126"/>
      <c r="D340" s="128"/>
      <c r="E340" s="296"/>
      <c r="F340" s="300"/>
      <c r="G340" s="306"/>
      <c r="H340" s="7"/>
    </row>
    <row r="341" spans="1:8" ht="15.6">
      <c r="A341" s="57"/>
      <c r="B341" s="324"/>
      <c r="C341" s="126"/>
      <c r="D341" s="128"/>
      <c r="E341" s="296"/>
      <c r="F341" s="300"/>
      <c r="G341" s="306"/>
      <c r="H341" s="7"/>
    </row>
    <row r="342" spans="1:8" ht="15.6">
      <c r="A342" s="57"/>
      <c r="B342" s="324"/>
      <c r="C342" s="126"/>
      <c r="D342" s="128"/>
      <c r="E342" s="296"/>
      <c r="F342" s="300"/>
      <c r="G342" s="306"/>
      <c r="H342" s="7"/>
    </row>
    <row r="343" spans="1:8" ht="15.6">
      <c r="A343" s="57"/>
      <c r="B343" s="324"/>
      <c r="C343" s="126"/>
      <c r="D343" s="128"/>
      <c r="E343" s="296"/>
      <c r="F343" s="300"/>
      <c r="G343" s="306"/>
      <c r="H343" s="7"/>
    </row>
    <row r="344" spans="1:8" ht="15.6">
      <c r="A344" s="57"/>
      <c r="B344" s="324"/>
      <c r="C344" s="126"/>
      <c r="D344" s="128"/>
      <c r="E344" s="296"/>
      <c r="F344" s="300"/>
      <c r="G344" s="306"/>
      <c r="H344" s="7"/>
    </row>
    <row r="345" spans="1:8" ht="15.6">
      <c r="A345" s="57"/>
      <c r="B345" s="324"/>
      <c r="C345" s="126"/>
      <c r="D345" s="128"/>
      <c r="E345" s="296"/>
      <c r="F345" s="299"/>
      <c r="G345" s="306"/>
      <c r="H345" s="7"/>
    </row>
    <row r="346" spans="1:8" ht="15.6">
      <c r="A346" s="57"/>
      <c r="B346" s="324"/>
      <c r="C346" s="126"/>
      <c r="D346" s="128"/>
      <c r="E346" s="296"/>
      <c r="F346" s="300"/>
      <c r="G346" s="306"/>
      <c r="H346" s="7"/>
    </row>
    <row r="347" spans="1:8" ht="15.6">
      <c r="A347" s="57"/>
      <c r="B347" s="324"/>
      <c r="C347" s="126"/>
      <c r="D347" s="128"/>
      <c r="E347" s="296"/>
      <c r="F347" s="300"/>
      <c r="G347" s="306"/>
      <c r="H347" s="7"/>
    </row>
    <row r="348" spans="1:8" ht="15.6">
      <c r="A348" s="57"/>
      <c r="B348" s="324"/>
      <c r="C348" s="126"/>
      <c r="D348" s="128"/>
      <c r="E348" s="296"/>
      <c r="F348" s="300"/>
      <c r="G348" s="306"/>
      <c r="H348" s="7"/>
    </row>
    <row r="349" spans="1:8" ht="15.6">
      <c r="A349" s="57"/>
      <c r="B349" s="324"/>
      <c r="C349" s="126"/>
      <c r="D349" s="128"/>
      <c r="E349" s="296"/>
      <c r="F349" s="300"/>
      <c r="G349" s="306"/>
      <c r="H349" s="7"/>
    </row>
    <row r="350" spans="1:8" ht="15.6">
      <c r="A350" s="57"/>
      <c r="B350" s="324"/>
      <c r="C350" s="126"/>
      <c r="D350" s="128"/>
      <c r="E350" s="296"/>
      <c r="F350" s="300"/>
      <c r="G350" s="306"/>
      <c r="H350" s="7"/>
    </row>
    <row r="351" spans="1:8" ht="15.6">
      <c r="A351" s="57"/>
      <c r="B351" s="324"/>
      <c r="C351" s="126"/>
      <c r="D351" s="128"/>
      <c r="E351" s="296"/>
      <c r="F351" s="300"/>
      <c r="G351" s="306"/>
      <c r="H351" s="7"/>
    </row>
    <row r="352" spans="1:8" ht="15.6">
      <c r="A352" s="57"/>
      <c r="B352" s="324"/>
      <c r="C352" s="126"/>
      <c r="D352" s="128"/>
      <c r="E352" s="296"/>
      <c r="F352" s="300"/>
      <c r="G352" s="306"/>
      <c r="H352" s="7"/>
    </row>
    <row r="353" spans="1:8" ht="15.6">
      <c r="A353" s="57"/>
      <c r="B353" s="324"/>
      <c r="C353" s="126"/>
      <c r="D353" s="128"/>
      <c r="E353" s="296"/>
      <c r="F353" s="300"/>
      <c r="G353" s="306"/>
      <c r="H353" s="7"/>
    </row>
    <row r="354" spans="1:8" ht="15.6">
      <c r="A354" s="57"/>
      <c r="B354" s="324"/>
      <c r="C354" s="126"/>
      <c r="D354" s="128"/>
      <c r="E354" s="296"/>
      <c r="F354" s="300"/>
      <c r="G354" s="306"/>
      <c r="H354" s="7"/>
    </row>
    <row r="355" spans="1:8" ht="15.6">
      <c r="A355" s="57"/>
      <c r="B355" s="324"/>
      <c r="C355" s="126"/>
      <c r="D355" s="128"/>
      <c r="E355" s="296"/>
      <c r="F355" s="299"/>
      <c r="G355" s="306"/>
      <c r="H355" s="7"/>
    </row>
    <row r="356" spans="1:8" ht="15.6">
      <c r="A356" s="57"/>
      <c r="B356" s="324"/>
      <c r="C356" s="126"/>
      <c r="D356" s="128"/>
      <c r="E356" s="296"/>
      <c r="F356" s="300"/>
      <c r="G356" s="306"/>
      <c r="H356" s="7"/>
    </row>
    <row r="357" spans="1:8" ht="15.6">
      <c r="A357" s="57"/>
      <c r="B357" s="324"/>
      <c r="C357" s="126"/>
      <c r="D357" s="128"/>
      <c r="E357" s="296"/>
      <c r="F357" s="300"/>
      <c r="G357" s="306"/>
      <c r="H357" s="7"/>
    </row>
    <row r="358" spans="1:8" ht="15.6">
      <c r="A358" s="57"/>
      <c r="B358" s="324"/>
      <c r="C358" s="126"/>
      <c r="D358" s="128"/>
      <c r="E358" s="296"/>
      <c r="F358" s="300"/>
      <c r="G358" s="306"/>
      <c r="H358" s="7"/>
    </row>
    <row r="359" spans="1:8" ht="15.6">
      <c r="A359" s="57"/>
      <c r="B359" s="324"/>
      <c r="C359" s="126"/>
      <c r="D359" s="128"/>
      <c r="E359" s="296"/>
      <c r="F359" s="300"/>
      <c r="G359" s="306"/>
      <c r="H359" s="7"/>
    </row>
    <row r="360" spans="1:8" ht="15.6">
      <c r="A360" s="57"/>
      <c r="B360" s="324"/>
      <c r="C360" s="126"/>
      <c r="D360" s="128"/>
      <c r="E360" s="296"/>
      <c r="F360" s="300"/>
      <c r="G360" s="306"/>
      <c r="H360" s="7"/>
    </row>
    <row r="361" spans="1:8" ht="15.6">
      <c r="A361" s="57"/>
      <c r="B361" s="324"/>
      <c r="C361" s="126"/>
      <c r="D361" s="128"/>
      <c r="E361" s="296"/>
      <c r="F361" s="300"/>
      <c r="G361" s="306"/>
      <c r="H361" s="7"/>
    </row>
    <row r="362" spans="1:8" ht="15.6">
      <c r="A362" s="57"/>
      <c r="B362" s="324"/>
      <c r="C362" s="126"/>
      <c r="D362" s="128"/>
      <c r="E362" s="296"/>
      <c r="F362" s="300"/>
      <c r="G362" s="306"/>
      <c r="H362" s="7"/>
    </row>
    <row r="363" spans="1:8" ht="15.6">
      <c r="A363" s="57"/>
      <c r="B363" s="324"/>
      <c r="C363" s="126"/>
      <c r="D363" s="128"/>
      <c r="E363" s="296"/>
      <c r="F363" s="300"/>
      <c r="G363" s="306"/>
      <c r="H363" s="7"/>
    </row>
    <row r="364" spans="1:8" ht="15.6">
      <c r="A364" s="57"/>
      <c r="B364" s="324"/>
      <c r="C364" s="126"/>
      <c r="D364" s="128"/>
      <c r="E364" s="296"/>
      <c r="F364" s="300"/>
      <c r="G364" s="306"/>
      <c r="H364" s="7"/>
    </row>
    <row r="365" spans="1:8" ht="15.6">
      <c r="A365" s="57"/>
      <c r="B365" s="324"/>
      <c r="C365" s="126"/>
      <c r="D365" s="128"/>
      <c r="E365" s="296"/>
      <c r="F365" s="299"/>
      <c r="G365" s="306"/>
      <c r="H365" s="7"/>
    </row>
    <row r="366" spans="1:8" ht="15.6">
      <c r="A366" s="57"/>
      <c r="B366" s="324"/>
      <c r="C366" s="126"/>
      <c r="D366" s="128"/>
      <c r="E366" s="296"/>
      <c r="F366" s="300"/>
      <c r="G366" s="306"/>
      <c r="H366" s="7"/>
    </row>
    <row r="367" spans="1:8" ht="15.6">
      <c r="A367" s="57"/>
      <c r="B367" s="324"/>
      <c r="C367" s="126"/>
      <c r="D367" s="128"/>
      <c r="E367" s="296"/>
      <c r="F367" s="300"/>
      <c r="G367" s="306"/>
      <c r="H367" s="7"/>
    </row>
    <row r="368" spans="1:8" ht="15.6">
      <c r="A368" s="57"/>
      <c r="B368" s="324"/>
      <c r="C368" s="126"/>
      <c r="D368" s="128"/>
      <c r="E368" s="296"/>
      <c r="F368" s="300"/>
      <c r="G368" s="306"/>
      <c r="H368" s="7"/>
    </row>
    <row r="369" spans="1:8" ht="15.6">
      <c r="A369" s="57"/>
      <c r="B369" s="324"/>
      <c r="C369" s="126"/>
      <c r="D369" s="128"/>
      <c r="E369" s="296"/>
      <c r="F369" s="300"/>
      <c r="G369" s="306"/>
      <c r="H369" s="7"/>
    </row>
    <row r="370" spans="1:8" ht="15.6">
      <c r="A370" s="57"/>
      <c r="B370" s="324"/>
      <c r="C370" s="126"/>
      <c r="D370" s="128"/>
      <c r="E370" s="296"/>
      <c r="F370" s="300"/>
      <c r="G370" s="306"/>
      <c r="H370" s="7"/>
    </row>
    <row r="371" spans="1:8" ht="15.6">
      <c r="A371" s="57"/>
      <c r="B371" s="324"/>
      <c r="C371" s="126"/>
      <c r="D371" s="128"/>
      <c r="E371" s="296"/>
      <c r="F371" s="300"/>
      <c r="G371" s="306"/>
      <c r="H371" s="7"/>
    </row>
    <row r="372" spans="1:8" ht="15.6">
      <c r="A372" s="57"/>
      <c r="B372" s="324"/>
      <c r="C372" s="126"/>
      <c r="D372" s="128"/>
      <c r="E372" s="296"/>
      <c r="F372" s="300"/>
      <c r="G372" s="306"/>
      <c r="H372" s="7"/>
    </row>
    <row r="373" spans="1:8" ht="15.6">
      <c r="A373" s="57"/>
      <c r="B373" s="324"/>
      <c r="C373" s="126"/>
      <c r="D373" s="128"/>
      <c r="E373" s="296"/>
      <c r="F373" s="300"/>
      <c r="G373" s="306"/>
      <c r="H373" s="7"/>
    </row>
    <row r="374" spans="1:8" ht="15.6">
      <c r="A374" s="57"/>
      <c r="B374" s="324"/>
      <c r="C374" s="126"/>
      <c r="D374" s="128"/>
      <c r="E374" s="296"/>
      <c r="F374" s="300"/>
      <c r="G374" s="306"/>
      <c r="H374" s="7"/>
    </row>
    <row r="375" spans="1:8" ht="15.6">
      <c r="A375" s="57"/>
      <c r="B375" s="324"/>
      <c r="C375" s="126"/>
      <c r="D375" s="128"/>
      <c r="E375" s="296"/>
      <c r="F375" s="299"/>
      <c r="G375" s="306"/>
      <c r="H375" s="7"/>
    </row>
    <row r="376" spans="1:8" ht="15.6">
      <c r="A376" s="57"/>
      <c r="B376" s="324"/>
      <c r="C376" s="126"/>
      <c r="D376" s="128"/>
      <c r="E376" s="296"/>
      <c r="F376" s="300"/>
      <c r="G376" s="306"/>
      <c r="H376" s="7"/>
    </row>
    <row r="377" spans="1:8" ht="15.6">
      <c r="A377" s="57"/>
      <c r="B377" s="324"/>
      <c r="C377" s="126"/>
      <c r="D377" s="128"/>
      <c r="E377" s="296"/>
      <c r="F377" s="300"/>
      <c r="G377" s="306"/>
      <c r="H377" s="7"/>
    </row>
    <row r="378" spans="1:8" ht="15.6">
      <c r="A378" s="57"/>
      <c r="B378" s="324"/>
      <c r="C378" s="126"/>
      <c r="D378" s="128"/>
      <c r="E378" s="296"/>
      <c r="F378" s="300"/>
      <c r="G378" s="306"/>
      <c r="H378" s="7"/>
    </row>
    <row r="379" spans="1:8" ht="15.6">
      <c r="A379" s="57"/>
      <c r="B379" s="324"/>
      <c r="C379" s="126"/>
      <c r="D379" s="128"/>
      <c r="E379" s="296"/>
      <c r="F379" s="300"/>
      <c r="G379" s="306"/>
      <c r="H379" s="7"/>
    </row>
    <row r="380" spans="1:8" ht="15.6">
      <c r="A380" s="57"/>
      <c r="B380" s="324"/>
      <c r="C380" s="126"/>
      <c r="D380" s="128"/>
      <c r="E380" s="296"/>
      <c r="F380" s="300"/>
      <c r="G380" s="306"/>
      <c r="H380" s="7"/>
    </row>
    <row r="381" spans="1:8" ht="15.6">
      <c r="A381" s="57"/>
      <c r="B381" s="324"/>
      <c r="C381" s="126"/>
      <c r="D381" s="128"/>
      <c r="E381" s="296"/>
      <c r="F381" s="300"/>
      <c r="G381" s="306"/>
      <c r="H381" s="7"/>
    </row>
    <row r="382" spans="1:8" ht="15.6">
      <c r="A382" s="57"/>
      <c r="B382" s="324"/>
      <c r="C382" s="126"/>
      <c r="D382" s="128"/>
      <c r="E382" s="296"/>
      <c r="F382" s="300"/>
      <c r="G382" s="306"/>
      <c r="H382" s="7"/>
    </row>
    <row r="383" spans="1:8" ht="15.6">
      <c r="A383" s="57"/>
      <c r="B383" s="324"/>
      <c r="C383" s="126"/>
      <c r="D383" s="128"/>
      <c r="E383" s="296"/>
      <c r="F383" s="300"/>
      <c r="G383" s="306"/>
      <c r="H383" s="7"/>
    </row>
    <row r="384" spans="1:8" ht="15.6">
      <c r="A384" s="57"/>
      <c r="B384" s="324"/>
      <c r="C384" s="126"/>
      <c r="D384" s="128"/>
      <c r="E384" s="296"/>
      <c r="F384" s="300"/>
      <c r="G384" s="306"/>
      <c r="H384" s="7"/>
    </row>
    <row r="385" spans="1:8" ht="15.6">
      <c r="A385" s="57"/>
      <c r="B385" s="324"/>
      <c r="C385" s="126"/>
      <c r="D385" s="128"/>
      <c r="E385" s="296"/>
      <c r="F385" s="299"/>
      <c r="G385" s="306"/>
      <c r="H385" s="7"/>
    </row>
    <row r="386" spans="1:8" ht="15.6">
      <c r="A386" s="57"/>
      <c r="B386" s="324"/>
      <c r="C386" s="126"/>
      <c r="D386" s="128"/>
      <c r="E386" s="296"/>
      <c r="F386" s="300"/>
      <c r="G386" s="306"/>
      <c r="H386" s="7"/>
    </row>
    <row r="387" spans="1:8" ht="15.6">
      <c r="A387" s="57"/>
      <c r="B387" s="324"/>
      <c r="C387" s="126"/>
      <c r="D387" s="128"/>
      <c r="E387" s="296"/>
      <c r="F387" s="300"/>
      <c r="G387" s="306"/>
      <c r="H387" s="7"/>
    </row>
    <row r="388" spans="1:8" ht="15.6">
      <c r="A388" s="57"/>
      <c r="B388" s="324"/>
      <c r="C388" s="126"/>
      <c r="D388" s="128"/>
      <c r="E388" s="296"/>
      <c r="F388" s="300"/>
      <c r="G388" s="306"/>
      <c r="H388" s="7"/>
    </row>
    <row r="389" spans="1:8" ht="15.6">
      <c r="A389" s="57"/>
      <c r="B389" s="324"/>
      <c r="C389" s="126"/>
      <c r="D389" s="128"/>
      <c r="E389" s="296"/>
      <c r="F389" s="300"/>
      <c r="G389" s="306"/>
      <c r="H389" s="7"/>
    </row>
    <row r="390" spans="1:8" ht="15.6">
      <c r="A390" s="57"/>
      <c r="B390" s="324"/>
      <c r="C390" s="126"/>
      <c r="D390" s="128"/>
      <c r="E390" s="296"/>
      <c r="F390" s="300"/>
      <c r="G390" s="306"/>
      <c r="H390" s="7"/>
    </row>
    <row r="391" spans="1:8" ht="15.6">
      <c r="A391" s="57"/>
      <c r="B391" s="324"/>
      <c r="C391" s="126"/>
      <c r="D391" s="128"/>
      <c r="E391" s="296"/>
      <c r="F391" s="300"/>
      <c r="G391" s="306"/>
      <c r="H391" s="7"/>
    </row>
    <row r="392" spans="1:8" ht="15.6">
      <c r="A392" s="57"/>
      <c r="B392" s="324"/>
      <c r="C392" s="126"/>
      <c r="D392" s="128"/>
      <c r="E392" s="296"/>
      <c r="F392" s="300"/>
      <c r="G392" s="306"/>
      <c r="H392" s="7"/>
    </row>
    <row r="393" spans="1:8" ht="15.6">
      <c r="A393" s="57"/>
      <c r="B393" s="324"/>
      <c r="C393" s="126"/>
      <c r="D393" s="128"/>
      <c r="E393" s="296"/>
      <c r="F393" s="300"/>
      <c r="G393" s="306"/>
      <c r="H393" s="7"/>
    </row>
    <row r="394" spans="1:8" ht="15.6">
      <c r="A394" s="57"/>
      <c r="B394" s="324"/>
      <c r="C394" s="126"/>
      <c r="D394" s="128"/>
      <c r="E394" s="296"/>
      <c r="F394" s="300"/>
      <c r="G394" s="306"/>
      <c r="H394" s="7"/>
    </row>
    <row r="395" spans="1:8" ht="15.6">
      <c r="A395" s="57"/>
      <c r="B395" s="324"/>
      <c r="C395" s="126"/>
      <c r="D395" s="128"/>
      <c r="E395" s="296"/>
      <c r="F395" s="299"/>
      <c r="G395" s="306"/>
      <c r="H395" s="7"/>
    </row>
    <row r="396" spans="1:8" ht="15.6">
      <c r="A396" s="57"/>
      <c r="B396" s="324"/>
      <c r="C396" s="126"/>
      <c r="D396" s="128"/>
      <c r="E396" s="296"/>
      <c r="F396" s="300"/>
      <c r="G396" s="306"/>
      <c r="H396" s="7"/>
    </row>
    <row r="397" spans="1:8" ht="15.6">
      <c r="A397" s="57"/>
      <c r="B397" s="324"/>
      <c r="C397" s="126"/>
      <c r="D397" s="128"/>
      <c r="E397" s="296"/>
      <c r="F397" s="300"/>
      <c r="G397" s="306"/>
      <c r="H397" s="7"/>
    </row>
    <row r="398" spans="1:8" ht="15.6">
      <c r="A398" s="57"/>
      <c r="B398" s="324"/>
      <c r="C398" s="126"/>
      <c r="D398" s="128"/>
      <c r="E398" s="296"/>
      <c r="F398" s="300"/>
      <c r="G398" s="306"/>
      <c r="H398" s="7"/>
    </row>
    <row r="399" spans="1:8" ht="15.6">
      <c r="A399" s="57"/>
      <c r="B399" s="324"/>
      <c r="C399" s="126"/>
      <c r="D399" s="128"/>
      <c r="E399" s="296"/>
      <c r="F399" s="300"/>
      <c r="G399" s="306"/>
      <c r="H399" s="7"/>
    </row>
    <row r="400" spans="1:8" ht="15.6">
      <c r="A400" s="57"/>
      <c r="B400" s="324"/>
      <c r="C400" s="126"/>
      <c r="D400" s="128"/>
      <c r="E400" s="296"/>
      <c r="F400" s="300"/>
      <c r="G400" s="306"/>
      <c r="H400" s="7"/>
    </row>
    <row r="401" spans="1:8" ht="15.6">
      <c r="A401" s="57"/>
      <c r="B401" s="324"/>
      <c r="C401" s="126"/>
      <c r="D401" s="128"/>
      <c r="E401" s="296"/>
      <c r="F401" s="300"/>
      <c r="G401" s="306"/>
      <c r="H401" s="7"/>
    </row>
    <row r="402" spans="1:8" ht="15.6">
      <c r="A402" s="57"/>
      <c r="B402" s="324"/>
      <c r="C402" s="126"/>
      <c r="D402" s="128"/>
      <c r="E402" s="296"/>
      <c r="F402" s="300"/>
      <c r="G402" s="306"/>
      <c r="H402" s="7"/>
    </row>
    <row r="403" spans="1:8" ht="15.6">
      <c r="A403" s="57"/>
      <c r="B403" s="324"/>
      <c r="C403" s="126"/>
      <c r="D403" s="128"/>
      <c r="E403" s="296"/>
      <c r="F403" s="300"/>
      <c r="G403" s="306"/>
      <c r="H403" s="7"/>
    </row>
    <row r="404" spans="1:8" ht="15.6">
      <c r="A404" s="57"/>
      <c r="B404" s="324"/>
      <c r="C404" s="126"/>
      <c r="D404" s="128"/>
      <c r="E404" s="296"/>
      <c r="F404" s="300"/>
      <c r="G404" s="306"/>
      <c r="H404" s="7"/>
    </row>
    <row r="405" spans="1:8" ht="15.6">
      <c r="A405" s="57"/>
      <c r="B405" s="324"/>
      <c r="C405" s="126"/>
      <c r="D405" s="128"/>
      <c r="E405" s="296"/>
      <c r="F405" s="299"/>
      <c r="G405" s="306"/>
      <c r="H405" s="7"/>
    </row>
    <row r="406" spans="1:8" ht="15.6">
      <c r="A406" s="57"/>
      <c r="B406" s="324"/>
      <c r="C406" s="126"/>
      <c r="D406" s="128"/>
      <c r="E406" s="296"/>
      <c r="F406" s="300"/>
      <c r="G406" s="306"/>
      <c r="H406" s="7"/>
    </row>
    <row r="407" spans="1:8" ht="15.6">
      <c r="A407" s="57"/>
      <c r="B407" s="324"/>
      <c r="C407" s="126"/>
      <c r="D407" s="128"/>
      <c r="E407" s="296"/>
      <c r="F407" s="300"/>
      <c r="G407" s="306"/>
      <c r="H407" s="7"/>
    </row>
    <row r="408" spans="1:8" ht="15.6">
      <c r="A408" s="57"/>
      <c r="B408" s="324"/>
      <c r="C408" s="126"/>
      <c r="D408" s="128"/>
      <c r="E408" s="296"/>
      <c r="F408" s="300"/>
      <c r="G408" s="306"/>
      <c r="H408" s="7"/>
    </row>
    <row r="409" spans="1:8" ht="15.6">
      <c r="A409" s="57"/>
      <c r="B409" s="324"/>
      <c r="C409" s="126"/>
      <c r="D409" s="128"/>
      <c r="E409" s="296"/>
      <c r="F409" s="300"/>
      <c r="G409" s="306"/>
      <c r="H409" s="7"/>
    </row>
    <row r="410" spans="1:8" ht="15.6">
      <c r="A410" s="57"/>
      <c r="B410" s="324"/>
      <c r="C410" s="126"/>
      <c r="D410" s="128"/>
      <c r="E410" s="296"/>
      <c r="F410" s="300"/>
      <c r="G410" s="306"/>
      <c r="H410" s="7"/>
    </row>
    <row r="411" spans="1:8" ht="15.6">
      <c r="A411" s="57"/>
      <c r="B411" s="324"/>
      <c r="C411" s="126"/>
      <c r="D411" s="128"/>
      <c r="E411" s="296"/>
      <c r="F411" s="300"/>
      <c r="G411" s="306"/>
      <c r="H411" s="7"/>
    </row>
    <row r="412" spans="1:8" ht="15.6">
      <c r="A412" s="57"/>
      <c r="B412" s="324"/>
      <c r="C412" s="126"/>
      <c r="D412" s="128"/>
      <c r="E412" s="296"/>
      <c r="F412" s="300"/>
      <c r="G412" s="306"/>
      <c r="H412" s="7"/>
    </row>
    <row r="413" spans="1:8" ht="15.6">
      <c r="A413" s="57"/>
      <c r="B413" s="324"/>
      <c r="C413" s="126"/>
      <c r="D413" s="128"/>
      <c r="E413" s="296"/>
      <c r="F413" s="300"/>
      <c r="G413" s="306"/>
      <c r="H413" s="7"/>
    </row>
    <row r="414" spans="1:8" ht="15.6">
      <c r="A414" s="57"/>
      <c r="B414" s="324"/>
      <c r="C414" s="126"/>
      <c r="D414" s="128"/>
      <c r="E414" s="296"/>
      <c r="F414" s="300"/>
      <c r="G414" s="306"/>
      <c r="H414" s="7"/>
    </row>
    <row r="415" spans="1:8" ht="15.6">
      <c r="A415" s="57"/>
      <c r="B415" s="324"/>
      <c r="C415" s="126"/>
      <c r="D415" s="128"/>
      <c r="E415" s="296"/>
      <c r="F415" s="299"/>
      <c r="G415" s="306"/>
      <c r="H415" s="7"/>
    </row>
    <row r="416" spans="1:8" ht="15.6">
      <c r="A416" s="57"/>
      <c r="B416" s="324"/>
      <c r="C416" s="126"/>
      <c r="D416" s="128"/>
      <c r="E416" s="296"/>
      <c r="F416" s="300"/>
      <c r="G416" s="306"/>
      <c r="H416" s="7"/>
    </row>
    <row r="417" spans="1:8" ht="15.6">
      <c r="A417" s="57"/>
      <c r="B417" s="324"/>
      <c r="C417" s="126"/>
      <c r="D417" s="128"/>
      <c r="E417" s="296"/>
      <c r="F417" s="300"/>
      <c r="G417" s="306"/>
      <c r="H417" s="7"/>
    </row>
    <row r="418" spans="1:8" ht="15.6">
      <c r="A418" s="57"/>
      <c r="B418" s="324"/>
      <c r="C418" s="126"/>
      <c r="D418" s="128"/>
      <c r="E418" s="296"/>
      <c r="F418" s="300"/>
      <c r="G418" s="306"/>
      <c r="H418" s="7"/>
    </row>
    <row r="419" spans="1:8" ht="15.6">
      <c r="A419" s="57"/>
      <c r="B419" s="324"/>
      <c r="C419" s="126"/>
      <c r="D419" s="128"/>
      <c r="E419" s="296"/>
      <c r="F419" s="300"/>
      <c r="G419" s="306"/>
      <c r="H419" s="7"/>
    </row>
    <row r="420" spans="1:8" ht="15.6">
      <c r="A420" s="57"/>
      <c r="B420" s="324"/>
      <c r="C420" s="126"/>
      <c r="D420" s="128"/>
      <c r="E420" s="296"/>
      <c r="F420" s="300"/>
      <c r="G420" s="306"/>
      <c r="H420" s="7"/>
    </row>
    <row r="421" spans="1:8" ht="15.6">
      <c r="A421" s="57"/>
      <c r="B421" s="324"/>
      <c r="C421" s="126"/>
      <c r="D421" s="128"/>
      <c r="E421" s="296"/>
      <c r="F421" s="300"/>
      <c r="G421" s="306"/>
      <c r="H421" s="7"/>
    </row>
    <row r="422" spans="1:8" ht="15.6">
      <c r="A422" s="57"/>
      <c r="B422" s="324"/>
      <c r="C422" s="126"/>
      <c r="D422" s="128"/>
      <c r="E422" s="296"/>
      <c r="F422" s="300"/>
      <c r="G422" s="306"/>
      <c r="H422" s="7"/>
    </row>
    <row r="423" spans="1:8" ht="15.6">
      <c r="A423" s="57"/>
      <c r="B423" s="324"/>
      <c r="C423" s="126"/>
      <c r="D423" s="128"/>
      <c r="E423" s="296"/>
      <c r="F423" s="300"/>
      <c r="G423" s="306"/>
      <c r="H423" s="7"/>
    </row>
    <row r="424" spans="1:8" ht="15.6">
      <c r="A424" s="57"/>
      <c r="B424" s="324"/>
      <c r="C424" s="126"/>
      <c r="D424" s="128"/>
      <c r="E424" s="296"/>
      <c r="F424" s="300"/>
      <c r="G424" s="306"/>
      <c r="H424" s="7"/>
    </row>
    <row r="425" spans="1:8" ht="15.6">
      <c r="A425" s="57"/>
      <c r="B425" s="324"/>
      <c r="C425" s="126"/>
      <c r="D425" s="128"/>
      <c r="E425" s="296"/>
      <c r="F425" s="299"/>
      <c r="G425" s="306"/>
      <c r="H425" s="7"/>
    </row>
    <row r="426" spans="1:8" ht="15.6">
      <c r="A426" s="57"/>
      <c r="B426" s="324"/>
      <c r="C426" s="126"/>
      <c r="D426" s="128"/>
      <c r="E426" s="296"/>
      <c r="F426" s="300"/>
      <c r="G426" s="306"/>
      <c r="H426" s="7"/>
    </row>
    <row r="427" spans="1:8" ht="15.6">
      <c r="A427" s="57"/>
      <c r="B427" s="324"/>
      <c r="C427" s="126"/>
      <c r="D427" s="128"/>
      <c r="E427" s="296"/>
      <c r="F427" s="300"/>
      <c r="G427" s="306"/>
      <c r="H427" s="7"/>
    </row>
    <row r="428" spans="1:8" ht="15.6">
      <c r="A428" s="57"/>
      <c r="B428" s="324"/>
      <c r="C428" s="126"/>
      <c r="D428" s="128"/>
      <c r="E428" s="296"/>
      <c r="F428" s="300"/>
      <c r="G428" s="306"/>
      <c r="H428" s="7"/>
    </row>
    <row r="429" spans="1:8" ht="15.6">
      <c r="A429" s="57"/>
      <c r="B429" s="324"/>
      <c r="C429" s="126"/>
      <c r="D429" s="128"/>
      <c r="E429" s="296"/>
      <c r="F429" s="300"/>
      <c r="G429" s="306"/>
      <c r="H429" s="7"/>
    </row>
    <row r="430" spans="1:8" ht="15.6">
      <c r="A430" s="57"/>
      <c r="B430" s="324"/>
      <c r="C430" s="126"/>
      <c r="D430" s="128"/>
      <c r="E430" s="296"/>
      <c r="F430" s="300"/>
      <c r="G430" s="306"/>
      <c r="H430" s="7"/>
    </row>
    <row r="431" spans="1:8" ht="15.6">
      <c r="A431" s="57"/>
      <c r="B431" s="324"/>
      <c r="C431" s="126"/>
      <c r="D431" s="128"/>
      <c r="E431" s="296"/>
      <c r="F431" s="300"/>
      <c r="G431" s="306"/>
      <c r="H431" s="7"/>
    </row>
    <row r="432" spans="1:8" ht="15.6">
      <c r="A432" s="57"/>
      <c r="B432" s="324"/>
      <c r="C432" s="126"/>
      <c r="D432" s="128"/>
      <c r="E432" s="296"/>
      <c r="F432" s="300"/>
      <c r="G432" s="306"/>
      <c r="H432" s="7"/>
    </row>
    <row r="433" spans="1:8" ht="15.6">
      <c r="A433" s="57"/>
      <c r="B433" s="324"/>
      <c r="C433" s="126"/>
      <c r="D433" s="128"/>
      <c r="E433" s="296"/>
      <c r="F433" s="300"/>
      <c r="G433" s="306"/>
      <c r="H433" s="7"/>
    </row>
    <row r="434" spans="1:8" ht="15.6">
      <c r="A434" s="57"/>
      <c r="B434" s="324"/>
      <c r="C434" s="126"/>
      <c r="D434" s="128"/>
      <c r="E434" s="296"/>
      <c r="F434" s="300"/>
      <c r="G434" s="306"/>
      <c r="H434" s="7"/>
    </row>
    <row r="435" spans="1:8" ht="15.6">
      <c r="A435" s="57"/>
      <c r="B435" s="324"/>
      <c r="C435" s="126"/>
      <c r="D435" s="128"/>
      <c r="E435" s="296"/>
      <c r="F435" s="299"/>
      <c r="G435" s="306"/>
      <c r="H435" s="7"/>
    </row>
    <row r="436" spans="1:8" ht="15.6">
      <c r="A436" s="57"/>
      <c r="B436" s="324"/>
      <c r="C436" s="126"/>
      <c r="D436" s="128"/>
      <c r="E436" s="296"/>
      <c r="F436" s="300"/>
      <c r="G436" s="306"/>
      <c r="H436" s="7"/>
    </row>
    <row r="437" spans="1:8" ht="15.6">
      <c r="A437" s="57"/>
      <c r="B437" s="324"/>
      <c r="C437" s="126"/>
      <c r="D437" s="128"/>
      <c r="E437" s="296"/>
      <c r="F437" s="300"/>
      <c r="G437" s="306"/>
      <c r="H437" s="7"/>
    </row>
    <row r="438" spans="1:8" ht="15.6">
      <c r="A438" s="57"/>
      <c r="B438" s="324"/>
      <c r="C438" s="126"/>
      <c r="D438" s="128"/>
      <c r="E438" s="296"/>
      <c r="F438" s="300"/>
      <c r="G438" s="306"/>
      <c r="H438" s="7"/>
    </row>
    <row r="439" spans="1:8" ht="15.6">
      <c r="A439" s="57"/>
      <c r="B439" s="324"/>
      <c r="C439" s="126"/>
      <c r="D439" s="128"/>
      <c r="E439" s="296"/>
      <c r="F439" s="300"/>
      <c r="G439" s="306"/>
      <c r="H439" s="7"/>
    </row>
    <row r="440" spans="1:8" ht="15.6">
      <c r="A440" s="57"/>
      <c r="B440" s="324"/>
      <c r="C440" s="126"/>
      <c r="D440" s="128"/>
      <c r="E440" s="296"/>
      <c r="F440" s="300"/>
      <c r="G440" s="306"/>
      <c r="H440" s="7"/>
    </row>
    <row r="441" spans="1:8" ht="15.6">
      <c r="A441" s="57"/>
      <c r="B441" s="324"/>
      <c r="C441" s="126"/>
      <c r="D441" s="128"/>
      <c r="E441" s="296"/>
      <c r="F441" s="300"/>
      <c r="G441" s="306"/>
      <c r="H441" s="7"/>
    </row>
    <row r="442" spans="1:8" ht="15.6">
      <c r="A442" s="57"/>
      <c r="B442" s="324"/>
      <c r="C442" s="126"/>
      <c r="D442" s="128"/>
      <c r="E442" s="296"/>
      <c r="F442" s="300"/>
      <c r="G442" s="306"/>
      <c r="H442" s="7"/>
    </row>
    <row r="443" spans="1:8" ht="15.6">
      <c r="A443" s="57"/>
      <c r="B443" s="324"/>
      <c r="C443" s="126"/>
      <c r="D443" s="128"/>
      <c r="E443" s="296"/>
      <c r="F443" s="300"/>
      <c r="G443" s="306"/>
      <c r="H443" s="7"/>
    </row>
    <row r="444" spans="1:8" ht="15.6">
      <c r="A444" s="57"/>
      <c r="B444" s="324"/>
      <c r="C444" s="126"/>
      <c r="D444" s="128"/>
      <c r="E444" s="296"/>
      <c r="F444" s="300"/>
      <c r="G444" s="306"/>
      <c r="H444" s="7"/>
    </row>
    <row r="445" spans="1:8" ht="15.6">
      <c r="A445" s="57"/>
      <c r="B445" s="324"/>
      <c r="C445" s="126"/>
      <c r="D445" s="128"/>
      <c r="E445" s="296"/>
      <c r="F445" s="299"/>
      <c r="G445" s="306"/>
      <c r="H445" s="7"/>
    </row>
    <row r="446" spans="1:8" ht="15.6">
      <c r="A446" s="57"/>
      <c r="B446" s="324"/>
      <c r="C446" s="126"/>
      <c r="D446" s="128"/>
      <c r="E446" s="296"/>
      <c r="F446" s="300"/>
      <c r="G446" s="306"/>
      <c r="H446" s="7"/>
    </row>
    <row r="447" spans="1:8" ht="15.6">
      <c r="A447" s="57"/>
      <c r="B447" s="324"/>
      <c r="C447" s="126"/>
      <c r="D447" s="128"/>
      <c r="E447" s="296"/>
      <c r="F447" s="300"/>
      <c r="G447" s="306"/>
      <c r="H447" s="7"/>
    </row>
    <row r="448" spans="1:8" ht="15.6">
      <c r="A448" s="57"/>
      <c r="B448" s="324"/>
      <c r="C448" s="126"/>
      <c r="D448" s="128"/>
      <c r="E448" s="296"/>
      <c r="F448" s="300"/>
      <c r="G448" s="306"/>
      <c r="H448" s="7"/>
    </row>
    <row r="449" spans="1:8" ht="15.6">
      <c r="A449" s="57"/>
      <c r="B449" s="324"/>
      <c r="C449" s="126"/>
      <c r="D449" s="128"/>
      <c r="E449" s="296"/>
      <c r="F449" s="300"/>
      <c r="G449" s="306"/>
      <c r="H449" s="7"/>
    </row>
    <row r="450" spans="1:8" ht="15.6">
      <c r="A450" s="57"/>
      <c r="B450" s="324"/>
      <c r="C450" s="126"/>
      <c r="D450" s="128"/>
      <c r="E450" s="296"/>
      <c r="F450" s="300"/>
      <c r="G450" s="306"/>
      <c r="H450" s="7"/>
    </row>
    <row r="451" spans="1:8" ht="15.6">
      <c r="A451" s="57"/>
      <c r="B451" s="324"/>
      <c r="C451" s="126"/>
      <c r="D451" s="128"/>
      <c r="E451" s="296"/>
      <c r="F451" s="300"/>
      <c r="G451" s="306"/>
      <c r="H451" s="7"/>
    </row>
    <row r="452" spans="1:8" ht="15.6">
      <c r="A452" s="57"/>
      <c r="B452" s="324"/>
      <c r="C452" s="126"/>
      <c r="D452" s="128"/>
      <c r="E452" s="296"/>
      <c r="F452" s="300"/>
      <c r="G452" s="306"/>
      <c r="H452" s="7"/>
    </row>
    <row r="453" spans="1:8" ht="15.6">
      <c r="A453" s="57"/>
      <c r="B453" s="324"/>
      <c r="C453" s="126"/>
      <c r="D453" s="128"/>
      <c r="E453" s="296"/>
      <c r="F453" s="300"/>
      <c r="G453" s="306"/>
      <c r="H453" s="7"/>
    </row>
    <row r="454" spans="1:8" ht="15.6">
      <c r="A454" s="57"/>
      <c r="B454" s="324"/>
      <c r="C454" s="126"/>
      <c r="D454" s="128"/>
      <c r="E454" s="296"/>
      <c r="F454" s="300"/>
      <c r="G454" s="306"/>
      <c r="H454" s="7"/>
    </row>
    <row r="455" spans="1:8" ht="15.6">
      <c r="A455" s="57"/>
      <c r="B455" s="324"/>
      <c r="C455" s="126"/>
      <c r="D455" s="128"/>
      <c r="E455" s="296"/>
      <c r="F455" s="299"/>
      <c r="G455" s="306"/>
      <c r="H455" s="7"/>
    </row>
    <row r="456" spans="1:8" ht="15.6">
      <c r="A456" s="57"/>
      <c r="B456" s="324"/>
      <c r="C456" s="126"/>
      <c r="D456" s="128"/>
      <c r="E456" s="296"/>
      <c r="F456" s="300"/>
      <c r="G456" s="306"/>
      <c r="H456" s="7"/>
    </row>
    <row r="457" spans="1:8" ht="15.6">
      <c r="A457" s="57"/>
      <c r="B457" s="324"/>
      <c r="C457" s="126"/>
      <c r="D457" s="128"/>
      <c r="E457" s="296"/>
      <c r="F457" s="300"/>
      <c r="G457" s="306"/>
      <c r="H457" s="7"/>
    </row>
    <row r="458" spans="1:8" ht="15.6">
      <c r="A458" s="57"/>
      <c r="B458" s="324"/>
      <c r="C458" s="126"/>
      <c r="D458" s="128"/>
      <c r="E458" s="296"/>
      <c r="F458" s="300"/>
      <c r="G458" s="306"/>
      <c r="H458" s="7"/>
    </row>
    <row r="459" spans="1:8" ht="15.6">
      <c r="A459" s="57"/>
      <c r="B459" s="324"/>
      <c r="C459" s="126"/>
      <c r="D459" s="128"/>
      <c r="E459" s="296"/>
      <c r="F459" s="300"/>
      <c r="G459" s="306"/>
      <c r="H459" s="7"/>
    </row>
    <row r="460" spans="1:8" ht="15.6">
      <c r="A460" s="57"/>
      <c r="B460" s="324"/>
      <c r="C460" s="126"/>
      <c r="D460" s="128"/>
      <c r="E460" s="296"/>
      <c r="F460" s="300"/>
      <c r="G460" s="306"/>
      <c r="H460" s="7"/>
    </row>
    <row r="461" spans="1:8" ht="15.6">
      <c r="A461" s="57"/>
      <c r="B461" s="324"/>
      <c r="C461" s="126"/>
      <c r="D461" s="128"/>
      <c r="E461" s="296"/>
      <c r="F461" s="300"/>
      <c r="G461" s="306"/>
      <c r="H461" s="7"/>
    </row>
    <row r="462" spans="1:8" ht="15.6">
      <c r="A462" s="57"/>
      <c r="B462" s="324"/>
      <c r="C462" s="126"/>
      <c r="D462" s="128"/>
      <c r="E462" s="296"/>
      <c r="F462" s="300"/>
      <c r="G462" s="306"/>
      <c r="H462" s="7"/>
    </row>
    <row r="463" spans="1:8" ht="15.6">
      <c r="A463" s="57"/>
      <c r="B463" s="324"/>
      <c r="C463" s="126"/>
      <c r="D463" s="128"/>
      <c r="E463" s="296"/>
      <c r="F463" s="300"/>
      <c r="G463" s="306"/>
      <c r="H463" s="7"/>
    </row>
    <row r="464" spans="1:8" ht="15.6">
      <c r="A464" s="57"/>
      <c r="B464" s="324"/>
      <c r="C464" s="126"/>
      <c r="D464" s="128"/>
      <c r="E464" s="296"/>
      <c r="F464" s="300"/>
      <c r="G464" s="306"/>
      <c r="H464" s="7"/>
    </row>
    <row r="465" spans="1:8" ht="15.6">
      <c r="A465" s="57"/>
      <c r="B465" s="324"/>
      <c r="C465" s="126"/>
      <c r="D465" s="128"/>
      <c r="E465" s="296"/>
      <c r="F465" s="299"/>
      <c r="G465" s="306"/>
      <c r="H465" s="7"/>
    </row>
    <row r="466" spans="1:8" ht="15.6">
      <c r="A466" s="57"/>
      <c r="B466" s="324"/>
      <c r="C466" s="126"/>
      <c r="D466" s="128"/>
      <c r="E466" s="296"/>
      <c r="F466" s="300"/>
      <c r="G466" s="306"/>
      <c r="H466" s="7"/>
    </row>
    <row r="467" spans="1:8" ht="15.6">
      <c r="A467" s="57"/>
      <c r="B467" s="324"/>
      <c r="C467" s="126"/>
      <c r="D467" s="128"/>
      <c r="E467" s="296"/>
      <c r="F467" s="300"/>
      <c r="G467" s="306"/>
      <c r="H467" s="7"/>
    </row>
    <row r="468" spans="1:8" ht="15.6">
      <c r="A468" s="57"/>
      <c r="B468" s="324"/>
      <c r="C468" s="126"/>
      <c r="D468" s="128"/>
      <c r="E468" s="296"/>
      <c r="F468" s="300"/>
      <c r="G468" s="306"/>
      <c r="H468" s="7"/>
    </row>
    <row r="469" spans="1:8" ht="15.6">
      <c r="A469" s="57"/>
      <c r="B469" s="324"/>
      <c r="C469" s="126"/>
      <c r="D469" s="128"/>
      <c r="E469" s="296"/>
      <c r="F469" s="300"/>
      <c r="G469" s="306"/>
      <c r="H469" s="7"/>
    </row>
    <row r="470" spans="1:8" ht="15.6">
      <c r="A470" s="57"/>
      <c r="B470" s="324"/>
      <c r="C470" s="126"/>
      <c r="D470" s="128"/>
      <c r="E470" s="296"/>
      <c r="F470" s="300"/>
      <c r="G470" s="306"/>
      <c r="H470" s="7"/>
    </row>
    <row r="471" spans="1:8" ht="15.6">
      <c r="A471" s="57"/>
      <c r="B471" s="324"/>
      <c r="C471" s="126"/>
      <c r="D471" s="128"/>
      <c r="E471" s="296"/>
      <c r="F471" s="300"/>
      <c r="G471" s="306"/>
      <c r="H471" s="7"/>
    </row>
    <row r="472" spans="1:8" ht="15.6">
      <c r="A472" s="57"/>
      <c r="B472" s="324"/>
      <c r="C472" s="126"/>
      <c r="D472" s="128"/>
      <c r="E472" s="296"/>
      <c r="F472" s="300"/>
      <c r="G472" s="306"/>
      <c r="H472" s="7"/>
    </row>
    <row r="473" spans="1:8" ht="15.6">
      <c r="A473" s="57"/>
      <c r="B473" s="324"/>
      <c r="C473" s="126"/>
      <c r="D473" s="128"/>
      <c r="E473" s="296"/>
      <c r="F473" s="300"/>
      <c r="G473" s="306"/>
      <c r="H473" s="7"/>
    </row>
    <row r="474" spans="1:8" ht="15.6">
      <c r="A474" s="57"/>
      <c r="B474" s="324"/>
      <c r="C474" s="126"/>
      <c r="D474" s="128"/>
      <c r="E474" s="296"/>
      <c r="F474" s="300"/>
      <c r="G474" s="306"/>
      <c r="H474" s="7"/>
    </row>
    <row r="475" spans="1:8" ht="15.6">
      <c r="A475" s="57"/>
      <c r="B475" s="324"/>
      <c r="C475" s="126"/>
      <c r="D475" s="128"/>
      <c r="E475" s="296"/>
      <c r="F475" s="299"/>
      <c r="G475" s="306"/>
      <c r="H475" s="7"/>
    </row>
    <row r="476" spans="1:8" ht="15.6">
      <c r="A476" s="57"/>
      <c r="B476" s="324"/>
      <c r="C476" s="126"/>
      <c r="D476" s="128"/>
      <c r="E476" s="296"/>
      <c r="F476" s="300"/>
      <c r="G476" s="306"/>
      <c r="H476" s="7"/>
    </row>
    <row r="477" spans="1:8" ht="15.6">
      <c r="A477" s="57"/>
      <c r="B477" s="324"/>
      <c r="C477" s="126"/>
      <c r="D477" s="128"/>
      <c r="E477" s="296"/>
      <c r="F477" s="300"/>
      <c r="G477" s="306"/>
      <c r="H477" s="7"/>
    </row>
    <row r="478" spans="1:8" ht="15.6">
      <c r="A478" s="57"/>
      <c r="B478" s="324"/>
      <c r="C478" s="126"/>
      <c r="D478" s="128"/>
      <c r="E478" s="296"/>
      <c r="F478" s="300"/>
      <c r="G478" s="306"/>
      <c r="H478" s="7"/>
    </row>
    <row r="479" spans="1:8" ht="15.6">
      <c r="A479" s="57"/>
      <c r="B479" s="324"/>
      <c r="C479" s="126"/>
      <c r="D479" s="128"/>
      <c r="E479" s="296"/>
      <c r="F479" s="300"/>
      <c r="G479" s="306"/>
      <c r="H479" s="7"/>
    </row>
    <row r="480" spans="1:8" ht="15.6">
      <c r="A480" s="57"/>
      <c r="B480" s="324"/>
      <c r="C480" s="126"/>
      <c r="D480" s="128"/>
      <c r="E480" s="296"/>
      <c r="F480" s="300"/>
      <c r="G480" s="306"/>
      <c r="H480" s="7"/>
    </row>
    <row r="481" spans="1:8" ht="15.6">
      <c r="A481" s="57"/>
      <c r="B481" s="324"/>
      <c r="C481" s="126"/>
      <c r="D481" s="128"/>
      <c r="E481" s="296"/>
      <c r="F481" s="300"/>
      <c r="G481" s="306"/>
      <c r="H481" s="7"/>
    </row>
    <row r="482" spans="1:8" ht="15.6">
      <c r="A482" s="57"/>
      <c r="B482" s="324"/>
      <c r="C482" s="126"/>
      <c r="D482" s="128"/>
      <c r="E482" s="296"/>
      <c r="F482" s="300"/>
      <c r="G482" s="306"/>
      <c r="H482" s="7"/>
    </row>
    <row r="483" spans="1:8" ht="15.6">
      <c r="A483" s="57"/>
      <c r="B483" s="324"/>
      <c r="C483" s="126"/>
      <c r="D483" s="128"/>
      <c r="E483" s="296"/>
      <c r="F483" s="300"/>
      <c r="G483" s="306"/>
      <c r="H483" s="7"/>
    </row>
    <row r="484" spans="1:8" ht="15.6">
      <c r="A484" s="57"/>
      <c r="B484" s="324"/>
      <c r="C484" s="126"/>
      <c r="D484" s="128"/>
      <c r="E484" s="296"/>
      <c r="F484" s="300"/>
      <c r="G484" s="306"/>
      <c r="H484" s="7"/>
    </row>
    <row r="485" spans="1:8" ht="15.6">
      <c r="A485" s="57"/>
      <c r="B485" s="324"/>
      <c r="C485" s="126"/>
      <c r="D485" s="128"/>
      <c r="E485" s="296"/>
      <c r="F485" s="299"/>
      <c r="G485" s="306"/>
      <c r="H485" s="7"/>
    </row>
    <row r="486" spans="1:8" ht="15.6">
      <c r="A486" s="57"/>
      <c r="B486" s="324"/>
      <c r="C486" s="126"/>
      <c r="D486" s="128"/>
      <c r="E486" s="296"/>
      <c r="F486" s="300"/>
      <c r="G486" s="306"/>
      <c r="H486" s="7"/>
    </row>
    <row r="487" spans="1:8" ht="15.6">
      <c r="A487" s="57"/>
      <c r="B487" s="324"/>
      <c r="C487" s="126"/>
      <c r="D487" s="128"/>
      <c r="E487" s="296"/>
      <c r="F487" s="300"/>
      <c r="G487" s="306"/>
      <c r="H487" s="7"/>
    </row>
    <row r="488" spans="1:8" ht="15.6">
      <c r="A488" s="57"/>
      <c r="B488" s="324"/>
      <c r="C488" s="126"/>
      <c r="D488" s="128"/>
      <c r="E488" s="296"/>
      <c r="F488" s="300"/>
      <c r="G488" s="306"/>
      <c r="H488" s="7"/>
    </row>
    <row r="489" spans="1:8" ht="15.6">
      <c r="A489" s="57"/>
      <c r="B489" s="324"/>
      <c r="C489" s="126"/>
      <c r="D489" s="128"/>
      <c r="E489" s="296"/>
      <c r="F489" s="300"/>
      <c r="G489" s="306"/>
      <c r="H489" s="7"/>
    </row>
    <row r="490" spans="1:8" ht="15.6">
      <c r="A490" s="57"/>
      <c r="B490" s="324"/>
      <c r="C490" s="126"/>
      <c r="D490" s="128"/>
      <c r="E490" s="296"/>
      <c r="F490" s="300"/>
      <c r="G490" s="306"/>
      <c r="H490" s="7"/>
    </row>
    <row r="491" spans="1:8" ht="15.6">
      <c r="A491" s="57"/>
      <c r="B491" s="324"/>
      <c r="C491" s="126"/>
      <c r="D491" s="128"/>
      <c r="E491" s="296"/>
      <c r="F491" s="300"/>
      <c r="G491" s="306"/>
      <c r="H491" s="7"/>
    </row>
    <row r="492" spans="1:8" ht="15.6">
      <c r="A492" s="57"/>
      <c r="B492" s="324"/>
      <c r="C492" s="126"/>
      <c r="D492" s="128"/>
      <c r="E492" s="296"/>
      <c r="F492" s="300"/>
      <c r="G492" s="306"/>
      <c r="H492" s="7"/>
    </row>
    <row r="493" spans="1:8" ht="15.6">
      <c r="A493" s="57"/>
      <c r="B493" s="324"/>
      <c r="C493" s="126"/>
      <c r="D493" s="128"/>
      <c r="E493" s="296"/>
      <c r="F493" s="300"/>
      <c r="G493" s="306"/>
      <c r="H493" s="7"/>
    </row>
    <row r="494" spans="1:8" ht="15.6">
      <c r="A494" s="57"/>
      <c r="B494" s="324"/>
      <c r="C494" s="126"/>
      <c r="D494" s="128"/>
      <c r="E494" s="296"/>
      <c r="F494" s="300"/>
      <c r="G494" s="306"/>
      <c r="H494" s="7"/>
    </row>
    <row r="495" spans="1:8" ht="15.6">
      <c r="A495" s="57"/>
      <c r="B495" s="324"/>
      <c r="C495" s="126"/>
      <c r="D495" s="128"/>
      <c r="E495" s="296"/>
      <c r="F495" s="299"/>
      <c r="G495" s="306"/>
      <c r="H495" s="7"/>
    </row>
    <row r="496" spans="1:8" ht="15.6">
      <c r="A496" s="57"/>
      <c r="B496" s="324"/>
      <c r="C496" s="126"/>
      <c r="D496" s="128"/>
      <c r="E496" s="296"/>
      <c r="F496" s="300"/>
      <c r="G496" s="306"/>
      <c r="H496" s="7"/>
    </row>
    <row r="497" spans="1:8" ht="15.6">
      <c r="A497" s="57"/>
      <c r="B497" s="324"/>
      <c r="C497" s="126"/>
      <c r="D497" s="128"/>
      <c r="E497" s="296"/>
      <c r="F497" s="300"/>
      <c r="G497" s="306"/>
      <c r="H497" s="7"/>
    </row>
    <row r="498" spans="1:8" ht="15.6">
      <c r="A498" s="57"/>
      <c r="B498" s="324"/>
      <c r="C498" s="126"/>
      <c r="D498" s="128"/>
      <c r="E498" s="296"/>
      <c r="F498" s="300"/>
      <c r="G498" s="306"/>
      <c r="H498" s="7"/>
    </row>
    <row r="499" spans="1:8" ht="15.6">
      <c r="A499" s="57"/>
      <c r="B499" s="324"/>
      <c r="C499" s="126"/>
      <c r="D499" s="128"/>
      <c r="E499" s="296"/>
      <c r="F499" s="300"/>
      <c r="G499" s="306"/>
      <c r="H499" s="7"/>
    </row>
    <row r="500" spans="1:8" ht="15.6">
      <c r="A500" s="57"/>
      <c r="B500" s="324"/>
      <c r="C500" s="126"/>
      <c r="D500" s="128"/>
      <c r="E500" s="296"/>
      <c r="F500" s="300"/>
      <c r="G500" s="306"/>
      <c r="H500" s="7"/>
    </row>
    <row r="501" spans="1:8" ht="15.6">
      <c r="A501" s="57"/>
      <c r="B501" s="324"/>
      <c r="C501" s="126"/>
      <c r="D501" s="128"/>
      <c r="E501" s="296"/>
      <c r="F501" s="300"/>
      <c r="G501" s="306"/>
      <c r="H501" s="7"/>
    </row>
    <row r="502" spans="1:8" ht="15.6">
      <c r="A502" s="57"/>
      <c r="B502" s="324"/>
      <c r="C502" s="126"/>
      <c r="D502" s="128"/>
      <c r="E502" s="296"/>
      <c r="F502" s="300"/>
      <c r="G502" s="306"/>
      <c r="H502" s="7"/>
    </row>
    <row r="503" spans="1:8" ht="15.6">
      <c r="A503" s="57"/>
      <c r="B503" s="324"/>
      <c r="C503" s="126"/>
      <c r="D503" s="128"/>
      <c r="E503" s="296"/>
      <c r="F503" s="300"/>
      <c r="G503" s="306"/>
      <c r="H503" s="7"/>
    </row>
    <row r="504" spans="1:8" ht="16.2" thickBot="1">
      <c r="A504" s="57"/>
      <c r="B504" s="325"/>
      <c r="C504" s="127"/>
      <c r="D504" s="129"/>
      <c r="E504" s="297"/>
      <c r="F504" s="301"/>
      <c r="G504" s="307"/>
      <c r="H504" s="7"/>
    </row>
    <row r="505" spans="1:8" ht="16.2" thickBot="1">
      <c r="A505" s="57"/>
      <c r="B505" s="63"/>
      <c r="C505" s="62"/>
      <c r="D505" s="67"/>
      <c r="E505" s="67"/>
      <c r="F505" s="62"/>
      <c r="G505" s="57"/>
      <c r="H505" s="7"/>
    </row>
    <row r="506" spans="1:8" ht="32.25" customHeight="1" thickBot="1">
      <c r="A506" s="57"/>
      <c r="B506" s="382" t="s">
        <v>115</v>
      </c>
      <c r="C506" s="383"/>
      <c r="D506" s="275">
        <f>SUM(D5:D504)</f>
        <v>0</v>
      </c>
      <c r="E506" s="276">
        <f>SUM(E5:E504)</f>
        <v>0</v>
      </c>
      <c r="F506" s="277">
        <f>SUM(F5:F504)</f>
        <v>0</v>
      </c>
      <c r="G506" s="304">
        <f>SUMIF(G5:G504,"m",E5:E504)</f>
        <v>0</v>
      </c>
      <c r="H506" s="7"/>
    </row>
    <row r="507" spans="1:8" ht="15.6">
      <c r="A507" s="57"/>
      <c r="B507" s="68"/>
      <c r="C507" s="68"/>
      <c r="D507" s="69"/>
      <c r="E507" s="69"/>
      <c r="F507" s="278">
        <f>0.2*E506</f>
        <v>0</v>
      </c>
      <c r="G507" s="57"/>
      <c r="H507" s="7"/>
    </row>
    <row r="508" spans="1:8" ht="16.2">
      <c r="A508" s="57"/>
      <c r="B508" s="317" t="s">
        <v>67</v>
      </c>
      <c r="C508" s="71" t="s">
        <v>69</v>
      </c>
      <c r="D508" s="70"/>
      <c r="E508" s="72"/>
      <c r="F508" s="73"/>
      <c r="G508" s="57"/>
      <c r="H508" s="7"/>
    </row>
    <row r="509" spans="1:8" ht="16.2">
      <c r="A509" s="57"/>
      <c r="B509" s="70"/>
      <c r="C509" s="71" t="s">
        <v>70</v>
      </c>
      <c r="D509" s="70"/>
      <c r="E509" s="72"/>
      <c r="F509" s="73"/>
      <c r="G509" s="57"/>
      <c r="H509" s="7"/>
    </row>
    <row r="510" spans="1:8" ht="16.2">
      <c r="A510" s="57"/>
      <c r="B510" s="70"/>
      <c r="C510" s="71" t="s">
        <v>71</v>
      </c>
      <c r="D510" s="70"/>
      <c r="E510" s="72"/>
      <c r="F510" s="73"/>
      <c r="G510" s="57"/>
      <c r="H510" s="7"/>
    </row>
    <row r="511" spans="1:8" ht="16.2">
      <c r="A511" s="57"/>
      <c r="B511" s="326" t="s">
        <v>150</v>
      </c>
      <c r="C511" s="71" t="s">
        <v>68</v>
      </c>
      <c r="D511" s="70"/>
      <c r="E511" s="72"/>
      <c r="F511" s="73"/>
      <c r="G511" s="57"/>
      <c r="H511" s="7"/>
    </row>
    <row r="512" spans="1:8" ht="18">
      <c r="A512" s="57"/>
      <c r="B512" s="303" t="s">
        <v>141</v>
      </c>
      <c r="C512" s="71" t="s">
        <v>143</v>
      </c>
      <c r="D512" s="73"/>
      <c r="E512" s="73"/>
      <c r="F512" s="73"/>
      <c r="G512" s="57"/>
      <c r="H512" s="7"/>
    </row>
  </sheetData>
  <sheetProtection algorithmName="SHA-512" hashValue="nYMCmh6OQD+yBpoJmBjmict3jy/UWq+XgkFc8CkidpjjIjSoHb0zuCVmVbkfN3v/3r0pwAe81FdsXF2RDljsVw==" saltValue="+p+x+ubZq/wbPxPFI8+AUQ==" spinCount="100000" sheet="1" formatColumns="0" formatRows="0" insertRows="0" deleteRows="0"/>
  <mergeCells count="1">
    <mergeCell ref="B506:C506"/>
  </mergeCells>
  <conditionalFormatting sqref="F5">
    <cfRule type="cellIs" dxfId="514" priority="502" operator="greaterThan">
      <formula>$E5</formula>
    </cfRule>
  </conditionalFormatting>
  <conditionalFormatting sqref="F6">
    <cfRule type="cellIs" dxfId="513" priority="501" operator="greaterThan">
      <formula>$E6</formula>
    </cfRule>
  </conditionalFormatting>
  <conditionalFormatting sqref="F7">
    <cfRule type="cellIs" dxfId="512" priority="500" operator="greaterThan">
      <formula>$E7</formula>
    </cfRule>
  </conditionalFormatting>
  <conditionalFormatting sqref="F8">
    <cfRule type="cellIs" dxfId="511" priority="499" operator="greaterThan">
      <formula>$E8</formula>
    </cfRule>
  </conditionalFormatting>
  <conditionalFormatting sqref="F9">
    <cfRule type="cellIs" dxfId="510" priority="498" operator="greaterThan">
      <formula>$E9</formula>
    </cfRule>
  </conditionalFormatting>
  <conditionalFormatting sqref="F10">
    <cfRule type="cellIs" dxfId="509" priority="497" operator="greaterThan">
      <formula>$E10</formula>
    </cfRule>
  </conditionalFormatting>
  <conditionalFormatting sqref="F11">
    <cfRule type="cellIs" dxfId="508" priority="496" operator="greaterThan">
      <formula>$E11</formula>
    </cfRule>
  </conditionalFormatting>
  <conditionalFormatting sqref="F12">
    <cfRule type="cellIs" dxfId="507" priority="495" operator="greaterThan">
      <formula>$E12</formula>
    </cfRule>
  </conditionalFormatting>
  <conditionalFormatting sqref="F13">
    <cfRule type="cellIs" dxfId="506" priority="494" operator="greaterThan">
      <formula>$E13</formula>
    </cfRule>
  </conditionalFormatting>
  <conditionalFormatting sqref="F14">
    <cfRule type="cellIs" dxfId="505" priority="493" operator="greaterThan">
      <formula>$E14</formula>
    </cfRule>
  </conditionalFormatting>
  <conditionalFormatting sqref="F15">
    <cfRule type="cellIs" dxfId="504" priority="492" operator="greaterThan">
      <formula>$E15</formula>
    </cfRule>
  </conditionalFormatting>
  <conditionalFormatting sqref="F16">
    <cfRule type="cellIs" dxfId="503" priority="491" operator="greaterThan">
      <formula>$E16</formula>
    </cfRule>
  </conditionalFormatting>
  <conditionalFormatting sqref="F17">
    <cfRule type="cellIs" dxfId="502" priority="490" operator="greaterThan">
      <formula>$E17</formula>
    </cfRule>
  </conditionalFormatting>
  <conditionalFormatting sqref="F18">
    <cfRule type="cellIs" dxfId="501" priority="489" operator="greaterThan">
      <formula>$E18</formula>
    </cfRule>
  </conditionalFormatting>
  <conditionalFormatting sqref="F19">
    <cfRule type="cellIs" dxfId="500" priority="488" operator="greaterThan">
      <formula>$E19</formula>
    </cfRule>
  </conditionalFormatting>
  <conditionalFormatting sqref="F20">
    <cfRule type="cellIs" dxfId="499" priority="487" operator="greaterThan">
      <formula>$E20</formula>
    </cfRule>
  </conditionalFormatting>
  <conditionalFormatting sqref="F21">
    <cfRule type="cellIs" dxfId="498" priority="486" operator="greaterThan">
      <formula>$E21</formula>
    </cfRule>
  </conditionalFormatting>
  <conditionalFormatting sqref="F22">
    <cfRule type="cellIs" dxfId="497" priority="485" operator="greaterThan">
      <formula>$E22</formula>
    </cfRule>
  </conditionalFormatting>
  <conditionalFormatting sqref="F23">
    <cfRule type="cellIs" dxfId="496" priority="484" operator="greaterThan">
      <formula>$E23</formula>
    </cfRule>
  </conditionalFormatting>
  <conditionalFormatting sqref="F24">
    <cfRule type="cellIs" dxfId="495" priority="483" operator="greaterThan">
      <formula>$E24</formula>
    </cfRule>
  </conditionalFormatting>
  <conditionalFormatting sqref="F25">
    <cfRule type="cellIs" dxfId="494" priority="482" operator="greaterThan">
      <formula>$E25</formula>
    </cfRule>
  </conditionalFormatting>
  <conditionalFormatting sqref="F26">
    <cfRule type="cellIs" dxfId="493" priority="481" operator="greaterThan">
      <formula>$E26</formula>
    </cfRule>
  </conditionalFormatting>
  <conditionalFormatting sqref="F27">
    <cfRule type="cellIs" dxfId="492" priority="480" operator="greaterThan">
      <formula>$E27</formula>
    </cfRule>
  </conditionalFormatting>
  <conditionalFormatting sqref="F28">
    <cfRule type="cellIs" dxfId="491" priority="479" operator="greaterThan">
      <formula>$E28</formula>
    </cfRule>
  </conditionalFormatting>
  <conditionalFormatting sqref="F29">
    <cfRule type="cellIs" dxfId="490" priority="478" operator="greaterThan">
      <formula>$E29</formula>
    </cfRule>
  </conditionalFormatting>
  <conditionalFormatting sqref="F30">
    <cfRule type="cellIs" dxfId="489" priority="477" operator="greaterThan">
      <formula>$E30</formula>
    </cfRule>
  </conditionalFormatting>
  <conditionalFormatting sqref="F31">
    <cfRule type="cellIs" dxfId="488" priority="476" operator="greaterThan">
      <formula>$E31</formula>
    </cfRule>
  </conditionalFormatting>
  <conditionalFormatting sqref="F32">
    <cfRule type="cellIs" dxfId="487" priority="475" operator="greaterThan">
      <formula>$E32</formula>
    </cfRule>
  </conditionalFormatting>
  <conditionalFormatting sqref="F33">
    <cfRule type="cellIs" dxfId="486" priority="474" operator="greaterThan">
      <formula>$E33</formula>
    </cfRule>
  </conditionalFormatting>
  <conditionalFormatting sqref="F34">
    <cfRule type="cellIs" dxfId="485" priority="473" operator="greaterThan">
      <formula>$E34</formula>
    </cfRule>
  </conditionalFormatting>
  <conditionalFormatting sqref="F35">
    <cfRule type="cellIs" dxfId="484" priority="472" operator="greaterThan">
      <formula>$E35</formula>
    </cfRule>
  </conditionalFormatting>
  <conditionalFormatting sqref="F36">
    <cfRule type="cellIs" dxfId="483" priority="471" operator="greaterThan">
      <formula>$E36</formula>
    </cfRule>
  </conditionalFormatting>
  <conditionalFormatting sqref="F37">
    <cfRule type="cellIs" dxfId="482" priority="470" operator="greaterThan">
      <formula>$E37</formula>
    </cfRule>
  </conditionalFormatting>
  <conditionalFormatting sqref="F38">
    <cfRule type="cellIs" dxfId="481" priority="469" operator="greaterThan">
      <formula>$E38</formula>
    </cfRule>
  </conditionalFormatting>
  <conditionalFormatting sqref="F39">
    <cfRule type="cellIs" dxfId="480" priority="468" operator="greaterThan">
      <formula>$E39</formula>
    </cfRule>
  </conditionalFormatting>
  <conditionalFormatting sqref="F40">
    <cfRule type="cellIs" dxfId="479" priority="467" operator="greaterThan">
      <formula>$E40</formula>
    </cfRule>
  </conditionalFormatting>
  <conditionalFormatting sqref="F41">
    <cfRule type="cellIs" dxfId="478" priority="466" operator="greaterThan">
      <formula>$E41</formula>
    </cfRule>
  </conditionalFormatting>
  <conditionalFormatting sqref="F42">
    <cfRule type="cellIs" dxfId="477" priority="465" operator="greaterThan">
      <formula>$E42</formula>
    </cfRule>
  </conditionalFormatting>
  <conditionalFormatting sqref="F43">
    <cfRule type="cellIs" dxfId="476" priority="464" operator="greaterThan">
      <formula>$E43</formula>
    </cfRule>
  </conditionalFormatting>
  <conditionalFormatting sqref="F44">
    <cfRule type="cellIs" dxfId="475" priority="463" operator="greaterThan">
      <formula>$E44</formula>
    </cfRule>
  </conditionalFormatting>
  <conditionalFormatting sqref="F45">
    <cfRule type="cellIs" dxfId="474" priority="462" operator="greaterThan">
      <formula>$E45</formula>
    </cfRule>
  </conditionalFormatting>
  <conditionalFormatting sqref="F46">
    <cfRule type="cellIs" dxfId="473" priority="461" operator="greaterThan">
      <formula>$E46</formula>
    </cfRule>
  </conditionalFormatting>
  <conditionalFormatting sqref="F47">
    <cfRule type="cellIs" dxfId="472" priority="460" operator="greaterThan">
      <formula>$E47</formula>
    </cfRule>
  </conditionalFormatting>
  <conditionalFormatting sqref="F48">
    <cfRule type="cellIs" dxfId="471" priority="459" operator="greaterThan">
      <formula>$E48</formula>
    </cfRule>
  </conditionalFormatting>
  <conditionalFormatting sqref="F49">
    <cfRule type="cellIs" dxfId="470" priority="458" operator="greaterThan">
      <formula>$E49</formula>
    </cfRule>
  </conditionalFormatting>
  <conditionalFormatting sqref="F50">
    <cfRule type="cellIs" dxfId="469" priority="457" operator="greaterThan">
      <formula>$E50</formula>
    </cfRule>
  </conditionalFormatting>
  <conditionalFormatting sqref="F51">
    <cfRule type="cellIs" dxfId="468" priority="456" operator="greaterThan">
      <formula>$E51</formula>
    </cfRule>
  </conditionalFormatting>
  <conditionalFormatting sqref="F52">
    <cfRule type="cellIs" dxfId="467" priority="455" operator="greaterThan">
      <formula>$E52</formula>
    </cfRule>
  </conditionalFormatting>
  <conditionalFormatting sqref="F53">
    <cfRule type="cellIs" dxfId="466" priority="454" operator="greaterThan">
      <formula>$E53</formula>
    </cfRule>
  </conditionalFormatting>
  <conditionalFormatting sqref="F54">
    <cfRule type="cellIs" dxfId="465" priority="453" operator="greaterThan">
      <formula>$E54</formula>
    </cfRule>
  </conditionalFormatting>
  <conditionalFormatting sqref="F55">
    <cfRule type="cellIs" dxfId="464" priority="452" operator="greaterThan">
      <formula>$E55</formula>
    </cfRule>
  </conditionalFormatting>
  <conditionalFormatting sqref="F56">
    <cfRule type="cellIs" dxfId="463" priority="451" operator="greaterThan">
      <formula>$E56</formula>
    </cfRule>
  </conditionalFormatting>
  <conditionalFormatting sqref="F57">
    <cfRule type="cellIs" dxfId="462" priority="450" operator="greaterThan">
      <formula>$E57</formula>
    </cfRule>
  </conditionalFormatting>
  <conditionalFormatting sqref="F58">
    <cfRule type="cellIs" dxfId="461" priority="449" operator="greaterThan">
      <formula>$E58</formula>
    </cfRule>
  </conditionalFormatting>
  <conditionalFormatting sqref="F59">
    <cfRule type="cellIs" dxfId="460" priority="448" operator="greaterThan">
      <formula>$E59</formula>
    </cfRule>
  </conditionalFormatting>
  <conditionalFormatting sqref="F60">
    <cfRule type="cellIs" dxfId="459" priority="447" operator="greaterThan">
      <formula>$E60</formula>
    </cfRule>
  </conditionalFormatting>
  <conditionalFormatting sqref="F61">
    <cfRule type="cellIs" dxfId="458" priority="446" operator="greaterThan">
      <formula>$E61</formula>
    </cfRule>
  </conditionalFormatting>
  <conditionalFormatting sqref="F62">
    <cfRule type="cellIs" dxfId="457" priority="445" operator="greaterThan">
      <formula>$E62</formula>
    </cfRule>
  </conditionalFormatting>
  <conditionalFormatting sqref="F63">
    <cfRule type="cellIs" dxfId="456" priority="444" operator="greaterThan">
      <formula>$E63</formula>
    </cfRule>
  </conditionalFormatting>
  <conditionalFormatting sqref="F64">
    <cfRule type="cellIs" dxfId="455" priority="443" operator="greaterThan">
      <formula>$E64</formula>
    </cfRule>
  </conditionalFormatting>
  <conditionalFormatting sqref="F65">
    <cfRule type="cellIs" dxfId="454" priority="442" operator="greaterThan">
      <formula>$E65</formula>
    </cfRule>
  </conditionalFormatting>
  <conditionalFormatting sqref="F66">
    <cfRule type="cellIs" dxfId="453" priority="441" operator="greaterThan">
      <formula>$E66</formula>
    </cfRule>
  </conditionalFormatting>
  <conditionalFormatting sqref="F67">
    <cfRule type="cellIs" dxfId="452" priority="440" operator="greaterThan">
      <formula>$E67</formula>
    </cfRule>
  </conditionalFormatting>
  <conditionalFormatting sqref="F68">
    <cfRule type="cellIs" dxfId="451" priority="439" operator="greaterThan">
      <formula>$E68</formula>
    </cfRule>
  </conditionalFormatting>
  <conditionalFormatting sqref="F69">
    <cfRule type="cellIs" dxfId="450" priority="438" operator="greaterThan">
      <formula>$E69</formula>
    </cfRule>
  </conditionalFormatting>
  <conditionalFormatting sqref="F70">
    <cfRule type="cellIs" dxfId="449" priority="437" operator="greaterThan">
      <formula>$E70</formula>
    </cfRule>
  </conditionalFormatting>
  <conditionalFormatting sqref="F71">
    <cfRule type="cellIs" dxfId="448" priority="436" operator="greaterThan">
      <formula>$E71</formula>
    </cfRule>
  </conditionalFormatting>
  <conditionalFormatting sqref="F72">
    <cfRule type="cellIs" dxfId="447" priority="435" operator="greaterThan">
      <formula>$E72</formula>
    </cfRule>
  </conditionalFormatting>
  <conditionalFormatting sqref="F73">
    <cfRule type="cellIs" dxfId="446" priority="434" operator="greaterThan">
      <formula>$E73</formula>
    </cfRule>
  </conditionalFormatting>
  <conditionalFormatting sqref="F74">
    <cfRule type="cellIs" dxfId="445" priority="433" operator="greaterThan">
      <formula>$E74</formula>
    </cfRule>
  </conditionalFormatting>
  <conditionalFormatting sqref="F75">
    <cfRule type="cellIs" dxfId="444" priority="432" operator="greaterThan">
      <formula>$E75</formula>
    </cfRule>
  </conditionalFormatting>
  <conditionalFormatting sqref="F76">
    <cfRule type="cellIs" dxfId="443" priority="431" operator="greaterThan">
      <formula>$E76</formula>
    </cfRule>
  </conditionalFormatting>
  <conditionalFormatting sqref="F77">
    <cfRule type="cellIs" dxfId="442" priority="430" operator="greaterThan">
      <formula>$E77</formula>
    </cfRule>
  </conditionalFormatting>
  <conditionalFormatting sqref="F78">
    <cfRule type="cellIs" dxfId="441" priority="429" operator="greaterThan">
      <formula>$E78</formula>
    </cfRule>
  </conditionalFormatting>
  <conditionalFormatting sqref="F79">
    <cfRule type="cellIs" dxfId="440" priority="428" operator="greaterThan">
      <formula>$E79</formula>
    </cfRule>
  </conditionalFormatting>
  <conditionalFormatting sqref="F80">
    <cfRule type="cellIs" dxfId="439" priority="427" operator="greaterThan">
      <formula>$E80</formula>
    </cfRule>
  </conditionalFormatting>
  <conditionalFormatting sqref="F81">
    <cfRule type="cellIs" dxfId="438" priority="426" operator="greaterThan">
      <formula>$E81</formula>
    </cfRule>
  </conditionalFormatting>
  <conditionalFormatting sqref="F82">
    <cfRule type="cellIs" dxfId="437" priority="425" operator="greaterThan">
      <formula>$E82</formula>
    </cfRule>
  </conditionalFormatting>
  <conditionalFormatting sqref="F83">
    <cfRule type="cellIs" dxfId="436" priority="424" operator="greaterThan">
      <formula>$E83</formula>
    </cfRule>
  </conditionalFormatting>
  <conditionalFormatting sqref="F84">
    <cfRule type="cellIs" dxfId="435" priority="423" operator="greaterThan">
      <formula>$E84</formula>
    </cfRule>
  </conditionalFormatting>
  <conditionalFormatting sqref="F85">
    <cfRule type="cellIs" dxfId="434" priority="422" operator="greaterThan">
      <formula>$E85</formula>
    </cfRule>
  </conditionalFormatting>
  <conditionalFormatting sqref="F86">
    <cfRule type="cellIs" dxfId="433" priority="421" operator="greaterThan">
      <formula>$E86</formula>
    </cfRule>
  </conditionalFormatting>
  <conditionalFormatting sqref="F87">
    <cfRule type="cellIs" dxfId="432" priority="420" operator="greaterThan">
      <formula>$E87</formula>
    </cfRule>
  </conditionalFormatting>
  <conditionalFormatting sqref="F88">
    <cfRule type="cellIs" dxfId="431" priority="419" operator="greaterThan">
      <formula>$E88</formula>
    </cfRule>
  </conditionalFormatting>
  <conditionalFormatting sqref="F89">
    <cfRule type="cellIs" dxfId="430" priority="418" operator="greaterThan">
      <formula>$E89</formula>
    </cfRule>
  </conditionalFormatting>
  <conditionalFormatting sqref="F90">
    <cfRule type="cellIs" dxfId="429" priority="417" operator="greaterThan">
      <formula>$E90</formula>
    </cfRule>
  </conditionalFormatting>
  <conditionalFormatting sqref="F91">
    <cfRule type="cellIs" dxfId="428" priority="416" operator="greaterThan">
      <formula>$E91</formula>
    </cfRule>
  </conditionalFormatting>
  <conditionalFormatting sqref="F92">
    <cfRule type="cellIs" dxfId="427" priority="415" operator="greaterThan">
      <formula>$E92</formula>
    </cfRule>
  </conditionalFormatting>
  <conditionalFormatting sqref="F93">
    <cfRule type="cellIs" dxfId="426" priority="414" operator="greaterThan">
      <formula>$E93</formula>
    </cfRule>
  </conditionalFormatting>
  <conditionalFormatting sqref="F94">
    <cfRule type="cellIs" dxfId="425" priority="413" operator="greaterThan">
      <formula>$E94</formula>
    </cfRule>
  </conditionalFormatting>
  <conditionalFormatting sqref="F95">
    <cfRule type="cellIs" dxfId="424" priority="412" operator="greaterThan">
      <formula>$E95</formula>
    </cfRule>
  </conditionalFormatting>
  <conditionalFormatting sqref="F96">
    <cfRule type="cellIs" dxfId="423" priority="411" operator="greaterThan">
      <formula>$E96</formula>
    </cfRule>
  </conditionalFormatting>
  <conditionalFormatting sqref="F97">
    <cfRule type="cellIs" dxfId="422" priority="410" operator="greaterThan">
      <formula>$E97</formula>
    </cfRule>
  </conditionalFormatting>
  <conditionalFormatting sqref="F98">
    <cfRule type="cellIs" dxfId="421" priority="409" operator="greaterThan">
      <formula>$E98</formula>
    </cfRule>
  </conditionalFormatting>
  <conditionalFormatting sqref="F99">
    <cfRule type="cellIs" dxfId="420" priority="408" operator="greaterThan">
      <formula>$E99</formula>
    </cfRule>
  </conditionalFormatting>
  <conditionalFormatting sqref="F100">
    <cfRule type="cellIs" dxfId="419" priority="407" operator="greaterThan">
      <formula>$E100</formula>
    </cfRule>
  </conditionalFormatting>
  <conditionalFormatting sqref="F101">
    <cfRule type="cellIs" dxfId="418" priority="406" operator="greaterThan">
      <formula>$E101</formula>
    </cfRule>
  </conditionalFormatting>
  <conditionalFormatting sqref="F102">
    <cfRule type="cellIs" dxfId="417" priority="405" operator="greaterThan">
      <formula>$E102</formula>
    </cfRule>
  </conditionalFormatting>
  <conditionalFormatting sqref="F103">
    <cfRule type="cellIs" dxfId="416" priority="404" operator="greaterThan">
      <formula>$E103</formula>
    </cfRule>
  </conditionalFormatting>
  <conditionalFormatting sqref="F104">
    <cfRule type="cellIs" dxfId="415" priority="403" operator="greaterThan">
      <formula>$E104</formula>
    </cfRule>
  </conditionalFormatting>
  <conditionalFormatting sqref="F105">
    <cfRule type="cellIs" dxfId="414" priority="402" operator="greaterThan">
      <formula>$E105</formula>
    </cfRule>
  </conditionalFormatting>
  <conditionalFormatting sqref="F106">
    <cfRule type="cellIs" dxfId="413" priority="401" operator="greaterThan">
      <formula>$E106</formula>
    </cfRule>
  </conditionalFormatting>
  <conditionalFormatting sqref="F107">
    <cfRule type="cellIs" dxfId="412" priority="400" operator="greaterThan">
      <formula>$E107</formula>
    </cfRule>
  </conditionalFormatting>
  <conditionalFormatting sqref="F108">
    <cfRule type="cellIs" dxfId="411" priority="399" operator="greaterThan">
      <formula>$E108</formula>
    </cfRule>
  </conditionalFormatting>
  <conditionalFormatting sqref="F109">
    <cfRule type="cellIs" dxfId="410" priority="398" operator="greaterThan">
      <formula>$E109</formula>
    </cfRule>
  </conditionalFormatting>
  <conditionalFormatting sqref="F110">
    <cfRule type="cellIs" dxfId="409" priority="397" operator="greaterThan">
      <formula>$E110</formula>
    </cfRule>
  </conditionalFormatting>
  <conditionalFormatting sqref="F111">
    <cfRule type="cellIs" dxfId="408" priority="396" operator="greaterThan">
      <formula>$E111</formula>
    </cfRule>
  </conditionalFormatting>
  <conditionalFormatting sqref="F112">
    <cfRule type="cellIs" dxfId="407" priority="395" operator="greaterThan">
      <formula>$E112</formula>
    </cfRule>
  </conditionalFormatting>
  <conditionalFormatting sqref="F113">
    <cfRule type="cellIs" dxfId="406" priority="394" operator="greaterThan">
      <formula>$E113</formula>
    </cfRule>
  </conditionalFormatting>
  <conditionalFormatting sqref="F114">
    <cfRule type="cellIs" dxfId="405" priority="393" operator="greaterThan">
      <formula>$E114</formula>
    </cfRule>
  </conditionalFormatting>
  <conditionalFormatting sqref="F115">
    <cfRule type="cellIs" dxfId="404" priority="392" operator="greaterThan">
      <formula>$E115</formula>
    </cfRule>
  </conditionalFormatting>
  <conditionalFormatting sqref="F116">
    <cfRule type="cellIs" dxfId="403" priority="391" operator="greaterThan">
      <formula>$E116</formula>
    </cfRule>
  </conditionalFormatting>
  <conditionalFormatting sqref="F117">
    <cfRule type="cellIs" dxfId="402" priority="390" operator="greaterThan">
      <formula>$E117</formula>
    </cfRule>
  </conditionalFormatting>
  <conditionalFormatting sqref="F118">
    <cfRule type="cellIs" dxfId="401" priority="389" operator="greaterThan">
      <formula>$E118</formula>
    </cfRule>
  </conditionalFormatting>
  <conditionalFormatting sqref="F119">
    <cfRule type="cellIs" dxfId="400" priority="388" operator="greaterThan">
      <formula>$E119</formula>
    </cfRule>
  </conditionalFormatting>
  <conditionalFormatting sqref="F120">
    <cfRule type="cellIs" dxfId="399" priority="387" operator="greaterThan">
      <formula>$E120</formula>
    </cfRule>
  </conditionalFormatting>
  <conditionalFormatting sqref="F121">
    <cfRule type="cellIs" dxfId="398" priority="386" operator="greaterThan">
      <formula>$E121</formula>
    </cfRule>
  </conditionalFormatting>
  <conditionalFormatting sqref="F122">
    <cfRule type="cellIs" dxfId="397" priority="385" operator="greaterThan">
      <formula>$E122</formula>
    </cfRule>
  </conditionalFormatting>
  <conditionalFormatting sqref="F123">
    <cfRule type="cellIs" dxfId="396" priority="384" operator="greaterThan">
      <formula>$E123</formula>
    </cfRule>
  </conditionalFormatting>
  <conditionalFormatting sqref="F124">
    <cfRule type="cellIs" dxfId="395" priority="383" operator="greaterThan">
      <formula>$E124</formula>
    </cfRule>
  </conditionalFormatting>
  <conditionalFormatting sqref="F125">
    <cfRule type="cellIs" dxfId="394" priority="382" operator="greaterThan">
      <formula>$E125</formula>
    </cfRule>
  </conditionalFormatting>
  <conditionalFormatting sqref="F126">
    <cfRule type="cellIs" dxfId="393" priority="381" operator="greaterThan">
      <formula>$E126</formula>
    </cfRule>
  </conditionalFormatting>
  <conditionalFormatting sqref="F127">
    <cfRule type="cellIs" dxfId="392" priority="380" operator="greaterThan">
      <formula>$E127</formula>
    </cfRule>
  </conditionalFormatting>
  <conditionalFormatting sqref="F128">
    <cfRule type="cellIs" dxfId="391" priority="379" operator="greaterThan">
      <formula>$E128</formula>
    </cfRule>
  </conditionalFormatting>
  <conditionalFormatting sqref="F129">
    <cfRule type="cellIs" dxfId="390" priority="378" operator="greaterThan">
      <formula>$E129</formula>
    </cfRule>
  </conditionalFormatting>
  <conditionalFormatting sqref="F130">
    <cfRule type="cellIs" dxfId="389" priority="377" operator="greaterThan">
      <formula>$E130</formula>
    </cfRule>
  </conditionalFormatting>
  <conditionalFormatting sqref="F131">
    <cfRule type="cellIs" dxfId="388" priority="376" operator="greaterThan">
      <formula>$E131</formula>
    </cfRule>
  </conditionalFormatting>
  <conditionalFormatting sqref="F132">
    <cfRule type="cellIs" dxfId="387" priority="375" operator="greaterThan">
      <formula>$E132</formula>
    </cfRule>
  </conditionalFormatting>
  <conditionalFormatting sqref="F133">
    <cfRule type="cellIs" dxfId="386" priority="374" operator="greaterThan">
      <formula>$E133</formula>
    </cfRule>
  </conditionalFormatting>
  <conditionalFormatting sqref="F134">
    <cfRule type="cellIs" dxfId="385" priority="373" operator="greaterThan">
      <formula>$E134</formula>
    </cfRule>
  </conditionalFormatting>
  <conditionalFormatting sqref="F135">
    <cfRule type="cellIs" dxfId="384" priority="372" operator="greaterThan">
      <formula>$E135</formula>
    </cfRule>
  </conditionalFormatting>
  <conditionalFormatting sqref="F136">
    <cfRule type="cellIs" dxfId="383" priority="371" operator="greaterThan">
      <formula>$E136</formula>
    </cfRule>
  </conditionalFormatting>
  <conditionalFormatting sqref="F137">
    <cfRule type="cellIs" dxfId="382" priority="370" operator="greaterThan">
      <formula>$E137</formula>
    </cfRule>
  </conditionalFormatting>
  <conditionalFormatting sqref="F138">
    <cfRule type="cellIs" dxfId="381" priority="369" operator="greaterThan">
      <formula>$E138</formula>
    </cfRule>
  </conditionalFormatting>
  <conditionalFormatting sqref="F139">
    <cfRule type="cellIs" dxfId="380" priority="368" operator="greaterThan">
      <formula>$E139</formula>
    </cfRule>
  </conditionalFormatting>
  <conditionalFormatting sqref="F140">
    <cfRule type="cellIs" dxfId="379" priority="367" operator="greaterThan">
      <formula>$E140</formula>
    </cfRule>
  </conditionalFormatting>
  <conditionalFormatting sqref="F141">
    <cfRule type="cellIs" dxfId="378" priority="366" operator="greaterThan">
      <formula>$E141</formula>
    </cfRule>
  </conditionalFormatting>
  <conditionalFormatting sqref="F142">
    <cfRule type="cellIs" dxfId="377" priority="365" operator="greaterThan">
      <formula>$E142</formula>
    </cfRule>
  </conditionalFormatting>
  <conditionalFormatting sqref="F143">
    <cfRule type="cellIs" dxfId="376" priority="364" operator="greaterThan">
      <formula>$E143</formula>
    </cfRule>
  </conditionalFormatting>
  <conditionalFormatting sqref="F144">
    <cfRule type="cellIs" dxfId="375" priority="363" operator="greaterThan">
      <formula>$E144</formula>
    </cfRule>
  </conditionalFormatting>
  <conditionalFormatting sqref="F145">
    <cfRule type="cellIs" dxfId="374" priority="362" operator="greaterThan">
      <formula>$E145</formula>
    </cfRule>
  </conditionalFormatting>
  <conditionalFormatting sqref="F146">
    <cfRule type="cellIs" dxfId="373" priority="361" operator="greaterThan">
      <formula>$E146</formula>
    </cfRule>
  </conditionalFormatting>
  <conditionalFormatting sqref="F147">
    <cfRule type="cellIs" dxfId="372" priority="360" operator="greaterThan">
      <formula>$E147</formula>
    </cfRule>
  </conditionalFormatting>
  <conditionalFormatting sqref="F148">
    <cfRule type="cellIs" dxfId="371" priority="359" operator="greaterThan">
      <formula>$E148</formula>
    </cfRule>
  </conditionalFormatting>
  <conditionalFormatting sqref="F149">
    <cfRule type="cellIs" dxfId="370" priority="358" operator="greaterThan">
      <formula>$E149</formula>
    </cfRule>
  </conditionalFormatting>
  <conditionalFormatting sqref="F150">
    <cfRule type="cellIs" dxfId="369" priority="357" operator="greaterThan">
      <formula>$E150</formula>
    </cfRule>
  </conditionalFormatting>
  <conditionalFormatting sqref="F151">
    <cfRule type="cellIs" dxfId="368" priority="356" operator="greaterThan">
      <formula>$E151</formula>
    </cfRule>
  </conditionalFormatting>
  <conditionalFormatting sqref="F152">
    <cfRule type="cellIs" dxfId="367" priority="355" operator="greaterThan">
      <formula>$E152</formula>
    </cfRule>
  </conditionalFormatting>
  <conditionalFormatting sqref="F153">
    <cfRule type="cellIs" dxfId="366" priority="354" operator="greaterThan">
      <formula>$E153</formula>
    </cfRule>
  </conditionalFormatting>
  <conditionalFormatting sqref="F154">
    <cfRule type="cellIs" dxfId="365" priority="353" operator="greaterThan">
      <formula>$E154</formula>
    </cfRule>
  </conditionalFormatting>
  <conditionalFormatting sqref="F155">
    <cfRule type="cellIs" dxfId="364" priority="352" operator="greaterThan">
      <formula>$E155</formula>
    </cfRule>
  </conditionalFormatting>
  <conditionalFormatting sqref="F156">
    <cfRule type="cellIs" dxfId="363" priority="351" operator="greaterThan">
      <formula>$E156</formula>
    </cfRule>
  </conditionalFormatting>
  <conditionalFormatting sqref="F157">
    <cfRule type="cellIs" dxfId="362" priority="350" operator="greaterThan">
      <formula>$E157</formula>
    </cfRule>
  </conditionalFormatting>
  <conditionalFormatting sqref="F158">
    <cfRule type="cellIs" dxfId="361" priority="349" operator="greaterThan">
      <formula>$E158</formula>
    </cfRule>
  </conditionalFormatting>
  <conditionalFormatting sqref="F159">
    <cfRule type="cellIs" dxfId="360" priority="348" operator="greaterThan">
      <formula>$E159</formula>
    </cfRule>
  </conditionalFormatting>
  <conditionalFormatting sqref="F160">
    <cfRule type="cellIs" dxfId="359" priority="347" operator="greaterThan">
      <formula>$E160</formula>
    </cfRule>
  </conditionalFormatting>
  <conditionalFormatting sqref="F161">
    <cfRule type="cellIs" dxfId="358" priority="346" operator="greaterThan">
      <formula>$E161</formula>
    </cfRule>
  </conditionalFormatting>
  <conditionalFormatting sqref="F162">
    <cfRule type="cellIs" dxfId="357" priority="345" operator="greaterThan">
      <formula>$E162</formula>
    </cfRule>
  </conditionalFormatting>
  <conditionalFormatting sqref="F163">
    <cfRule type="cellIs" dxfId="356" priority="344" operator="greaterThan">
      <formula>$E163</formula>
    </cfRule>
  </conditionalFormatting>
  <conditionalFormatting sqref="F164">
    <cfRule type="cellIs" dxfId="355" priority="343" operator="greaterThan">
      <formula>$E164</formula>
    </cfRule>
  </conditionalFormatting>
  <conditionalFormatting sqref="F165">
    <cfRule type="cellIs" dxfId="354" priority="342" operator="greaterThan">
      <formula>$E165</formula>
    </cfRule>
  </conditionalFormatting>
  <conditionalFormatting sqref="F166">
    <cfRule type="cellIs" dxfId="353" priority="341" operator="greaterThan">
      <formula>$E166</formula>
    </cfRule>
  </conditionalFormatting>
  <conditionalFormatting sqref="F167">
    <cfRule type="cellIs" dxfId="352" priority="340" operator="greaterThan">
      <formula>$E167</formula>
    </cfRule>
  </conditionalFormatting>
  <conditionalFormatting sqref="F168">
    <cfRule type="cellIs" dxfId="351" priority="339" operator="greaterThan">
      <formula>$E168</formula>
    </cfRule>
  </conditionalFormatting>
  <conditionalFormatting sqref="F169">
    <cfRule type="cellIs" dxfId="350" priority="338" operator="greaterThan">
      <formula>$E169</formula>
    </cfRule>
  </conditionalFormatting>
  <conditionalFormatting sqref="F170">
    <cfRule type="cellIs" dxfId="349" priority="337" operator="greaterThan">
      <formula>$E170</formula>
    </cfRule>
  </conditionalFormatting>
  <conditionalFormatting sqref="F171">
    <cfRule type="cellIs" dxfId="348" priority="336" operator="greaterThan">
      <formula>$E171</formula>
    </cfRule>
  </conditionalFormatting>
  <conditionalFormatting sqref="F172">
    <cfRule type="cellIs" dxfId="347" priority="335" operator="greaterThan">
      <formula>$E172</formula>
    </cfRule>
  </conditionalFormatting>
  <conditionalFormatting sqref="F173">
    <cfRule type="cellIs" dxfId="346" priority="334" operator="greaterThan">
      <formula>$E173</formula>
    </cfRule>
  </conditionalFormatting>
  <conditionalFormatting sqref="F174">
    <cfRule type="cellIs" dxfId="345" priority="333" operator="greaterThan">
      <formula>$E174</formula>
    </cfRule>
  </conditionalFormatting>
  <conditionalFormatting sqref="F175">
    <cfRule type="cellIs" dxfId="344" priority="332" operator="greaterThan">
      <formula>$E175</formula>
    </cfRule>
  </conditionalFormatting>
  <conditionalFormatting sqref="F176">
    <cfRule type="cellIs" dxfId="343" priority="331" operator="greaterThan">
      <formula>$E176</formula>
    </cfRule>
  </conditionalFormatting>
  <conditionalFormatting sqref="F177">
    <cfRule type="cellIs" dxfId="342" priority="330" operator="greaterThan">
      <formula>$E177</formula>
    </cfRule>
  </conditionalFormatting>
  <conditionalFormatting sqref="F178">
    <cfRule type="cellIs" dxfId="341" priority="329" operator="greaterThan">
      <formula>$E178</formula>
    </cfRule>
  </conditionalFormatting>
  <conditionalFormatting sqref="F179">
    <cfRule type="cellIs" dxfId="340" priority="328" operator="greaterThan">
      <formula>$E179</formula>
    </cfRule>
  </conditionalFormatting>
  <conditionalFormatting sqref="F180">
    <cfRule type="cellIs" dxfId="339" priority="327" operator="greaterThan">
      <formula>$E180</formula>
    </cfRule>
  </conditionalFormatting>
  <conditionalFormatting sqref="F181">
    <cfRule type="cellIs" dxfId="338" priority="326" operator="greaterThan">
      <formula>$E181</formula>
    </cfRule>
  </conditionalFormatting>
  <conditionalFormatting sqref="F182">
    <cfRule type="cellIs" dxfId="337" priority="325" operator="greaterThan">
      <formula>$E182</formula>
    </cfRule>
  </conditionalFormatting>
  <conditionalFormatting sqref="F183">
    <cfRule type="cellIs" dxfId="336" priority="324" operator="greaterThan">
      <formula>$E183</formula>
    </cfRule>
  </conditionalFormatting>
  <conditionalFormatting sqref="F184">
    <cfRule type="cellIs" dxfId="335" priority="323" operator="greaterThan">
      <formula>$E184</formula>
    </cfRule>
  </conditionalFormatting>
  <conditionalFormatting sqref="F185">
    <cfRule type="cellIs" dxfId="334" priority="322" operator="greaterThan">
      <formula>$E185</formula>
    </cfRule>
  </conditionalFormatting>
  <conditionalFormatting sqref="F186">
    <cfRule type="cellIs" dxfId="333" priority="321" operator="greaterThan">
      <formula>$E186</formula>
    </cfRule>
  </conditionalFormatting>
  <conditionalFormatting sqref="F187">
    <cfRule type="cellIs" dxfId="332" priority="320" operator="greaterThan">
      <formula>$E187</formula>
    </cfRule>
  </conditionalFormatting>
  <conditionalFormatting sqref="F188">
    <cfRule type="cellIs" dxfId="331" priority="319" operator="greaterThan">
      <formula>$E188</formula>
    </cfRule>
  </conditionalFormatting>
  <conditionalFormatting sqref="F189">
    <cfRule type="cellIs" dxfId="330" priority="318" operator="greaterThan">
      <formula>$E189</formula>
    </cfRule>
  </conditionalFormatting>
  <conditionalFormatting sqref="F190">
    <cfRule type="cellIs" dxfId="329" priority="317" operator="greaterThan">
      <formula>$E190</formula>
    </cfRule>
  </conditionalFormatting>
  <conditionalFormatting sqref="F191">
    <cfRule type="cellIs" dxfId="328" priority="316" operator="greaterThan">
      <formula>$E191</formula>
    </cfRule>
  </conditionalFormatting>
  <conditionalFormatting sqref="F192">
    <cfRule type="cellIs" dxfId="327" priority="315" operator="greaterThan">
      <formula>$E192</formula>
    </cfRule>
  </conditionalFormatting>
  <conditionalFormatting sqref="F193">
    <cfRule type="cellIs" dxfId="326" priority="314" operator="greaterThan">
      <formula>$E193</formula>
    </cfRule>
  </conditionalFormatting>
  <conditionalFormatting sqref="F194">
    <cfRule type="cellIs" dxfId="325" priority="313" operator="greaterThan">
      <formula>$E194</formula>
    </cfRule>
  </conditionalFormatting>
  <conditionalFormatting sqref="F195">
    <cfRule type="cellIs" dxfId="324" priority="312" operator="greaterThan">
      <formula>$E195</formula>
    </cfRule>
  </conditionalFormatting>
  <conditionalFormatting sqref="F196">
    <cfRule type="cellIs" dxfId="323" priority="311" operator="greaterThan">
      <formula>$E196</formula>
    </cfRule>
  </conditionalFormatting>
  <conditionalFormatting sqref="F197">
    <cfRule type="cellIs" dxfId="322" priority="310" operator="greaterThan">
      <formula>$E197</formula>
    </cfRule>
  </conditionalFormatting>
  <conditionalFormatting sqref="F198">
    <cfRule type="cellIs" dxfId="321" priority="309" operator="greaterThan">
      <formula>$E198</formula>
    </cfRule>
  </conditionalFormatting>
  <conditionalFormatting sqref="F199">
    <cfRule type="cellIs" dxfId="320" priority="308" operator="greaterThan">
      <formula>$E199</formula>
    </cfRule>
  </conditionalFormatting>
  <conditionalFormatting sqref="F200">
    <cfRule type="cellIs" dxfId="319" priority="307" operator="greaterThan">
      <formula>$E200</formula>
    </cfRule>
  </conditionalFormatting>
  <conditionalFormatting sqref="F201">
    <cfRule type="cellIs" dxfId="318" priority="306" operator="greaterThan">
      <formula>$E201</formula>
    </cfRule>
  </conditionalFormatting>
  <conditionalFormatting sqref="F202">
    <cfRule type="cellIs" dxfId="317" priority="305" operator="greaterThan">
      <formula>$E202</formula>
    </cfRule>
  </conditionalFormatting>
  <conditionalFormatting sqref="F203">
    <cfRule type="cellIs" dxfId="316" priority="304" operator="greaterThan">
      <formula>$E203</formula>
    </cfRule>
  </conditionalFormatting>
  <conditionalFormatting sqref="F204">
    <cfRule type="cellIs" dxfId="315" priority="303" operator="greaterThan">
      <formula>$E204</formula>
    </cfRule>
  </conditionalFormatting>
  <conditionalFormatting sqref="F205">
    <cfRule type="cellIs" dxfId="314" priority="302" operator="greaterThan">
      <formula>$E205</formula>
    </cfRule>
  </conditionalFormatting>
  <conditionalFormatting sqref="F206">
    <cfRule type="cellIs" dxfId="313" priority="301" operator="greaterThan">
      <formula>$E206</formula>
    </cfRule>
  </conditionalFormatting>
  <conditionalFormatting sqref="F207">
    <cfRule type="cellIs" dxfId="312" priority="300" operator="greaterThan">
      <formula>$E207</formula>
    </cfRule>
  </conditionalFormatting>
  <conditionalFormatting sqref="F208">
    <cfRule type="cellIs" dxfId="311" priority="299" operator="greaterThan">
      <formula>$E208</formula>
    </cfRule>
  </conditionalFormatting>
  <conditionalFormatting sqref="F209">
    <cfRule type="cellIs" dxfId="310" priority="298" operator="greaterThan">
      <formula>$E209</formula>
    </cfRule>
  </conditionalFormatting>
  <conditionalFormatting sqref="F210">
    <cfRule type="cellIs" dxfId="309" priority="297" operator="greaterThan">
      <formula>$E210</formula>
    </cfRule>
  </conditionalFormatting>
  <conditionalFormatting sqref="F211">
    <cfRule type="cellIs" dxfId="308" priority="296" operator="greaterThan">
      <formula>$E211</formula>
    </cfRule>
  </conditionalFormatting>
  <conditionalFormatting sqref="F212">
    <cfRule type="cellIs" dxfId="307" priority="295" operator="greaterThan">
      <formula>$E212</formula>
    </cfRule>
  </conditionalFormatting>
  <conditionalFormatting sqref="F213">
    <cfRule type="cellIs" dxfId="306" priority="294" operator="greaterThan">
      <formula>$E213</formula>
    </cfRule>
  </conditionalFormatting>
  <conditionalFormatting sqref="F214">
    <cfRule type="cellIs" dxfId="305" priority="293" operator="greaterThan">
      <formula>$E214</formula>
    </cfRule>
  </conditionalFormatting>
  <conditionalFormatting sqref="F215">
    <cfRule type="cellIs" dxfId="304" priority="292" operator="greaterThan">
      <formula>$E215</formula>
    </cfRule>
  </conditionalFormatting>
  <conditionalFormatting sqref="F216">
    <cfRule type="cellIs" dxfId="303" priority="291" operator="greaterThan">
      <formula>$E216</formula>
    </cfRule>
  </conditionalFormatting>
  <conditionalFormatting sqref="F217">
    <cfRule type="cellIs" dxfId="302" priority="290" operator="greaterThan">
      <formula>$E217</formula>
    </cfRule>
  </conditionalFormatting>
  <conditionalFormatting sqref="F218">
    <cfRule type="cellIs" dxfId="301" priority="289" operator="greaterThan">
      <formula>$E218</formula>
    </cfRule>
  </conditionalFormatting>
  <conditionalFormatting sqref="F219">
    <cfRule type="cellIs" dxfId="300" priority="288" operator="greaterThan">
      <formula>$E219</formula>
    </cfRule>
  </conditionalFormatting>
  <conditionalFormatting sqref="F220">
    <cfRule type="cellIs" dxfId="299" priority="287" operator="greaterThan">
      <formula>$E220</formula>
    </cfRule>
  </conditionalFormatting>
  <conditionalFormatting sqref="F221">
    <cfRule type="cellIs" dxfId="298" priority="286" operator="greaterThan">
      <formula>$E221</formula>
    </cfRule>
  </conditionalFormatting>
  <conditionalFormatting sqref="F222">
    <cfRule type="cellIs" dxfId="297" priority="285" operator="greaterThan">
      <formula>$E222</formula>
    </cfRule>
  </conditionalFormatting>
  <conditionalFormatting sqref="F223">
    <cfRule type="cellIs" dxfId="296" priority="284" operator="greaterThan">
      <formula>$E223</formula>
    </cfRule>
  </conditionalFormatting>
  <conditionalFormatting sqref="F224">
    <cfRule type="cellIs" dxfId="295" priority="283" operator="greaterThan">
      <formula>$E224</formula>
    </cfRule>
  </conditionalFormatting>
  <conditionalFormatting sqref="F225">
    <cfRule type="cellIs" dxfId="294" priority="282" operator="greaterThan">
      <formula>$E225</formula>
    </cfRule>
  </conditionalFormatting>
  <conditionalFormatting sqref="F226">
    <cfRule type="cellIs" dxfId="293" priority="281" operator="greaterThan">
      <formula>$E226</formula>
    </cfRule>
  </conditionalFormatting>
  <conditionalFormatting sqref="F227">
    <cfRule type="cellIs" dxfId="292" priority="280" operator="greaterThan">
      <formula>$E227</formula>
    </cfRule>
  </conditionalFormatting>
  <conditionalFormatting sqref="F228">
    <cfRule type="cellIs" dxfId="291" priority="279" operator="greaterThan">
      <formula>$E228</formula>
    </cfRule>
  </conditionalFormatting>
  <conditionalFormatting sqref="F229">
    <cfRule type="cellIs" dxfId="290" priority="278" operator="greaterThan">
      <formula>$E229</formula>
    </cfRule>
  </conditionalFormatting>
  <conditionalFormatting sqref="F230">
    <cfRule type="cellIs" dxfId="289" priority="277" operator="greaterThan">
      <formula>$E230</formula>
    </cfRule>
  </conditionalFormatting>
  <conditionalFormatting sqref="F231">
    <cfRule type="cellIs" dxfId="288" priority="276" operator="greaterThan">
      <formula>$E231</formula>
    </cfRule>
  </conditionalFormatting>
  <conditionalFormatting sqref="F232">
    <cfRule type="cellIs" dxfId="287" priority="275" operator="greaterThan">
      <formula>$E232</formula>
    </cfRule>
  </conditionalFormatting>
  <conditionalFormatting sqref="F233">
    <cfRule type="cellIs" dxfId="286" priority="274" operator="greaterThan">
      <formula>$E233</formula>
    </cfRule>
  </conditionalFormatting>
  <conditionalFormatting sqref="F234">
    <cfRule type="cellIs" dxfId="285" priority="273" operator="greaterThan">
      <formula>$E234</formula>
    </cfRule>
  </conditionalFormatting>
  <conditionalFormatting sqref="F235">
    <cfRule type="cellIs" dxfId="284" priority="272" operator="greaterThan">
      <formula>$E235</formula>
    </cfRule>
  </conditionalFormatting>
  <conditionalFormatting sqref="F236">
    <cfRule type="cellIs" dxfId="283" priority="271" operator="greaterThan">
      <formula>$E236</formula>
    </cfRule>
  </conditionalFormatting>
  <conditionalFormatting sqref="F237">
    <cfRule type="cellIs" dxfId="282" priority="270" operator="greaterThan">
      <formula>$E237</formula>
    </cfRule>
  </conditionalFormatting>
  <conditionalFormatting sqref="F238">
    <cfRule type="cellIs" dxfId="281" priority="269" operator="greaterThan">
      <formula>$E238</formula>
    </cfRule>
  </conditionalFormatting>
  <conditionalFormatting sqref="F239">
    <cfRule type="cellIs" dxfId="280" priority="268" operator="greaterThan">
      <formula>$E239</formula>
    </cfRule>
  </conditionalFormatting>
  <conditionalFormatting sqref="F240">
    <cfRule type="cellIs" dxfId="279" priority="267" operator="greaterThan">
      <formula>$E240</formula>
    </cfRule>
  </conditionalFormatting>
  <conditionalFormatting sqref="F241">
    <cfRule type="cellIs" dxfId="278" priority="266" operator="greaterThan">
      <formula>$E241</formula>
    </cfRule>
  </conditionalFormatting>
  <conditionalFormatting sqref="F242">
    <cfRule type="cellIs" dxfId="277" priority="265" operator="greaterThan">
      <formula>$E242</formula>
    </cfRule>
  </conditionalFormatting>
  <conditionalFormatting sqref="F243">
    <cfRule type="cellIs" dxfId="276" priority="264" operator="greaterThan">
      <formula>$E243</formula>
    </cfRule>
  </conditionalFormatting>
  <conditionalFormatting sqref="F244">
    <cfRule type="cellIs" dxfId="275" priority="263" operator="greaterThan">
      <formula>$E244</formula>
    </cfRule>
  </conditionalFormatting>
  <conditionalFormatting sqref="F245">
    <cfRule type="cellIs" dxfId="274" priority="262" operator="greaterThan">
      <formula>$E245</formula>
    </cfRule>
  </conditionalFormatting>
  <conditionalFormatting sqref="F246">
    <cfRule type="cellIs" dxfId="273" priority="261" operator="greaterThan">
      <formula>$E246</formula>
    </cfRule>
  </conditionalFormatting>
  <conditionalFormatting sqref="F247">
    <cfRule type="cellIs" dxfId="272" priority="260" operator="greaterThan">
      <formula>$E247</formula>
    </cfRule>
  </conditionalFormatting>
  <conditionalFormatting sqref="F248">
    <cfRule type="cellIs" dxfId="271" priority="259" operator="greaterThan">
      <formula>$E248</formula>
    </cfRule>
  </conditionalFormatting>
  <conditionalFormatting sqref="F249">
    <cfRule type="cellIs" dxfId="270" priority="258" operator="greaterThan">
      <formula>$E249</formula>
    </cfRule>
  </conditionalFormatting>
  <conditionalFormatting sqref="F250">
    <cfRule type="cellIs" dxfId="269" priority="257" operator="greaterThan">
      <formula>$E250</formula>
    </cfRule>
  </conditionalFormatting>
  <conditionalFormatting sqref="F251">
    <cfRule type="cellIs" dxfId="268" priority="256" operator="greaterThan">
      <formula>$E251</formula>
    </cfRule>
  </conditionalFormatting>
  <conditionalFormatting sqref="F252">
    <cfRule type="cellIs" dxfId="267" priority="255" operator="greaterThan">
      <formula>$E252</formula>
    </cfRule>
  </conditionalFormatting>
  <conditionalFormatting sqref="F253">
    <cfRule type="cellIs" dxfId="266" priority="254" operator="greaterThan">
      <formula>$E253</formula>
    </cfRule>
  </conditionalFormatting>
  <conditionalFormatting sqref="F254">
    <cfRule type="cellIs" dxfId="265" priority="253" operator="greaterThan">
      <formula>$E254</formula>
    </cfRule>
  </conditionalFormatting>
  <conditionalFormatting sqref="F255">
    <cfRule type="cellIs" dxfId="264" priority="252" operator="greaterThan">
      <formula>$E255</formula>
    </cfRule>
  </conditionalFormatting>
  <conditionalFormatting sqref="F256">
    <cfRule type="cellIs" dxfId="263" priority="251" operator="greaterThan">
      <formula>$E256</formula>
    </cfRule>
  </conditionalFormatting>
  <conditionalFormatting sqref="F257">
    <cfRule type="cellIs" dxfId="262" priority="250" operator="greaterThan">
      <formula>$E257</formula>
    </cfRule>
  </conditionalFormatting>
  <conditionalFormatting sqref="F258">
    <cfRule type="cellIs" dxfId="261" priority="249" operator="greaterThan">
      <formula>$E258</formula>
    </cfRule>
  </conditionalFormatting>
  <conditionalFormatting sqref="F259">
    <cfRule type="cellIs" dxfId="260" priority="248" operator="greaterThan">
      <formula>$E259</formula>
    </cfRule>
  </conditionalFormatting>
  <conditionalFormatting sqref="F260">
    <cfRule type="cellIs" dxfId="259" priority="247" operator="greaterThan">
      <formula>$E260</formula>
    </cfRule>
  </conditionalFormatting>
  <conditionalFormatting sqref="F261">
    <cfRule type="cellIs" dxfId="258" priority="246" operator="greaterThan">
      <formula>$E261</formula>
    </cfRule>
  </conditionalFormatting>
  <conditionalFormatting sqref="F262">
    <cfRule type="cellIs" dxfId="257" priority="245" operator="greaterThan">
      <formula>$E262</formula>
    </cfRule>
  </conditionalFormatting>
  <conditionalFormatting sqref="F263">
    <cfRule type="cellIs" dxfId="256" priority="244" operator="greaterThan">
      <formula>$E263</formula>
    </cfRule>
  </conditionalFormatting>
  <conditionalFormatting sqref="F264">
    <cfRule type="cellIs" dxfId="255" priority="243" operator="greaterThan">
      <formula>$E264</formula>
    </cfRule>
  </conditionalFormatting>
  <conditionalFormatting sqref="F265">
    <cfRule type="cellIs" dxfId="254" priority="242" operator="greaterThan">
      <formula>$E265</formula>
    </cfRule>
  </conditionalFormatting>
  <conditionalFormatting sqref="F266">
    <cfRule type="cellIs" dxfId="253" priority="241" operator="greaterThan">
      <formula>$E266</formula>
    </cfRule>
  </conditionalFormatting>
  <conditionalFormatting sqref="F267">
    <cfRule type="cellIs" dxfId="252" priority="240" operator="greaterThan">
      <formula>$E267</formula>
    </cfRule>
  </conditionalFormatting>
  <conditionalFormatting sqref="F268">
    <cfRule type="cellIs" dxfId="251" priority="239" operator="greaterThan">
      <formula>$E268</formula>
    </cfRule>
  </conditionalFormatting>
  <conditionalFormatting sqref="F269">
    <cfRule type="cellIs" dxfId="250" priority="238" operator="greaterThan">
      <formula>$E269</formula>
    </cfRule>
  </conditionalFormatting>
  <conditionalFormatting sqref="F270">
    <cfRule type="cellIs" dxfId="249" priority="237" operator="greaterThan">
      <formula>$E270</formula>
    </cfRule>
  </conditionalFormatting>
  <conditionalFormatting sqref="F271">
    <cfRule type="cellIs" dxfId="248" priority="236" operator="greaterThan">
      <formula>$E271</formula>
    </cfRule>
  </conditionalFormatting>
  <conditionalFormatting sqref="F272">
    <cfRule type="cellIs" dxfId="247" priority="235" operator="greaterThan">
      <formula>$E272</formula>
    </cfRule>
  </conditionalFormatting>
  <conditionalFormatting sqref="F273">
    <cfRule type="cellIs" dxfId="246" priority="234" operator="greaterThan">
      <formula>$E273</formula>
    </cfRule>
  </conditionalFormatting>
  <conditionalFormatting sqref="F274">
    <cfRule type="cellIs" dxfId="245" priority="233" operator="greaterThan">
      <formula>$E274</formula>
    </cfRule>
  </conditionalFormatting>
  <conditionalFormatting sqref="F275">
    <cfRule type="cellIs" dxfId="244" priority="232" operator="greaterThan">
      <formula>$E275</formula>
    </cfRule>
  </conditionalFormatting>
  <conditionalFormatting sqref="F276">
    <cfRule type="cellIs" dxfId="243" priority="231" operator="greaterThan">
      <formula>$E276</formula>
    </cfRule>
  </conditionalFormatting>
  <conditionalFormatting sqref="F277">
    <cfRule type="cellIs" dxfId="242" priority="230" operator="greaterThan">
      <formula>$E277</formula>
    </cfRule>
  </conditionalFormatting>
  <conditionalFormatting sqref="F278">
    <cfRule type="cellIs" dxfId="241" priority="229" operator="greaterThan">
      <formula>$E278</formula>
    </cfRule>
  </conditionalFormatting>
  <conditionalFormatting sqref="F279">
    <cfRule type="cellIs" dxfId="240" priority="228" operator="greaterThan">
      <formula>$E279</formula>
    </cfRule>
  </conditionalFormatting>
  <conditionalFormatting sqref="F280">
    <cfRule type="cellIs" dxfId="239" priority="227" operator="greaterThan">
      <formula>$E280</formula>
    </cfRule>
  </conditionalFormatting>
  <conditionalFormatting sqref="F281">
    <cfRule type="cellIs" dxfId="238" priority="226" operator="greaterThan">
      <formula>$E281</formula>
    </cfRule>
  </conditionalFormatting>
  <conditionalFormatting sqref="F282">
    <cfRule type="cellIs" dxfId="237" priority="225" operator="greaterThan">
      <formula>$E282</formula>
    </cfRule>
  </conditionalFormatting>
  <conditionalFormatting sqref="F283">
    <cfRule type="cellIs" dxfId="236" priority="224" operator="greaterThan">
      <formula>$E283</formula>
    </cfRule>
  </conditionalFormatting>
  <conditionalFormatting sqref="F284">
    <cfRule type="cellIs" dxfId="235" priority="223" operator="greaterThan">
      <formula>$E284</formula>
    </cfRule>
  </conditionalFormatting>
  <conditionalFormatting sqref="F285">
    <cfRule type="cellIs" dxfId="234" priority="222" operator="greaterThan">
      <formula>$E285</formula>
    </cfRule>
  </conditionalFormatting>
  <conditionalFormatting sqref="F286">
    <cfRule type="cellIs" dxfId="233" priority="221" operator="greaterThan">
      <formula>$E286</formula>
    </cfRule>
  </conditionalFormatting>
  <conditionalFormatting sqref="F287">
    <cfRule type="cellIs" dxfId="232" priority="220" operator="greaterThan">
      <formula>$E287</formula>
    </cfRule>
  </conditionalFormatting>
  <conditionalFormatting sqref="F288">
    <cfRule type="cellIs" dxfId="231" priority="219" operator="greaterThan">
      <formula>$E288</formula>
    </cfRule>
  </conditionalFormatting>
  <conditionalFormatting sqref="F289">
    <cfRule type="cellIs" dxfId="230" priority="218" operator="greaterThan">
      <formula>$E289</formula>
    </cfRule>
  </conditionalFormatting>
  <conditionalFormatting sqref="F290">
    <cfRule type="cellIs" dxfId="229" priority="217" operator="greaterThan">
      <formula>$E290</formula>
    </cfRule>
  </conditionalFormatting>
  <conditionalFormatting sqref="F291">
    <cfRule type="cellIs" dxfId="228" priority="216" operator="greaterThan">
      <formula>$E291</formula>
    </cfRule>
  </conditionalFormatting>
  <conditionalFormatting sqref="F292">
    <cfRule type="cellIs" dxfId="227" priority="215" operator="greaterThan">
      <formula>$E292</formula>
    </cfRule>
  </conditionalFormatting>
  <conditionalFormatting sqref="F293">
    <cfRule type="cellIs" dxfId="226" priority="214" operator="greaterThan">
      <formula>$E293</formula>
    </cfRule>
  </conditionalFormatting>
  <conditionalFormatting sqref="F294">
    <cfRule type="cellIs" dxfId="225" priority="213" operator="greaterThan">
      <formula>$E294</formula>
    </cfRule>
  </conditionalFormatting>
  <conditionalFormatting sqref="F295">
    <cfRule type="cellIs" dxfId="224" priority="212" operator="greaterThan">
      <formula>$E295</formula>
    </cfRule>
  </conditionalFormatting>
  <conditionalFormatting sqref="F296">
    <cfRule type="cellIs" dxfId="223" priority="211" operator="greaterThan">
      <formula>$E296</formula>
    </cfRule>
  </conditionalFormatting>
  <conditionalFormatting sqref="F297">
    <cfRule type="cellIs" dxfId="222" priority="210" operator="greaterThan">
      <formula>$E297</formula>
    </cfRule>
  </conditionalFormatting>
  <conditionalFormatting sqref="F298">
    <cfRule type="cellIs" dxfId="221" priority="209" operator="greaterThan">
      <formula>$E298</formula>
    </cfRule>
  </conditionalFormatting>
  <conditionalFormatting sqref="F299">
    <cfRule type="cellIs" dxfId="220" priority="208" operator="greaterThan">
      <formula>$E299</formula>
    </cfRule>
  </conditionalFormatting>
  <conditionalFormatting sqref="F300">
    <cfRule type="cellIs" dxfId="219" priority="207" operator="greaterThan">
      <formula>$E300</formula>
    </cfRule>
  </conditionalFormatting>
  <conditionalFormatting sqref="F301">
    <cfRule type="cellIs" dxfId="218" priority="206" operator="greaterThan">
      <formula>$E301</formula>
    </cfRule>
  </conditionalFormatting>
  <conditionalFormatting sqref="F302">
    <cfRule type="cellIs" dxfId="217" priority="205" operator="greaterThan">
      <formula>$E302</formula>
    </cfRule>
  </conditionalFormatting>
  <conditionalFormatting sqref="F303">
    <cfRule type="cellIs" dxfId="216" priority="204" operator="greaterThan">
      <formula>$E303</formula>
    </cfRule>
  </conditionalFormatting>
  <conditionalFormatting sqref="F304">
    <cfRule type="cellIs" dxfId="215" priority="203" operator="greaterThan">
      <formula>$E304</formula>
    </cfRule>
  </conditionalFormatting>
  <conditionalFormatting sqref="F305">
    <cfRule type="cellIs" dxfId="214" priority="202" operator="greaterThan">
      <formula>$E305</formula>
    </cfRule>
  </conditionalFormatting>
  <conditionalFormatting sqref="F306">
    <cfRule type="cellIs" dxfId="213" priority="201" operator="greaterThan">
      <formula>$E306</formula>
    </cfRule>
  </conditionalFormatting>
  <conditionalFormatting sqref="F307">
    <cfRule type="cellIs" dxfId="212" priority="200" operator="greaterThan">
      <formula>$E307</formula>
    </cfRule>
  </conditionalFormatting>
  <conditionalFormatting sqref="F308">
    <cfRule type="cellIs" dxfId="211" priority="199" operator="greaterThan">
      <formula>$E308</formula>
    </cfRule>
  </conditionalFormatting>
  <conditionalFormatting sqref="F309">
    <cfRule type="cellIs" dxfId="210" priority="198" operator="greaterThan">
      <formula>$E309</formula>
    </cfRule>
  </conditionalFormatting>
  <conditionalFormatting sqref="F310">
    <cfRule type="cellIs" dxfId="209" priority="197" operator="greaterThan">
      <formula>$E310</formula>
    </cfRule>
  </conditionalFormatting>
  <conditionalFormatting sqref="F311">
    <cfRule type="cellIs" dxfId="208" priority="196" operator="greaterThan">
      <formula>$E311</formula>
    </cfRule>
  </conditionalFormatting>
  <conditionalFormatting sqref="F312">
    <cfRule type="cellIs" dxfId="207" priority="195" operator="greaterThan">
      <formula>$E312</formula>
    </cfRule>
  </conditionalFormatting>
  <conditionalFormatting sqref="F313">
    <cfRule type="cellIs" dxfId="206" priority="194" operator="greaterThan">
      <formula>$E313</formula>
    </cfRule>
  </conditionalFormatting>
  <conditionalFormatting sqref="F314">
    <cfRule type="cellIs" dxfId="205" priority="193" operator="greaterThan">
      <formula>$E314</formula>
    </cfRule>
  </conditionalFormatting>
  <conditionalFormatting sqref="F315">
    <cfRule type="cellIs" dxfId="204" priority="192" operator="greaterThan">
      <formula>$E315</formula>
    </cfRule>
  </conditionalFormatting>
  <conditionalFormatting sqref="F316">
    <cfRule type="cellIs" dxfId="203" priority="191" operator="greaterThan">
      <formula>$E316</formula>
    </cfRule>
  </conditionalFormatting>
  <conditionalFormatting sqref="F317">
    <cfRule type="cellIs" dxfId="202" priority="190" operator="greaterThan">
      <formula>$E317</formula>
    </cfRule>
  </conditionalFormatting>
  <conditionalFormatting sqref="F318">
    <cfRule type="cellIs" dxfId="201" priority="189" operator="greaterThan">
      <formula>$E318</formula>
    </cfRule>
  </conditionalFormatting>
  <conditionalFormatting sqref="F319">
    <cfRule type="cellIs" dxfId="200" priority="188" operator="greaterThan">
      <formula>$E319</formula>
    </cfRule>
  </conditionalFormatting>
  <conditionalFormatting sqref="F320">
    <cfRule type="cellIs" dxfId="199" priority="187" operator="greaterThan">
      <formula>$E320</formula>
    </cfRule>
  </conditionalFormatting>
  <conditionalFormatting sqref="F321">
    <cfRule type="cellIs" dxfId="198" priority="186" operator="greaterThan">
      <formula>$E321</formula>
    </cfRule>
  </conditionalFormatting>
  <conditionalFormatting sqref="F322">
    <cfRule type="cellIs" dxfId="197" priority="185" operator="greaterThan">
      <formula>$E322</formula>
    </cfRule>
  </conditionalFormatting>
  <conditionalFormatting sqref="F323">
    <cfRule type="cellIs" dxfId="196" priority="184" operator="greaterThan">
      <formula>$E323</formula>
    </cfRule>
  </conditionalFormatting>
  <conditionalFormatting sqref="F324">
    <cfRule type="cellIs" dxfId="195" priority="183" operator="greaterThan">
      <formula>$E324</formula>
    </cfRule>
  </conditionalFormatting>
  <conditionalFormatting sqref="F325">
    <cfRule type="cellIs" dxfId="194" priority="182" operator="greaterThan">
      <formula>$E325</formula>
    </cfRule>
  </conditionalFormatting>
  <conditionalFormatting sqref="F326">
    <cfRule type="cellIs" dxfId="193" priority="181" operator="greaterThan">
      <formula>$E326</formula>
    </cfRule>
  </conditionalFormatting>
  <conditionalFormatting sqref="F327">
    <cfRule type="cellIs" dxfId="192" priority="180" operator="greaterThan">
      <formula>$E327</formula>
    </cfRule>
  </conditionalFormatting>
  <conditionalFormatting sqref="F328">
    <cfRule type="cellIs" dxfId="191" priority="179" operator="greaterThan">
      <formula>$E328</formula>
    </cfRule>
  </conditionalFormatting>
  <conditionalFormatting sqref="F329">
    <cfRule type="cellIs" dxfId="190" priority="178" operator="greaterThan">
      <formula>$E329</formula>
    </cfRule>
  </conditionalFormatting>
  <conditionalFormatting sqref="F330">
    <cfRule type="cellIs" dxfId="189" priority="177" operator="greaterThan">
      <formula>$E330</formula>
    </cfRule>
  </conditionalFormatting>
  <conditionalFormatting sqref="F331">
    <cfRule type="cellIs" dxfId="188" priority="176" operator="greaterThan">
      <formula>$E331</formula>
    </cfRule>
  </conditionalFormatting>
  <conditionalFormatting sqref="F332">
    <cfRule type="cellIs" dxfId="187" priority="175" operator="greaterThan">
      <formula>$E332</formula>
    </cfRule>
  </conditionalFormatting>
  <conditionalFormatting sqref="F333">
    <cfRule type="cellIs" dxfId="186" priority="174" operator="greaterThan">
      <formula>$E333</formula>
    </cfRule>
  </conditionalFormatting>
  <conditionalFormatting sqref="F334">
    <cfRule type="cellIs" dxfId="185" priority="173" operator="greaterThan">
      <formula>$E334</formula>
    </cfRule>
  </conditionalFormatting>
  <conditionalFormatting sqref="F335">
    <cfRule type="cellIs" dxfId="184" priority="172" operator="greaterThan">
      <formula>$E335</formula>
    </cfRule>
  </conditionalFormatting>
  <conditionalFormatting sqref="F336">
    <cfRule type="cellIs" dxfId="183" priority="171" operator="greaterThan">
      <formula>$E336</formula>
    </cfRule>
  </conditionalFormatting>
  <conditionalFormatting sqref="F337">
    <cfRule type="cellIs" dxfId="182" priority="170" operator="greaterThan">
      <formula>$E337</formula>
    </cfRule>
  </conditionalFormatting>
  <conditionalFormatting sqref="F338">
    <cfRule type="cellIs" dxfId="181" priority="169" operator="greaterThan">
      <formula>$E338</formula>
    </cfRule>
  </conditionalFormatting>
  <conditionalFormatting sqref="F339">
    <cfRule type="cellIs" dxfId="180" priority="168" operator="greaterThan">
      <formula>$E339</formula>
    </cfRule>
  </conditionalFormatting>
  <conditionalFormatting sqref="F340">
    <cfRule type="cellIs" dxfId="179" priority="167" operator="greaterThan">
      <formula>$E340</formula>
    </cfRule>
  </conditionalFormatting>
  <conditionalFormatting sqref="F341">
    <cfRule type="cellIs" dxfId="178" priority="166" operator="greaterThan">
      <formula>$E341</formula>
    </cfRule>
  </conditionalFormatting>
  <conditionalFormatting sqref="F342">
    <cfRule type="cellIs" dxfId="177" priority="165" operator="greaterThan">
      <formula>$E342</formula>
    </cfRule>
  </conditionalFormatting>
  <conditionalFormatting sqref="F343">
    <cfRule type="cellIs" dxfId="176" priority="164" operator="greaterThan">
      <formula>$E343</formula>
    </cfRule>
  </conditionalFormatting>
  <conditionalFormatting sqref="F344">
    <cfRule type="cellIs" dxfId="175" priority="163" operator="greaterThan">
      <formula>$E344</formula>
    </cfRule>
  </conditionalFormatting>
  <conditionalFormatting sqref="F345">
    <cfRule type="cellIs" dxfId="174" priority="162" operator="greaterThan">
      <formula>$E345</formula>
    </cfRule>
  </conditionalFormatting>
  <conditionalFormatting sqref="F346">
    <cfRule type="cellIs" dxfId="173" priority="161" operator="greaterThan">
      <formula>$E346</formula>
    </cfRule>
  </conditionalFormatting>
  <conditionalFormatting sqref="F347">
    <cfRule type="cellIs" dxfId="172" priority="160" operator="greaterThan">
      <formula>$E347</formula>
    </cfRule>
  </conditionalFormatting>
  <conditionalFormatting sqref="F348">
    <cfRule type="cellIs" dxfId="171" priority="159" operator="greaterThan">
      <formula>$E348</formula>
    </cfRule>
  </conditionalFormatting>
  <conditionalFormatting sqref="F349">
    <cfRule type="cellIs" dxfId="170" priority="158" operator="greaterThan">
      <formula>$E349</formula>
    </cfRule>
  </conditionalFormatting>
  <conditionalFormatting sqref="F350">
    <cfRule type="cellIs" dxfId="169" priority="157" operator="greaterThan">
      <formula>$E350</formula>
    </cfRule>
  </conditionalFormatting>
  <conditionalFormatting sqref="F351">
    <cfRule type="cellIs" dxfId="168" priority="156" operator="greaterThan">
      <formula>$E351</formula>
    </cfRule>
  </conditionalFormatting>
  <conditionalFormatting sqref="F352">
    <cfRule type="cellIs" dxfId="167" priority="155" operator="greaterThan">
      <formula>$E352</formula>
    </cfRule>
  </conditionalFormatting>
  <conditionalFormatting sqref="F353">
    <cfRule type="cellIs" dxfId="166" priority="154" operator="greaterThan">
      <formula>$E353</formula>
    </cfRule>
  </conditionalFormatting>
  <conditionalFormatting sqref="F354">
    <cfRule type="cellIs" dxfId="165" priority="153" operator="greaterThan">
      <formula>$E354</formula>
    </cfRule>
  </conditionalFormatting>
  <conditionalFormatting sqref="F355">
    <cfRule type="cellIs" dxfId="164" priority="152" operator="greaterThan">
      <formula>$E355</formula>
    </cfRule>
  </conditionalFormatting>
  <conditionalFormatting sqref="F356">
    <cfRule type="cellIs" dxfId="163" priority="151" operator="greaterThan">
      <formula>$E356</formula>
    </cfRule>
  </conditionalFormatting>
  <conditionalFormatting sqref="F357">
    <cfRule type="cellIs" dxfId="162" priority="150" operator="greaterThan">
      <formula>$E357</formula>
    </cfRule>
  </conditionalFormatting>
  <conditionalFormatting sqref="F358">
    <cfRule type="cellIs" dxfId="161" priority="149" operator="greaterThan">
      <formula>$E358</formula>
    </cfRule>
  </conditionalFormatting>
  <conditionalFormatting sqref="F359">
    <cfRule type="cellIs" dxfId="160" priority="148" operator="greaterThan">
      <formula>$E359</formula>
    </cfRule>
  </conditionalFormatting>
  <conditionalFormatting sqref="F360">
    <cfRule type="cellIs" dxfId="159" priority="147" operator="greaterThan">
      <formula>$E360</formula>
    </cfRule>
  </conditionalFormatting>
  <conditionalFormatting sqref="F361">
    <cfRule type="cellIs" dxfId="158" priority="146" operator="greaterThan">
      <formula>$E361</formula>
    </cfRule>
  </conditionalFormatting>
  <conditionalFormatting sqref="F362">
    <cfRule type="cellIs" dxfId="157" priority="145" operator="greaterThan">
      <formula>$E362</formula>
    </cfRule>
  </conditionalFormatting>
  <conditionalFormatting sqref="F363">
    <cfRule type="cellIs" dxfId="156" priority="144" operator="greaterThan">
      <formula>$E363</formula>
    </cfRule>
  </conditionalFormatting>
  <conditionalFormatting sqref="F364">
    <cfRule type="cellIs" dxfId="155" priority="143" operator="greaterThan">
      <formula>$E364</formula>
    </cfRule>
  </conditionalFormatting>
  <conditionalFormatting sqref="F365">
    <cfRule type="cellIs" dxfId="154" priority="142" operator="greaterThan">
      <formula>$E365</formula>
    </cfRule>
  </conditionalFormatting>
  <conditionalFormatting sqref="F366">
    <cfRule type="cellIs" dxfId="153" priority="141" operator="greaterThan">
      <formula>$E366</formula>
    </cfRule>
  </conditionalFormatting>
  <conditionalFormatting sqref="F367">
    <cfRule type="cellIs" dxfId="152" priority="140" operator="greaterThan">
      <formula>$E367</formula>
    </cfRule>
  </conditionalFormatting>
  <conditionalFormatting sqref="F368">
    <cfRule type="cellIs" dxfId="151" priority="139" operator="greaterThan">
      <formula>$E368</formula>
    </cfRule>
  </conditionalFormatting>
  <conditionalFormatting sqref="F369">
    <cfRule type="cellIs" dxfId="150" priority="138" operator="greaterThan">
      <formula>$E369</formula>
    </cfRule>
  </conditionalFormatting>
  <conditionalFormatting sqref="F370">
    <cfRule type="cellIs" dxfId="149" priority="137" operator="greaterThan">
      <formula>$E370</formula>
    </cfRule>
  </conditionalFormatting>
  <conditionalFormatting sqref="F371">
    <cfRule type="cellIs" dxfId="148" priority="136" operator="greaterThan">
      <formula>$E371</formula>
    </cfRule>
  </conditionalFormatting>
  <conditionalFormatting sqref="F372">
    <cfRule type="cellIs" dxfId="147" priority="135" operator="greaterThan">
      <formula>$E372</formula>
    </cfRule>
  </conditionalFormatting>
  <conditionalFormatting sqref="F373">
    <cfRule type="cellIs" dxfId="146" priority="134" operator="greaterThan">
      <formula>$E373</formula>
    </cfRule>
  </conditionalFormatting>
  <conditionalFormatting sqref="F374">
    <cfRule type="cellIs" dxfId="145" priority="133" operator="greaterThan">
      <formula>$E374</formula>
    </cfRule>
  </conditionalFormatting>
  <conditionalFormatting sqref="F375">
    <cfRule type="cellIs" dxfId="144" priority="132" operator="greaterThan">
      <formula>$E375</formula>
    </cfRule>
  </conditionalFormatting>
  <conditionalFormatting sqref="F376">
    <cfRule type="cellIs" dxfId="143" priority="131" operator="greaterThan">
      <formula>$E376</formula>
    </cfRule>
  </conditionalFormatting>
  <conditionalFormatting sqref="F377">
    <cfRule type="cellIs" dxfId="142" priority="130" operator="greaterThan">
      <formula>$E377</formula>
    </cfRule>
  </conditionalFormatting>
  <conditionalFormatting sqref="F378">
    <cfRule type="cellIs" dxfId="141" priority="129" operator="greaterThan">
      <formula>$E378</formula>
    </cfRule>
  </conditionalFormatting>
  <conditionalFormatting sqref="F379">
    <cfRule type="cellIs" dxfId="140" priority="128" operator="greaterThan">
      <formula>$E379</formula>
    </cfRule>
  </conditionalFormatting>
  <conditionalFormatting sqref="F380">
    <cfRule type="cellIs" dxfId="139" priority="127" operator="greaterThan">
      <formula>$E380</formula>
    </cfRule>
  </conditionalFormatting>
  <conditionalFormatting sqref="F381">
    <cfRule type="cellIs" dxfId="138" priority="126" operator="greaterThan">
      <formula>$E381</formula>
    </cfRule>
  </conditionalFormatting>
  <conditionalFormatting sqref="F382">
    <cfRule type="cellIs" dxfId="137" priority="125" operator="greaterThan">
      <formula>$E382</formula>
    </cfRule>
  </conditionalFormatting>
  <conditionalFormatting sqref="F383">
    <cfRule type="cellIs" dxfId="136" priority="124" operator="greaterThan">
      <formula>$E383</formula>
    </cfRule>
  </conditionalFormatting>
  <conditionalFormatting sqref="F384">
    <cfRule type="cellIs" dxfId="135" priority="123" operator="greaterThan">
      <formula>$E384</formula>
    </cfRule>
  </conditionalFormatting>
  <conditionalFormatting sqref="F385">
    <cfRule type="cellIs" dxfId="134" priority="122" operator="greaterThan">
      <formula>$E385</formula>
    </cfRule>
  </conditionalFormatting>
  <conditionalFormatting sqref="F386">
    <cfRule type="cellIs" dxfId="133" priority="121" operator="greaterThan">
      <formula>$E386</formula>
    </cfRule>
  </conditionalFormatting>
  <conditionalFormatting sqref="F387">
    <cfRule type="cellIs" dxfId="132" priority="120" operator="greaterThan">
      <formula>$E387</formula>
    </cfRule>
  </conditionalFormatting>
  <conditionalFormatting sqref="F388">
    <cfRule type="cellIs" dxfId="131" priority="119" operator="greaterThan">
      <formula>$E388</formula>
    </cfRule>
  </conditionalFormatting>
  <conditionalFormatting sqref="F389">
    <cfRule type="cellIs" dxfId="130" priority="118" operator="greaterThan">
      <formula>$E389</formula>
    </cfRule>
  </conditionalFormatting>
  <conditionalFormatting sqref="F390">
    <cfRule type="cellIs" dxfId="129" priority="117" operator="greaterThan">
      <formula>$E390</formula>
    </cfRule>
  </conditionalFormatting>
  <conditionalFormatting sqref="F391">
    <cfRule type="cellIs" dxfId="128" priority="116" operator="greaterThan">
      <formula>$E391</formula>
    </cfRule>
  </conditionalFormatting>
  <conditionalFormatting sqref="F392">
    <cfRule type="cellIs" dxfId="127" priority="115" operator="greaterThan">
      <formula>$E392</formula>
    </cfRule>
  </conditionalFormatting>
  <conditionalFormatting sqref="F393">
    <cfRule type="cellIs" dxfId="126" priority="114" operator="greaterThan">
      <formula>$E393</formula>
    </cfRule>
  </conditionalFormatting>
  <conditionalFormatting sqref="F394">
    <cfRule type="cellIs" dxfId="125" priority="113" operator="greaterThan">
      <formula>$E394</formula>
    </cfRule>
  </conditionalFormatting>
  <conditionalFormatting sqref="F395">
    <cfRule type="cellIs" dxfId="124" priority="112" operator="greaterThan">
      <formula>$E395</formula>
    </cfRule>
  </conditionalFormatting>
  <conditionalFormatting sqref="F396">
    <cfRule type="cellIs" dxfId="123" priority="111" operator="greaterThan">
      <formula>$E396</formula>
    </cfRule>
  </conditionalFormatting>
  <conditionalFormatting sqref="F397">
    <cfRule type="cellIs" dxfId="122" priority="110" operator="greaterThan">
      <formula>$E397</formula>
    </cfRule>
  </conditionalFormatting>
  <conditionalFormatting sqref="F398">
    <cfRule type="cellIs" dxfId="121" priority="109" operator="greaterThan">
      <formula>$E398</formula>
    </cfRule>
  </conditionalFormatting>
  <conditionalFormatting sqref="F399">
    <cfRule type="cellIs" dxfId="120" priority="108" operator="greaterThan">
      <formula>$E399</formula>
    </cfRule>
  </conditionalFormatting>
  <conditionalFormatting sqref="F400">
    <cfRule type="cellIs" dxfId="119" priority="107" operator="greaterThan">
      <formula>$E400</formula>
    </cfRule>
  </conditionalFormatting>
  <conditionalFormatting sqref="F401">
    <cfRule type="cellIs" dxfId="118" priority="106" operator="greaterThan">
      <formula>$E401</formula>
    </cfRule>
  </conditionalFormatting>
  <conditionalFormatting sqref="F402">
    <cfRule type="cellIs" dxfId="117" priority="105" operator="greaterThan">
      <formula>$E402</formula>
    </cfRule>
  </conditionalFormatting>
  <conditionalFormatting sqref="F403">
    <cfRule type="cellIs" dxfId="116" priority="104" operator="greaterThan">
      <formula>$E403</formula>
    </cfRule>
  </conditionalFormatting>
  <conditionalFormatting sqref="F404">
    <cfRule type="cellIs" dxfId="115" priority="103" operator="greaterThan">
      <formula>$E404</formula>
    </cfRule>
  </conditionalFormatting>
  <conditionalFormatting sqref="F405">
    <cfRule type="cellIs" dxfId="114" priority="102" operator="greaterThan">
      <formula>$E405</formula>
    </cfRule>
  </conditionalFormatting>
  <conditionalFormatting sqref="F406">
    <cfRule type="cellIs" dxfId="113" priority="101" operator="greaterThan">
      <formula>$E406</formula>
    </cfRule>
  </conditionalFormatting>
  <conditionalFormatting sqref="F407">
    <cfRule type="cellIs" dxfId="112" priority="100" operator="greaterThan">
      <formula>$E407</formula>
    </cfRule>
  </conditionalFormatting>
  <conditionalFormatting sqref="F408">
    <cfRule type="cellIs" dxfId="111" priority="99" operator="greaterThan">
      <formula>$E408</formula>
    </cfRule>
  </conditionalFormatting>
  <conditionalFormatting sqref="F409">
    <cfRule type="cellIs" dxfId="110" priority="98" operator="greaterThan">
      <formula>$E409</formula>
    </cfRule>
  </conditionalFormatting>
  <conditionalFormatting sqref="F410">
    <cfRule type="cellIs" dxfId="109" priority="97" operator="greaterThan">
      <formula>$E410</formula>
    </cfRule>
  </conditionalFormatting>
  <conditionalFormatting sqref="F411">
    <cfRule type="cellIs" dxfId="108" priority="96" operator="greaterThan">
      <formula>$E411</formula>
    </cfRule>
  </conditionalFormatting>
  <conditionalFormatting sqref="F412">
    <cfRule type="cellIs" dxfId="107" priority="95" operator="greaterThan">
      <formula>$E412</formula>
    </cfRule>
  </conditionalFormatting>
  <conditionalFormatting sqref="F413">
    <cfRule type="cellIs" dxfId="106" priority="94" operator="greaterThan">
      <formula>$E413</formula>
    </cfRule>
  </conditionalFormatting>
  <conditionalFormatting sqref="F414">
    <cfRule type="cellIs" dxfId="105" priority="93" operator="greaterThan">
      <formula>$E414</formula>
    </cfRule>
  </conditionalFormatting>
  <conditionalFormatting sqref="F415">
    <cfRule type="cellIs" dxfId="104" priority="92" operator="greaterThan">
      <formula>$E415</formula>
    </cfRule>
  </conditionalFormatting>
  <conditionalFormatting sqref="F416">
    <cfRule type="cellIs" dxfId="103" priority="91" operator="greaterThan">
      <formula>$E416</formula>
    </cfRule>
  </conditionalFormatting>
  <conditionalFormatting sqref="F417">
    <cfRule type="cellIs" dxfId="102" priority="90" operator="greaterThan">
      <formula>$E417</formula>
    </cfRule>
  </conditionalFormatting>
  <conditionalFormatting sqref="F418">
    <cfRule type="cellIs" dxfId="101" priority="89" operator="greaterThan">
      <formula>$E418</formula>
    </cfRule>
  </conditionalFormatting>
  <conditionalFormatting sqref="F419">
    <cfRule type="cellIs" dxfId="100" priority="88" operator="greaterThan">
      <formula>$E419</formula>
    </cfRule>
  </conditionalFormatting>
  <conditionalFormatting sqref="F420">
    <cfRule type="cellIs" dxfId="99" priority="87" operator="greaterThan">
      <formula>$E420</formula>
    </cfRule>
  </conditionalFormatting>
  <conditionalFormatting sqref="F421">
    <cfRule type="cellIs" dxfId="98" priority="86" operator="greaterThan">
      <formula>$E421</formula>
    </cfRule>
  </conditionalFormatting>
  <conditionalFormatting sqref="F422">
    <cfRule type="cellIs" dxfId="97" priority="85" operator="greaterThan">
      <formula>$E422</formula>
    </cfRule>
  </conditionalFormatting>
  <conditionalFormatting sqref="F423">
    <cfRule type="cellIs" dxfId="96" priority="84" operator="greaterThan">
      <formula>$E423</formula>
    </cfRule>
  </conditionalFormatting>
  <conditionalFormatting sqref="F424">
    <cfRule type="cellIs" dxfId="95" priority="83" operator="greaterThan">
      <formula>$E424</formula>
    </cfRule>
  </conditionalFormatting>
  <conditionalFormatting sqref="F425">
    <cfRule type="cellIs" dxfId="94" priority="82" operator="greaterThan">
      <formula>$E425</formula>
    </cfRule>
  </conditionalFormatting>
  <conditionalFormatting sqref="F426">
    <cfRule type="cellIs" dxfId="93" priority="81" operator="greaterThan">
      <formula>$E426</formula>
    </cfRule>
  </conditionalFormatting>
  <conditionalFormatting sqref="F427">
    <cfRule type="cellIs" dxfId="92" priority="80" operator="greaterThan">
      <formula>$E427</formula>
    </cfRule>
  </conditionalFormatting>
  <conditionalFormatting sqref="F428">
    <cfRule type="cellIs" dxfId="91" priority="79" operator="greaterThan">
      <formula>$E428</formula>
    </cfRule>
  </conditionalFormatting>
  <conditionalFormatting sqref="F429">
    <cfRule type="cellIs" dxfId="90" priority="78" operator="greaterThan">
      <formula>$E429</formula>
    </cfRule>
  </conditionalFormatting>
  <conditionalFormatting sqref="F430">
    <cfRule type="cellIs" dxfId="89" priority="77" operator="greaterThan">
      <formula>$E430</formula>
    </cfRule>
  </conditionalFormatting>
  <conditionalFormatting sqref="F431">
    <cfRule type="cellIs" dxfId="88" priority="76" operator="greaterThan">
      <formula>$E431</formula>
    </cfRule>
  </conditionalFormatting>
  <conditionalFormatting sqref="F432">
    <cfRule type="cellIs" dxfId="87" priority="75" operator="greaterThan">
      <formula>$E432</formula>
    </cfRule>
  </conditionalFormatting>
  <conditionalFormatting sqref="F433">
    <cfRule type="cellIs" dxfId="86" priority="74" operator="greaterThan">
      <formula>$E433</formula>
    </cfRule>
  </conditionalFormatting>
  <conditionalFormatting sqref="F434">
    <cfRule type="cellIs" dxfId="85" priority="73" operator="greaterThan">
      <formula>$E434</formula>
    </cfRule>
  </conditionalFormatting>
  <conditionalFormatting sqref="F435">
    <cfRule type="cellIs" dxfId="84" priority="72" operator="greaterThan">
      <formula>$E435</formula>
    </cfRule>
  </conditionalFormatting>
  <conditionalFormatting sqref="F436">
    <cfRule type="cellIs" dxfId="83" priority="71" operator="greaterThan">
      <formula>$E436</formula>
    </cfRule>
  </conditionalFormatting>
  <conditionalFormatting sqref="F437">
    <cfRule type="cellIs" dxfId="82" priority="70" operator="greaterThan">
      <formula>$E437</formula>
    </cfRule>
  </conditionalFormatting>
  <conditionalFormatting sqref="F438">
    <cfRule type="cellIs" dxfId="81" priority="69" operator="greaterThan">
      <formula>$E438</formula>
    </cfRule>
  </conditionalFormatting>
  <conditionalFormatting sqref="F439">
    <cfRule type="cellIs" dxfId="80" priority="68" operator="greaterThan">
      <formula>$E439</formula>
    </cfRule>
  </conditionalFormatting>
  <conditionalFormatting sqref="F440">
    <cfRule type="cellIs" dxfId="79" priority="67" operator="greaterThan">
      <formula>$E440</formula>
    </cfRule>
  </conditionalFormatting>
  <conditionalFormatting sqref="F441">
    <cfRule type="cellIs" dxfId="78" priority="66" operator="greaterThan">
      <formula>$E441</formula>
    </cfRule>
  </conditionalFormatting>
  <conditionalFormatting sqref="F442">
    <cfRule type="cellIs" dxfId="77" priority="65" operator="greaterThan">
      <formula>$E442</formula>
    </cfRule>
  </conditionalFormatting>
  <conditionalFormatting sqref="F443">
    <cfRule type="cellIs" dxfId="76" priority="64" operator="greaterThan">
      <formula>$E443</formula>
    </cfRule>
  </conditionalFormatting>
  <conditionalFormatting sqref="F444">
    <cfRule type="cellIs" dxfId="75" priority="63" operator="greaterThan">
      <formula>$E444</formula>
    </cfRule>
  </conditionalFormatting>
  <conditionalFormatting sqref="F445">
    <cfRule type="cellIs" dxfId="74" priority="62" operator="greaterThan">
      <formula>$E445</formula>
    </cfRule>
  </conditionalFormatting>
  <conditionalFormatting sqref="F446">
    <cfRule type="cellIs" dxfId="73" priority="61" operator="greaterThan">
      <formula>$E446</formula>
    </cfRule>
  </conditionalFormatting>
  <conditionalFormatting sqref="F447">
    <cfRule type="cellIs" dxfId="72" priority="60" operator="greaterThan">
      <formula>$E447</formula>
    </cfRule>
  </conditionalFormatting>
  <conditionalFormatting sqref="F448">
    <cfRule type="cellIs" dxfId="71" priority="59" operator="greaterThan">
      <formula>$E448</formula>
    </cfRule>
  </conditionalFormatting>
  <conditionalFormatting sqref="F449">
    <cfRule type="cellIs" dxfId="70" priority="58" operator="greaterThan">
      <formula>$E449</formula>
    </cfRule>
  </conditionalFormatting>
  <conditionalFormatting sqref="F450">
    <cfRule type="cellIs" dxfId="69" priority="57" operator="greaterThan">
      <formula>$E450</formula>
    </cfRule>
  </conditionalFormatting>
  <conditionalFormatting sqref="F451">
    <cfRule type="cellIs" dxfId="68" priority="56" operator="greaterThan">
      <formula>$E451</formula>
    </cfRule>
  </conditionalFormatting>
  <conditionalFormatting sqref="F452">
    <cfRule type="cellIs" dxfId="67" priority="55" operator="greaterThan">
      <formula>$E452</formula>
    </cfRule>
  </conditionalFormatting>
  <conditionalFormatting sqref="F453">
    <cfRule type="cellIs" dxfId="66" priority="54" operator="greaterThan">
      <formula>$E453</formula>
    </cfRule>
  </conditionalFormatting>
  <conditionalFormatting sqref="F454">
    <cfRule type="cellIs" dxfId="65" priority="53" operator="greaterThan">
      <formula>$E454</formula>
    </cfRule>
  </conditionalFormatting>
  <conditionalFormatting sqref="F455">
    <cfRule type="cellIs" dxfId="64" priority="52" operator="greaterThan">
      <formula>$E455</formula>
    </cfRule>
  </conditionalFormatting>
  <conditionalFormatting sqref="F456">
    <cfRule type="cellIs" dxfId="63" priority="51" operator="greaterThan">
      <formula>$E456</formula>
    </cfRule>
  </conditionalFormatting>
  <conditionalFormatting sqref="F457">
    <cfRule type="cellIs" dxfId="62" priority="50" operator="greaterThan">
      <formula>$E457</formula>
    </cfRule>
  </conditionalFormatting>
  <conditionalFormatting sqref="F458">
    <cfRule type="cellIs" dxfId="61" priority="49" operator="greaterThan">
      <formula>$E458</formula>
    </cfRule>
  </conditionalFormatting>
  <conditionalFormatting sqref="F459">
    <cfRule type="cellIs" dxfId="60" priority="48" operator="greaterThan">
      <formula>$E459</formula>
    </cfRule>
  </conditionalFormatting>
  <conditionalFormatting sqref="F460">
    <cfRule type="cellIs" dxfId="59" priority="47" operator="greaterThan">
      <formula>$E460</formula>
    </cfRule>
  </conditionalFormatting>
  <conditionalFormatting sqref="F461">
    <cfRule type="cellIs" dxfId="58" priority="46" operator="greaterThan">
      <formula>$E461</formula>
    </cfRule>
  </conditionalFormatting>
  <conditionalFormatting sqref="F462">
    <cfRule type="cellIs" dxfId="57" priority="45" operator="greaterThan">
      <formula>$E462</formula>
    </cfRule>
  </conditionalFormatting>
  <conditionalFormatting sqref="F463">
    <cfRule type="cellIs" dxfId="56" priority="44" operator="greaterThan">
      <formula>$E463</formula>
    </cfRule>
  </conditionalFormatting>
  <conditionalFormatting sqref="F464">
    <cfRule type="cellIs" dxfId="55" priority="43" operator="greaterThan">
      <formula>$E464</formula>
    </cfRule>
  </conditionalFormatting>
  <conditionalFormatting sqref="F465">
    <cfRule type="cellIs" dxfId="54" priority="42" operator="greaterThan">
      <formula>$E465</formula>
    </cfRule>
  </conditionalFormatting>
  <conditionalFormatting sqref="F466">
    <cfRule type="cellIs" dxfId="53" priority="41" operator="greaterThan">
      <formula>$E466</formula>
    </cfRule>
  </conditionalFormatting>
  <conditionalFormatting sqref="F467">
    <cfRule type="cellIs" dxfId="52" priority="40" operator="greaterThan">
      <formula>$E467</formula>
    </cfRule>
  </conditionalFormatting>
  <conditionalFormatting sqref="F468">
    <cfRule type="cellIs" dxfId="51" priority="39" operator="greaterThan">
      <formula>$E468</formula>
    </cfRule>
  </conditionalFormatting>
  <conditionalFormatting sqref="F469">
    <cfRule type="cellIs" dxfId="50" priority="38" operator="greaterThan">
      <formula>$E469</formula>
    </cfRule>
  </conditionalFormatting>
  <conditionalFormatting sqref="F470">
    <cfRule type="cellIs" dxfId="49" priority="37" operator="greaterThan">
      <formula>$E470</formula>
    </cfRule>
  </conditionalFormatting>
  <conditionalFormatting sqref="F471">
    <cfRule type="cellIs" dxfId="48" priority="36" operator="greaterThan">
      <formula>$E471</formula>
    </cfRule>
  </conditionalFormatting>
  <conditionalFormatting sqref="F472">
    <cfRule type="cellIs" dxfId="47" priority="35" operator="greaterThan">
      <formula>$E472</formula>
    </cfRule>
  </conditionalFormatting>
  <conditionalFormatting sqref="F473">
    <cfRule type="cellIs" dxfId="46" priority="34" operator="greaterThan">
      <formula>$E473</formula>
    </cfRule>
  </conditionalFormatting>
  <conditionalFormatting sqref="F474">
    <cfRule type="cellIs" dxfId="45" priority="33" operator="greaterThan">
      <formula>$E474</formula>
    </cfRule>
  </conditionalFormatting>
  <conditionalFormatting sqref="F475">
    <cfRule type="cellIs" dxfId="44" priority="32" operator="greaterThan">
      <formula>$E475</formula>
    </cfRule>
  </conditionalFormatting>
  <conditionalFormatting sqref="F476">
    <cfRule type="cellIs" dxfId="43" priority="31" operator="greaterThan">
      <formula>$E476</formula>
    </cfRule>
  </conditionalFormatting>
  <conditionalFormatting sqref="F477">
    <cfRule type="cellIs" dxfId="42" priority="30" operator="greaterThan">
      <formula>$E477</formula>
    </cfRule>
  </conditionalFormatting>
  <conditionalFormatting sqref="F478">
    <cfRule type="cellIs" dxfId="41" priority="29" operator="greaterThan">
      <formula>$E478</formula>
    </cfRule>
  </conditionalFormatting>
  <conditionalFormatting sqref="F479">
    <cfRule type="cellIs" dxfId="40" priority="28" operator="greaterThan">
      <formula>$E479</formula>
    </cfRule>
  </conditionalFormatting>
  <conditionalFormatting sqref="F480">
    <cfRule type="cellIs" dxfId="39" priority="27" operator="greaterThan">
      <formula>$E480</formula>
    </cfRule>
  </conditionalFormatting>
  <conditionalFormatting sqref="F481">
    <cfRule type="cellIs" dxfId="38" priority="26" operator="greaterThan">
      <formula>$E481</formula>
    </cfRule>
  </conditionalFormatting>
  <conditionalFormatting sqref="F482">
    <cfRule type="cellIs" dxfId="37" priority="25" operator="greaterThan">
      <formula>$E482</formula>
    </cfRule>
  </conditionalFormatting>
  <conditionalFormatting sqref="F483">
    <cfRule type="cellIs" dxfId="36" priority="24" operator="greaterThan">
      <formula>$E483</formula>
    </cfRule>
  </conditionalFormatting>
  <conditionalFormatting sqref="F484">
    <cfRule type="cellIs" dxfId="35" priority="23" operator="greaterThan">
      <formula>$E484</formula>
    </cfRule>
  </conditionalFormatting>
  <conditionalFormatting sqref="F485">
    <cfRule type="cellIs" dxfId="34" priority="22" operator="greaterThan">
      <formula>$E485</formula>
    </cfRule>
  </conditionalFormatting>
  <conditionalFormatting sqref="F486">
    <cfRule type="cellIs" dxfId="33" priority="21" operator="greaterThan">
      <formula>$E486</formula>
    </cfRule>
  </conditionalFormatting>
  <conditionalFormatting sqref="F487">
    <cfRule type="cellIs" dxfId="32" priority="20" operator="greaterThan">
      <formula>$E487</formula>
    </cfRule>
  </conditionalFormatting>
  <conditionalFormatting sqref="F488">
    <cfRule type="cellIs" dxfId="31" priority="19" operator="greaterThan">
      <formula>$E488</formula>
    </cfRule>
  </conditionalFormatting>
  <conditionalFormatting sqref="F489">
    <cfRule type="cellIs" dxfId="30" priority="18" operator="greaterThan">
      <formula>$E489</formula>
    </cfRule>
  </conditionalFormatting>
  <conditionalFormatting sqref="F490">
    <cfRule type="cellIs" dxfId="29" priority="17" operator="greaterThan">
      <formula>$E490</formula>
    </cfRule>
  </conditionalFormatting>
  <conditionalFormatting sqref="F491">
    <cfRule type="cellIs" dxfId="28" priority="16" operator="greaterThan">
      <formula>$E491</formula>
    </cfRule>
  </conditionalFormatting>
  <conditionalFormatting sqref="F492">
    <cfRule type="cellIs" dxfId="27" priority="15" operator="greaterThan">
      <formula>$E492</formula>
    </cfRule>
  </conditionalFormatting>
  <conditionalFormatting sqref="F493">
    <cfRule type="cellIs" dxfId="26" priority="14" operator="greaterThan">
      <formula>$E493</formula>
    </cfRule>
  </conditionalFormatting>
  <conditionalFormatting sqref="F494">
    <cfRule type="cellIs" dxfId="25" priority="13" operator="greaterThan">
      <formula>$E494</formula>
    </cfRule>
  </conditionalFormatting>
  <conditionalFormatting sqref="F495">
    <cfRule type="cellIs" dxfId="24" priority="12" operator="greaterThan">
      <formula>$E495</formula>
    </cfRule>
  </conditionalFormatting>
  <conditionalFormatting sqref="F496">
    <cfRule type="cellIs" dxfId="23" priority="11" operator="greaterThan">
      <formula>$E496</formula>
    </cfRule>
  </conditionalFormatting>
  <conditionalFormatting sqref="F497">
    <cfRule type="cellIs" dxfId="22" priority="10" operator="greaterThan">
      <formula>$E497</formula>
    </cfRule>
  </conditionalFormatting>
  <conditionalFormatting sqref="F498">
    <cfRule type="cellIs" dxfId="21" priority="9" operator="greaterThan">
      <formula>$E498</formula>
    </cfRule>
  </conditionalFormatting>
  <conditionalFormatting sqref="F499">
    <cfRule type="cellIs" dxfId="20" priority="8" operator="greaterThan">
      <formula>$E499</formula>
    </cfRule>
  </conditionalFormatting>
  <conditionalFormatting sqref="F500">
    <cfRule type="cellIs" dxfId="19" priority="7" operator="greaterThan">
      <formula>$E500</formula>
    </cfRule>
  </conditionalFormatting>
  <conditionalFormatting sqref="F501">
    <cfRule type="cellIs" dxfId="18" priority="6" operator="greaterThan">
      <formula>$E501</formula>
    </cfRule>
  </conditionalFormatting>
  <conditionalFormatting sqref="F502">
    <cfRule type="cellIs" dxfId="17" priority="5" operator="greaterThan">
      <formula>$E502</formula>
    </cfRule>
  </conditionalFormatting>
  <conditionalFormatting sqref="F503">
    <cfRule type="cellIs" dxfId="16" priority="4" operator="greaterThan">
      <formula>$E503</formula>
    </cfRule>
  </conditionalFormatting>
  <conditionalFormatting sqref="F504">
    <cfRule type="cellIs" dxfId="15" priority="3" operator="greaterThan">
      <formula>$E504</formula>
    </cfRule>
  </conditionalFormatting>
  <conditionalFormatting sqref="F506">
    <cfRule type="cellIs" dxfId="14" priority="1" operator="greaterThan">
      <formula>$F$507</formula>
    </cfRule>
    <cfRule type="cellIs" dxfId="13" priority="3008" operator="greaterThan">
      <formula>#REF!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1A08-47D4-4A0E-9571-A352CECD913E}">
  <dimension ref="A1:E56"/>
  <sheetViews>
    <sheetView topLeftCell="A33" workbookViewId="0">
      <selection activeCell="D5" sqref="D5"/>
    </sheetView>
  </sheetViews>
  <sheetFormatPr defaultColWidth="9.21875" defaultRowHeight="13.2"/>
  <cols>
    <col min="1" max="1" width="3.77734375" style="32" customWidth="1"/>
    <col min="2" max="2" width="14" style="32" customWidth="1"/>
    <col min="3" max="3" width="62.77734375" style="32" customWidth="1"/>
    <col min="4" max="4" width="14.21875" style="32" customWidth="1"/>
    <col min="5" max="5" width="6.5546875" style="32" customWidth="1"/>
    <col min="6" max="16384" width="9.21875" style="32"/>
  </cols>
  <sheetData>
    <row r="1" spans="1:5" ht="25.5" customHeight="1">
      <c r="A1" s="29"/>
      <c r="B1" s="183" t="s">
        <v>96</v>
      </c>
      <c r="C1" s="82"/>
      <c r="D1" s="83"/>
      <c r="E1" s="46" t="s">
        <v>26</v>
      </c>
    </row>
    <row r="2" spans="1:5" ht="15" customHeight="1">
      <c r="A2" s="29"/>
      <c r="B2" s="29"/>
      <c r="C2" s="29"/>
      <c r="D2" s="29"/>
      <c r="E2" s="29"/>
    </row>
    <row r="3" spans="1:5" ht="33.75" customHeight="1" thickBot="1">
      <c r="A3" s="29"/>
      <c r="B3" s="33"/>
      <c r="C3" s="29"/>
      <c r="D3" s="29"/>
      <c r="E3" s="29"/>
    </row>
    <row r="4" spans="1:5" ht="51" customHeight="1">
      <c r="A4" s="29"/>
      <c r="B4" s="200" t="s">
        <v>18</v>
      </c>
      <c r="C4" s="201" t="s">
        <v>44</v>
      </c>
      <c r="D4" s="202" t="s">
        <v>116</v>
      </c>
      <c r="E4" s="29"/>
    </row>
    <row r="5" spans="1:5" ht="15" customHeight="1">
      <c r="A5" s="29"/>
      <c r="B5" s="203"/>
      <c r="C5" s="204"/>
      <c r="D5" s="290"/>
      <c r="E5" s="29"/>
    </row>
    <row r="6" spans="1:5" ht="15" customHeight="1">
      <c r="A6" s="29"/>
      <c r="B6" s="203"/>
      <c r="C6" s="204"/>
      <c r="D6" s="290"/>
      <c r="E6" s="29"/>
    </row>
    <row r="7" spans="1:5" ht="15" customHeight="1">
      <c r="A7" s="29"/>
      <c r="B7" s="203"/>
      <c r="C7" s="204"/>
      <c r="D7" s="290"/>
      <c r="E7" s="29"/>
    </row>
    <row r="8" spans="1:5" ht="15" customHeight="1">
      <c r="A8" s="29"/>
      <c r="B8" s="203"/>
      <c r="C8" s="204"/>
      <c r="D8" s="290"/>
      <c r="E8" s="29"/>
    </row>
    <row r="9" spans="1:5" ht="15" customHeight="1">
      <c r="A9" s="29"/>
      <c r="B9" s="203"/>
      <c r="C9" s="204"/>
      <c r="D9" s="290"/>
      <c r="E9" s="29"/>
    </row>
    <row r="10" spans="1:5" ht="15" customHeight="1">
      <c r="A10" s="29"/>
      <c r="B10" s="203"/>
      <c r="C10" s="204"/>
      <c r="D10" s="290"/>
      <c r="E10" s="29"/>
    </row>
    <row r="11" spans="1:5" ht="15" customHeight="1">
      <c r="A11" s="29"/>
      <c r="B11" s="203"/>
      <c r="C11" s="204"/>
      <c r="D11" s="290"/>
      <c r="E11" s="29"/>
    </row>
    <row r="12" spans="1:5" ht="15" customHeight="1">
      <c r="A12" s="29"/>
      <c r="B12" s="203"/>
      <c r="C12" s="204"/>
      <c r="D12" s="290"/>
      <c r="E12" s="29"/>
    </row>
    <row r="13" spans="1:5" ht="15" customHeight="1">
      <c r="A13" s="29"/>
      <c r="B13" s="203"/>
      <c r="C13" s="204"/>
      <c r="D13" s="290"/>
      <c r="E13" s="29"/>
    </row>
    <row r="14" spans="1:5" ht="15" customHeight="1">
      <c r="A14" s="29"/>
      <c r="B14" s="203"/>
      <c r="C14" s="204"/>
      <c r="D14" s="290"/>
      <c r="E14" s="29"/>
    </row>
    <row r="15" spans="1:5" ht="15" customHeight="1">
      <c r="A15" s="29"/>
      <c r="B15" s="203"/>
      <c r="C15" s="204"/>
      <c r="D15" s="290"/>
      <c r="E15" s="29"/>
    </row>
    <row r="16" spans="1:5" ht="15" customHeight="1">
      <c r="A16" s="29"/>
      <c r="B16" s="203"/>
      <c r="C16" s="204"/>
      <c r="D16" s="290"/>
      <c r="E16" s="29"/>
    </row>
    <row r="17" spans="1:5" ht="15" customHeight="1">
      <c r="A17" s="29"/>
      <c r="B17" s="203"/>
      <c r="C17" s="204"/>
      <c r="D17" s="290"/>
      <c r="E17" s="29"/>
    </row>
    <row r="18" spans="1:5" ht="15" customHeight="1">
      <c r="A18" s="29"/>
      <c r="B18" s="203"/>
      <c r="C18" s="204"/>
      <c r="D18" s="290"/>
      <c r="E18" s="29"/>
    </row>
    <row r="19" spans="1:5" ht="15" customHeight="1">
      <c r="A19" s="29"/>
      <c r="B19" s="203"/>
      <c r="C19" s="204"/>
      <c r="D19" s="290"/>
      <c r="E19" s="29"/>
    </row>
    <row r="20" spans="1:5" ht="15" customHeight="1">
      <c r="A20" s="29"/>
      <c r="B20" s="203"/>
      <c r="C20" s="204"/>
      <c r="D20" s="290"/>
      <c r="E20" s="29"/>
    </row>
    <row r="21" spans="1:5" ht="15" customHeight="1">
      <c r="A21" s="29"/>
      <c r="B21" s="203"/>
      <c r="C21" s="204"/>
      <c r="D21" s="290"/>
      <c r="E21" s="29"/>
    </row>
    <row r="22" spans="1:5" ht="15" customHeight="1">
      <c r="A22" s="29"/>
      <c r="B22" s="203"/>
      <c r="C22" s="204"/>
      <c r="D22" s="290"/>
      <c r="E22" s="29"/>
    </row>
    <row r="23" spans="1:5" ht="15" customHeight="1">
      <c r="A23" s="29"/>
      <c r="B23" s="203"/>
      <c r="C23" s="204"/>
      <c r="D23" s="290"/>
      <c r="E23" s="29"/>
    </row>
    <row r="24" spans="1:5" ht="15" customHeight="1">
      <c r="A24" s="29"/>
      <c r="B24" s="203"/>
      <c r="C24" s="204"/>
      <c r="D24" s="290"/>
      <c r="E24" s="29"/>
    </row>
    <row r="25" spans="1:5" ht="15" customHeight="1">
      <c r="A25" s="29"/>
      <c r="B25" s="203"/>
      <c r="C25" s="204"/>
      <c r="D25" s="290"/>
      <c r="E25" s="29"/>
    </row>
    <row r="26" spans="1:5" ht="15" customHeight="1">
      <c r="A26" s="29"/>
      <c r="B26" s="203"/>
      <c r="C26" s="204"/>
      <c r="D26" s="290"/>
      <c r="E26" s="29"/>
    </row>
    <row r="27" spans="1:5" ht="15" customHeight="1">
      <c r="A27" s="29"/>
      <c r="B27" s="203"/>
      <c r="C27" s="204"/>
      <c r="D27" s="290"/>
      <c r="E27" s="29"/>
    </row>
    <row r="28" spans="1:5" ht="15" customHeight="1">
      <c r="A28" s="29"/>
      <c r="B28" s="203"/>
      <c r="C28" s="204"/>
      <c r="D28" s="290"/>
      <c r="E28" s="29"/>
    </row>
    <row r="29" spans="1:5" ht="15" customHeight="1">
      <c r="A29" s="29"/>
      <c r="B29" s="203"/>
      <c r="C29" s="204"/>
      <c r="D29" s="290"/>
      <c r="E29" s="29"/>
    </row>
    <row r="30" spans="1:5" ht="15" customHeight="1">
      <c r="A30" s="29"/>
      <c r="B30" s="203"/>
      <c r="C30" s="204"/>
      <c r="D30" s="290"/>
      <c r="E30" s="29"/>
    </row>
    <row r="31" spans="1:5" ht="15" customHeight="1">
      <c r="A31" s="29"/>
      <c r="B31" s="203"/>
      <c r="C31" s="204"/>
      <c r="D31" s="290"/>
      <c r="E31" s="29"/>
    </row>
    <row r="32" spans="1:5" ht="15" customHeight="1">
      <c r="A32" s="29"/>
      <c r="B32" s="203"/>
      <c r="C32" s="204"/>
      <c r="D32" s="290"/>
      <c r="E32" s="29"/>
    </row>
    <row r="33" spans="1:5" ht="15" customHeight="1">
      <c r="A33" s="29"/>
      <c r="B33" s="203"/>
      <c r="C33" s="204"/>
      <c r="D33" s="290"/>
      <c r="E33" s="29"/>
    </row>
    <row r="34" spans="1:5" ht="15" customHeight="1">
      <c r="A34" s="29"/>
      <c r="B34" s="203"/>
      <c r="C34" s="204"/>
      <c r="D34" s="290"/>
      <c r="E34" s="29"/>
    </row>
    <row r="35" spans="1:5" ht="15" customHeight="1">
      <c r="A35" s="29"/>
      <c r="B35" s="203"/>
      <c r="C35" s="204"/>
      <c r="D35" s="290"/>
      <c r="E35" s="29"/>
    </row>
    <row r="36" spans="1:5" ht="15" customHeight="1">
      <c r="A36" s="29"/>
      <c r="B36" s="203"/>
      <c r="C36" s="204"/>
      <c r="D36" s="290"/>
      <c r="E36" s="29"/>
    </row>
    <row r="37" spans="1:5" ht="15" customHeight="1">
      <c r="A37" s="29"/>
      <c r="B37" s="203"/>
      <c r="C37" s="204"/>
      <c r="D37" s="290"/>
      <c r="E37" s="29"/>
    </row>
    <row r="38" spans="1:5" ht="15" customHeight="1">
      <c r="A38" s="29"/>
      <c r="B38" s="203"/>
      <c r="C38" s="204"/>
      <c r="D38" s="290"/>
      <c r="E38" s="29"/>
    </row>
    <row r="39" spans="1:5" ht="15" customHeight="1">
      <c r="A39" s="29"/>
      <c r="B39" s="203"/>
      <c r="C39" s="204"/>
      <c r="D39" s="290"/>
      <c r="E39" s="29"/>
    </row>
    <row r="40" spans="1:5" ht="15" customHeight="1">
      <c r="A40" s="29"/>
      <c r="B40" s="203"/>
      <c r="C40" s="204"/>
      <c r="D40" s="290"/>
      <c r="E40" s="29"/>
    </row>
    <row r="41" spans="1:5" ht="15" customHeight="1">
      <c r="A41" s="29"/>
      <c r="B41" s="203"/>
      <c r="C41" s="204"/>
      <c r="D41" s="290"/>
      <c r="E41" s="29"/>
    </row>
    <row r="42" spans="1:5" ht="15" customHeight="1">
      <c r="A42" s="29"/>
      <c r="B42" s="203"/>
      <c r="C42" s="204"/>
      <c r="D42" s="290"/>
      <c r="E42" s="29"/>
    </row>
    <row r="43" spans="1:5" ht="15" customHeight="1">
      <c r="A43" s="29"/>
      <c r="B43" s="203"/>
      <c r="C43" s="204"/>
      <c r="D43" s="290"/>
      <c r="E43" s="29"/>
    </row>
    <row r="44" spans="1:5" ht="15" customHeight="1">
      <c r="A44" s="29"/>
      <c r="B44" s="203"/>
      <c r="C44" s="204"/>
      <c r="D44" s="290"/>
      <c r="E44" s="29"/>
    </row>
    <row r="45" spans="1:5" ht="15" customHeight="1">
      <c r="A45" s="29"/>
      <c r="B45" s="203"/>
      <c r="C45" s="204"/>
      <c r="D45" s="290"/>
      <c r="E45" s="29"/>
    </row>
    <row r="46" spans="1:5" ht="15" customHeight="1">
      <c r="A46" s="29"/>
      <c r="B46" s="203"/>
      <c r="C46" s="204"/>
      <c r="D46" s="290"/>
      <c r="E46" s="29"/>
    </row>
    <row r="47" spans="1:5" ht="15" customHeight="1">
      <c r="A47" s="29"/>
      <c r="B47" s="203"/>
      <c r="C47" s="204"/>
      <c r="D47" s="290"/>
      <c r="E47" s="29"/>
    </row>
    <row r="48" spans="1:5" ht="15" customHeight="1">
      <c r="A48" s="29"/>
      <c r="B48" s="203"/>
      <c r="C48" s="204"/>
      <c r="D48" s="290"/>
      <c r="E48" s="29"/>
    </row>
    <row r="49" spans="1:5" ht="15" customHeight="1">
      <c r="A49" s="29"/>
      <c r="B49" s="203"/>
      <c r="C49" s="204"/>
      <c r="D49" s="290"/>
      <c r="E49" s="29"/>
    </row>
    <row r="50" spans="1:5" ht="15" customHeight="1">
      <c r="A50" s="29"/>
      <c r="B50" s="203"/>
      <c r="C50" s="204"/>
      <c r="D50" s="290"/>
      <c r="E50" s="29"/>
    </row>
    <row r="51" spans="1:5" ht="15" customHeight="1">
      <c r="A51" s="29"/>
      <c r="B51" s="203"/>
      <c r="C51" s="204"/>
      <c r="D51" s="290"/>
      <c r="E51" s="29"/>
    </row>
    <row r="52" spans="1:5" ht="15" customHeight="1">
      <c r="A52" s="29"/>
      <c r="B52" s="203"/>
      <c r="C52" s="204"/>
      <c r="D52" s="290"/>
      <c r="E52" s="29"/>
    </row>
    <row r="53" spans="1:5" ht="15" customHeight="1">
      <c r="A53" s="29"/>
      <c r="B53" s="203"/>
      <c r="C53" s="204"/>
      <c r="D53" s="290"/>
      <c r="E53" s="29"/>
    </row>
    <row r="54" spans="1:5" ht="15" customHeight="1" thickBot="1">
      <c r="A54" s="29"/>
      <c r="B54" s="137"/>
      <c r="C54" s="138"/>
      <c r="D54" s="291"/>
      <c r="E54" s="29"/>
    </row>
    <row r="55" spans="1:5" ht="15" customHeight="1" thickBot="1">
      <c r="A55" s="29"/>
      <c r="B55" s="384" t="s">
        <v>131</v>
      </c>
      <c r="C55" s="385"/>
      <c r="D55" s="292">
        <f>SUM(D5:D54)</f>
        <v>0</v>
      </c>
      <c r="E55" s="34"/>
    </row>
    <row r="56" spans="1:5" ht="30" customHeight="1">
      <c r="A56" s="29"/>
      <c r="B56" s="386" t="s">
        <v>151</v>
      </c>
      <c r="C56" s="386"/>
      <c r="D56" s="386"/>
      <c r="E56" s="29"/>
    </row>
  </sheetData>
  <sheetProtection algorithmName="SHA-512" hashValue="WUcs8CPNL5E4tbplQ8I4RXcXUmPmpDVARNXDSqWlBPO4ClAFYsKuKrp1hrkL12AMMBia8apXLzSGDio8U6HYwg==" saltValue="hfkBzmTNqpuUgTQS/MJ/9w==" spinCount="100000" sheet="1" insertRows="0"/>
  <mergeCells count="2">
    <mergeCell ref="B55:C55"/>
    <mergeCell ref="B56:D56"/>
  </mergeCells>
  <conditionalFormatting sqref="D55">
    <cfRule type="cellIs" dxfId="12" priority="1" operator="notEqual">
      <formula>#REF!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D2E18-50DD-4B72-A1B8-B8C6C8FA4FFD}">
  <dimension ref="A1:W216"/>
  <sheetViews>
    <sheetView topLeftCell="A150" workbookViewId="0">
      <selection activeCell="T163" sqref="T163"/>
    </sheetView>
  </sheetViews>
  <sheetFormatPr defaultColWidth="9.21875" defaultRowHeight="13.2"/>
  <cols>
    <col min="1" max="1" width="3.44140625" style="30" customWidth="1"/>
    <col min="2" max="2" width="27.5546875" style="30" customWidth="1"/>
    <col min="3" max="3" width="10.6640625" style="30" customWidth="1"/>
    <col min="4" max="4" width="9.21875" style="30"/>
    <col min="5" max="5" width="10.77734375" style="30" customWidth="1"/>
    <col min="6" max="7" width="9.5546875" style="30" customWidth="1"/>
    <col min="8" max="8" width="11.44140625" style="30" customWidth="1"/>
    <col min="9" max="9" width="9.5546875" style="30" customWidth="1"/>
    <col min="10" max="10" width="17.6640625" style="30" customWidth="1"/>
    <col min="11" max="13" width="17.44140625" style="30" customWidth="1"/>
    <col min="14" max="14" width="3.21875" style="30" customWidth="1"/>
    <col min="15" max="15" width="2.44140625" style="30" hidden="1" customWidth="1"/>
    <col min="16" max="18" width="10.77734375" style="30" hidden="1" customWidth="1"/>
    <col min="19" max="19" width="10.77734375" style="30" customWidth="1"/>
    <col min="20" max="23" width="10.77734375" style="30" bestFit="1" customWidth="1"/>
    <col min="24" max="16384" width="9.21875" style="30"/>
  </cols>
  <sheetData>
    <row r="1" spans="1:23" ht="24.75" customHeight="1">
      <c r="A1" s="37"/>
      <c r="B1" s="84" t="s">
        <v>19</v>
      </c>
      <c r="C1" s="38"/>
      <c r="D1" s="38"/>
      <c r="E1" s="38"/>
      <c r="F1" s="38"/>
      <c r="G1" s="38"/>
      <c r="H1" s="38"/>
      <c r="I1" s="38"/>
      <c r="J1" s="35"/>
      <c r="K1" s="35"/>
      <c r="L1" s="36"/>
      <c r="M1" s="85" t="s">
        <v>27</v>
      </c>
      <c r="N1" s="37"/>
      <c r="P1" s="205" t="s">
        <v>111</v>
      </c>
    </row>
    <row r="2" spans="1:23" ht="21" customHeight="1">
      <c r="A2" s="37"/>
      <c r="B2" s="55"/>
      <c r="C2" s="55"/>
      <c r="D2" s="55"/>
      <c r="E2" s="55"/>
      <c r="F2" s="55"/>
      <c r="G2" s="55"/>
      <c r="H2" s="55"/>
      <c r="I2" s="55"/>
      <c r="J2" s="35"/>
      <c r="K2" s="35"/>
      <c r="L2" s="38"/>
      <c r="M2" s="37"/>
      <c r="N2" s="37"/>
      <c r="P2" s="172">
        <v>44373</v>
      </c>
    </row>
    <row r="3" spans="1:23" ht="28.2" customHeight="1" thickBot="1">
      <c r="A3" s="37"/>
      <c r="B3" s="39" t="s">
        <v>64</v>
      </c>
      <c r="C3" s="38"/>
      <c r="D3" s="38"/>
      <c r="E3" s="38"/>
      <c r="F3" s="38"/>
      <c r="G3" s="38"/>
      <c r="H3" s="38"/>
      <c r="I3" s="38"/>
      <c r="J3" s="35"/>
      <c r="K3" s="35"/>
      <c r="L3" s="38"/>
      <c r="M3" s="37"/>
      <c r="N3" s="37"/>
      <c r="P3" s="139">
        <v>44374</v>
      </c>
    </row>
    <row r="4" spans="1:23" ht="24" customHeight="1">
      <c r="A4" s="37"/>
      <c r="B4" s="401" t="s">
        <v>137</v>
      </c>
      <c r="C4" s="393" t="s">
        <v>20</v>
      </c>
      <c r="D4" s="395" t="s">
        <v>25</v>
      </c>
      <c r="E4" s="396"/>
      <c r="F4" s="396"/>
      <c r="G4" s="396"/>
      <c r="H4" s="396"/>
      <c r="I4" s="397"/>
      <c r="J4" s="398" t="s">
        <v>138</v>
      </c>
      <c r="K4" s="393" t="s">
        <v>21</v>
      </c>
      <c r="L4" s="393" t="s">
        <v>22</v>
      </c>
      <c r="M4" s="389" t="s">
        <v>74</v>
      </c>
      <c r="N4" s="37"/>
      <c r="P4" s="139">
        <v>44375</v>
      </c>
      <c r="T4" s="95"/>
      <c r="U4" s="95"/>
      <c r="V4" s="95"/>
      <c r="W4" s="95"/>
    </row>
    <row r="5" spans="1:23" ht="54" customHeight="1" thickBot="1">
      <c r="A5" s="37"/>
      <c r="B5" s="402"/>
      <c r="C5" s="394"/>
      <c r="D5" s="206" t="s">
        <v>23</v>
      </c>
      <c r="E5" s="207" t="s">
        <v>119</v>
      </c>
      <c r="F5" s="208" t="s">
        <v>45</v>
      </c>
      <c r="G5" s="206" t="s">
        <v>118</v>
      </c>
      <c r="H5" s="208" t="s">
        <v>46</v>
      </c>
      <c r="I5" s="206" t="s">
        <v>101</v>
      </c>
      <c r="J5" s="399"/>
      <c r="K5" s="394"/>
      <c r="L5" s="394"/>
      <c r="M5" s="390"/>
      <c r="N5" s="37"/>
      <c r="P5" s="172">
        <v>44376</v>
      </c>
      <c r="Q5" s="96" t="s">
        <v>112</v>
      </c>
      <c r="R5" s="96"/>
      <c r="S5" s="96"/>
    </row>
    <row r="6" spans="1:23" ht="15" customHeight="1">
      <c r="A6" s="40"/>
      <c r="B6" s="209"/>
      <c r="C6" s="210"/>
      <c r="D6" s="211"/>
      <c r="E6" s="211"/>
      <c r="F6" s="211"/>
      <c r="G6" s="212"/>
      <c r="H6" s="213"/>
      <c r="I6" s="214">
        <f>SUM(D6:H6)</f>
        <v>0</v>
      </c>
      <c r="J6" s="215"/>
      <c r="K6" s="216"/>
      <c r="L6" s="279"/>
      <c r="M6" s="280">
        <f>((D6*100)+(E6*250)+(G6*250))*C6</f>
        <v>0</v>
      </c>
      <c r="N6" s="40"/>
      <c r="P6" s="139">
        <v>44377</v>
      </c>
      <c r="Q6" s="139"/>
      <c r="R6" s="139"/>
      <c r="S6" s="139"/>
    </row>
    <row r="7" spans="1:23" ht="15" customHeight="1">
      <c r="A7" s="40"/>
      <c r="B7" s="217"/>
      <c r="C7" s="218"/>
      <c r="D7" s="219"/>
      <c r="E7" s="219"/>
      <c r="F7" s="219"/>
      <c r="G7" s="132"/>
      <c r="H7" s="220"/>
      <c r="I7" s="221">
        <f t="shared" ref="I7:I70" si="0">SUM(D7:H7)</f>
        <v>0</v>
      </c>
      <c r="J7" s="222"/>
      <c r="K7" s="223"/>
      <c r="L7" s="281"/>
      <c r="M7" s="282">
        <f t="shared" ref="M7:M70" si="1">((D7*100)+(E7*250)+(G7*250))*C7</f>
        <v>0</v>
      </c>
      <c r="N7" s="40"/>
      <c r="P7" s="139">
        <v>44378</v>
      </c>
      <c r="Q7" s="139">
        <v>44197</v>
      </c>
      <c r="R7" s="139"/>
      <c r="S7" s="139"/>
    </row>
    <row r="8" spans="1:23" ht="15" customHeight="1">
      <c r="A8" s="40"/>
      <c r="B8" s="217"/>
      <c r="C8" s="218"/>
      <c r="D8" s="219"/>
      <c r="E8" s="219"/>
      <c r="F8" s="219"/>
      <c r="G8" s="132"/>
      <c r="H8" s="220"/>
      <c r="I8" s="221">
        <f t="shared" si="0"/>
        <v>0</v>
      </c>
      <c r="J8" s="222"/>
      <c r="K8" s="223"/>
      <c r="L8" s="281"/>
      <c r="M8" s="282">
        <f t="shared" si="1"/>
        <v>0</v>
      </c>
      <c r="N8" s="40"/>
      <c r="P8" s="172">
        <v>44379</v>
      </c>
      <c r="Q8" s="139">
        <v>44198</v>
      </c>
      <c r="R8" s="139"/>
      <c r="S8" s="139"/>
    </row>
    <row r="9" spans="1:23" ht="15" customHeight="1">
      <c r="A9" s="40"/>
      <c r="B9" s="217"/>
      <c r="C9" s="218"/>
      <c r="D9" s="219"/>
      <c r="E9" s="219"/>
      <c r="F9" s="219"/>
      <c r="G9" s="132"/>
      <c r="H9" s="220"/>
      <c r="I9" s="221">
        <f t="shared" si="0"/>
        <v>0</v>
      </c>
      <c r="J9" s="222"/>
      <c r="K9" s="223"/>
      <c r="L9" s="281"/>
      <c r="M9" s="282">
        <f t="shared" si="1"/>
        <v>0</v>
      </c>
      <c r="N9" s="40"/>
      <c r="P9" s="139">
        <v>44380</v>
      </c>
      <c r="Q9" s="139">
        <v>44199</v>
      </c>
      <c r="R9" s="139"/>
      <c r="S9" s="139"/>
    </row>
    <row r="10" spans="1:23" ht="15" customHeight="1">
      <c r="A10" s="40"/>
      <c r="B10" s="224"/>
      <c r="C10" s="218"/>
      <c r="D10" s="219"/>
      <c r="E10" s="219"/>
      <c r="F10" s="219"/>
      <c r="G10" s="132"/>
      <c r="H10" s="220"/>
      <c r="I10" s="221">
        <f t="shared" si="0"/>
        <v>0</v>
      </c>
      <c r="J10" s="225"/>
      <c r="K10" s="223"/>
      <c r="L10" s="281"/>
      <c r="M10" s="282">
        <f t="shared" si="1"/>
        <v>0</v>
      </c>
      <c r="N10" s="40"/>
      <c r="P10" s="139">
        <v>44381</v>
      </c>
      <c r="Q10" s="139">
        <v>44200</v>
      </c>
      <c r="R10" s="139"/>
      <c r="S10" s="139"/>
    </row>
    <row r="11" spans="1:23" ht="15" customHeight="1">
      <c r="A11" s="40"/>
      <c r="B11" s="217"/>
      <c r="C11" s="218"/>
      <c r="D11" s="226"/>
      <c r="E11" s="226"/>
      <c r="F11" s="226"/>
      <c r="G11" s="132"/>
      <c r="H11" s="220"/>
      <c r="I11" s="221">
        <f t="shared" si="0"/>
        <v>0</v>
      </c>
      <c r="J11" s="222"/>
      <c r="K11" s="223"/>
      <c r="L11" s="281"/>
      <c r="M11" s="282">
        <f t="shared" si="1"/>
        <v>0</v>
      </c>
      <c r="N11" s="40"/>
      <c r="P11" s="172">
        <v>44382</v>
      </c>
      <c r="Q11" s="139">
        <v>44201</v>
      </c>
      <c r="R11" s="139"/>
      <c r="S11" s="139"/>
    </row>
    <row r="12" spans="1:23" ht="15" customHeight="1">
      <c r="A12" s="40"/>
      <c r="B12" s="227"/>
      <c r="C12" s="218"/>
      <c r="D12" s="219"/>
      <c r="E12" s="219"/>
      <c r="F12" s="219"/>
      <c r="G12" s="132"/>
      <c r="H12" s="220"/>
      <c r="I12" s="221">
        <f t="shared" si="0"/>
        <v>0</v>
      </c>
      <c r="J12" s="225"/>
      <c r="K12" s="223"/>
      <c r="L12" s="281"/>
      <c r="M12" s="282">
        <f t="shared" si="1"/>
        <v>0</v>
      </c>
      <c r="N12" s="40"/>
      <c r="P12" s="139">
        <v>44383</v>
      </c>
      <c r="Q12" s="139">
        <v>44202</v>
      </c>
      <c r="R12" s="139"/>
      <c r="S12" s="139"/>
    </row>
    <row r="13" spans="1:23" ht="15" customHeight="1">
      <c r="A13" s="40"/>
      <c r="B13" s="227"/>
      <c r="C13" s="218"/>
      <c r="D13" s="219"/>
      <c r="E13" s="219"/>
      <c r="F13" s="219"/>
      <c r="G13" s="132"/>
      <c r="H13" s="220"/>
      <c r="I13" s="221">
        <f t="shared" si="0"/>
        <v>0</v>
      </c>
      <c r="J13" s="225"/>
      <c r="K13" s="223"/>
      <c r="L13" s="281"/>
      <c r="M13" s="282">
        <f t="shared" si="1"/>
        <v>0</v>
      </c>
      <c r="N13" s="40"/>
      <c r="P13" s="139">
        <v>44384</v>
      </c>
      <c r="Q13" s="139">
        <v>44203</v>
      </c>
      <c r="R13" s="139"/>
      <c r="S13" s="139"/>
    </row>
    <row r="14" spans="1:23" ht="15" customHeight="1">
      <c r="A14" s="40"/>
      <c r="B14" s="217"/>
      <c r="C14" s="218"/>
      <c r="D14" s="219"/>
      <c r="E14" s="219"/>
      <c r="F14" s="219"/>
      <c r="G14" s="132"/>
      <c r="H14" s="220"/>
      <c r="I14" s="221">
        <f t="shared" si="0"/>
        <v>0</v>
      </c>
      <c r="J14" s="222"/>
      <c r="K14" s="223"/>
      <c r="L14" s="281"/>
      <c r="M14" s="282">
        <f t="shared" si="1"/>
        <v>0</v>
      </c>
      <c r="N14" s="40"/>
      <c r="P14" s="172">
        <v>44385</v>
      </c>
      <c r="Q14" s="139">
        <v>44204</v>
      </c>
      <c r="R14" s="139"/>
      <c r="S14" s="139"/>
    </row>
    <row r="15" spans="1:23" ht="15" customHeight="1">
      <c r="A15" s="40"/>
      <c r="B15" s="217"/>
      <c r="C15" s="218"/>
      <c r="D15" s="219"/>
      <c r="E15" s="219"/>
      <c r="F15" s="219"/>
      <c r="G15" s="132"/>
      <c r="H15" s="220"/>
      <c r="I15" s="221">
        <f t="shared" si="0"/>
        <v>0</v>
      </c>
      <c r="J15" s="222"/>
      <c r="K15" s="223"/>
      <c r="L15" s="281"/>
      <c r="M15" s="282">
        <f t="shared" si="1"/>
        <v>0</v>
      </c>
      <c r="N15" s="40"/>
      <c r="P15" s="139">
        <v>44386</v>
      </c>
      <c r="Q15" s="139">
        <v>44205</v>
      </c>
      <c r="R15" s="139"/>
      <c r="S15" s="139"/>
    </row>
    <row r="16" spans="1:23" ht="15" customHeight="1">
      <c r="A16" s="40"/>
      <c r="B16" s="227"/>
      <c r="C16" s="218"/>
      <c r="D16" s="219"/>
      <c r="E16" s="219"/>
      <c r="F16" s="219"/>
      <c r="G16" s="132"/>
      <c r="H16" s="220"/>
      <c r="I16" s="221">
        <f t="shared" si="0"/>
        <v>0</v>
      </c>
      <c r="J16" s="225"/>
      <c r="K16" s="223"/>
      <c r="L16" s="281"/>
      <c r="M16" s="282">
        <f t="shared" si="1"/>
        <v>0</v>
      </c>
      <c r="N16" s="40"/>
      <c r="P16" s="139">
        <v>44387</v>
      </c>
      <c r="Q16" s="139">
        <v>44206</v>
      </c>
      <c r="R16" s="139"/>
      <c r="S16" s="139"/>
    </row>
    <row r="17" spans="1:19" ht="15" customHeight="1">
      <c r="A17" s="40"/>
      <c r="B17" s="217"/>
      <c r="C17" s="218"/>
      <c r="D17" s="219"/>
      <c r="E17" s="219"/>
      <c r="F17" s="219"/>
      <c r="G17" s="132"/>
      <c r="H17" s="220"/>
      <c r="I17" s="221">
        <f t="shared" si="0"/>
        <v>0</v>
      </c>
      <c r="J17" s="222"/>
      <c r="K17" s="223"/>
      <c r="L17" s="281"/>
      <c r="M17" s="282">
        <f t="shared" si="1"/>
        <v>0</v>
      </c>
      <c r="N17" s="40"/>
      <c r="P17" s="172">
        <v>44388</v>
      </c>
      <c r="Q17" s="139">
        <v>44207</v>
      </c>
      <c r="R17" s="139"/>
      <c r="S17" s="139"/>
    </row>
    <row r="18" spans="1:19" ht="15" customHeight="1">
      <c r="A18" s="40"/>
      <c r="B18" s="217"/>
      <c r="C18" s="218"/>
      <c r="D18" s="219"/>
      <c r="E18" s="219"/>
      <c r="F18" s="219"/>
      <c r="G18" s="132"/>
      <c r="H18" s="220"/>
      <c r="I18" s="221">
        <f t="shared" si="0"/>
        <v>0</v>
      </c>
      <c r="J18" s="222"/>
      <c r="K18" s="223"/>
      <c r="L18" s="281"/>
      <c r="M18" s="282">
        <f t="shared" si="1"/>
        <v>0</v>
      </c>
      <c r="N18" s="40"/>
      <c r="P18" s="139">
        <v>44389</v>
      </c>
      <c r="Q18" s="139">
        <v>44208</v>
      </c>
      <c r="R18" s="139"/>
      <c r="S18" s="139"/>
    </row>
    <row r="19" spans="1:19" ht="15" customHeight="1">
      <c r="A19" s="40"/>
      <c r="B19" s="227"/>
      <c r="C19" s="218"/>
      <c r="D19" s="219"/>
      <c r="E19" s="219"/>
      <c r="F19" s="219"/>
      <c r="G19" s="132"/>
      <c r="H19" s="220"/>
      <c r="I19" s="221">
        <f t="shared" si="0"/>
        <v>0</v>
      </c>
      <c r="J19" s="225"/>
      <c r="K19" s="223"/>
      <c r="L19" s="281"/>
      <c r="M19" s="282">
        <f t="shared" si="1"/>
        <v>0</v>
      </c>
      <c r="N19" s="40"/>
      <c r="P19" s="139">
        <v>44390</v>
      </c>
      <c r="Q19" s="139">
        <v>44209</v>
      </c>
      <c r="R19" s="139"/>
      <c r="S19" s="139"/>
    </row>
    <row r="20" spans="1:19" ht="15" customHeight="1">
      <c r="A20" s="40"/>
      <c r="B20" s="217"/>
      <c r="C20" s="218"/>
      <c r="D20" s="219"/>
      <c r="E20" s="219"/>
      <c r="F20" s="219"/>
      <c r="G20" s="132"/>
      <c r="H20" s="220"/>
      <c r="I20" s="221">
        <f t="shared" si="0"/>
        <v>0</v>
      </c>
      <c r="J20" s="222"/>
      <c r="K20" s="223"/>
      <c r="L20" s="281"/>
      <c r="M20" s="282">
        <f t="shared" si="1"/>
        <v>0</v>
      </c>
      <c r="N20" s="40"/>
      <c r="P20" s="172">
        <v>44391</v>
      </c>
      <c r="Q20" s="139">
        <v>44210</v>
      </c>
      <c r="R20" s="139"/>
      <c r="S20" s="139"/>
    </row>
    <row r="21" spans="1:19" ht="15" customHeight="1">
      <c r="A21" s="40"/>
      <c r="B21" s="217"/>
      <c r="C21" s="218"/>
      <c r="D21" s="219"/>
      <c r="E21" s="219"/>
      <c r="F21" s="219"/>
      <c r="G21" s="132"/>
      <c r="H21" s="220"/>
      <c r="I21" s="221">
        <f t="shared" si="0"/>
        <v>0</v>
      </c>
      <c r="J21" s="222"/>
      <c r="K21" s="223"/>
      <c r="L21" s="281"/>
      <c r="M21" s="282">
        <f t="shared" si="1"/>
        <v>0</v>
      </c>
      <c r="N21" s="40"/>
      <c r="P21" s="139">
        <v>44392</v>
      </c>
      <c r="Q21" s="139">
        <v>44211</v>
      </c>
      <c r="R21" s="139"/>
      <c r="S21" s="139"/>
    </row>
    <row r="22" spans="1:19" ht="15" customHeight="1">
      <c r="A22" s="40"/>
      <c r="B22" s="227"/>
      <c r="C22" s="218"/>
      <c r="D22" s="219"/>
      <c r="E22" s="219"/>
      <c r="F22" s="219"/>
      <c r="G22" s="132"/>
      <c r="H22" s="220"/>
      <c r="I22" s="221">
        <f t="shared" si="0"/>
        <v>0</v>
      </c>
      <c r="J22" s="222"/>
      <c r="K22" s="223"/>
      <c r="L22" s="281"/>
      <c r="M22" s="282">
        <f t="shared" si="1"/>
        <v>0</v>
      </c>
      <c r="N22" s="40"/>
      <c r="P22" s="139">
        <v>44393</v>
      </c>
      <c r="Q22" s="139">
        <v>44212</v>
      </c>
      <c r="R22" s="139"/>
      <c r="S22" s="139"/>
    </row>
    <row r="23" spans="1:19" ht="15" customHeight="1">
      <c r="A23" s="40"/>
      <c r="B23" s="217"/>
      <c r="C23" s="218"/>
      <c r="D23" s="219"/>
      <c r="E23" s="219"/>
      <c r="F23" s="219"/>
      <c r="G23" s="132"/>
      <c r="H23" s="220"/>
      <c r="I23" s="221">
        <f t="shared" si="0"/>
        <v>0</v>
      </c>
      <c r="J23" s="222"/>
      <c r="K23" s="223"/>
      <c r="L23" s="281"/>
      <c r="M23" s="282">
        <f t="shared" si="1"/>
        <v>0</v>
      </c>
      <c r="N23" s="40"/>
      <c r="P23" s="172">
        <v>44394</v>
      </c>
      <c r="Q23" s="139">
        <v>44213</v>
      </c>
      <c r="R23" s="139"/>
      <c r="S23" s="139"/>
    </row>
    <row r="24" spans="1:19" ht="15" customHeight="1">
      <c r="A24" s="40"/>
      <c r="B24" s="217"/>
      <c r="C24" s="218"/>
      <c r="D24" s="219"/>
      <c r="E24" s="219"/>
      <c r="F24" s="219"/>
      <c r="G24" s="132"/>
      <c r="H24" s="220"/>
      <c r="I24" s="221">
        <f t="shared" si="0"/>
        <v>0</v>
      </c>
      <c r="J24" s="222"/>
      <c r="K24" s="223"/>
      <c r="L24" s="281"/>
      <c r="M24" s="282">
        <f t="shared" si="1"/>
        <v>0</v>
      </c>
      <c r="N24" s="40"/>
      <c r="P24" s="139">
        <v>44395</v>
      </c>
      <c r="Q24" s="139">
        <v>44214</v>
      </c>
      <c r="R24" s="139"/>
      <c r="S24" s="139"/>
    </row>
    <row r="25" spans="1:19" ht="15" customHeight="1">
      <c r="A25" s="40"/>
      <c r="B25" s="227"/>
      <c r="C25" s="218"/>
      <c r="D25" s="219"/>
      <c r="E25" s="219"/>
      <c r="F25" s="219"/>
      <c r="G25" s="132"/>
      <c r="H25" s="220"/>
      <c r="I25" s="221">
        <f t="shared" si="0"/>
        <v>0</v>
      </c>
      <c r="J25" s="225"/>
      <c r="K25" s="223"/>
      <c r="L25" s="281"/>
      <c r="M25" s="282">
        <f t="shared" si="1"/>
        <v>0</v>
      </c>
      <c r="N25" s="40"/>
      <c r="P25" s="139">
        <v>44396</v>
      </c>
      <c r="Q25" s="139">
        <v>44215</v>
      </c>
      <c r="R25" s="139"/>
      <c r="S25" s="139"/>
    </row>
    <row r="26" spans="1:19" ht="15" customHeight="1">
      <c r="A26" s="40"/>
      <c r="B26" s="217"/>
      <c r="C26" s="218"/>
      <c r="D26" s="219"/>
      <c r="E26" s="219"/>
      <c r="F26" s="219"/>
      <c r="G26" s="132"/>
      <c r="H26" s="220"/>
      <c r="I26" s="221">
        <f t="shared" si="0"/>
        <v>0</v>
      </c>
      <c r="J26" s="222"/>
      <c r="K26" s="223"/>
      <c r="L26" s="281"/>
      <c r="M26" s="282">
        <f t="shared" si="1"/>
        <v>0</v>
      </c>
      <c r="N26" s="40"/>
      <c r="P26" s="172">
        <v>44397</v>
      </c>
      <c r="Q26" s="139">
        <v>44216</v>
      </c>
      <c r="R26" s="139"/>
      <c r="S26" s="139"/>
    </row>
    <row r="27" spans="1:19" ht="15" customHeight="1">
      <c r="A27" s="40"/>
      <c r="B27" s="217"/>
      <c r="C27" s="218"/>
      <c r="D27" s="219"/>
      <c r="E27" s="219"/>
      <c r="F27" s="219"/>
      <c r="G27" s="132"/>
      <c r="H27" s="220"/>
      <c r="I27" s="221">
        <f t="shared" si="0"/>
        <v>0</v>
      </c>
      <c r="J27" s="222"/>
      <c r="K27" s="223"/>
      <c r="L27" s="281"/>
      <c r="M27" s="282">
        <f t="shared" si="1"/>
        <v>0</v>
      </c>
      <c r="N27" s="40"/>
      <c r="P27" s="139">
        <v>44398</v>
      </c>
      <c r="Q27" s="139">
        <v>44217</v>
      </c>
      <c r="R27" s="139"/>
      <c r="S27" s="139"/>
    </row>
    <row r="28" spans="1:19" ht="15" customHeight="1">
      <c r="A28" s="40"/>
      <c r="B28" s="130"/>
      <c r="C28" s="218"/>
      <c r="D28" s="132"/>
      <c r="E28" s="132"/>
      <c r="F28" s="132"/>
      <c r="G28" s="132"/>
      <c r="H28" s="132"/>
      <c r="I28" s="221">
        <f t="shared" si="0"/>
        <v>0</v>
      </c>
      <c r="J28" s="228"/>
      <c r="K28" s="283"/>
      <c r="L28" s="281"/>
      <c r="M28" s="282">
        <f t="shared" si="1"/>
        <v>0</v>
      </c>
      <c r="N28" s="40"/>
      <c r="P28" s="139">
        <v>44399</v>
      </c>
      <c r="Q28" s="139">
        <v>44218</v>
      </c>
      <c r="R28" s="139"/>
      <c r="S28" s="139"/>
    </row>
    <row r="29" spans="1:19" ht="15" customHeight="1">
      <c r="A29" s="40"/>
      <c r="B29" s="130"/>
      <c r="C29" s="218"/>
      <c r="D29" s="132"/>
      <c r="E29" s="132"/>
      <c r="F29" s="132"/>
      <c r="G29" s="132"/>
      <c r="H29" s="132"/>
      <c r="I29" s="221">
        <f t="shared" si="0"/>
        <v>0</v>
      </c>
      <c r="J29" s="228"/>
      <c r="K29" s="283"/>
      <c r="L29" s="281"/>
      <c r="M29" s="282">
        <f t="shared" si="1"/>
        <v>0</v>
      </c>
      <c r="N29" s="40"/>
      <c r="P29" s="172">
        <v>44400</v>
      </c>
      <c r="Q29" s="139">
        <v>44219</v>
      </c>
      <c r="R29" s="139"/>
      <c r="S29" s="139"/>
    </row>
    <row r="30" spans="1:19" ht="15" customHeight="1">
      <c r="A30" s="40"/>
      <c r="B30" s="130"/>
      <c r="C30" s="218"/>
      <c r="D30" s="132"/>
      <c r="E30" s="132"/>
      <c r="F30" s="132"/>
      <c r="G30" s="132"/>
      <c r="H30" s="132"/>
      <c r="I30" s="221">
        <f t="shared" si="0"/>
        <v>0</v>
      </c>
      <c r="J30" s="228"/>
      <c r="K30" s="283"/>
      <c r="L30" s="281"/>
      <c r="M30" s="282">
        <f t="shared" si="1"/>
        <v>0</v>
      </c>
      <c r="N30" s="40"/>
      <c r="P30" s="139">
        <v>44401</v>
      </c>
      <c r="Q30" s="139">
        <v>44220</v>
      </c>
      <c r="R30" s="139"/>
      <c r="S30" s="139"/>
    </row>
    <row r="31" spans="1:19" ht="15" customHeight="1">
      <c r="A31" s="40"/>
      <c r="B31" s="130"/>
      <c r="C31" s="218"/>
      <c r="D31" s="132"/>
      <c r="E31" s="132"/>
      <c r="F31" s="132"/>
      <c r="G31" s="132"/>
      <c r="H31" s="132"/>
      <c r="I31" s="221">
        <f t="shared" si="0"/>
        <v>0</v>
      </c>
      <c r="J31" s="228"/>
      <c r="K31" s="283"/>
      <c r="L31" s="281"/>
      <c r="M31" s="282">
        <f t="shared" si="1"/>
        <v>0</v>
      </c>
      <c r="N31" s="40"/>
      <c r="P31" s="139">
        <v>44402</v>
      </c>
      <c r="Q31" s="139">
        <v>44221</v>
      </c>
      <c r="R31" s="139"/>
      <c r="S31" s="139"/>
    </row>
    <row r="32" spans="1:19" ht="15" customHeight="1">
      <c r="A32" s="40"/>
      <c r="B32" s="130"/>
      <c r="C32" s="218"/>
      <c r="D32" s="132"/>
      <c r="E32" s="132"/>
      <c r="F32" s="132"/>
      <c r="G32" s="132"/>
      <c r="H32" s="132"/>
      <c r="I32" s="221">
        <f t="shared" si="0"/>
        <v>0</v>
      </c>
      <c r="J32" s="228"/>
      <c r="K32" s="283"/>
      <c r="L32" s="281"/>
      <c r="M32" s="282">
        <f t="shared" si="1"/>
        <v>0</v>
      </c>
      <c r="N32" s="40"/>
      <c r="P32" s="172">
        <v>44403</v>
      </c>
      <c r="Q32" s="139">
        <v>44222</v>
      </c>
      <c r="R32" s="139"/>
      <c r="S32" s="139"/>
    </row>
    <row r="33" spans="1:19" ht="15" customHeight="1">
      <c r="A33" s="40"/>
      <c r="B33" s="130"/>
      <c r="C33" s="218"/>
      <c r="D33" s="132"/>
      <c r="E33" s="132"/>
      <c r="F33" s="132"/>
      <c r="G33" s="132"/>
      <c r="H33" s="132"/>
      <c r="I33" s="221">
        <f t="shared" si="0"/>
        <v>0</v>
      </c>
      <c r="J33" s="228"/>
      <c r="K33" s="283"/>
      <c r="L33" s="281"/>
      <c r="M33" s="282">
        <f t="shared" si="1"/>
        <v>0</v>
      </c>
      <c r="N33" s="40"/>
      <c r="P33" s="139">
        <v>44404</v>
      </c>
      <c r="Q33" s="139">
        <v>44223</v>
      </c>
      <c r="R33" s="139"/>
      <c r="S33" s="139"/>
    </row>
    <row r="34" spans="1:19" ht="15" customHeight="1">
      <c r="A34" s="40"/>
      <c r="B34" s="130"/>
      <c r="C34" s="218"/>
      <c r="D34" s="132"/>
      <c r="E34" s="132"/>
      <c r="F34" s="132"/>
      <c r="G34" s="132"/>
      <c r="H34" s="132"/>
      <c r="I34" s="221">
        <f t="shared" si="0"/>
        <v>0</v>
      </c>
      <c r="J34" s="228"/>
      <c r="K34" s="283"/>
      <c r="L34" s="281"/>
      <c r="M34" s="282">
        <f t="shared" si="1"/>
        <v>0</v>
      </c>
      <c r="N34" s="40"/>
      <c r="P34" s="139">
        <v>44405</v>
      </c>
      <c r="Q34" s="139">
        <v>44224</v>
      </c>
      <c r="R34" s="139"/>
      <c r="S34" s="139"/>
    </row>
    <row r="35" spans="1:19" ht="15" customHeight="1">
      <c r="A35" s="40"/>
      <c r="B35" s="130"/>
      <c r="C35" s="218"/>
      <c r="D35" s="132"/>
      <c r="E35" s="132"/>
      <c r="F35" s="132"/>
      <c r="G35" s="132"/>
      <c r="H35" s="132"/>
      <c r="I35" s="221">
        <f t="shared" si="0"/>
        <v>0</v>
      </c>
      <c r="J35" s="228"/>
      <c r="K35" s="283"/>
      <c r="L35" s="281"/>
      <c r="M35" s="282">
        <f t="shared" si="1"/>
        <v>0</v>
      </c>
      <c r="N35" s="40"/>
      <c r="P35" s="172">
        <v>44406</v>
      </c>
      <c r="Q35" s="139">
        <v>44225</v>
      </c>
      <c r="R35" s="139"/>
      <c r="S35" s="139"/>
    </row>
    <row r="36" spans="1:19" ht="15" customHeight="1">
      <c r="A36" s="40"/>
      <c r="B36" s="130"/>
      <c r="C36" s="218"/>
      <c r="D36" s="132"/>
      <c r="E36" s="132"/>
      <c r="F36" s="132"/>
      <c r="G36" s="132"/>
      <c r="H36" s="132"/>
      <c r="I36" s="221">
        <f t="shared" si="0"/>
        <v>0</v>
      </c>
      <c r="J36" s="228"/>
      <c r="K36" s="283"/>
      <c r="L36" s="281"/>
      <c r="M36" s="282">
        <f t="shared" si="1"/>
        <v>0</v>
      </c>
      <c r="N36" s="40"/>
      <c r="P36" s="139">
        <v>44407</v>
      </c>
      <c r="Q36" s="139">
        <v>44226</v>
      </c>
      <c r="R36" s="139"/>
      <c r="S36" s="139"/>
    </row>
    <row r="37" spans="1:19" ht="15" customHeight="1">
      <c r="A37" s="40"/>
      <c r="B37" s="130"/>
      <c r="C37" s="218"/>
      <c r="D37" s="132"/>
      <c r="E37" s="132"/>
      <c r="F37" s="132"/>
      <c r="G37" s="132"/>
      <c r="H37" s="132"/>
      <c r="I37" s="221">
        <f t="shared" si="0"/>
        <v>0</v>
      </c>
      <c r="J37" s="228"/>
      <c r="K37" s="283"/>
      <c r="L37" s="281"/>
      <c r="M37" s="282">
        <f t="shared" si="1"/>
        <v>0</v>
      </c>
      <c r="N37" s="40"/>
      <c r="P37" s="139">
        <v>44408</v>
      </c>
      <c r="Q37" s="139">
        <v>44227</v>
      </c>
      <c r="R37" s="139"/>
      <c r="S37" s="139"/>
    </row>
    <row r="38" spans="1:19" ht="15" customHeight="1">
      <c r="A38" s="40"/>
      <c r="B38" s="130"/>
      <c r="C38" s="218"/>
      <c r="D38" s="132"/>
      <c r="E38" s="132"/>
      <c r="F38" s="132"/>
      <c r="G38" s="132"/>
      <c r="H38" s="132"/>
      <c r="I38" s="221">
        <f t="shared" si="0"/>
        <v>0</v>
      </c>
      <c r="J38" s="228"/>
      <c r="K38" s="283"/>
      <c r="L38" s="281"/>
      <c r="M38" s="282">
        <f t="shared" si="1"/>
        <v>0</v>
      </c>
      <c r="N38" s="40"/>
      <c r="P38" s="172">
        <v>44409</v>
      </c>
      <c r="Q38" s="139">
        <v>44228</v>
      </c>
      <c r="R38" s="139"/>
      <c r="S38" s="139"/>
    </row>
    <row r="39" spans="1:19" ht="15" customHeight="1">
      <c r="A39" s="40"/>
      <c r="B39" s="130"/>
      <c r="C39" s="218"/>
      <c r="D39" s="132"/>
      <c r="E39" s="132"/>
      <c r="F39" s="132"/>
      <c r="G39" s="132"/>
      <c r="H39" s="132"/>
      <c r="I39" s="221">
        <f t="shared" si="0"/>
        <v>0</v>
      </c>
      <c r="J39" s="228"/>
      <c r="K39" s="283"/>
      <c r="L39" s="281"/>
      <c r="M39" s="282">
        <f t="shared" si="1"/>
        <v>0</v>
      </c>
      <c r="N39" s="40"/>
      <c r="P39" s="139">
        <v>44410</v>
      </c>
      <c r="Q39" s="139">
        <v>44229</v>
      </c>
      <c r="R39" s="139"/>
      <c r="S39" s="139"/>
    </row>
    <row r="40" spans="1:19" ht="15" customHeight="1">
      <c r="A40" s="40"/>
      <c r="B40" s="130"/>
      <c r="C40" s="218"/>
      <c r="D40" s="132"/>
      <c r="E40" s="132"/>
      <c r="F40" s="132"/>
      <c r="G40" s="132"/>
      <c r="H40" s="132"/>
      <c r="I40" s="221">
        <f t="shared" si="0"/>
        <v>0</v>
      </c>
      <c r="J40" s="228"/>
      <c r="K40" s="283"/>
      <c r="L40" s="281"/>
      <c r="M40" s="282">
        <f t="shared" si="1"/>
        <v>0</v>
      </c>
      <c r="N40" s="40"/>
      <c r="P40" s="139">
        <v>44411</v>
      </c>
      <c r="Q40" s="139">
        <v>44230</v>
      </c>
      <c r="R40" s="139"/>
      <c r="S40" s="139"/>
    </row>
    <row r="41" spans="1:19" ht="15" customHeight="1">
      <c r="A41" s="40"/>
      <c r="B41" s="130"/>
      <c r="C41" s="218"/>
      <c r="D41" s="132"/>
      <c r="E41" s="132"/>
      <c r="F41" s="132"/>
      <c r="G41" s="132"/>
      <c r="H41" s="132"/>
      <c r="I41" s="221">
        <f t="shared" si="0"/>
        <v>0</v>
      </c>
      <c r="J41" s="228"/>
      <c r="K41" s="283"/>
      <c r="L41" s="281"/>
      <c r="M41" s="282">
        <f t="shared" si="1"/>
        <v>0</v>
      </c>
      <c r="N41" s="40"/>
      <c r="P41" s="172">
        <v>44412</v>
      </c>
      <c r="Q41" s="139">
        <v>44231</v>
      </c>
      <c r="R41" s="139"/>
      <c r="S41" s="139"/>
    </row>
    <row r="42" spans="1:19" ht="15" customHeight="1">
      <c r="A42" s="40"/>
      <c r="B42" s="130"/>
      <c r="C42" s="218"/>
      <c r="D42" s="132"/>
      <c r="E42" s="132"/>
      <c r="F42" s="132"/>
      <c r="G42" s="132"/>
      <c r="H42" s="132"/>
      <c r="I42" s="221">
        <f t="shared" si="0"/>
        <v>0</v>
      </c>
      <c r="J42" s="228"/>
      <c r="K42" s="283"/>
      <c r="L42" s="281"/>
      <c r="M42" s="282">
        <f t="shared" si="1"/>
        <v>0</v>
      </c>
      <c r="N42" s="40"/>
      <c r="P42" s="139">
        <v>44413</v>
      </c>
      <c r="Q42" s="139">
        <v>44232</v>
      </c>
      <c r="R42" s="139"/>
      <c r="S42" s="139"/>
    </row>
    <row r="43" spans="1:19" ht="15" customHeight="1">
      <c r="A43" s="40"/>
      <c r="B43" s="130"/>
      <c r="C43" s="218"/>
      <c r="D43" s="132"/>
      <c r="E43" s="132"/>
      <c r="F43" s="132"/>
      <c r="G43" s="132"/>
      <c r="H43" s="132"/>
      <c r="I43" s="221">
        <f t="shared" si="0"/>
        <v>0</v>
      </c>
      <c r="J43" s="228"/>
      <c r="K43" s="283"/>
      <c r="L43" s="281"/>
      <c r="M43" s="282">
        <f t="shared" si="1"/>
        <v>0</v>
      </c>
      <c r="N43" s="40"/>
      <c r="P43" s="139">
        <v>44414</v>
      </c>
      <c r="Q43" s="139">
        <v>44233</v>
      </c>
      <c r="R43" s="139"/>
      <c r="S43" s="139"/>
    </row>
    <row r="44" spans="1:19" ht="15" customHeight="1">
      <c r="A44" s="40"/>
      <c r="B44" s="130"/>
      <c r="C44" s="218"/>
      <c r="D44" s="132"/>
      <c r="E44" s="132"/>
      <c r="F44" s="132"/>
      <c r="G44" s="132"/>
      <c r="H44" s="132"/>
      <c r="I44" s="221">
        <f t="shared" si="0"/>
        <v>0</v>
      </c>
      <c r="J44" s="228"/>
      <c r="K44" s="283"/>
      <c r="L44" s="281"/>
      <c r="M44" s="282">
        <f t="shared" si="1"/>
        <v>0</v>
      </c>
      <c r="N44" s="40"/>
      <c r="P44" s="172">
        <v>44415</v>
      </c>
      <c r="Q44" s="139">
        <v>44234</v>
      </c>
      <c r="R44" s="139"/>
      <c r="S44" s="139"/>
    </row>
    <row r="45" spans="1:19" ht="15" customHeight="1">
      <c r="A45" s="40"/>
      <c r="B45" s="130"/>
      <c r="C45" s="218"/>
      <c r="D45" s="132"/>
      <c r="E45" s="132"/>
      <c r="F45" s="132"/>
      <c r="G45" s="132"/>
      <c r="H45" s="132"/>
      <c r="I45" s="221">
        <f t="shared" si="0"/>
        <v>0</v>
      </c>
      <c r="J45" s="228"/>
      <c r="K45" s="283"/>
      <c r="L45" s="281"/>
      <c r="M45" s="282">
        <f t="shared" si="1"/>
        <v>0</v>
      </c>
      <c r="N45" s="40"/>
      <c r="P45" s="139">
        <v>44416</v>
      </c>
      <c r="Q45" s="139">
        <v>44235</v>
      </c>
      <c r="R45" s="139"/>
      <c r="S45" s="139"/>
    </row>
    <row r="46" spans="1:19" ht="15" customHeight="1">
      <c r="A46" s="40"/>
      <c r="B46" s="130"/>
      <c r="C46" s="218"/>
      <c r="D46" s="132"/>
      <c r="E46" s="132"/>
      <c r="F46" s="132"/>
      <c r="G46" s="132"/>
      <c r="H46" s="132"/>
      <c r="I46" s="221">
        <f t="shared" si="0"/>
        <v>0</v>
      </c>
      <c r="J46" s="228"/>
      <c r="K46" s="283"/>
      <c r="L46" s="281"/>
      <c r="M46" s="282">
        <f t="shared" si="1"/>
        <v>0</v>
      </c>
      <c r="N46" s="40"/>
      <c r="P46" s="139">
        <v>44417</v>
      </c>
      <c r="Q46" s="139">
        <v>44236</v>
      </c>
      <c r="R46" s="139"/>
      <c r="S46" s="139"/>
    </row>
    <row r="47" spans="1:19" ht="15" customHeight="1">
      <c r="A47" s="40"/>
      <c r="B47" s="130"/>
      <c r="C47" s="218"/>
      <c r="D47" s="132"/>
      <c r="E47" s="132"/>
      <c r="F47" s="132"/>
      <c r="G47" s="132"/>
      <c r="H47" s="132"/>
      <c r="I47" s="221">
        <f t="shared" si="0"/>
        <v>0</v>
      </c>
      <c r="J47" s="228"/>
      <c r="K47" s="283"/>
      <c r="L47" s="281"/>
      <c r="M47" s="282">
        <f t="shared" si="1"/>
        <v>0</v>
      </c>
      <c r="N47" s="40"/>
      <c r="P47" s="172">
        <v>44418</v>
      </c>
      <c r="Q47" s="139">
        <v>44237</v>
      </c>
      <c r="R47" s="139"/>
      <c r="S47" s="139"/>
    </row>
    <row r="48" spans="1:19" ht="15" customHeight="1">
      <c r="A48" s="40"/>
      <c r="B48" s="130"/>
      <c r="C48" s="218"/>
      <c r="D48" s="132"/>
      <c r="E48" s="132"/>
      <c r="F48" s="132"/>
      <c r="G48" s="132"/>
      <c r="H48" s="132"/>
      <c r="I48" s="221">
        <f t="shared" si="0"/>
        <v>0</v>
      </c>
      <c r="J48" s="228"/>
      <c r="K48" s="283"/>
      <c r="L48" s="281"/>
      <c r="M48" s="282">
        <f t="shared" si="1"/>
        <v>0</v>
      </c>
      <c r="N48" s="40"/>
      <c r="P48" s="139">
        <v>44419</v>
      </c>
      <c r="Q48" s="139">
        <v>44238</v>
      </c>
      <c r="R48" s="139"/>
      <c r="S48" s="139"/>
    </row>
    <row r="49" spans="1:19" ht="15" customHeight="1">
      <c r="A49" s="40"/>
      <c r="B49" s="130"/>
      <c r="C49" s="218"/>
      <c r="D49" s="132"/>
      <c r="E49" s="132"/>
      <c r="F49" s="132"/>
      <c r="G49" s="132"/>
      <c r="H49" s="132"/>
      <c r="I49" s="221">
        <f t="shared" si="0"/>
        <v>0</v>
      </c>
      <c r="J49" s="228"/>
      <c r="K49" s="283"/>
      <c r="L49" s="281"/>
      <c r="M49" s="282">
        <f t="shared" si="1"/>
        <v>0</v>
      </c>
      <c r="N49" s="40"/>
      <c r="P49" s="139">
        <v>44420</v>
      </c>
      <c r="Q49" s="139">
        <v>44239</v>
      </c>
      <c r="R49" s="139"/>
      <c r="S49" s="139"/>
    </row>
    <row r="50" spans="1:19" ht="15" customHeight="1">
      <c r="A50" s="40"/>
      <c r="B50" s="130"/>
      <c r="C50" s="218"/>
      <c r="D50" s="132"/>
      <c r="E50" s="132"/>
      <c r="F50" s="132"/>
      <c r="G50" s="132"/>
      <c r="H50" s="132"/>
      <c r="I50" s="221">
        <f t="shared" si="0"/>
        <v>0</v>
      </c>
      <c r="J50" s="228"/>
      <c r="K50" s="283"/>
      <c r="L50" s="281"/>
      <c r="M50" s="282">
        <f t="shared" si="1"/>
        <v>0</v>
      </c>
      <c r="N50" s="40"/>
      <c r="P50" s="172">
        <v>44421</v>
      </c>
      <c r="Q50" s="139">
        <v>44240</v>
      </c>
      <c r="R50" s="139"/>
      <c r="S50" s="139"/>
    </row>
    <row r="51" spans="1:19" ht="15" customHeight="1">
      <c r="A51" s="40"/>
      <c r="B51" s="130"/>
      <c r="C51" s="218"/>
      <c r="D51" s="132"/>
      <c r="E51" s="132"/>
      <c r="F51" s="132"/>
      <c r="G51" s="132"/>
      <c r="H51" s="132"/>
      <c r="I51" s="221">
        <f t="shared" si="0"/>
        <v>0</v>
      </c>
      <c r="J51" s="228"/>
      <c r="K51" s="283"/>
      <c r="L51" s="281"/>
      <c r="M51" s="282">
        <f t="shared" si="1"/>
        <v>0</v>
      </c>
      <c r="N51" s="40"/>
      <c r="P51" s="139">
        <v>44422</v>
      </c>
      <c r="Q51" s="139">
        <v>44241</v>
      </c>
      <c r="R51" s="139"/>
      <c r="S51" s="139"/>
    </row>
    <row r="52" spans="1:19" ht="15" customHeight="1">
      <c r="A52" s="40"/>
      <c r="B52" s="130"/>
      <c r="C52" s="218"/>
      <c r="D52" s="132"/>
      <c r="E52" s="132"/>
      <c r="F52" s="132"/>
      <c r="G52" s="132"/>
      <c r="H52" s="132"/>
      <c r="I52" s="221">
        <f t="shared" si="0"/>
        <v>0</v>
      </c>
      <c r="J52" s="228"/>
      <c r="K52" s="283"/>
      <c r="L52" s="281"/>
      <c r="M52" s="282">
        <f t="shared" si="1"/>
        <v>0</v>
      </c>
      <c r="N52" s="40"/>
      <c r="P52" s="139">
        <v>44423</v>
      </c>
      <c r="Q52" s="139">
        <v>44242</v>
      </c>
      <c r="R52" s="139"/>
      <c r="S52" s="139"/>
    </row>
    <row r="53" spans="1:19" ht="15" customHeight="1">
      <c r="A53" s="40"/>
      <c r="B53" s="130"/>
      <c r="C53" s="218"/>
      <c r="D53" s="132"/>
      <c r="E53" s="132"/>
      <c r="F53" s="132"/>
      <c r="G53" s="132"/>
      <c r="H53" s="132"/>
      <c r="I53" s="221">
        <f t="shared" si="0"/>
        <v>0</v>
      </c>
      <c r="J53" s="228"/>
      <c r="K53" s="283"/>
      <c r="L53" s="281"/>
      <c r="M53" s="282">
        <f t="shared" si="1"/>
        <v>0</v>
      </c>
      <c r="N53" s="40"/>
      <c r="P53" s="172">
        <v>44424</v>
      </c>
      <c r="Q53" s="139">
        <v>44243</v>
      </c>
      <c r="R53" s="139"/>
      <c r="S53" s="139"/>
    </row>
    <row r="54" spans="1:19" ht="15" customHeight="1">
      <c r="A54" s="40"/>
      <c r="B54" s="130"/>
      <c r="C54" s="218"/>
      <c r="D54" s="132"/>
      <c r="E54" s="132"/>
      <c r="F54" s="132"/>
      <c r="G54" s="132"/>
      <c r="H54" s="132"/>
      <c r="I54" s="221">
        <f t="shared" si="0"/>
        <v>0</v>
      </c>
      <c r="J54" s="228"/>
      <c r="K54" s="283"/>
      <c r="L54" s="281"/>
      <c r="M54" s="282">
        <f t="shared" si="1"/>
        <v>0</v>
      </c>
      <c r="N54" s="40"/>
      <c r="P54" s="139">
        <v>44425</v>
      </c>
      <c r="Q54" s="139">
        <v>44244</v>
      </c>
      <c r="R54" s="139"/>
      <c r="S54" s="139"/>
    </row>
    <row r="55" spans="1:19" ht="15" customHeight="1">
      <c r="A55" s="40"/>
      <c r="B55" s="130"/>
      <c r="C55" s="218"/>
      <c r="D55" s="132"/>
      <c r="E55" s="132"/>
      <c r="F55" s="132"/>
      <c r="G55" s="132"/>
      <c r="H55" s="132"/>
      <c r="I55" s="221">
        <f t="shared" si="0"/>
        <v>0</v>
      </c>
      <c r="J55" s="228"/>
      <c r="K55" s="283"/>
      <c r="L55" s="281"/>
      <c r="M55" s="282">
        <f t="shared" si="1"/>
        <v>0</v>
      </c>
      <c r="N55" s="40"/>
      <c r="P55" s="139">
        <v>44426</v>
      </c>
      <c r="Q55" s="139">
        <v>44245</v>
      </c>
      <c r="R55" s="139"/>
      <c r="S55" s="139"/>
    </row>
    <row r="56" spans="1:19" ht="15" customHeight="1">
      <c r="A56" s="40"/>
      <c r="B56" s="130"/>
      <c r="C56" s="218"/>
      <c r="D56" s="132"/>
      <c r="E56" s="132"/>
      <c r="F56" s="132"/>
      <c r="G56" s="132"/>
      <c r="H56" s="132"/>
      <c r="I56" s="221">
        <f t="shared" si="0"/>
        <v>0</v>
      </c>
      <c r="J56" s="228"/>
      <c r="K56" s="283"/>
      <c r="L56" s="281"/>
      <c r="M56" s="282">
        <f t="shared" si="1"/>
        <v>0</v>
      </c>
      <c r="N56" s="40"/>
      <c r="P56" s="172">
        <v>44427</v>
      </c>
      <c r="Q56" s="139">
        <v>44246</v>
      </c>
      <c r="R56" s="139"/>
      <c r="S56" s="139"/>
    </row>
    <row r="57" spans="1:19" ht="15" customHeight="1">
      <c r="A57" s="40"/>
      <c r="B57" s="130"/>
      <c r="C57" s="218"/>
      <c r="D57" s="132"/>
      <c r="E57" s="132"/>
      <c r="F57" s="132"/>
      <c r="G57" s="132"/>
      <c r="H57" s="132"/>
      <c r="I57" s="221">
        <f t="shared" si="0"/>
        <v>0</v>
      </c>
      <c r="J57" s="228"/>
      <c r="K57" s="283"/>
      <c r="L57" s="281"/>
      <c r="M57" s="282">
        <f t="shared" si="1"/>
        <v>0</v>
      </c>
      <c r="N57" s="40"/>
      <c r="P57" s="139">
        <v>44428</v>
      </c>
      <c r="Q57" s="139">
        <v>44247</v>
      </c>
      <c r="R57" s="139"/>
      <c r="S57" s="139"/>
    </row>
    <row r="58" spans="1:19" ht="15" customHeight="1">
      <c r="A58" s="40"/>
      <c r="B58" s="130"/>
      <c r="C58" s="218"/>
      <c r="D58" s="132"/>
      <c r="E58" s="132"/>
      <c r="F58" s="132"/>
      <c r="G58" s="132"/>
      <c r="H58" s="132"/>
      <c r="I58" s="221">
        <f t="shared" si="0"/>
        <v>0</v>
      </c>
      <c r="J58" s="228"/>
      <c r="K58" s="283"/>
      <c r="L58" s="281"/>
      <c r="M58" s="282">
        <f t="shared" si="1"/>
        <v>0</v>
      </c>
      <c r="N58" s="40"/>
      <c r="P58" s="139">
        <v>44429</v>
      </c>
      <c r="Q58" s="139">
        <v>44248</v>
      </c>
      <c r="R58" s="139"/>
      <c r="S58" s="139"/>
    </row>
    <row r="59" spans="1:19" ht="15" customHeight="1">
      <c r="A59" s="40"/>
      <c r="B59" s="130"/>
      <c r="C59" s="218"/>
      <c r="D59" s="132"/>
      <c r="E59" s="132"/>
      <c r="F59" s="132"/>
      <c r="G59" s="132"/>
      <c r="H59" s="132"/>
      <c r="I59" s="221">
        <f t="shared" si="0"/>
        <v>0</v>
      </c>
      <c r="J59" s="228"/>
      <c r="K59" s="283"/>
      <c r="L59" s="281"/>
      <c r="M59" s="282">
        <f t="shared" si="1"/>
        <v>0</v>
      </c>
      <c r="N59" s="40"/>
      <c r="P59" s="172">
        <v>44430</v>
      </c>
      <c r="Q59" s="139">
        <v>44249</v>
      </c>
      <c r="R59" s="139"/>
      <c r="S59" s="139"/>
    </row>
    <row r="60" spans="1:19" ht="15" customHeight="1">
      <c r="A60" s="40"/>
      <c r="B60" s="130"/>
      <c r="C60" s="218"/>
      <c r="D60" s="132"/>
      <c r="E60" s="132"/>
      <c r="F60" s="132"/>
      <c r="G60" s="132"/>
      <c r="H60" s="132"/>
      <c r="I60" s="221">
        <f t="shared" si="0"/>
        <v>0</v>
      </c>
      <c r="J60" s="228"/>
      <c r="K60" s="283"/>
      <c r="L60" s="281"/>
      <c r="M60" s="282">
        <f t="shared" si="1"/>
        <v>0</v>
      </c>
      <c r="N60" s="40"/>
      <c r="P60" s="139">
        <v>44431</v>
      </c>
      <c r="Q60" s="139">
        <v>44250</v>
      </c>
      <c r="R60" s="139"/>
      <c r="S60" s="139"/>
    </row>
    <row r="61" spans="1:19" ht="15" customHeight="1">
      <c r="A61" s="40"/>
      <c r="B61" s="130"/>
      <c r="C61" s="218"/>
      <c r="D61" s="132"/>
      <c r="E61" s="132"/>
      <c r="F61" s="132"/>
      <c r="G61" s="132"/>
      <c r="H61" s="132"/>
      <c r="I61" s="221">
        <f t="shared" si="0"/>
        <v>0</v>
      </c>
      <c r="J61" s="228"/>
      <c r="K61" s="283"/>
      <c r="L61" s="281"/>
      <c r="M61" s="282">
        <f t="shared" si="1"/>
        <v>0</v>
      </c>
      <c r="N61" s="40"/>
      <c r="P61" s="139">
        <v>44432</v>
      </c>
      <c r="Q61" s="139">
        <v>44251</v>
      </c>
      <c r="R61" s="139"/>
      <c r="S61" s="139"/>
    </row>
    <row r="62" spans="1:19" ht="15" customHeight="1">
      <c r="A62" s="40"/>
      <c r="B62" s="130"/>
      <c r="C62" s="218"/>
      <c r="D62" s="132"/>
      <c r="E62" s="132"/>
      <c r="F62" s="132"/>
      <c r="G62" s="132"/>
      <c r="H62" s="132"/>
      <c r="I62" s="221">
        <f t="shared" si="0"/>
        <v>0</v>
      </c>
      <c r="J62" s="228"/>
      <c r="K62" s="283"/>
      <c r="L62" s="281"/>
      <c r="M62" s="282">
        <f t="shared" si="1"/>
        <v>0</v>
      </c>
      <c r="N62" s="40"/>
      <c r="P62" s="172">
        <v>44433</v>
      </c>
      <c r="Q62" s="139">
        <v>44252</v>
      </c>
      <c r="R62" s="139"/>
      <c r="S62" s="139"/>
    </row>
    <row r="63" spans="1:19" ht="15" customHeight="1">
      <c r="A63" s="40"/>
      <c r="B63" s="130"/>
      <c r="C63" s="218"/>
      <c r="D63" s="132"/>
      <c r="E63" s="132"/>
      <c r="F63" s="132"/>
      <c r="G63" s="132"/>
      <c r="H63" s="132"/>
      <c r="I63" s="221">
        <f t="shared" si="0"/>
        <v>0</v>
      </c>
      <c r="J63" s="228"/>
      <c r="K63" s="283"/>
      <c r="L63" s="281"/>
      <c r="M63" s="282">
        <f t="shared" si="1"/>
        <v>0</v>
      </c>
      <c r="N63" s="40"/>
      <c r="P63" s="139">
        <v>44434</v>
      </c>
      <c r="Q63" s="139">
        <v>44253</v>
      </c>
      <c r="R63" s="139"/>
      <c r="S63" s="139"/>
    </row>
    <row r="64" spans="1:19" ht="15" customHeight="1">
      <c r="A64" s="40"/>
      <c r="B64" s="130"/>
      <c r="C64" s="218"/>
      <c r="D64" s="132"/>
      <c r="E64" s="132"/>
      <c r="F64" s="132"/>
      <c r="G64" s="132"/>
      <c r="H64" s="132"/>
      <c r="I64" s="221">
        <f t="shared" si="0"/>
        <v>0</v>
      </c>
      <c r="J64" s="228"/>
      <c r="K64" s="283"/>
      <c r="L64" s="281"/>
      <c r="M64" s="282">
        <f t="shared" si="1"/>
        <v>0</v>
      </c>
      <c r="N64" s="40"/>
      <c r="P64" s="139">
        <v>44435</v>
      </c>
      <c r="Q64" s="139">
        <v>44254</v>
      </c>
      <c r="R64" s="139"/>
      <c r="S64" s="139"/>
    </row>
    <row r="65" spans="1:19" ht="15" customHeight="1">
      <c r="A65" s="40"/>
      <c r="B65" s="130"/>
      <c r="C65" s="218"/>
      <c r="D65" s="132"/>
      <c r="E65" s="132"/>
      <c r="F65" s="132"/>
      <c r="G65" s="132"/>
      <c r="H65" s="132"/>
      <c r="I65" s="221">
        <f t="shared" si="0"/>
        <v>0</v>
      </c>
      <c r="J65" s="228"/>
      <c r="K65" s="283"/>
      <c r="L65" s="281"/>
      <c r="M65" s="282">
        <f t="shared" si="1"/>
        <v>0</v>
      </c>
      <c r="N65" s="40"/>
      <c r="P65" s="172">
        <v>44436</v>
      </c>
      <c r="Q65" s="139">
        <v>44255</v>
      </c>
      <c r="R65" s="139"/>
      <c r="S65" s="139"/>
    </row>
    <row r="66" spans="1:19" ht="15" customHeight="1">
      <c r="A66" s="40"/>
      <c r="B66" s="130"/>
      <c r="C66" s="218"/>
      <c r="D66" s="132"/>
      <c r="E66" s="132"/>
      <c r="F66" s="132"/>
      <c r="G66" s="132"/>
      <c r="H66" s="132"/>
      <c r="I66" s="221">
        <f t="shared" si="0"/>
        <v>0</v>
      </c>
      <c r="J66" s="228"/>
      <c r="K66" s="283"/>
      <c r="L66" s="281"/>
      <c r="M66" s="282">
        <f t="shared" si="1"/>
        <v>0</v>
      </c>
      <c r="N66" s="40"/>
      <c r="P66" s="139">
        <v>44437</v>
      </c>
      <c r="Q66" s="139">
        <v>44256</v>
      </c>
      <c r="R66" s="139"/>
      <c r="S66" s="139"/>
    </row>
    <row r="67" spans="1:19" ht="15" customHeight="1">
      <c r="A67" s="40"/>
      <c r="B67" s="130"/>
      <c r="C67" s="218"/>
      <c r="D67" s="132"/>
      <c r="E67" s="132"/>
      <c r="F67" s="132"/>
      <c r="G67" s="132"/>
      <c r="H67" s="132"/>
      <c r="I67" s="221">
        <f t="shared" si="0"/>
        <v>0</v>
      </c>
      <c r="J67" s="228"/>
      <c r="K67" s="283"/>
      <c r="L67" s="281"/>
      <c r="M67" s="282">
        <f t="shared" si="1"/>
        <v>0</v>
      </c>
      <c r="N67" s="40"/>
      <c r="P67" s="139">
        <v>44438</v>
      </c>
      <c r="Q67" s="139">
        <v>44257</v>
      </c>
      <c r="R67" s="139"/>
      <c r="S67" s="139"/>
    </row>
    <row r="68" spans="1:19" ht="15" customHeight="1">
      <c r="A68" s="40"/>
      <c r="B68" s="130"/>
      <c r="C68" s="218"/>
      <c r="D68" s="132"/>
      <c r="E68" s="132"/>
      <c r="F68" s="132"/>
      <c r="G68" s="132"/>
      <c r="H68" s="132"/>
      <c r="I68" s="221">
        <f t="shared" si="0"/>
        <v>0</v>
      </c>
      <c r="J68" s="228"/>
      <c r="K68" s="283"/>
      <c r="L68" s="281"/>
      <c r="M68" s="282">
        <f t="shared" si="1"/>
        <v>0</v>
      </c>
      <c r="N68" s="40"/>
      <c r="P68" s="172">
        <v>44439</v>
      </c>
      <c r="Q68" s="139">
        <v>44258</v>
      </c>
      <c r="R68" s="139"/>
      <c r="S68" s="139"/>
    </row>
    <row r="69" spans="1:19" ht="15" customHeight="1">
      <c r="A69" s="40"/>
      <c r="B69" s="130"/>
      <c r="C69" s="218"/>
      <c r="D69" s="132"/>
      <c r="E69" s="132"/>
      <c r="F69" s="132"/>
      <c r="G69" s="132"/>
      <c r="H69" s="132"/>
      <c r="I69" s="221">
        <f t="shared" si="0"/>
        <v>0</v>
      </c>
      <c r="J69" s="228"/>
      <c r="K69" s="283"/>
      <c r="L69" s="281"/>
      <c r="M69" s="282">
        <f t="shared" si="1"/>
        <v>0</v>
      </c>
      <c r="N69" s="40"/>
      <c r="P69" s="139"/>
      <c r="Q69" s="139">
        <v>44259</v>
      </c>
      <c r="R69" s="139"/>
      <c r="S69" s="139"/>
    </row>
    <row r="70" spans="1:19" ht="15" customHeight="1">
      <c r="A70" s="40"/>
      <c r="B70" s="130"/>
      <c r="C70" s="218"/>
      <c r="D70" s="132"/>
      <c r="E70" s="132"/>
      <c r="F70" s="132"/>
      <c r="G70" s="132"/>
      <c r="H70" s="132"/>
      <c r="I70" s="221">
        <f t="shared" si="0"/>
        <v>0</v>
      </c>
      <c r="J70" s="228"/>
      <c r="K70" s="283"/>
      <c r="L70" s="281"/>
      <c r="M70" s="282">
        <f t="shared" si="1"/>
        <v>0</v>
      </c>
      <c r="N70" s="40"/>
      <c r="P70" s="139"/>
      <c r="Q70" s="139">
        <v>44260</v>
      </c>
      <c r="R70" s="139"/>
      <c r="S70" s="139"/>
    </row>
    <row r="71" spans="1:19" ht="15" customHeight="1">
      <c r="A71" s="40"/>
      <c r="B71" s="130"/>
      <c r="C71" s="218"/>
      <c r="D71" s="132"/>
      <c r="E71" s="132"/>
      <c r="F71" s="132"/>
      <c r="G71" s="132"/>
      <c r="H71" s="132"/>
      <c r="I71" s="221">
        <f t="shared" ref="I71:I134" si="2">SUM(D71:H71)</f>
        <v>0</v>
      </c>
      <c r="J71" s="228"/>
      <c r="K71" s="283"/>
      <c r="L71" s="281"/>
      <c r="M71" s="282">
        <f t="shared" ref="M71:M134" si="3">((D71*100)+(E71*250)+(G71*250))*C71</f>
        <v>0</v>
      </c>
      <c r="N71" s="40"/>
      <c r="P71" s="139"/>
      <c r="Q71" s="139">
        <v>44261</v>
      </c>
      <c r="R71" s="139"/>
      <c r="S71" s="139"/>
    </row>
    <row r="72" spans="1:19" ht="15" customHeight="1">
      <c r="A72" s="40"/>
      <c r="B72" s="130"/>
      <c r="C72" s="218"/>
      <c r="D72" s="132"/>
      <c r="E72" s="132"/>
      <c r="F72" s="132"/>
      <c r="G72" s="132"/>
      <c r="H72" s="132"/>
      <c r="I72" s="221">
        <f t="shared" si="2"/>
        <v>0</v>
      </c>
      <c r="J72" s="228"/>
      <c r="K72" s="283"/>
      <c r="L72" s="281"/>
      <c r="M72" s="282">
        <f t="shared" si="3"/>
        <v>0</v>
      </c>
      <c r="N72" s="40"/>
      <c r="P72" s="139"/>
      <c r="Q72" s="139">
        <v>44262</v>
      </c>
      <c r="R72" s="139"/>
      <c r="S72" s="139"/>
    </row>
    <row r="73" spans="1:19" ht="15" customHeight="1">
      <c r="A73" s="40"/>
      <c r="B73" s="130"/>
      <c r="C73" s="218"/>
      <c r="D73" s="132"/>
      <c r="E73" s="132"/>
      <c r="F73" s="132"/>
      <c r="G73" s="132"/>
      <c r="H73" s="132"/>
      <c r="I73" s="221">
        <f t="shared" si="2"/>
        <v>0</v>
      </c>
      <c r="J73" s="228"/>
      <c r="K73" s="283"/>
      <c r="L73" s="281"/>
      <c r="M73" s="282">
        <f t="shared" si="3"/>
        <v>0</v>
      </c>
      <c r="N73" s="40"/>
      <c r="P73" s="139"/>
      <c r="Q73" s="139">
        <v>44263</v>
      </c>
      <c r="R73" s="139"/>
      <c r="S73" s="139"/>
    </row>
    <row r="74" spans="1:19" ht="15" customHeight="1">
      <c r="A74" s="40"/>
      <c r="B74" s="130"/>
      <c r="C74" s="218"/>
      <c r="D74" s="132"/>
      <c r="E74" s="132"/>
      <c r="F74" s="132"/>
      <c r="G74" s="132"/>
      <c r="H74" s="132"/>
      <c r="I74" s="221">
        <f t="shared" si="2"/>
        <v>0</v>
      </c>
      <c r="J74" s="228"/>
      <c r="K74" s="283"/>
      <c r="L74" s="281"/>
      <c r="M74" s="282">
        <f t="shared" si="3"/>
        <v>0</v>
      </c>
      <c r="N74" s="40"/>
      <c r="P74" s="139"/>
      <c r="Q74" s="139">
        <v>44264</v>
      </c>
      <c r="R74" s="139"/>
      <c r="S74" s="139"/>
    </row>
    <row r="75" spans="1:19" ht="15" customHeight="1">
      <c r="A75" s="40"/>
      <c r="B75" s="130"/>
      <c r="C75" s="218"/>
      <c r="D75" s="132"/>
      <c r="E75" s="132"/>
      <c r="F75" s="132"/>
      <c r="G75" s="132"/>
      <c r="H75" s="132"/>
      <c r="I75" s="221">
        <f t="shared" si="2"/>
        <v>0</v>
      </c>
      <c r="J75" s="228"/>
      <c r="K75" s="283"/>
      <c r="L75" s="281"/>
      <c r="M75" s="282">
        <f t="shared" si="3"/>
        <v>0</v>
      </c>
      <c r="N75" s="40"/>
      <c r="P75" s="139"/>
      <c r="Q75" s="139">
        <v>44265</v>
      </c>
      <c r="R75" s="139"/>
      <c r="S75" s="139"/>
    </row>
    <row r="76" spans="1:19" ht="15" customHeight="1">
      <c r="A76" s="40"/>
      <c r="B76" s="130"/>
      <c r="C76" s="218"/>
      <c r="D76" s="132"/>
      <c r="E76" s="132"/>
      <c r="F76" s="132"/>
      <c r="G76" s="132"/>
      <c r="H76" s="132"/>
      <c r="I76" s="221">
        <f t="shared" si="2"/>
        <v>0</v>
      </c>
      <c r="J76" s="228"/>
      <c r="K76" s="283"/>
      <c r="L76" s="281"/>
      <c r="M76" s="282">
        <f t="shared" si="3"/>
        <v>0</v>
      </c>
      <c r="N76" s="40"/>
      <c r="P76" s="139"/>
      <c r="Q76" s="139">
        <v>44266</v>
      </c>
      <c r="R76" s="139"/>
      <c r="S76" s="139"/>
    </row>
    <row r="77" spans="1:19" ht="15" customHeight="1">
      <c r="A77" s="40"/>
      <c r="B77" s="130"/>
      <c r="C77" s="218"/>
      <c r="D77" s="132"/>
      <c r="E77" s="132"/>
      <c r="F77" s="132"/>
      <c r="G77" s="132"/>
      <c r="H77" s="132"/>
      <c r="I77" s="221">
        <f t="shared" si="2"/>
        <v>0</v>
      </c>
      <c r="J77" s="228"/>
      <c r="K77" s="283"/>
      <c r="L77" s="281"/>
      <c r="M77" s="282">
        <f t="shared" si="3"/>
        <v>0</v>
      </c>
      <c r="N77" s="40"/>
      <c r="P77" s="139"/>
      <c r="Q77" s="139">
        <v>44267</v>
      </c>
      <c r="R77" s="139"/>
      <c r="S77" s="139"/>
    </row>
    <row r="78" spans="1:19" ht="15" customHeight="1">
      <c r="A78" s="40"/>
      <c r="B78" s="130"/>
      <c r="C78" s="218"/>
      <c r="D78" s="132"/>
      <c r="E78" s="132"/>
      <c r="F78" s="132"/>
      <c r="G78" s="132"/>
      <c r="H78" s="132"/>
      <c r="I78" s="221">
        <f t="shared" si="2"/>
        <v>0</v>
      </c>
      <c r="J78" s="228"/>
      <c r="K78" s="283"/>
      <c r="L78" s="281"/>
      <c r="M78" s="282">
        <f t="shared" si="3"/>
        <v>0</v>
      </c>
      <c r="N78" s="40"/>
      <c r="P78" s="139"/>
      <c r="Q78" s="139">
        <v>44268</v>
      </c>
      <c r="R78" s="139"/>
      <c r="S78" s="139"/>
    </row>
    <row r="79" spans="1:19" ht="15" customHeight="1">
      <c r="A79" s="40"/>
      <c r="B79" s="130"/>
      <c r="C79" s="218"/>
      <c r="D79" s="132"/>
      <c r="E79" s="132"/>
      <c r="F79" s="132"/>
      <c r="G79" s="132"/>
      <c r="H79" s="132"/>
      <c r="I79" s="221">
        <f t="shared" si="2"/>
        <v>0</v>
      </c>
      <c r="J79" s="228"/>
      <c r="K79" s="283"/>
      <c r="L79" s="281"/>
      <c r="M79" s="282">
        <f t="shared" si="3"/>
        <v>0</v>
      </c>
      <c r="N79" s="40"/>
      <c r="P79" s="139"/>
      <c r="Q79" s="139">
        <v>44269</v>
      </c>
      <c r="R79" s="139"/>
      <c r="S79" s="139"/>
    </row>
    <row r="80" spans="1:19" ht="15" customHeight="1">
      <c r="A80" s="40"/>
      <c r="B80" s="130"/>
      <c r="C80" s="218"/>
      <c r="D80" s="132"/>
      <c r="E80" s="132"/>
      <c r="F80" s="132"/>
      <c r="G80" s="132"/>
      <c r="H80" s="132"/>
      <c r="I80" s="221">
        <f t="shared" si="2"/>
        <v>0</v>
      </c>
      <c r="J80" s="228"/>
      <c r="K80" s="283"/>
      <c r="L80" s="281"/>
      <c r="M80" s="282">
        <f t="shared" si="3"/>
        <v>0</v>
      </c>
      <c r="N80" s="40"/>
      <c r="P80" s="139"/>
      <c r="Q80" s="139">
        <v>44270</v>
      </c>
      <c r="R80" s="139"/>
      <c r="S80" s="139"/>
    </row>
    <row r="81" spans="1:19" ht="15" customHeight="1">
      <c r="A81" s="40"/>
      <c r="B81" s="130"/>
      <c r="C81" s="218"/>
      <c r="D81" s="132"/>
      <c r="E81" s="132"/>
      <c r="F81" s="132"/>
      <c r="G81" s="132"/>
      <c r="H81" s="132"/>
      <c r="I81" s="221">
        <f t="shared" si="2"/>
        <v>0</v>
      </c>
      <c r="J81" s="228"/>
      <c r="K81" s="283"/>
      <c r="L81" s="281"/>
      <c r="M81" s="282">
        <f t="shared" si="3"/>
        <v>0</v>
      </c>
      <c r="N81" s="40"/>
      <c r="P81" s="139"/>
      <c r="Q81" s="139">
        <v>44271</v>
      </c>
      <c r="R81" s="139"/>
      <c r="S81" s="139"/>
    </row>
    <row r="82" spans="1:19" ht="15" customHeight="1">
      <c r="A82" s="40"/>
      <c r="B82" s="130"/>
      <c r="C82" s="218"/>
      <c r="D82" s="132"/>
      <c r="E82" s="132"/>
      <c r="F82" s="132"/>
      <c r="G82" s="132"/>
      <c r="H82" s="132"/>
      <c r="I82" s="221">
        <f t="shared" si="2"/>
        <v>0</v>
      </c>
      <c r="J82" s="228"/>
      <c r="K82" s="283"/>
      <c r="L82" s="281"/>
      <c r="M82" s="282">
        <f t="shared" si="3"/>
        <v>0</v>
      </c>
      <c r="N82" s="40"/>
      <c r="P82" s="139"/>
      <c r="Q82" s="139">
        <v>44272</v>
      </c>
      <c r="R82" s="139"/>
      <c r="S82" s="139"/>
    </row>
    <row r="83" spans="1:19" ht="15" customHeight="1">
      <c r="A83" s="40"/>
      <c r="B83" s="130"/>
      <c r="C83" s="218"/>
      <c r="D83" s="132"/>
      <c r="E83" s="132"/>
      <c r="F83" s="132"/>
      <c r="G83" s="132"/>
      <c r="H83" s="132"/>
      <c r="I83" s="221">
        <f t="shared" si="2"/>
        <v>0</v>
      </c>
      <c r="J83" s="228"/>
      <c r="K83" s="283"/>
      <c r="L83" s="281"/>
      <c r="M83" s="282">
        <f t="shared" si="3"/>
        <v>0</v>
      </c>
      <c r="N83" s="40"/>
      <c r="P83" s="139"/>
      <c r="Q83" s="139">
        <v>44273</v>
      </c>
      <c r="R83" s="139"/>
      <c r="S83" s="139"/>
    </row>
    <row r="84" spans="1:19" ht="15" customHeight="1">
      <c r="A84" s="40"/>
      <c r="B84" s="130"/>
      <c r="C84" s="218"/>
      <c r="D84" s="132"/>
      <c r="E84" s="132"/>
      <c r="F84" s="132"/>
      <c r="G84" s="132"/>
      <c r="H84" s="132"/>
      <c r="I84" s="221">
        <f t="shared" si="2"/>
        <v>0</v>
      </c>
      <c r="J84" s="228"/>
      <c r="K84" s="283"/>
      <c r="L84" s="281"/>
      <c r="M84" s="282">
        <f t="shared" si="3"/>
        <v>0</v>
      </c>
      <c r="N84" s="40"/>
      <c r="P84" s="139"/>
      <c r="Q84" s="139">
        <v>44274</v>
      </c>
      <c r="R84" s="139"/>
      <c r="S84" s="139"/>
    </row>
    <row r="85" spans="1:19" ht="15" customHeight="1">
      <c r="A85" s="40"/>
      <c r="B85" s="130"/>
      <c r="C85" s="218"/>
      <c r="D85" s="132"/>
      <c r="E85" s="132"/>
      <c r="F85" s="132"/>
      <c r="G85" s="132"/>
      <c r="H85" s="132"/>
      <c r="I85" s="221">
        <f t="shared" si="2"/>
        <v>0</v>
      </c>
      <c r="J85" s="228"/>
      <c r="K85" s="283"/>
      <c r="L85" s="281"/>
      <c r="M85" s="282">
        <f t="shared" si="3"/>
        <v>0</v>
      </c>
      <c r="N85" s="40"/>
      <c r="P85" s="139"/>
      <c r="Q85" s="139">
        <v>44275</v>
      </c>
      <c r="R85" s="139"/>
      <c r="S85" s="139"/>
    </row>
    <row r="86" spans="1:19" ht="15" customHeight="1">
      <c r="A86" s="40"/>
      <c r="B86" s="130"/>
      <c r="C86" s="218"/>
      <c r="D86" s="132"/>
      <c r="E86" s="132"/>
      <c r="F86" s="132"/>
      <c r="G86" s="132"/>
      <c r="H86" s="132"/>
      <c r="I86" s="221">
        <f t="shared" si="2"/>
        <v>0</v>
      </c>
      <c r="J86" s="228"/>
      <c r="K86" s="283"/>
      <c r="L86" s="281"/>
      <c r="M86" s="282">
        <f t="shared" si="3"/>
        <v>0</v>
      </c>
      <c r="N86" s="40"/>
      <c r="P86" s="139"/>
      <c r="Q86" s="139">
        <v>44276</v>
      </c>
      <c r="R86" s="139"/>
      <c r="S86" s="139"/>
    </row>
    <row r="87" spans="1:19" ht="15" customHeight="1">
      <c r="A87" s="40"/>
      <c r="B87" s="130"/>
      <c r="C87" s="218"/>
      <c r="D87" s="132"/>
      <c r="E87" s="132"/>
      <c r="F87" s="132"/>
      <c r="G87" s="132"/>
      <c r="H87" s="132"/>
      <c r="I87" s="221">
        <f t="shared" si="2"/>
        <v>0</v>
      </c>
      <c r="J87" s="228"/>
      <c r="K87" s="283"/>
      <c r="L87" s="281"/>
      <c r="M87" s="282">
        <f t="shared" si="3"/>
        <v>0</v>
      </c>
      <c r="N87" s="40"/>
      <c r="P87" s="139"/>
      <c r="Q87" s="139">
        <v>44277</v>
      </c>
      <c r="R87" s="139"/>
      <c r="S87" s="139"/>
    </row>
    <row r="88" spans="1:19" ht="15" customHeight="1">
      <c r="A88" s="40"/>
      <c r="B88" s="130"/>
      <c r="C88" s="218"/>
      <c r="D88" s="132"/>
      <c r="E88" s="132"/>
      <c r="F88" s="132"/>
      <c r="G88" s="132"/>
      <c r="H88" s="132"/>
      <c r="I88" s="221">
        <f t="shared" si="2"/>
        <v>0</v>
      </c>
      <c r="J88" s="228"/>
      <c r="K88" s="283"/>
      <c r="L88" s="281"/>
      <c r="M88" s="282">
        <f t="shared" si="3"/>
        <v>0</v>
      </c>
      <c r="N88" s="40"/>
      <c r="P88" s="139"/>
      <c r="Q88" s="139">
        <v>44278</v>
      </c>
      <c r="R88" s="139"/>
      <c r="S88" s="139"/>
    </row>
    <row r="89" spans="1:19" ht="15" customHeight="1">
      <c r="A89" s="40"/>
      <c r="B89" s="130"/>
      <c r="C89" s="218"/>
      <c r="D89" s="132"/>
      <c r="E89" s="132"/>
      <c r="F89" s="132"/>
      <c r="G89" s="132"/>
      <c r="H89" s="132"/>
      <c r="I89" s="221">
        <f t="shared" si="2"/>
        <v>0</v>
      </c>
      <c r="J89" s="228"/>
      <c r="K89" s="283"/>
      <c r="L89" s="281"/>
      <c r="M89" s="282">
        <f t="shared" si="3"/>
        <v>0</v>
      </c>
      <c r="N89" s="40"/>
      <c r="P89" s="139"/>
      <c r="Q89" s="139">
        <v>44279</v>
      </c>
      <c r="R89" s="139"/>
      <c r="S89" s="139"/>
    </row>
    <row r="90" spans="1:19" ht="15" customHeight="1">
      <c r="A90" s="40"/>
      <c r="B90" s="130"/>
      <c r="C90" s="218"/>
      <c r="D90" s="132"/>
      <c r="E90" s="132"/>
      <c r="F90" s="132"/>
      <c r="G90" s="132"/>
      <c r="H90" s="132"/>
      <c r="I90" s="221">
        <f t="shared" si="2"/>
        <v>0</v>
      </c>
      <c r="J90" s="228"/>
      <c r="K90" s="283"/>
      <c r="L90" s="281"/>
      <c r="M90" s="282">
        <f t="shared" si="3"/>
        <v>0</v>
      </c>
      <c r="N90" s="40"/>
      <c r="P90" s="139"/>
      <c r="Q90" s="139">
        <v>44280</v>
      </c>
      <c r="R90" s="139"/>
      <c r="S90" s="139"/>
    </row>
    <row r="91" spans="1:19" ht="15" customHeight="1">
      <c r="A91" s="40"/>
      <c r="B91" s="130"/>
      <c r="C91" s="218"/>
      <c r="D91" s="132"/>
      <c r="E91" s="132"/>
      <c r="F91" s="132"/>
      <c r="G91" s="132"/>
      <c r="H91" s="132"/>
      <c r="I91" s="221">
        <f t="shared" si="2"/>
        <v>0</v>
      </c>
      <c r="J91" s="228"/>
      <c r="K91" s="283"/>
      <c r="L91" s="281"/>
      <c r="M91" s="282">
        <f t="shared" si="3"/>
        <v>0</v>
      </c>
      <c r="N91" s="40"/>
      <c r="P91" s="139"/>
      <c r="Q91" s="139">
        <v>44281</v>
      </c>
      <c r="R91" s="139"/>
      <c r="S91" s="139"/>
    </row>
    <row r="92" spans="1:19" ht="15" customHeight="1">
      <c r="A92" s="40"/>
      <c r="B92" s="130"/>
      <c r="C92" s="218"/>
      <c r="D92" s="132"/>
      <c r="E92" s="132"/>
      <c r="F92" s="132"/>
      <c r="G92" s="132"/>
      <c r="H92" s="132"/>
      <c r="I92" s="221">
        <f t="shared" si="2"/>
        <v>0</v>
      </c>
      <c r="J92" s="228"/>
      <c r="K92" s="283"/>
      <c r="L92" s="281"/>
      <c r="M92" s="282">
        <f t="shared" si="3"/>
        <v>0</v>
      </c>
      <c r="N92" s="40"/>
      <c r="P92" s="139"/>
      <c r="Q92" s="139">
        <v>44282</v>
      </c>
      <c r="R92" s="139"/>
      <c r="S92" s="139"/>
    </row>
    <row r="93" spans="1:19" ht="15" customHeight="1">
      <c r="A93" s="40"/>
      <c r="B93" s="130"/>
      <c r="C93" s="218"/>
      <c r="D93" s="132"/>
      <c r="E93" s="132"/>
      <c r="F93" s="132"/>
      <c r="G93" s="132"/>
      <c r="H93" s="132"/>
      <c r="I93" s="221">
        <f t="shared" si="2"/>
        <v>0</v>
      </c>
      <c r="J93" s="228"/>
      <c r="K93" s="283"/>
      <c r="L93" s="281"/>
      <c r="M93" s="282">
        <f t="shared" si="3"/>
        <v>0</v>
      </c>
      <c r="N93" s="40"/>
      <c r="P93" s="139"/>
      <c r="Q93" s="139">
        <v>44283</v>
      </c>
      <c r="R93" s="139"/>
      <c r="S93" s="139"/>
    </row>
    <row r="94" spans="1:19" ht="15" customHeight="1">
      <c r="A94" s="40"/>
      <c r="B94" s="130"/>
      <c r="C94" s="218"/>
      <c r="D94" s="132"/>
      <c r="E94" s="132"/>
      <c r="F94" s="132"/>
      <c r="G94" s="132"/>
      <c r="H94" s="132"/>
      <c r="I94" s="221">
        <f t="shared" si="2"/>
        <v>0</v>
      </c>
      <c r="J94" s="228"/>
      <c r="K94" s="283"/>
      <c r="L94" s="281"/>
      <c r="M94" s="282">
        <f t="shared" si="3"/>
        <v>0</v>
      </c>
      <c r="N94" s="40"/>
      <c r="P94" s="139"/>
      <c r="Q94" s="139">
        <v>44284</v>
      </c>
      <c r="R94" s="139"/>
      <c r="S94" s="139"/>
    </row>
    <row r="95" spans="1:19" ht="15" customHeight="1">
      <c r="A95" s="40"/>
      <c r="B95" s="130"/>
      <c r="C95" s="218"/>
      <c r="D95" s="132"/>
      <c r="E95" s="132"/>
      <c r="F95" s="132"/>
      <c r="G95" s="132"/>
      <c r="H95" s="132"/>
      <c r="I95" s="221">
        <f t="shared" si="2"/>
        <v>0</v>
      </c>
      <c r="J95" s="228"/>
      <c r="K95" s="283"/>
      <c r="L95" s="281"/>
      <c r="M95" s="282">
        <f t="shared" si="3"/>
        <v>0</v>
      </c>
      <c r="N95" s="40"/>
      <c r="P95" s="139"/>
      <c r="Q95" s="139">
        <v>44285</v>
      </c>
      <c r="R95" s="139"/>
      <c r="S95" s="139"/>
    </row>
    <row r="96" spans="1:19" ht="15" customHeight="1">
      <c r="A96" s="40"/>
      <c r="B96" s="130"/>
      <c r="C96" s="218"/>
      <c r="D96" s="132"/>
      <c r="E96" s="132"/>
      <c r="F96" s="132"/>
      <c r="G96" s="132"/>
      <c r="H96" s="132"/>
      <c r="I96" s="221">
        <f t="shared" si="2"/>
        <v>0</v>
      </c>
      <c r="J96" s="228"/>
      <c r="K96" s="283"/>
      <c r="L96" s="281"/>
      <c r="M96" s="282">
        <f t="shared" si="3"/>
        <v>0</v>
      </c>
      <c r="N96" s="40"/>
      <c r="P96" s="139"/>
      <c r="Q96" s="139">
        <v>44286</v>
      </c>
      <c r="R96" s="139"/>
      <c r="S96" s="139"/>
    </row>
    <row r="97" spans="1:19" ht="15" customHeight="1">
      <c r="A97" s="40"/>
      <c r="B97" s="130"/>
      <c r="C97" s="218"/>
      <c r="D97" s="132"/>
      <c r="E97" s="132"/>
      <c r="F97" s="132"/>
      <c r="G97" s="132"/>
      <c r="H97" s="132"/>
      <c r="I97" s="221">
        <f t="shared" si="2"/>
        <v>0</v>
      </c>
      <c r="J97" s="228"/>
      <c r="K97" s="283"/>
      <c r="L97" s="281"/>
      <c r="M97" s="282">
        <f t="shared" si="3"/>
        <v>0</v>
      </c>
      <c r="N97" s="40"/>
      <c r="P97" s="139"/>
      <c r="Q97" s="139">
        <v>44531</v>
      </c>
      <c r="R97" s="139"/>
      <c r="S97" s="139"/>
    </row>
    <row r="98" spans="1:19" ht="15" customHeight="1">
      <c r="A98" s="40"/>
      <c r="B98" s="130"/>
      <c r="C98" s="218"/>
      <c r="D98" s="132"/>
      <c r="E98" s="132"/>
      <c r="F98" s="132"/>
      <c r="G98" s="132"/>
      <c r="H98" s="132"/>
      <c r="I98" s="221">
        <f t="shared" si="2"/>
        <v>0</v>
      </c>
      <c r="J98" s="228"/>
      <c r="K98" s="283"/>
      <c r="L98" s="281"/>
      <c r="M98" s="282">
        <f t="shared" si="3"/>
        <v>0</v>
      </c>
      <c r="N98" s="40"/>
      <c r="P98" s="139"/>
      <c r="Q98" s="139">
        <v>44532</v>
      </c>
      <c r="R98" s="139"/>
      <c r="S98" s="139"/>
    </row>
    <row r="99" spans="1:19" ht="15" customHeight="1">
      <c r="A99" s="40"/>
      <c r="B99" s="130"/>
      <c r="C99" s="218"/>
      <c r="D99" s="132"/>
      <c r="E99" s="132"/>
      <c r="F99" s="132"/>
      <c r="G99" s="132"/>
      <c r="H99" s="132"/>
      <c r="I99" s="221">
        <f t="shared" si="2"/>
        <v>0</v>
      </c>
      <c r="J99" s="228"/>
      <c r="K99" s="283"/>
      <c r="L99" s="281"/>
      <c r="M99" s="282">
        <f t="shared" si="3"/>
        <v>0</v>
      </c>
      <c r="N99" s="40"/>
      <c r="P99" s="139"/>
      <c r="Q99" s="139">
        <v>44533</v>
      </c>
      <c r="R99" s="139"/>
      <c r="S99" s="139"/>
    </row>
    <row r="100" spans="1:19" ht="15" customHeight="1">
      <c r="A100" s="40"/>
      <c r="B100" s="130"/>
      <c r="C100" s="218"/>
      <c r="D100" s="132"/>
      <c r="E100" s="132"/>
      <c r="F100" s="132"/>
      <c r="G100" s="132"/>
      <c r="H100" s="132"/>
      <c r="I100" s="221">
        <f t="shared" si="2"/>
        <v>0</v>
      </c>
      <c r="J100" s="228"/>
      <c r="K100" s="283"/>
      <c r="L100" s="281"/>
      <c r="M100" s="282">
        <f t="shared" si="3"/>
        <v>0</v>
      </c>
      <c r="N100" s="40"/>
      <c r="P100" s="139"/>
      <c r="Q100" s="139">
        <v>44534</v>
      </c>
      <c r="R100" s="139"/>
      <c r="S100" s="139"/>
    </row>
    <row r="101" spans="1:19" ht="15" customHeight="1">
      <c r="A101" s="40"/>
      <c r="B101" s="130"/>
      <c r="C101" s="218"/>
      <c r="D101" s="132"/>
      <c r="E101" s="132"/>
      <c r="F101" s="132"/>
      <c r="G101" s="132"/>
      <c r="H101" s="132"/>
      <c r="I101" s="221">
        <f t="shared" si="2"/>
        <v>0</v>
      </c>
      <c r="J101" s="228"/>
      <c r="K101" s="283"/>
      <c r="L101" s="281"/>
      <c r="M101" s="282">
        <f t="shared" si="3"/>
        <v>0</v>
      </c>
      <c r="N101" s="40"/>
      <c r="P101" s="139"/>
      <c r="Q101" s="139">
        <v>44535</v>
      </c>
      <c r="R101" s="139"/>
      <c r="S101" s="139"/>
    </row>
    <row r="102" spans="1:19" ht="15" customHeight="1">
      <c r="A102" s="40"/>
      <c r="B102" s="130"/>
      <c r="C102" s="218"/>
      <c r="D102" s="132"/>
      <c r="E102" s="132"/>
      <c r="F102" s="132"/>
      <c r="G102" s="132"/>
      <c r="H102" s="132"/>
      <c r="I102" s="221">
        <f t="shared" si="2"/>
        <v>0</v>
      </c>
      <c r="J102" s="228"/>
      <c r="K102" s="283"/>
      <c r="L102" s="281"/>
      <c r="M102" s="282">
        <f t="shared" si="3"/>
        <v>0</v>
      </c>
      <c r="N102" s="40"/>
      <c r="P102" s="139"/>
      <c r="Q102" s="139">
        <v>44536</v>
      </c>
      <c r="R102" s="139"/>
      <c r="S102" s="139"/>
    </row>
    <row r="103" spans="1:19" ht="15" customHeight="1">
      <c r="A103" s="40"/>
      <c r="B103" s="130"/>
      <c r="C103" s="218"/>
      <c r="D103" s="132"/>
      <c r="E103" s="132"/>
      <c r="F103" s="132"/>
      <c r="G103" s="132"/>
      <c r="H103" s="132"/>
      <c r="I103" s="221">
        <f t="shared" si="2"/>
        <v>0</v>
      </c>
      <c r="J103" s="228"/>
      <c r="K103" s="283"/>
      <c r="L103" s="281"/>
      <c r="M103" s="282">
        <f t="shared" si="3"/>
        <v>0</v>
      </c>
      <c r="N103" s="40"/>
      <c r="P103" s="139"/>
      <c r="Q103" s="139">
        <v>44537</v>
      </c>
      <c r="R103" s="139"/>
      <c r="S103" s="139"/>
    </row>
    <row r="104" spans="1:19" ht="15" customHeight="1">
      <c r="A104" s="40"/>
      <c r="B104" s="130"/>
      <c r="C104" s="218"/>
      <c r="D104" s="132"/>
      <c r="E104" s="132"/>
      <c r="F104" s="132"/>
      <c r="G104" s="132"/>
      <c r="H104" s="132"/>
      <c r="I104" s="221">
        <f t="shared" si="2"/>
        <v>0</v>
      </c>
      <c r="J104" s="228"/>
      <c r="K104" s="283"/>
      <c r="L104" s="281"/>
      <c r="M104" s="282">
        <f t="shared" si="3"/>
        <v>0</v>
      </c>
      <c r="N104" s="40"/>
      <c r="P104" s="139"/>
      <c r="Q104" s="139">
        <v>44538</v>
      </c>
      <c r="R104" s="139"/>
      <c r="S104" s="139"/>
    </row>
    <row r="105" spans="1:19" ht="15" customHeight="1">
      <c r="A105" s="40"/>
      <c r="B105" s="130"/>
      <c r="C105" s="218"/>
      <c r="D105" s="132"/>
      <c r="E105" s="132"/>
      <c r="F105" s="132"/>
      <c r="G105" s="132"/>
      <c r="H105" s="132"/>
      <c r="I105" s="221">
        <f t="shared" si="2"/>
        <v>0</v>
      </c>
      <c r="J105" s="228"/>
      <c r="K105" s="283"/>
      <c r="L105" s="281"/>
      <c r="M105" s="282">
        <f t="shared" si="3"/>
        <v>0</v>
      </c>
      <c r="N105" s="40"/>
      <c r="P105" s="139"/>
      <c r="Q105" s="139">
        <v>44539</v>
      </c>
      <c r="R105" s="139"/>
      <c r="S105" s="139"/>
    </row>
    <row r="106" spans="1:19" ht="15" customHeight="1">
      <c r="A106" s="40"/>
      <c r="B106" s="130"/>
      <c r="C106" s="218"/>
      <c r="D106" s="132"/>
      <c r="E106" s="132"/>
      <c r="F106" s="132"/>
      <c r="G106" s="132"/>
      <c r="H106" s="132"/>
      <c r="I106" s="221">
        <f t="shared" si="2"/>
        <v>0</v>
      </c>
      <c r="J106" s="228"/>
      <c r="K106" s="283"/>
      <c r="L106" s="281"/>
      <c r="M106" s="282">
        <f t="shared" si="3"/>
        <v>0</v>
      </c>
      <c r="N106" s="40"/>
      <c r="P106" s="139"/>
      <c r="Q106" s="139">
        <v>44540</v>
      </c>
      <c r="R106" s="139"/>
      <c r="S106" s="139"/>
    </row>
    <row r="107" spans="1:19" ht="15" customHeight="1">
      <c r="A107" s="40"/>
      <c r="B107" s="130"/>
      <c r="C107" s="218"/>
      <c r="D107" s="132"/>
      <c r="E107" s="132"/>
      <c r="F107" s="132"/>
      <c r="G107" s="132"/>
      <c r="H107" s="132"/>
      <c r="I107" s="221">
        <f t="shared" si="2"/>
        <v>0</v>
      </c>
      <c r="J107" s="228"/>
      <c r="K107" s="283"/>
      <c r="L107" s="281"/>
      <c r="M107" s="282">
        <f t="shared" si="3"/>
        <v>0</v>
      </c>
      <c r="N107" s="40"/>
      <c r="P107" s="139"/>
      <c r="Q107" s="139">
        <v>44541</v>
      </c>
      <c r="R107" s="139"/>
      <c r="S107" s="139"/>
    </row>
    <row r="108" spans="1:19" ht="15" customHeight="1">
      <c r="A108" s="40"/>
      <c r="B108" s="130"/>
      <c r="C108" s="218"/>
      <c r="D108" s="132"/>
      <c r="E108" s="132"/>
      <c r="F108" s="132"/>
      <c r="G108" s="132"/>
      <c r="H108" s="132"/>
      <c r="I108" s="221">
        <f t="shared" si="2"/>
        <v>0</v>
      </c>
      <c r="J108" s="228"/>
      <c r="K108" s="283"/>
      <c r="L108" s="281"/>
      <c r="M108" s="282">
        <f t="shared" si="3"/>
        <v>0</v>
      </c>
      <c r="N108" s="40"/>
      <c r="P108" s="139"/>
      <c r="Q108" s="139">
        <v>44542</v>
      </c>
      <c r="R108" s="139"/>
      <c r="S108" s="139"/>
    </row>
    <row r="109" spans="1:19" ht="15" customHeight="1">
      <c r="A109" s="40"/>
      <c r="B109" s="130"/>
      <c r="C109" s="218"/>
      <c r="D109" s="132"/>
      <c r="E109" s="132"/>
      <c r="F109" s="132"/>
      <c r="G109" s="132"/>
      <c r="H109" s="132"/>
      <c r="I109" s="221">
        <f t="shared" si="2"/>
        <v>0</v>
      </c>
      <c r="J109" s="228"/>
      <c r="K109" s="283"/>
      <c r="L109" s="281"/>
      <c r="M109" s="282">
        <f t="shared" si="3"/>
        <v>0</v>
      </c>
      <c r="N109" s="40"/>
      <c r="P109" s="139"/>
      <c r="Q109" s="139">
        <v>44543</v>
      </c>
      <c r="R109" s="139"/>
      <c r="S109" s="139"/>
    </row>
    <row r="110" spans="1:19" ht="15" customHeight="1">
      <c r="A110" s="40"/>
      <c r="B110" s="130"/>
      <c r="C110" s="218"/>
      <c r="D110" s="132"/>
      <c r="E110" s="132"/>
      <c r="F110" s="132"/>
      <c r="G110" s="132"/>
      <c r="H110" s="132"/>
      <c r="I110" s="221">
        <f t="shared" si="2"/>
        <v>0</v>
      </c>
      <c r="J110" s="228"/>
      <c r="K110" s="283"/>
      <c r="L110" s="281"/>
      <c r="M110" s="282">
        <f t="shared" si="3"/>
        <v>0</v>
      </c>
      <c r="N110" s="40"/>
      <c r="P110" s="139"/>
      <c r="Q110" s="139">
        <v>44544</v>
      </c>
      <c r="R110" s="139"/>
      <c r="S110" s="139"/>
    </row>
    <row r="111" spans="1:19" ht="15" customHeight="1">
      <c r="A111" s="40"/>
      <c r="B111" s="130"/>
      <c r="C111" s="218"/>
      <c r="D111" s="132"/>
      <c r="E111" s="132"/>
      <c r="F111" s="132"/>
      <c r="G111" s="132"/>
      <c r="H111" s="132"/>
      <c r="I111" s="221">
        <f t="shared" si="2"/>
        <v>0</v>
      </c>
      <c r="J111" s="228"/>
      <c r="K111" s="283"/>
      <c r="L111" s="281"/>
      <c r="M111" s="282">
        <f t="shared" si="3"/>
        <v>0</v>
      </c>
      <c r="N111" s="40"/>
      <c r="P111" s="139"/>
      <c r="Q111" s="139">
        <v>44545</v>
      </c>
      <c r="R111" s="139"/>
      <c r="S111" s="139"/>
    </row>
    <row r="112" spans="1:19" ht="15" customHeight="1">
      <c r="A112" s="40"/>
      <c r="B112" s="130"/>
      <c r="C112" s="218"/>
      <c r="D112" s="132"/>
      <c r="E112" s="132"/>
      <c r="F112" s="132"/>
      <c r="G112" s="132"/>
      <c r="H112" s="132"/>
      <c r="I112" s="221">
        <f t="shared" si="2"/>
        <v>0</v>
      </c>
      <c r="J112" s="228"/>
      <c r="K112" s="283"/>
      <c r="L112" s="281"/>
      <c r="M112" s="282">
        <f t="shared" si="3"/>
        <v>0</v>
      </c>
      <c r="N112" s="40"/>
      <c r="P112" s="139"/>
      <c r="Q112" s="139">
        <v>44546</v>
      </c>
      <c r="R112" s="139"/>
      <c r="S112" s="139"/>
    </row>
    <row r="113" spans="1:19" ht="15" customHeight="1">
      <c r="A113" s="40"/>
      <c r="B113" s="130"/>
      <c r="C113" s="218"/>
      <c r="D113" s="132"/>
      <c r="E113" s="132"/>
      <c r="F113" s="132"/>
      <c r="G113" s="132"/>
      <c r="H113" s="132"/>
      <c r="I113" s="221">
        <f t="shared" si="2"/>
        <v>0</v>
      </c>
      <c r="J113" s="228"/>
      <c r="K113" s="283"/>
      <c r="L113" s="281"/>
      <c r="M113" s="282">
        <f t="shared" si="3"/>
        <v>0</v>
      </c>
      <c r="N113" s="40"/>
      <c r="P113" s="139"/>
      <c r="Q113" s="139">
        <v>44547</v>
      </c>
      <c r="R113" s="139"/>
      <c r="S113" s="139"/>
    </row>
    <row r="114" spans="1:19" ht="15" customHeight="1">
      <c r="A114" s="40"/>
      <c r="B114" s="130"/>
      <c r="C114" s="218"/>
      <c r="D114" s="132"/>
      <c r="E114" s="132"/>
      <c r="F114" s="132"/>
      <c r="G114" s="132"/>
      <c r="H114" s="132"/>
      <c r="I114" s="221">
        <f t="shared" si="2"/>
        <v>0</v>
      </c>
      <c r="J114" s="228"/>
      <c r="K114" s="283"/>
      <c r="L114" s="281"/>
      <c r="M114" s="282">
        <f t="shared" si="3"/>
        <v>0</v>
      </c>
      <c r="N114" s="40"/>
      <c r="P114" s="139"/>
      <c r="Q114" s="139">
        <v>44548</v>
      </c>
      <c r="R114" s="139"/>
      <c r="S114" s="139"/>
    </row>
    <row r="115" spans="1:19" ht="15" customHeight="1">
      <c r="A115" s="40"/>
      <c r="B115" s="130"/>
      <c r="C115" s="218"/>
      <c r="D115" s="132"/>
      <c r="E115" s="132"/>
      <c r="F115" s="132"/>
      <c r="G115" s="132"/>
      <c r="H115" s="132"/>
      <c r="I115" s="221">
        <f t="shared" si="2"/>
        <v>0</v>
      </c>
      <c r="J115" s="228"/>
      <c r="K115" s="283"/>
      <c r="L115" s="281"/>
      <c r="M115" s="282">
        <f t="shared" si="3"/>
        <v>0</v>
      </c>
      <c r="N115" s="40"/>
      <c r="P115" s="139"/>
      <c r="Q115" s="139">
        <v>44549</v>
      </c>
      <c r="R115" s="139"/>
      <c r="S115" s="139"/>
    </row>
    <row r="116" spans="1:19" ht="15" customHeight="1">
      <c r="A116" s="40"/>
      <c r="B116" s="130"/>
      <c r="C116" s="218"/>
      <c r="D116" s="132"/>
      <c r="E116" s="132"/>
      <c r="F116" s="132"/>
      <c r="G116" s="132"/>
      <c r="H116" s="132"/>
      <c r="I116" s="221">
        <f t="shared" si="2"/>
        <v>0</v>
      </c>
      <c r="J116" s="228"/>
      <c r="K116" s="283"/>
      <c r="L116" s="281"/>
      <c r="M116" s="282">
        <f t="shared" si="3"/>
        <v>0</v>
      </c>
      <c r="N116" s="40"/>
      <c r="P116" s="139"/>
      <c r="Q116" s="139">
        <v>44550</v>
      </c>
      <c r="R116" s="139"/>
      <c r="S116" s="139"/>
    </row>
    <row r="117" spans="1:19" ht="15" customHeight="1">
      <c r="A117" s="40"/>
      <c r="B117" s="130"/>
      <c r="C117" s="218"/>
      <c r="D117" s="132"/>
      <c r="E117" s="132"/>
      <c r="F117" s="132"/>
      <c r="G117" s="132"/>
      <c r="H117" s="132"/>
      <c r="I117" s="221">
        <f t="shared" si="2"/>
        <v>0</v>
      </c>
      <c r="J117" s="228"/>
      <c r="K117" s="283"/>
      <c r="L117" s="281"/>
      <c r="M117" s="282">
        <f t="shared" si="3"/>
        <v>0</v>
      </c>
      <c r="N117" s="40"/>
      <c r="P117" s="139"/>
      <c r="Q117" s="139">
        <v>44551</v>
      </c>
      <c r="R117" s="139"/>
      <c r="S117" s="139"/>
    </row>
    <row r="118" spans="1:19" ht="15" customHeight="1">
      <c r="A118" s="40"/>
      <c r="B118" s="130"/>
      <c r="C118" s="218"/>
      <c r="D118" s="132"/>
      <c r="E118" s="132"/>
      <c r="F118" s="132"/>
      <c r="G118" s="132"/>
      <c r="H118" s="132"/>
      <c r="I118" s="221">
        <f t="shared" si="2"/>
        <v>0</v>
      </c>
      <c r="J118" s="228"/>
      <c r="K118" s="283"/>
      <c r="L118" s="281"/>
      <c r="M118" s="282">
        <f t="shared" si="3"/>
        <v>0</v>
      </c>
      <c r="N118" s="40"/>
      <c r="P118" s="139"/>
      <c r="Q118" s="139">
        <v>44552</v>
      </c>
      <c r="R118" s="139"/>
      <c r="S118" s="139"/>
    </row>
    <row r="119" spans="1:19" ht="15" customHeight="1">
      <c r="A119" s="40"/>
      <c r="B119" s="130"/>
      <c r="C119" s="218"/>
      <c r="D119" s="132"/>
      <c r="E119" s="132"/>
      <c r="F119" s="132"/>
      <c r="G119" s="132"/>
      <c r="H119" s="132"/>
      <c r="I119" s="221">
        <f t="shared" si="2"/>
        <v>0</v>
      </c>
      <c r="J119" s="228"/>
      <c r="K119" s="283"/>
      <c r="L119" s="281"/>
      <c r="M119" s="282">
        <f t="shared" si="3"/>
        <v>0</v>
      </c>
      <c r="N119" s="40"/>
      <c r="P119" s="139"/>
      <c r="Q119" s="139">
        <v>44553</v>
      </c>
      <c r="R119" s="139"/>
      <c r="S119" s="139"/>
    </row>
    <row r="120" spans="1:19" ht="15" customHeight="1">
      <c r="A120" s="40"/>
      <c r="B120" s="130"/>
      <c r="C120" s="218"/>
      <c r="D120" s="132"/>
      <c r="E120" s="132"/>
      <c r="F120" s="132"/>
      <c r="G120" s="132"/>
      <c r="H120" s="132"/>
      <c r="I120" s="221">
        <f t="shared" si="2"/>
        <v>0</v>
      </c>
      <c r="J120" s="228"/>
      <c r="K120" s="283"/>
      <c r="L120" s="281"/>
      <c r="M120" s="282">
        <f t="shared" si="3"/>
        <v>0</v>
      </c>
      <c r="N120" s="40"/>
      <c r="P120" s="139"/>
      <c r="Q120" s="139">
        <v>44554</v>
      </c>
      <c r="R120" s="139"/>
      <c r="S120" s="139"/>
    </row>
    <row r="121" spans="1:19" ht="15" customHeight="1">
      <c r="A121" s="40"/>
      <c r="B121" s="130"/>
      <c r="C121" s="218"/>
      <c r="D121" s="132"/>
      <c r="E121" s="132"/>
      <c r="F121" s="132"/>
      <c r="G121" s="132"/>
      <c r="H121" s="132"/>
      <c r="I121" s="221">
        <f t="shared" si="2"/>
        <v>0</v>
      </c>
      <c r="J121" s="228"/>
      <c r="K121" s="283"/>
      <c r="L121" s="281"/>
      <c r="M121" s="282">
        <f t="shared" si="3"/>
        <v>0</v>
      </c>
      <c r="N121" s="40"/>
      <c r="P121" s="139"/>
      <c r="Q121" s="139">
        <v>44555</v>
      </c>
      <c r="R121" s="139"/>
      <c r="S121" s="139"/>
    </row>
    <row r="122" spans="1:19" ht="15" customHeight="1">
      <c r="A122" s="40"/>
      <c r="B122" s="130"/>
      <c r="C122" s="218"/>
      <c r="D122" s="132"/>
      <c r="E122" s="132"/>
      <c r="F122" s="132"/>
      <c r="G122" s="132"/>
      <c r="H122" s="132"/>
      <c r="I122" s="221">
        <f t="shared" si="2"/>
        <v>0</v>
      </c>
      <c r="J122" s="228"/>
      <c r="K122" s="283"/>
      <c r="L122" s="281"/>
      <c r="M122" s="282">
        <f t="shared" si="3"/>
        <v>0</v>
      </c>
      <c r="N122" s="40"/>
      <c r="P122" s="139"/>
      <c r="Q122" s="139">
        <v>44556</v>
      </c>
      <c r="R122" s="139"/>
      <c r="S122" s="139"/>
    </row>
    <row r="123" spans="1:19" ht="15" customHeight="1">
      <c r="A123" s="40"/>
      <c r="B123" s="130"/>
      <c r="C123" s="218"/>
      <c r="D123" s="132"/>
      <c r="E123" s="132"/>
      <c r="F123" s="132"/>
      <c r="G123" s="132"/>
      <c r="H123" s="132"/>
      <c r="I123" s="221">
        <f t="shared" si="2"/>
        <v>0</v>
      </c>
      <c r="J123" s="228"/>
      <c r="K123" s="283"/>
      <c r="L123" s="281"/>
      <c r="M123" s="282">
        <f t="shared" si="3"/>
        <v>0</v>
      </c>
      <c r="N123" s="40"/>
      <c r="P123" s="139"/>
      <c r="Q123" s="139">
        <v>44557</v>
      </c>
      <c r="R123" s="139"/>
      <c r="S123" s="139"/>
    </row>
    <row r="124" spans="1:19" ht="15" customHeight="1">
      <c r="A124" s="40"/>
      <c r="B124" s="130"/>
      <c r="C124" s="218"/>
      <c r="D124" s="132"/>
      <c r="E124" s="132"/>
      <c r="F124" s="132"/>
      <c r="G124" s="132"/>
      <c r="H124" s="132"/>
      <c r="I124" s="221">
        <f t="shared" si="2"/>
        <v>0</v>
      </c>
      <c r="J124" s="228"/>
      <c r="K124" s="283"/>
      <c r="L124" s="281"/>
      <c r="M124" s="282">
        <f t="shared" si="3"/>
        <v>0</v>
      </c>
      <c r="N124" s="40"/>
      <c r="P124" s="139"/>
      <c r="Q124" s="139">
        <v>44558</v>
      </c>
      <c r="R124" s="139"/>
      <c r="S124" s="139"/>
    </row>
    <row r="125" spans="1:19" ht="15" customHeight="1">
      <c r="A125" s="40"/>
      <c r="B125" s="130"/>
      <c r="C125" s="218"/>
      <c r="D125" s="132"/>
      <c r="E125" s="132"/>
      <c r="F125" s="132"/>
      <c r="G125" s="132"/>
      <c r="H125" s="132"/>
      <c r="I125" s="221">
        <f t="shared" si="2"/>
        <v>0</v>
      </c>
      <c r="J125" s="228"/>
      <c r="K125" s="283"/>
      <c r="L125" s="281"/>
      <c r="M125" s="282">
        <f t="shared" si="3"/>
        <v>0</v>
      </c>
      <c r="N125" s="40"/>
      <c r="P125" s="139"/>
      <c r="Q125" s="139">
        <v>44559</v>
      </c>
      <c r="R125" s="139"/>
      <c r="S125" s="139"/>
    </row>
    <row r="126" spans="1:19" ht="15" customHeight="1">
      <c r="A126" s="40"/>
      <c r="B126" s="130"/>
      <c r="C126" s="218"/>
      <c r="D126" s="132"/>
      <c r="E126" s="132"/>
      <c r="F126" s="132"/>
      <c r="G126" s="132"/>
      <c r="H126" s="132"/>
      <c r="I126" s="221">
        <f t="shared" si="2"/>
        <v>0</v>
      </c>
      <c r="J126" s="228"/>
      <c r="K126" s="283"/>
      <c r="L126" s="281"/>
      <c r="M126" s="282">
        <f t="shared" si="3"/>
        <v>0</v>
      </c>
      <c r="N126" s="40"/>
      <c r="P126" s="139"/>
      <c r="Q126" s="139">
        <v>44560</v>
      </c>
      <c r="R126" s="139"/>
      <c r="S126" s="139"/>
    </row>
    <row r="127" spans="1:19" ht="15" customHeight="1">
      <c r="A127" s="40"/>
      <c r="B127" s="130"/>
      <c r="C127" s="218"/>
      <c r="D127" s="132"/>
      <c r="E127" s="132"/>
      <c r="F127" s="132"/>
      <c r="G127" s="132"/>
      <c r="H127" s="132"/>
      <c r="I127" s="221">
        <f t="shared" si="2"/>
        <v>0</v>
      </c>
      <c r="J127" s="228"/>
      <c r="K127" s="283"/>
      <c r="L127" s="281"/>
      <c r="M127" s="282">
        <f t="shared" si="3"/>
        <v>0</v>
      </c>
      <c r="N127" s="40"/>
      <c r="P127" s="139"/>
      <c r="Q127" s="139">
        <v>44561</v>
      </c>
      <c r="R127" s="139"/>
      <c r="S127" s="139"/>
    </row>
    <row r="128" spans="1:19" ht="15" customHeight="1">
      <c r="A128" s="40"/>
      <c r="B128" s="130"/>
      <c r="C128" s="218"/>
      <c r="D128" s="132"/>
      <c r="E128" s="132"/>
      <c r="F128" s="132"/>
      <c r="G128" s="132"/>
      <c r="H128" s="132"/>
      <c r="I128" s="221">
        <f t="shared" si="2"/>
        <v>0</v>
      </c>
      <c r="J128" s="228"/>
      <c r="K128" s="283"/>
      <c r="L128" s="281"/>
      <c r="M128" s="282">
        <f t="shared" si="3"/>
        <v>0</v>
      </c>
      <c r="N128" s="40"/>
      <c r="P128" s="139"/>
      <c r="Q128" s="139"/>
      <c r="R128" s="139"/>
      <c r="S128" s="139"/>
    </row>
    <row r="129" spans="1:19" ht="15" customHeight="1">
      <c r="A129" s="40"/>
      <c r="B129" s="130"/>
      <c r="C129" s="218"/>
      <c r="D129" s="132"/>
      <c r="E129" s="132"/>
      <c r="F129" s="132"/>
      <c r="G129" s="132"/>
      <c r="H129" s="132"/>
      <c r="I129" s="221">
        <f t="shared" si="2"/>
        <v>0</v>
      </c>
      <c r="J129" s="228"/>
      <c r="K129" s="283"/>
      <c r="L129" s="281"/>
      <c r="M129" s="282">
        <f t="shared" si="3"/>
        <v>0</v>
      </c>
      <c r="N129" s="40"/>
      <c r="P129" s="139"/>
      <c r="Q129" s="139"/>
      <c r="R129" s="139"/>
      <c r="S129" s="139"/>
    </row>
    <row r="130" spans="1:19" ht="15" customHeight="1">
      <c r="A130" s="40"/>
      <c r="B130" s="130"/>
      <c r="C130" s="218"/>
      <c r="D130" s="132"/>
      <c r="E130" s="132"/>
      <c r="F130" s="132"/>
      <c r="G130" s="132"/>
      <c r="H130" s="132"/>
      <c r="I130" s="221">
        <f t="shared" si="2"/>
        <v>0</v>
      </c>
      <c r="J130" s="228"/>
      <c r="K130" s="283"/>
      <c r="L130" s="281"/>
      <c r="M130" s="282">
        <f t="shared" si="3"/>
        <v>0</v>
      </c>
      <c r="N130" s="40"/>
      <c r="P130" s="139"/>
      <c r="Q130" s="139"/>
      <c r="R130" s="139"/>
      <c r="S130" s="139"/>
    </row>
    <row r="131" spans="1:19" ht="15" customHeight="1">
      <c r="A131" s="40"/>
      <c r="B131" s="130"/>
      <c r="C131" s="218"/>
      <c r="D131" s="132"/>
      <c r="E131" s="132"/>
      <c r="F131" s="132"/>
      <c r="G131" s="132"/>
      <c r="H131" s="132"/>
      <c r="I131" s="221">
        <f t="shared" si="2"/>
        <v>0</v>
      </c>
      <c r="J131" s="228"/>
      <c r="K131" s="283"/>
      <c r="L131" s="281"/>
      <c r="M131" s="282">
        <f t="shared" si="3"/>
        <v>0</v>
      </c>
      <c r="N131" s="40"/>
      <c r="P131" s="139"/>
      <c r="Q131" s="139"/>
      <c r="R131" s="139"/>
      <c r="S131" s="139"/>
    </row>
    <row r="132" spans="1:19" ht="15" customHeight="1">
      <c r="A132" s="40"/>
      <c r="B132" s="130"/>
      <c r="C132" s="218"/>
      <c r="D132" s="132"/>
      <c r="E132" s="132"/>
      <c r="F132" s="132"/>
      <c r="G132" s="132"/>
      <c r="H132" s="132"/>
      <c r="I132" s="221">
        <f t="shared" si="2"/>
        <v>0</v>
      </c>
      <c r="J132" s="228"/>
      <c r="K132" s="283"/>
      <c r="L132" s="281"/>
      <c r="M132" s="282">
        <f t="shared" si="3"/>
        <v>0</v>
      </c>
      <c r="N132" s="40"/>
      <c r="P132" s="139"/>
      <c r="Q132" s="139"/>
      <c r="R132" s="139"/>
      <c r="S132" s="139"/>
    </row>
    <row r="133" spans="1:19" ht="15" customHeight="1">
      <c r="A133" s="40"/>
      <c r="B133" s="130"/>
      <c r="C133" s="218"/>
      <c r="D133" s="132"/>
      <c r="E133" s="132"/>
      <c r="F133" s="132"/>
      <c r="G133" s="132"/>
      <c r="H133" s="132"/>
      <c r="I133" s="221">
        <f t="shared" si="2"/>
        <v>0</v>
      </c>
      <c r="J133" s="228"/>
      <c r="K133" s="283"/>
      <c r="L133" s="281"/>
      <c r="M133" s="282">
        <f t="shared" si="3"/>
        <v>0</v>
      </c>
      <c r="N133" s="40"/>
      <c r="P133" s="139"/>
      <c r="Q133" s="139"/>
      <c r="R133" s="139"/>
      <c r="S133" s="139"/>
    </row>
    <row r="134" spans="1:19" ht="15" customHeight="1">
      <c r="A134" s="40"/>
      <c r="B134" s="130"/>
      <c r="C134" s="218"/>
      <c r="D134" s="132"/>
      <c r="E134" s="132"/>
      <c r="F134" s="132"/>
      <c r="G134" s="132"/>
      <c r="H134" s="132"/>
      <c r="I134" s="221">
        <f t="shared" si="2"/>
        <v>0</v>
      </c>
      <c r="J134" s="228"/>
      <c r="K134" s="283"/>
      <c r="L134" s="281"/>
      <c r="M134" s="282">
        <f t="shared" si="3"/>
        <v>0</v>
      </c>
      <c r="N134" s="40"/>
      <c r="P134" s="139"/>
      <c r="Q134" s="139"/>
      <c r="R134" s="139"/>
      <c r="S134" s="139"/>
    </row>
    <row r="135" spans="1:19" ht="15" customHeight="1" thickBot="1">
      <c r="A135" s="40"/>
      <c r="B135" s="131"/>
      <c r="C135" s="229"/>
      <c r="D135" s="133"/>
      <c r="E135" s="133"/>
      <c r="F135" s="133"/>
      <c r="G135" s="133"/>
      <c r="H135" s="133"/>
      <c r="I135" s="230">
        <f t="shared" ref="I135" si="4">SUM(D135:H135)</f>
        <v>0</v>
      </c>
      <c r="J135" s="231"/>
      <c r="K135" s="284"/>
      <c r="L135" s="285"/>
      <c r="M135" s="286">
        <f t="shared" ref="M135" si="5">((D135*100)+(E135*250)+(G135*250))*C135</f>
        <v>0</v>
      </c>
      <c r="N135" s="40"/>
      <c r="P135" s="139"/>
      <c r="Q135" s="139"/>
      <c r="R135" s="139"/>
      <c r="S135" s="139"/>
    </row>
    <row r="136" spans="1:19" ht="15" customHeight="1">
      <c r="A136" s="37"/>
      <c r="B136" s="232"/>
      <c r="C136" s="232"/>
      <c r="D136" s="232"/>
      <c r="E136" s="232"/>
      <c r="F136" s="232"/>
      <c r="G136" s="232"/>
      <c r="H136" s="232"/>
      <c r="I136" s="232"/>
      <c r="J136" s="232"/>
      <c r="K136" s="232"/>
      <c r="L136" s="233"/>
      <c r="M136" s="37"/>
      <c r="N136" s="37"/>
      <c r="P136" s="139"/>
      <c r="Q136" s="139"/>
      <c r="R136" s="139"/>
      <c r="S136" s="139"/>
    </row>
    <row r="137" spans="1:19" ht="15" customHeight="1">
      <c r="A137" s="37"/>
      <c r="B137" s="232"/>
      <c r="C137" s="232"/>
      <c r="D137" s="232"/>
      <c r="E137" s="232"/>
      <c r="F137" s="232"/>
      <c r="G137" s="232"/>
      <c r="H137" s="232"/>
      <c r="I137" s="232"/>
      <c r="J137" s="232"/>
      <c r="K137" s="232"/>
      <c r="L137" s="233"/>
      <c r="M137" s="37"/>
      <c r="N137" s="37"/>
      <c r="P137" s="139"/>
      <c r="Q137" s="139"/>
      <c r="R137" s="139"/>
      <c r="S137" s="139"/>
    </row>
    <row r="138" spans="1:19" ht="18.600000000000001" customHeight="1" thickBot="1">
      <c r="A138" s="37"/>
      <c r="B138" s="234" t="s">
        <v>65</v>
      </c>
      <c r="C138" s="232"/>
      <c r="D138" s="232"/>
      <c r="E138" s="232"/>
      <c r="F138" s="232"/>
      <c r="G138" s="232"/>
      <c r="H138" s="232"/>
      <c r="I138" s="232"/>
      <c r="J138" s="232"/>
      <c r="K138" s="232"/>
      <c r="L138" s="233"/>
      <c r="M138" s="37"/>
      <c r="N138" s="37"/>
      <c r="P138" s="139"/>
      <c r="Q138" s="139"/>
      <c r="R138" s="139"/>
      <c r="S138" s="139"/>
    </row>
    <row r="139" spans="1:19" ht="24" customHeight="1">
      <c r="A139" s="37"/>
      <c r="B139" s="391" t="s">
        <v>137</v>
      </c>
      <c r="C139" s="393" t="s">
        <v>20</v>
      </c>
      <c r="D139" s="395" t="s">
        <v>25</v>
      </c>
      <c r="E139" s="396"/>
      <c r="F139" s="396"/>
      <c r="G139" s="396"/>
      <c r="H139" s="396"/>
      <c r="I139" s="397"/>
      <c r="J139" s="398" t="s">
        <v>138</v>
      </c>
      <c r="K139" s="393" t="s">
        <v>21</v>
      </c>
      <c r="L139" s="393" t="s">
        <v>22</v>
      </c>
      <c r="M139" s="389" t="s">
        <v>74</v>
      </c>
      <c r="N139" s="37"/>
      <c r="P139" s="139"/>
      <c r="Q139" s="139"/>
      <c r="R139" s="139"/>
      <c r="S139" s="139"/>
    </row>
    <row r="140" spans="1:19" ht="54" customHeight="1" thickBot="1">
      <c r="A140" s="37"/>
      <c r="B140" s="392"/>
      <c r="C140" s="394"/>
      <c r="D140" s="206" t="s">
        <v>23</v>
      </c>
      <c r="E140" s="207" t="s">
        <v>117</v>
      </c>
      <c r="F140" s="208" t="s">
        <v>45</v>
      </c>
      <c r="G140" s="206" t="s">
        <v>120</v>
      </c>
      <c r="H140" s="208" t="s">
        <v>46</v>
      </c>
      <c r="I140" s="206" t="s">
        <v>101</v>
      </c>
      <c r="J140" s="399"/>
      <c r="K140" s="394"/>
      <c r="L140" s="400"/>
      <c r="M140" s="390"/>
      <c r="N140" s="37"/>
      <c r="P140" s="139"/>
      <c r="Q140" s="139"/>
      <c r="R140" s="139"/>
      <c r="S140" s="139"/>
    </row>
    <row r="141" spans="1:19" ht="15" customHeight="1">
      <c r="A141" s="40"/>
      <c r="B141" s="235"/>
      <c r="C141" s="210"/>
      <c r="D141" s="212"/>
      <c r="E141" s="212"/>
      <c r="F141" s="212"/>
      <c r="G141" s="212"/>
      <c r="H141" s="212"/>
      <c r="I141" s="236">
        <f>D141+E141+F141+G141+H141</f>
        <v>0</v>
      </c>
      <c r="J141" s="237"/>
      <c r="K141" s="287"/>
      <c r="L141" s="279"/>
      <c r="M141" s="280">
        <f t="shared" ref="M141:M170" si="6">((D141*150)+(E141*250)+(G141*250))*C141</f>
        <v>0</v>
      </c>
      <c r="N141" s="40"/>
      <c r="P141" s="139"/>
      <c r="Q141" s="139"/>
      <c r="R141" s="139"/>
      <c r="S141" s="139"/>
    </row>
    <row r="142" spans="1:19" ht="15" customHeight="1">
      <c r="A142" s="40"/>
      <c r="B142" s="238"/>
      <c r="C142" s="218"/>
      <c r="D142" s="132"/>
      <c r="E142" s="132"/>
      <c r="F142" s="132"/>
      <c r="G142" s="132"/>
      <c r="H142" s="132"/>
      <c r="I142" s="239">
        <f t="shared" ref="I142:I170" si="7">D142+E142+F142+G142+H142</f>
        <v>0</v>
      </c>
      <c r="J142" s="228"/>
      <c r="K142" s="283"/>
      <c r="L142" s="281"/>
      <c r="M142" s="282">
        <f t="shared" si="6"/>
        <v>0</v>
      </c>
      <c r="N142" s="40"/>
      <c r="P142" s="139"/>
      <c r="Q142" s="139"/>
      <c r="R142" s="139"/>
      <c r="S142" s="139"/>
    </row>
    <row r="143" spans="1:19" ht="15" customHeight="1">
      <c r="A143" s="40"/>
      <c r="B143" s="238"/>
      <c r="C143" s="218"/>
      <c r="D143" s="132"/>
      <c r="E143" s="132"/>
      <c r="F143" s="132"/>
      <c r="G143" s="132"/>
      <c r="H143" s="132"/>
      <c r="I143" s="239">
        <f t="shared" si="7"/>
        <v>0</v>
      </c>
      <c r="J143" s="228"/>
      <c r="K143" s="283"/>
      <c r="L143" s="281"/>
      <c r="M143" s="282">
        <f t="shared" si="6"/>
        <v>0</v>
      </c>
      <c r="N143" s="40"/>
      <c r="P143" s="139"/>
      <c r="Q143" s="139"/>
      <c r="R143" s="139"/>
      <c r="S143" s="139"/>
    </row>
    <row r="144" spans="1:19" ht="15" customHeight="1">
      <c r="A144" s="40"/>
      <c r="B144" s="238"/>
      <c r="C144" s="218"/>
      <c r="D144" s="132"/>
      <c r="E144" s="132"/>
      <c r="F144" s="132"/>
      <c r="G144" s="132"/>
      <c r="H144" s="132"/>
      <c r="I144" s="239">
        <f t="shared" si="7"/>
        <v>0</v>
      </c>
      <c r="J144" s="228"/>
      <c r="K144" s="283"/>
      <c r="L144" s="281"/>
      <c r="M144" s="282">
        <f t="shared" si="6"/>
        <v>0</v>
      </c>
      <c r="N144" s="40"/>
      <c r="P144" s="139"/>
      <c r="Q144" s="139"/>
      <c r="R144" s="139"/>
      <c r="S144" s="139"/>
    </row>
    <row r="145" spans="1:19" ht="15" customHeight="1">
      <c r="A145" s="40"/>
      <c r="B145" s="238"/>
      <c r="C145" s="218"/>
      <c r="D145" s="132"/>
      <c r="E145" s="132"/>
      <c r="F145" s="132"/>
      <c r="G145" s="132"/>
      <c r="H145" s="132"/>
      <c r="I145" s="239">
        <f t="shared" si="7"/>
        <v>0</v>
      </c>
      <c r="J145" s="228"/>
      <c r="K145" s="283"/>
      <c r="L145" s="281"/>
      <c r="M145" s="282">
        <f t="shared" si="6"/>
        <v>0</v>
      </c>
      <c r="N145" s="40"/>
      <c r="P145" s="139"/>
      <c r="Q145" s="139"/>
      <c r="R145" s="139"/>
      <c r="S145" s="139"/>
    </row>
    <row r="146" spans="1:19" ht="15" customHeight="1">
      <c r="A146" s="40"/>
      <c r="B146" s="238"/>
      <c r="C146" s="218"/>
      <c r="D146" s="132"/>
      <c r="E146" s="132"/>
      <c r="F146" s="132"/>
      <c r="G146" s="132"/>
      <c r="H146" s="132"/>
      <c r="I146" s="239">
        <f t="shared" si="7"/>
        <v>0</v>
      </c>
      <c r="J146" s="228"/>
      <c r="K146" s="283"/>
      <c r="L146" s="281"/>
      <c r="M146" s="282">
        <f t="shared" si="6"/>
        <v>0</v>
      </c>
      <c r="N146" s="40"/>
      <c r="P146" s="139"/>
      <c r="Q146" s="139"/>
      <c r="R146" s="139"/>
      <c r="S146" s="139"/>
    </row>
    <row r="147" spans="1:19" ht="15" customHeight="1">
      <c r="A147" s="40"/>
      <c r="B147" s="238"/>
      <c r="C147" s="218"/>
      <c r="D147" s="132"/>
      <c r="E147" s="132"/>
      <c r="F147" s="132"/>
      <c r="G147" s="132"/>
      <c r="H147" s="132"/>
      <c r="I147" s="239">
        <f t="shared" si="7"/>
        <v>0</v>
      </c>
      <c r="J147" s="228"/>
      <c r="K147" s="283"/>
      <c r="L147" s="281"/>
      <c r="M147" s="282">
        <f t="shared" si="6"/>
        <v>0</v>
      </c>
      <c r="N147" s="40"/>
      <c r="P147" s="139"/>
      <c r="Q147" s="139"/>
      <c r="R147" s="139"/>
      <c r="S147" s="139"/>
    </row>
    <row r="148" spans="1:19" ht="15" customHeight="1">
      <c r="A148" s="40"/>
      <c r="B148" s="238"/>
      <c r="C148" s="218"/>
      <c r="D148" s="132"/>
      <c r="E148" s="132"/>
      <c r="F148" s="132"/>
      <c r="G148" s="132"/>
      <c r="H148" s="132"/>
      <c r="I148" s="239">
        <f t="shared" si="7"/>
        <v>0</v>
      </c>
      <c r="J148" s="228"/>
      <c r="K148" s="283"/>
      <c r="L148" s="281"/>
      <c r="M148" s="282">
        <f t="shared" si="6"/>
        <v>0</v>
      </c>
      <c r="N148" s="40"/>
      <c r="P148" s="139"/>
      <c r="Q148" s="139"/>
      <c r="R148" s="139"/>
      <c r="S148" s="139"/>
    </row>
    <row r="149" spans="1:19" ht="15" customHeight="1">
      <c r="A149" s="40"/>
      <c r="B149" s="238"/>
      <c r="C149" s="218"/>
      <c r="D149" s="132"/>
      <c r="E149" s="132"/>
      <c r="F149" s="132"/>
      <c r="G149" s="132"/>
      <c r="H149" s="132"/>
      <c r="I149" s="239">
        <f t="shared" si="7"/>
        <v>0</v>
      </c>
      <c r="J149" s="228"/>
      <c r="K149" s="283"/>
      <c r="L149" s="281"/>
      <c r="M149" s="282">
        <f t="shared" si="6"/>
        <v>0</v>
      </c>
      <c r="N149" s="40"/>
      <c r="P149" s="95"/>
      <c r="Q149" s="139"/>
      <c r="S149" s="139"/>
    </row>
    <row r="150" spans="1:19" ht="15" customHeight="1">
      <c r="A150" s="40"/>
      <c r="B150" s="238"/>
      <c r="C150" s="218"/>
      <c r="D150" s="132"/>
      <c r="E150" s="132"/>
      <c r="F150" s="132"/>
      <c r="G150" s="132"/>
      <c r="H150" s="132"/>
      <c r="I150" s="239">
        <f t="shared" si="7"/>
        <v>0</v>
      </c>
      <c r="J150" s="228"/>
      <c r="K150" s="283"/>
      <c r="L150" s="281"/>
      <c r="M150" s="282">
        <f t="shared" si="6"/>
        <v>0</v>
      </c>
      <c r="N150" s="40"/>
      <c r="P150" s="95"/>
      <c r="Q150" s="139"/>
      <c r="S150" s="139"/>
    </row>
    <row r="151" spans="1:19" ht="15" customHeight="1">
      <c r="A151" s="40"/>
      <c r="B151" s="238"/>
      <c r="C151" s="218"/>
      <c r="D151" s="132"/>
      <c r="E151" s="132"/>
      <c r="F151" s="132"/>
      <c r="G151" s="132"/>
      <c r="H151" s="132"/>
      <c r="I151" s="239">
        <f t="shared" si="7"/>
        <v>0</v>
      </c>
      <c r="J151" s="228"/>
      <c r="K151" s="283"/>
      <c r="L151" s="281"/>
      <c r="M151" s="282">
        <f t="shared" si="6"/>
        <v>0</v>
      </c>
      <c r="N151" s="40"/>
      <c r="P151" s="95"/>
      <c r="Q151" s="139"/>
      <c r="S151" s="139"/>
    </row>
    <row r="152" spans="1:19" ht="15" customHeight="1">
      <c r="A152" s="40"/>
      <c r="B152" s="238"/>
      <c r="C152" s="218"/>
      <c r="D152" s="132"/>
      <c r="E152" s="132"/>
      <c r="F152" s="132"/>
      <c r="G152" s="132"/>
      <c r="H152" s="132"/>
      <c r="I152" s="239">
        <f t="shared" si="7"/>
        <v>0</v>
      </c>
      <c r="J152" s="228"/>
      <c r="K152" s="283"/>
      <c r="L152" s="281"/>
      <c r="M152" s="282">
        <f t="shared" si="6"/>
        <v>0</v>
      </c>
      <c r="N152" s="40"/>
      <c r="P152" s="95"/>
      <c r="Q152" s="139"/>
      <c r="S152" s="139"/>
    </row>
    <row r="153" spans="1:19" ht="15" customHeight="1">
      <c r="A153" s="40"/>
      <c r="B153" s="238"/>
      <c r="C153" s="218"/>
      <c r="D153" s="132"/>
      <c r="E153" s="132"/>
      <c r="F153" s="132"/>
      <c r="G153" s="132"/>
      <c r="H153" s="132"/>
      <c r="I153" s="239">
        <f t="shared" si="7"/>
        <v>0</v>
      </c>
      <c r="J153" s="228"/>
      <c r="K153" s="283"/>
      <c r="L153" s="281"/>
      <c r="M153" s="282">
        <f t="shared" si="6"/>
        <v>0</v>
      </c>
      <c r="N153" s="40"/>
      <c r="P153" s="95"/>
      <c r="Q153" s="139"/>
      <c r="S153" s="139"/>
    </row>
    <row r="154" spans="1:19" ht="15" customHeight="1">
      <c r="A154" s="40"/>
      <c r="B154" s="238"/>
      <c r="C154" s="218"/>
      <c r="D154" s="132"/>
      <c r="E154" s="132"/>
      <c r="F154" s="132"/>
      <c r="G154" s="132"/>
      <c r="H154" s="132"/>
      <c r="I154" s="239">
        <f t="shared" si="7"/>
        <v>0</v>
      </c>
      <c r="J154" s="228"/>
      <c r="K154" s="283"/>
      <c r="L154" s="281"/>
      <c r="M154" s="282">
        <f t="shared" si="6"/>
        <v>0</v>
      </c>
      <c r="N154" s="40"/>
      <c r="P154" s="95"/>
      <c r="Q154" s="139"/>
      <c r="S154" s="139"/>
    </row>
    <row r="155" spans="1:19" ht="15" customHeight="1">
      <c r="A155" s="40"/>
      <c r="B155" s="238"/>
      <c r="C155" s="218"/>
      <c r="D155" s="132"/>
      <c r="E155" s="132"/>
      <c r="F155" s="132"/>
      <c r="G155" s="132"/>
      <c r="H155" s="132"/>
      <c r="I155" s="239">
        <f t="shared" si="7"/>
        <v>0</v>
      </c>
      <c r="J155" s="228"/>
      <c r="K155" s="283"/>
      <c r="L155" s="281"/>
      <c r="M155" s="282">
        <f t="shared" si="6"/>
        <v>0</v>
      </c>
      <c r="N155" s="40"/>
      <c r="P155" s="95"/>
      <c r="Q155" s="139"/>
      <c r="S155" s="139"/>
    </row>
    <row r="156" spans="1:19" ht="15" customHeight="1">
      <c r="A156" s="40"/>
      <c r="B156" s="238"/>
      <c r="C156" s="218"/>
      <c r="D156" s="132"/>
      <c r="E156" s="132"/>
      <c r="F156" s="132"/>
      <c r="G156" s="132"/>
      <c r="H156" s="132"/>
      <c r="I156" s="239">
        <f t="shared" si="7"/>
        <v>0</v>
      </c>
      <c r="J156" s="228"/>
      <c r="K156" s="283"/>
      <c r="L156" s="281"/>
      <c r="M156" s="282">
        <f t="shared" si="6"/>
        <v>0</v>
      </c>
      <c r="N156" s="40"/>
      <c r="P156" s="95"/>
      <c r="Q156" s="139"/>
      <c r="S156" s="139"/>
    </row>
    <row r="157" spans="1:19" ht="15" customHeight="1">
      <c r="A157" s="40"/>
      <c r="B157" s="238"/>
      <c r="C157" s="218"/>
      <c r="D157" s="132"/>
      <c r="E157" s="132"/>
      <c r="F157" s="132"/>
      <c r="G157" s="132"/>
      <c r="H157" s="132"/>
      <c r="I157" s="239">
        <f t="shared" si="7"/>
        <v>0</v>
      </c>
      <c r="J157" s="228"/>
      <c r="K157" s="283"/>
      <c r="L157" s="281"/>
      <c r="M157" s="282">
        <f t="shared" si="6"/>
        <v>0</v>
      </c>
      <c r="N157" s="40"/>
      <c r="P157" s="95"/>
      <c r="Q157" s="139"/>
      <c r="S157" s="139"/>
    </row>
    <row r="158" spans="1:19" ht="15" customHeight="1">
      <c r="A158" s="40"/>
      <c r="B158" s="238"/>
      <c r="C158" s="218"/>
      <c r="D158" s="132"/>
      <c r="E158" s="132"/>
      <c r="F158" s="132"/>
      <c r="G158" s="132"/>
      <c r="H158" s="132"/>
      <c r="I158" s="239">
        <f t="shared" si="7"/>
        <v>0</v>
      </c>
      <c r="J158" s="228"/>
      <c r="K158" s="283"/>
      <c r="L158" s="281"/>
      <c r="M158" s="282">
        <f t="shared" si="6"/>
        <v>0</v>
      </c>
      <c r="N158" s="40"/>
      <c r="P158" s="95"/>
      <c r="Q158" s="139"/>
      <c r="S158" s="139"/>
    </row>
    <row r="159" spans="1:19" ht="15" customHeight="1">
      <c r="A159" s="40"/>
      <c r="B159" s="238"/>
      <c r="C159" s="218"/>
      <c r="D159" s="132"/>
      <c r="E159" s="132"/>
      <c r="F159" s="132"/>
      <c r="G159" s="132"/>
      <c r="H159" s="132"/>
      <c r="I159" s="239">
        <f t="shared" si="7"/>
        <v>0</v>
      </c>
      <c r="J159" s="228"/>
      <c r="K159" s="283"/>
      <c r="L159" s="281"/>
      <c r="M159" s="282">
        <f t="shared" si="6"/>
        <v>0</v>
      </c>
      <c r="N159" s="40"/>
      <c r="P159" s="95"/>
      <c r="Q159" s="139"/>
      <c r="S159" s="139"/>
    </row>
    <row r="160" spans="1:19" ht="15" customHeight="1">
      <c r="A160" s="40"/>
      <c r="B160" s="238"/>
      <c r="C160" s="218"/>
      <c r="D160" s="132"/>
      <c r="E160" s="132"/>
      <c r="F160" s="132"/>
      <c r="G160" s="132"/>
      <c r="H160" s="132"/>
      <c r="I160" s="239">
        <f t="shared" si="7"/>
        <v>0</v>
      </c>
      <c r="J160" s="228"/>
      <c r="K160" s="283"/>
      <c r="L160" s="281"/>
      <c r="M160" s="282">
        <f t="shared" si="6"/>
        <v>0</v>
      </c>
      <c r="N160" s="40"/>
      <c r="P160" s="95"/>
      <c r="Q160" s="139"/>
      <c r="S160" s="139"/>
    </row>
    <row r="161" spans="1:19" ht="15" customHeight="1">
      <c r="A161" s="40"/>
      <c r="B161" s="238"/>
      <c r="C161" s="218"/>
      <c r="D161" s="132"/>
      <c r="E161" s="132"/>
      <c r="F161" s="132"/>
      <c r="G161" s="132"/>
      <c r="H161" s="132"/>
      <c r="I161" s="239">
        <f t="shared" si="7"/>
        <v>0</v>
      </c>
      <c r="J161" s="228"/>
      <c r="K161" s="283"/>
      <c r="L161" s="281"/>
      <c r="M161" s="282">
        <f t="shared" si="6"/>
        <v>0</v>
      </c>
      <c r="N161" s="40"/>
      <c r="P161" s="95"/>
      <c r="Q161" s="139"/>
      <c r="S161" s="139"/>
    </row>
    <row r="162" spans="1:19" ht="15" customHeight="1">
      <c r="A162" s="40"/>
      <c r="B162" s="238"/>
      <c r="C162" s="218"/>
      <c r="D162" s="132"/>
      <c r="E162" s="132"/>
      <c r="F162" s="132"/>
      <c r="G162" s="132"/>
      <c r="H162" s="132"/>
      <c r="I162" s="239">
        <f t="shared" si="7"/>
        <v>0</v>
      </c>
      <c r="J162" s="228"/>
      <c r="K162" s="283"/>
      <c r="L162" s="281"/>
      <c r="M162" s="282">
        <f t="shared" si="6"/>
        <v>0</v>
      </c>
      <c r="N162" s="40"/>
      <c r="P162" s="95"/>
      <c r="Q162" s="139"/>
      <c r="S162" s="139"/>
    </row>
    <row r="163" spans="1:19" ht="15" customHeight="1">
      <c r="A163" s="40"/>
      <c r="B163" s="238"/>
      <c r="C163" s="218"/>
      <c r="D163" s="132"/>
      <c r="E163" s="132"/>
      <c r="F163" s="132"/>
      <c r="G163" s="132"/>
      <c r="H163" s="132"/>
      <c r="I163" s="239">
        <f t="shared" si="7"/>
        <v>0</v>
      </c>
      <c r="J163" s="228"/>
      <c r="K163" s="283"/>
      <c r="L163" s="281"/>
      <c r="M163" s="282">
        <f t="shared" si="6"/>
        <v>0</v>
      </c>
      <c r="N163" s="40"/>
      <c r="P163" s="95"/>
      <c r="Q163" s="139"/>
      <c r="S163" s="139"/>
    </row>
    <row r="164" spans="1:19" ht="15" customHeight="1">
      <c r="A164" s="40"/>
      <c r="B164" s="238"/>
      <c r="C164" s="218"/>
      <c r="D164" s="132"/>
      <c r="E164" s="132"/>
      <c r="F164" s="132"/>
      <c r="G164" s="132"/>
      <c r="H164" s="132"/>
      <c r="I164" s="239">
        <f t="shared" si="7"/>
        <v>0</v>
      </c>
      <c r="J164" s="228"/>
      <c r="K164" s="283"/>
      <c r="L164" s="281"/>
      <c r="M164" s="282">
        <f t="shared" si="6"/>
        <v>0</v>
      </c>
      <c r="N164" s="40"/>
      <c r="P164" s="95"/>
      <c r="Q164" s="139"/>
      <c r="S164" s="139"/>
    </row>
    <row r="165" spans="1:19" ht="15" customHeight="1">
      <c r="A165" s="40"/>
      <c r="B165" s="238"/>
      <c r="C165" s="218"/>
      <c r="D165" s="132"/>
      <c r="E165" s="132"/>
      <c r="F165" s="132"/>
      <c r="G165" s="132"/>
      <c r="H165" s="132"/>
      <c r="I165" s="239">
        <f t="shared" si="7"/>
        <v>0</v>
      </c>
      <c r="J165" s="228"/>
      <c r="K165" s="283"/>
      <c r="L165" s="281"/>
      <c r="M165" s="282">
        <f t="shared" si="6"/>
        <v>0</v>
      </c>
      <c r="N165" s="40"/>
      <c r="P165" s="95"/>
      <c r="Q165" s="139"/>
      <c r="S165" s="139"/>
    </row>
    <row r="166" spans="1:19" ht="15" customHeight="1">
      <c r="A166" s="40"/>
      <c r="B166" s="238"/>
      <c r="C166" s="218"/>
      <c r="D166" s="132"/>
      <c r="E166" s="132"/>
      <c r="F166" s="132"/>
      <c r="G166" s="132"/>
      <c r="H166" s="132"/>
      <c r="I166" s="239">
        <f t="shared" si="7"/>
        <v>0</v>
      </c>
      <c r="J166" s="228"/>
      <c r="K166" s="283"/>
      <c r="L166" s="281"/>
      <c r="M166" s="282">
        <f t="shared" si="6"/>
        <v>0</v>
      </c>
      <c r="N166" s="40"/>
      <c r="P166" s="95"/>
      <c r="Q166" s="139"/>
      <c r="S166" s="139"/>
    </row>
    <row r="167" spans="1:19" ht="15" customHeight="1">
      <c r="A167" s="40"/>
      <c r="B167" s="130"/>
      <c r="C167" s="218"/>
      <c r="D167" s="132"/>
      <c r="E167" s="132"/>
      <c r="F167" s="132"/>
      <c r="G167" s="132"/>
      <c r="H167" s="132"/>
      <c r="I167" s="239">
        <f t="shared" si="7"/>
        <v>0</v>
      </c>
      <c r="J167" s="228"/>
      <c r="K167" s="283"/>
      <c r="L167" s="281"/>
      <c r="M167" s="282">
        <f t="shared" si="6"/>
        <v>0</v>
      </c>
      <c r="N167" s="40"/>
      <c r="P167" s="95"/>
      <c r="Q167" s="139"/>
      <c r="S167" s="139"/>
    </row>
    <row r="168" spans="1:19" ht="15" customHeight="1">
      <c r="A168" s="40"/>
      <c r="B168" s="130"/>
      <c r="C168" s="218"/>
      <c r="D168" s="132"/>
      <c r="E168" s="132"/>
      <c r="F168" s="132"/>
      <c r="G168" s="132"/>
      <c r="H168" s="132"/>
      <c r="I168" s="239">
        <f t="shared" si="7"/>
        <v>0</v>
      </c>
      <c r="J168" s="228"/>
      <c r="K168" s="283"/>
      <c r="L168" s="281"/>
      <c r="M168" s="282">
        <f t="shared" si="6"/>
        <v>0</v>
      </c>
      <c r="N168" s="40"/>
      <c r="P168" s="95"/>
      <c r="Q168" s="139"/>
      <c r="S168" s="139"/>
    </row>
    <row r="169" spans="1:19" ht="15" customHeight="1">
      <c r="A169" s="40"/>
      <c r="B169" s="130"/>
      <c r="C169" s="218"/>
      <c r="D169" s="132"/>
      <c r="E169" s="132"/>
      <c r="F169" s="132"/>
      <c r="G169" s="132"/>
      <c r="H169" s="132"/>
      <c r="I169" s="239">
        <f t="shared" si="7"/>
        <v>0</v>
      </c>
      <c r="J169" s="228"/>
      <c r="K169" s="283"/>
      <c r="L169" s="281"/>
      <c r="M169" s="282">
        <f t="shared" si="6"/>
        <v>0</v>
      </c>
      <c r="N169" s="40"/>
      <c r="P169" s="95"/>
      <c r="Q169" s="139"/>
      <c r="S169" s="139"/>
    </row>
    <row r="170" spans="1:19" ht="15" customHeight="1" thickBot="1">
      <c r="A170" s="40"/>
      <c r="B170" s="131"/>
      <c r="C170" s="229"/>
      <c r="D170" s="133"/>
      <c r="E170" s="133"/>
      <c r="F170" s="133"/>
      <c r="G170" s="133"/>
      <c r="H170" s="133"/>
      <c r="I170" s="240">
        <f t="shared" si="7"/>
        <v>0</v>
      </c>
      <c r="J170" s="231"/>
      <c r="K170" s="284"/>
      <c r="L170" s="285"/>
      <c r="M170" s="286">
        <f t="shared" si="6"/>
        <v>0</v>
      </c>
      <c r="N170" s="40"/>
      <c r="P170" s="95"/>
      <c r="Q170" s="139"/>
      <c r="S170" s="139"/>
    </row>
    <row r="171" spans="1:19" ht="15" customHeight="1" thickBot="1">
      <c r="A171" s="37"/>
      <c r="B171" s="241"/>
      <c r="C171" s="241"/>
      <c r="D171" s="241"/>
      <c r="E171" s="241"/>
      <c r="F171" s="241"/>
      <c r="G171" s="241"/>
      <c r="H171" s="241"/>
      <c r="I171" s="241"/>
      <c r="J171" s="242"/>
      <c r="K171" s="242"/>
      <c r="L171" s="242"/>
      <c r="M171" s="37"/>
      <c r="N171" s="37"/>
      <c r="P171" s="95"/>
      <c r="Q171" s="139"/>
      <c r="S171" s="139"/>
    </row>
    <row r="172" spans="1:19" ht="15" customHeight="1" thickTop="1" thickBot="1">
      <c r="A172" s="37"/>
      <c r="B172" s="243"/>
      <c r="C172" s="243"/>
      <c r="D172" s="244"/>
      <c r="E172" s="244"/>
      <c r="F172" s="244"/>
      <c r="G172" s="244"/>
      <c r="H172" s="245"/>
      <c r="I172" s="245"/>
      <c r="J172" s="387" t="s">
        <v>113</v>
      </c>
      <c r="K172" s="388"/>
      <c r="L172" s="327">
        <f>SUM(L6:L170)</f>
        <v>0</v>
      </c>
      <c r="M172" s="37"/>
      <c r="N172" s="37"/>
      <c r="P172" s="95"/>
      <c r="Q172" s="139"/>
      <c r="S172" s="139"/>
    </row>
    <row r="173" spans="1:19" ht="15" customHeight="1" thickTop="1">
      <c r="A173" s="37"/>
      <c r="B173" s="31"/>
      <c r="C173" s="41"/>
      <c r="D173" s="41"/>
      <c r="E173" s="41"/>
      <c r="F173" s="41"/>
      <c r="G173" s="41"/>
      <c r="H173" s="41"/>
      <c r="I173" s="41"/>
      <c r="J173" s="97" t="s">
        <v>139</v>
      </c>
      <c r="K173" s="56"/>
      <c r="L173" s="56"/>
      <c r="M173" s="37"/>
      <c r="N173" s="37"/>
      <c r="P173" s="95"/>
      <c r="Q173" s="139"/>
      <c r="S173" s="139"/>
    </row>
    <row r="174" spans="1:19" ht="15" customHeight="1">
      <c r="A174" s="37"/>
      <c r="B174" s="42"/>
      <c r="C174" s="41"/>
      <c r="D174" s="41"/>
      <c r="E174" s="41"/>
      <c r="F174" s="41"/>
      <c r="G174" s="41"/>
      <c r="H174" s="41"/>
      <c r="I174" s="41"/>
      <c r="J174" s="98" t="s">
        <v>47</v>
      </c>
      <c r="K174" s="37"/>
      <c r="L174" s="43"/>
      <c r="M174" s="37"/>
      <c r="N174" s="37"/>
      <c r="P174" s="95"/>
      <c r="Q174" s="139"/>
      <c r="S174" s="139"/>
    </row>
    <row r="175" spans="1:19" ht="15" customHeight="1">
      <c r="A175" s="37"/>
      <c r="B175" s="44"/>
      <c r="C175" s="44"/>
      <c r="D175" s="45"/>
      <c r="E175" s="45"/>
      <c r="F175" s="45"/>
      <c r="G175" s="45"/>
      <c r="H175" s="38"/>
      <c r="I175" s="38"/>
      <c r="J175" s="99" t="s">
        <v>48</v>
      </c>
      <c r="K175" s="184"/>
      <c r="L175" s="184"/>
      <c r="M175" s="37"/>
      <c r="N175" s="37"/>
      <c r="P175" s="95"/>
      <c r="Q175" s="139"/>
      <c r="S175" s="139"/>
    </row>
    <row r="176" spans="1:19">
      <c r="Q176" s="139"/>
      <c r="S176" s="139"/>
    </row>
    <row r="177" spans="17:19">
      <c r="Q177" s="139"/>
      <c r="S177" s="139"/>
    </row>
    <row r="178" spans="17:19">
      <c r="Q178" s="139"/>
      <c r="S178" s="139"/>
    </row>
    <row r="179" spans="17:19">
      <c r="Q179" s="139"/>
      <c r="S179" s="139"/>
    </row>
    <row r="180" spans="17:19">
      <c r="Q180" s="139"/>
      <c r="S180" s="139"/>
    </row>
    <row r="181" spans="17:19">
      <c r="Q181" s="139"/>
      <c r="S181" s="139"/>
    </row>
    <row r="182" spans="17:19">
      <c r="Q182" s="139"/>
      <c r="S182" s="139"/>
    </row>
    <row r="183" spans="17:19">
      <c r="Q183" s="139"/>
      <c r="S183" s="139"/>
    </row>
    <row r="184" spans="17:19">
      <c r="Q184" s="139"/>
      <c r="S184" s="139"/>
    </row>
    <row r="185" spans="17:19">
      <c r="Q185" s="139"/>
      <c r="S185" s="139"/>
    </row>
    <row r="186" spans="17:19">
      <c r="Q186" s="139"/>
      <c r="S186" s="139"/>
    </row>
    <row r="187" spans="17:19">
      <c r="Q187" s="139"/>
      <c r="S187" s="139"/>
    </row>
    <row r="188" spans="17:19">
      <c r="Q188" s="139"/>
      <c r="S188" s="139"/>
    </row>
    <row r="189" spans="17:19">
      <c r="Q189" s="139"/>
      <c r="S189" s="139"/>
    </row>
    <row r="190" spans="17:19">
      <c r="Q190" s="139"/>
      <c r="S190" s="139"/>
    </row>
    <row r="191" spans="17:19">
      <c r="Q191" s="139"/>
      <c r="S191" s="139"/>
    </row>
    <row r="192" spans="17:19">
      <c r="Q192" s="139"/>
      <c r="S192" s="139"/>
    </row>
    <row r="193" spans="17:19">
      <c r="Q193" s="139"/>
      <c r="S193" s="139"/>
    </row>
    <row r="194" spans="17:19">
      <c r="Q194" s="139"/>
      <c r="S194" s="139"/>
    </row>
    <row r="195" spans="17:19">
      <c r="Q195" s="139"/>
      <c r="S195" s="139"/>
    </row>
    <row r="196" spans="17:19">
      <c r="Q196" s="139"/>
      <c r="S196" s="139"/>
    </row>
    <row r="197" spans="17:19">
      <c r="Q197" s="139"/>
      <c r="S197" s="139"/>
    </row>
    <row r="198" spans="17:19">
      <c r="Q198" s="139"/>
      <c r="S198" s="139"/>
    </row>
    <row r="199" spans="17:19">
      <c r="Q199" s="139"/>
      <c r="S199" s="139"/>
    </row>
    <row r="200" spans="17:19">
      <c r="Q200" s="139"/>
      <c r="S200" s="139"/>
    </row>
    <row r="201" spans="17:19">
      <c r="Q201" s="139"/>
      <c r="S201" s="139"/>
    </row>
    <row r="202" spans="17:19">
      <c r="Q202" s="139"/>
      <c r="S202" s="139"/>
    </row>
    <row r="203" spans="17:19">
      <c r="Q203" s="139"/>
      <c r="S203" s="139"/>
    </row>
    <row r="204" spans="17:19">
      <c r="Q204" s="139"/>
      <c r="S204" s="139"/>
    </row>
    <row r="205" spans="17:19">
      <c r="Q205" s="139"/>
      <c r="S205" s="139"/>
    </row>
    <row r="206" spans="17:19">
      <c r="Q206" s="139"/>
      <c r="S206" s="139"/>
    </row>
    <row r="207" spans="17:19">
      <c r="Q207" s="139"/>
      <c r="S207" s="139"/>
    </row>
    <row r="208" spans="17:19">
      <c r="Q208" s="139"/>
      <c r="S208" s="139"/>
    </row>
    <row r="209" spans="17:19">
      <c r="Q209" s="139"/>
      <c r="S209" s="139"/>
    </row>
    <row r="210" spans="17:19">
      <c r="Q210" s="139"/>
      <c r="S210" s="139"/>
    </row>
    <row r="211" spans="17:19">
      <c r="Q211" s="139"/>
      <c r="S211" s="139"/>
    </row>
    <row r="212" spans="17:19">
      <c r="Q212" s="139"/>
      <c r="S212" s="139"/>
    </row>
    <row r="213" spans="17:19">
      <c r="Q213" s="139"/>
      <c r="S213" s="139"/>
    </row>
    <row r="214" spans="17:19">
      <c r="Q214" s="139"/>
      <c r="S214" s="139"/>
    </row>
    <row r="215" spans="17:19">
      <c r="Q215" s="139"/>
      <c r="S215" s="139"/>
    </row>
    <row r="216" spans="17:19">
      <c r="Q216" s="139"/>
      <c r="S216" s="139"/>
    </row>
  </sheetData>
  <sheetProtection algorithmName="SHA-512" hashValue="efUaVg9WpGcI8OLGaLVamFXryQnYCKHp0JEOGpYsZJCXTsn/BDwjSP9l/WcxoLkJ2hEyR3eqCBfcS6QPGPR+nw==" saltValue="lBZwUtDLcA/Gp6/ScFzMpw==" spinCount="100000" sheet="1" objects="1" scenarios="1"/>
  <mergeCells count="15">
    <mergeCell ref="J172:K172"/>
    <mergeCell ref="M4:M5"/>
    <mergeCell ref="B139:B140"/>
    <mergeCell ref="C139:C140"/>
    <mergeCell ref="D139:I139"/>
    <mergeCell ref="J139:J140"/>
    <mergeCell ref="K139:K140"/>
    <mergeCell ref="L139:L140"/>
    <mergeCell ref="M139:M140"/>
    <mergeCell ref="B4:B5"/>
    <mergeCell ref="C4:C5"/>
    <mergeCell ref="D4:I4"/>
    <mergeCell ref="J4:J5"/>
    <mergeCell ref="K4:K5"/>
    <mergeCell ref="L4:L5"/>
  </mergeCells>
  <conditionalFormatting sqref="K10">
    <cfRule type="cellIs" dxfId="11" priority="6" stopIfTrue="1" operator="greaterThanOrEqual">
      <formula>E10+#REF!</formula>
    </cfRule>
  </conditionalFormatting>
  <conditionalFormatting sqref="K11">
    <cfRule type="cellIs" dxfId="10" priority="5" stopIfTrue="1" operator="greaterThanOrEqual">
      <formula>E11+#REF!</formula>
    </cfRule>
  </conditionalFormatting>
  <conditionalFormatting sqref="K22">
    <cfRule type="cellIs" dxfId="9" priority="4" stopIfTrue="1" operator="greaterThanOrEqual">
      <formula>E22+#REF!</formula>
    </cfRule>
  </conditionalFormatting>
  <conditionalFormatting sqref="K26">
    <cfRule type="cellIs" dxfId="8" priority="3" stopIfTrue="1" operator="greaterThanOrEqual">
      <formula>E26+#REF!</formula>
    </cfRule>
  </conditionalFormatting>
  <conditionalFormatting sqref="L6:L135">
    <cfRule type="cellIs" dxfId="7" priority="2" operator="greaterThan">
      <formula>M6</formula>
    </cfRule>
  </conditionalFormatting>
  <conditionalFormatting sqref="L141:L170">
    <cfRule type="cellIs" dxfId="6" priority="1" operator="greaterThan">
      <formula>M141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/>
  <dimension ref="A1:H53"/>
  <sheetViews>
    <sheetView tabSelected="1" workbookViewId="0">
      <selection activeCell="J5" sqref="J5"/>
    </sheetView>
  </sheetViews>
  <sheetFormatPr defaultRowHeight="13.2"/>
  <cols>
    <col min="1" max="1" width="3" customWidth="1"/>
    <col min="2" max="2" width="32.77734375" customWidth="1"/>
    <col min="3" max="3" width="20.109375" bestFit="1" customWidth="1"/>
    <col min="4" max="4" width="19.77734375" customWidth="1"/>
    <col min="5" max="5" width="18.21875" customWidth="1"/>
    <col min="6" max="6" width="20.77734375" customWidth="1"/>
    <col min="7" max="7" width="22.6640625" customWidth="1"/>
    <col min="8" max="8" width="2.44140625" customWidth="1"/>
  </cols>
  <sheetData>
    <row r="1" spans="1:8" ht="24.6">
      <c r="A1" s="57"/>
      <c r="B1" s="86" t="s">
        <v>132</v>
      </c>
      <c r="C1" s="86"/>
      <c r="D1" s="87"/>
      <c r="E1" s="87"/>
      <c r="F1" s="87"/>
      <c r="G1" s="59" t="s">
        <v>28</v>
      </c>
      <c r="H1" s="57"/>
    </row>
    <row r="2" spans="1:8" ht="16.2" thickBot="1">
      <c r="A2" s="57"/>
      <c r="B2" s="88" t="s">
        <v>98</v>
      </c>
      <c r="C2" s="88"/>
      <c r="D2" s="88"/>
      <c r="E2" s="62"/>
      <c r="F2" s="62"/>
      <c r="G2" s="62"/>
      <c r="H2" s="57"/>
    </row>
    <row r="3" spans="1:8" ht="15.6">
      <c r="A3" s="57"/>
      <c r="B3" s="186"/>
      <c r="C3" s="187" t="s">
        <v>99</v>
      </c>
      <c r="D3" s="187" t="s">
        <v>100</v>
      </c>
      <c r="E3" s="188" t="s">
        <v>101</v>
      </c>
      <c r="F3" s="179"/>
      <c r="G3" s="185"/>
      <c r="H3" s="57"/>
    </row>
    <row r="4" spans="1:8" ht="15.6">
      <c r="A4" s="57"/>
      <c r="B4" s="189" t="s">
        <v>102</v>
      </c>
      <c r="C4" s="190"/>
      <c r="D4" s="190"/>
      <c r="E4" s="191">
        <f>C4+D4</f>
        <v>0</v>
      </c>
      <c r="F4" s="179"/>
      <c r="G4" s="308"/>
      <c r="H4" s="57"/>
    </row>
    <row r="5" spans="1:8" ht="15.6">
      <c r="A5" s="57"/>
      <c r="B5" s="89" t="s">
        <v>103</v>
      </c>
      <c r="C5" s="190"/>
      <c r="D5" s="190"/>
      <c r="E5" s="191">
        <f>C5+D5</f>
        <v>0</v>
      </c>
      <c r="F5" s="197" t="e">
        <f>C5/C4</f>
        <v>#DIV/0!</v>
      </c>
      <c r="G5" s="308"/>
      <c r="H5" s="57"/>
    </row>
    <row r="6" spans="1:8" ht="16.2" thickBot="1">
      <c r="A6" s="57"/>
      <c r="B6" s="90" t="s">
        <v>104</v>
      </c>
      <c r="C6" s="192"/>
      <c r="D6" s="192"/>
      <c r="E6" s="134">
        <f>C6+D6</f>
        <v>0</v>
      </c>
      <c r="F6" s="197" t="e">
        <f>C6/C4</f>
        <v>#DIV/0!</v>
      </c>
      <c r="G6" s="308"/>
      <c r="H6" s="57"/>
    </row>
    <row r="7" spans="1:8" ht="16.2" thickBot="1">
      <c r="A7" s="57"/>
      <c r="B7" s="91"/>
      <c r="C7" s="91"/>
      <c r="D7" s="198"/>
      <c r="E7" s="62"/>
      <c r="F7" s="199"/>
      <c r="G7" s="7"/>
      <c r="H7" s="57"/>
    </row>
    <row r="8" spans="1:8" ht="15.6">
      <c r="A8" s="57"/>
      <c r="B8" s="405" t="s">
        <v>135</v>
      </c>
      <c r="C8" s="405"/>
      <c r="D8" s="405"/>
      <c r="E8" s="193"/>
      <c r="F8" s="179"/>
      <c r="G8" s="7"/>
      <c r="H8" s="57"/>
    </row>
    <row r="9" spans="1:8" ht="15" customHeight="1" thickBot="1">
      <c r="A9" s="57"/>
      <c r="B9" s="405" t="s">
        <v>136</v>
      </c>
      <c r="C9" s="405"/>
      <c r="D9" s="405"/>
      <c r="E9" s="194"/>
      <c r="F9" s="91"/>
      <c r="G9" s="62"/>
      <c r="H9" s="57"/>
    </row>
    <row r="10" spans="1:8" ht="21" customHeight="1">
      <c r="A10" s="57"/>
      <c r="B10" s="63"/>
      <c r="C10" s="63"/>
      <c r="D10" s="63"/>
      <c r="E10" s="62"/>
      <c r="F10" s="62"/>
      <c r="G10" s="62"/>
      <c r="H10" s="57"/>
    </row>
    <row r="11" spans="1:8" ht="15.6">
      <c r="A11" s="57"/>
      <c r="B11" s="408" t="s">
        <v>105</v>
      </c>
      <c r="C11" s="408"/>
      <c r="D11" s="408"/>
      <c r="E11" s="408"/>
      <c r="F11" s="173"/>
      <c r="G11" s="62"/>
      <c r="H11" s="57"/>
    </row>
    <row r="12" spans="1:8" ht="6" customHeight="1" thickBot="1">
      <c r="A12" s="57"/>
      <c r="B12" s="63"/>
      <c r="C12" s="63"/>
      <c r="D12" s="63"/>
      <c r="E12" s="62"/>
      <c r="F12" s="62"/>
      <c r="G12" s="62"/>
      <c r="H12" s="57"/>
    </row>
    <row r="13" spans="1:8" ht="31.8" thickBot="1">
      <c r="A13" s="92"/>
      <c r="B13" s="177" t="s">
        <v>106</v>
      </c>
      <c r="C13" s="174"/>
      <c r="D13" s="65" t="s">
        <v>107</v>
      </c>
      <c r="E13" s="178" t="s">
        <v>108</v>
      </c>
      <c r="F13" s="406" t="s">
        <v>109</v>
      </c>
      <c r="G13" s="407"/>
      <c r="H13" s="92"/>
    </row>
    <row r="14" spans="1:8" ht="15.6">
      <c r="A14" s="57"/>
      <c r="B14" s="417"/>
      <c r="C14" s="418"/>
      <c r="D14" s="180"/>
      <c r="E14" s="180"/>
      <c r="F14" s="411"/>
      <c r="G14" s="412"/>
      <c r="H14" s="57"/>
    </row>
    <row r="15" spans="1:8" ht="15.6">
      <c r="A15" s="57"/>
      <c r="B15" s="419"/>
      <c r="C15" s="420"/>
      <c r="D15" s="181"/>
      <c r="E15" s="181"/>
      <c r="F15" s="413"/>
      <c r="G15" s="414"/>
      <c r="H15" s="57"/>
    </row>
    <row r="16" spans="1:8" ht="15.6">
      <c r="A16" s="57"/>
      <c r="B16" s="419"/>
      <c r="C16" s="420"/>
      <c r="D16" s="181"/>
      <c r="E16" s="181"/>
      <c r="F16" s="413"/>
      <c r="G16" s="414"/>
      <c r="H16" s="57"/>
    </row>
    <row r="17" spans="1:8" ht="15.6">
      <c r="A17" s="57"/>
      <c r="B17" s="419"/>
      <c r="C17" s="420"/>
      <c r="D17" s="181"/>
      <c r="E17" s="181"/>
      <c r="F17" s="413"/>
      <c r="G17" s="414"/>
      <c r="H17" s="57"/>
    </row>
    <row r="18" spans="1:8" ht="15.6">
      <c r="A18" s="57"/>
      <c r="B18" s="419"/>
      <c r="C18" s="420"/>
      <c r="D18" s="181"/>
      <c r="E18" s="181"/>
      <c r="F18" s="413"/>
      <c r="G18" s="414"/>
      <c r="H18" s="57"/>
    </row>
    <row r="19" spans="1:8" ht="15.6">
      <c r="A19" s="57"/>
      <c r="B19" s="419"/>
      <c r="C19" s="420"/>
      <c r="D19" s="181"/>
      <c r="E19" s="181"/>
      <c r="F19" s="413"/>
      <c r="G19" s="414"/>
      <c r="H19" s="57"/>
    </row>
    <row r="20" spans="1:8" ht="15.6">
      <c r="A20" s="57"/>
      <c r="B20" s="419"/>
      <c r="C20" s="420"/>
      <c r="D20" s="181"/>
      <c r="E20" s="181"/>
      <c r="F20" s="413"/>
      <c r="G20" s="414"/>
      <c r="H20" s="57"/>
    </row>
    <row r="21" spans="1:8" ht="15.6">
      <c r="A21" s="57"/>
      <c r="B21" s="419"/>
      <c r="C21" s="420"/>
      <c r="D21" s="181"/>
      <c r="E21" s="181"/>
      <c r="F21" s="413"/>
      <c r="G21" s="414"/>
      <c r="H21" s="57"/>
    </row>
    <row r="22" spans="1:8" ht="15.6">
      <c r="A22" s="57"/>
      <c r="B22" s="419"/>
      <c r="C22" s="420"/>
      <c r="D22" s="181"/>
      <c r="E22" s="181"/>
      <c r="F22" s="413"/>
      <c r="G22" s="414"/>
      <c r="H22" s="57"/>
    </row>
    <row r="23" spans="1:8" ht="15.6">
      <c r="A23" s="57"/>
      <c r="B23" s="419"/>
      <c r="C23" s="420"/>
      <c r="D23" s="181"/>
      <c r="E23" s="181"/>
      <c r="F23" s="413"/>
      <c r="G23" s="414"/>
      <c r="H23" s="57"/>
    </row>
    <row r="24" spans="1:8" ht="15.6">
      <c r="A24" s="57"/>
      <c r="B24" s="419"/>
      <c r="C24" s="420"/>
      <c r="D24" s="181"/>
      <c r="E24" s="181"/>
      <c r="F24" s="413"/>
      <c r="G24" s="414"/>
      <c r="H24" s="57"/>
    </row>
    <row r="25" spans="1:8" ht="15.6">
      <c r="A25" s="57"/>
      <c r="B25" s="419"/>
      <c r="C25" s="420"/>
      <c r="D25" s="181"/>
      <c r="E25" s="181"/>
      <c r="F25" s="413"/>
      <c r="G25" s="414"/>
      <c r="H25" s="57"/>
    </row>
    <row r="26" spans="1:8" ht="15.6">
      <c r="A26" s="57"/>
      <c r="B26" s="419"/>
      <c r="C26" s="420"/>
      <c r="D26" s="181"/>
      <c r="E26" s="181"/>
      <c r="F26" s="413"/>
      <c r="G26" s="414"/>
      <c r="H26" s="57"/>
    </row>
    <row r="27" spans="1:8" ht="15.6">
      <c r="A27" s="57"/>
      <c r="B27" s="419"/>
      <c r="C27" s="420"/>
      <c r="D27" s="181"/>
      <c r="E27" s="181"/>
      <c r="F27" s="413"/>
      <c r="G27" s="414"/>
      <c r="H27" s="57"/>
    </row>
    <row r="28" spans="1:8" ht="15.6">
      <c r="A28" s="57"/>
      <c r="B28" s="419"/>
      <c r="C28" s="420"/>
      <c r="D28" s="181"/>
      <c r="E28" s="181"/>
      <c r="F28" s="413"/>
      <c r="G28" s="414"/>
      <c r="H28" s="57"/>
    </row>
    <row r="29" spans="1:8" ht="15.6">
      <c r="A29" s="57"/>
      <c r="B29" s="419"/>
      <c r="C29" s="420"/>
      <c r="D29" s="181"/>
      <c r="E29" s="181"/>
      <c r="F29" s="413"/>
      <c r="G29" s="414"/>
      <c r="H29" s="57"/>
    </row>
    <row r="30" spans="1:8" ht="15.6">
      <c r="A30" s="57"/>
      <c r="B30" s="419"/>
      <c r="C30" s="420"/>
      <c r="D30" s="181"/>
      <c r="E30" s="181"/>
      <c r="F30" s="413"/>
      <c r="G30" s="414"/>
      <c r="H30" s="57"/>
    </row>
    <row r="31" spans="1:8" ht="15.6">
      <c r="A31" s="57"/>
      <c r="B31" s="419"/>
      <c r="C31" s="420"/>
      <c r="D31" s="181"/>
      <c r="E31" s="181"/>
      <c r="F31" s="413"/>
      <c r="G31" s="414"/>
      <c r="H31" s="57"/>
    </row>
    <row r="32" spans="1:8" ht="15.6">
      <c r="A32" s="57"/>
      <c r="B32" s="419"/>
      <c r="C32" s="420"/>
      <c r="D32" s="181"/>
      <c r="E32" s="181"/>
      <c r="F32" s="413"/>
      <c r="G32" s="414"/>
      <c r="H32" s="57"/>
    </row>
    <row r="33" spans="1:8" ht="15.6">
      <c r="A33" s="57"/>
      <c r="B33" s="419"/>
      <c r="C33" s="420"/>
      <c r="D33" s="181"/>
      <c r="E33" s="181"/>
      <c r="F33" s="413"/>
      <c r="G33" s="414"/>
      <c r="H33" s="57"/>
    </row>
    <row r="34" spans="1:8" ht="15.6">
      <c r="A34" s="57"/>
      <c r="B34" s="419"/>
      <c r="C34" s="420"/>
      <c r="D34" s="181"/>
      <c r="E34" s="181"/>
      <c r="F34" s="413"/>
      <c r="G34" s="414"/>
      <c r="H34" s="57"/>
    </row>
    <row r="35" spans="1:8" ht="15.6">
      <c r="A35" s="57"/>
      <c r="B35" s="419"/>
      <c r="C35" s="420"/>
      <c r="D35" s="181"/>
      <c r="E35" s="181"/>
      <c r="F35" s="413"/>
      <c r="G35" s="414"/>
      <c r="H35" s="57"/>
    </row>
    <row r="36" spans="1:8" ht="15.6">
      <c r="A36" s="57"/>
      <c r="B36" s="403"/>
      <c r="C36" s="404"/>
      <c r="D36" s="181"/>
      <c r="E36" s="181"/>
      <c r="F36" s="423"/>
      <c r="G36" s="424"/>
      <c r="H36" s="57"/>
    </row>
    <row r="37" spans="1:8" ht="15.6">
      <c r="A37" s="57"/>
      <c r="B37" s="403"/>
      <c r="C37" s="404"/>
      <c r="D37" s="181"/>
      <c r="E37" s="181"/>
      <c r="F37" s="423"/>
      <c r="G37" s="424"/>
      <c r="H37" s="57"/>
    </row>
    <row r="38" spans="1:8" ht="15.6">
      <c r="A38" s="57"/>
      <c r="B38" s="403"/>
      <c r="C38" s="404"/>
      <c r="D38" s="181"/>
      <c r="E38" s="181"/>
      <c r="F38" s="423"/>
      <c r="G38" s="424"/>
      <c r="H38" s="57"/>
    </row>
    <row r="39" spans="1:8" ht="15.6">
      <c r="A39" s="57"/>
      <c r="B39" s="403"/>
      <c r="C39" s="404"/>
      <c r="D39" s="181"/>
      <c r="E39" s="181"/>
      <c r="F39" s="423"/>
      <c r="G39" s="424"/>
      <c r="H39" s="57"/>
    </row>
    <row r="40" spans="1:8" ht="15.6">
      <c r="A40" s="57"/>
      <c r="B40" s="403"/>
      <c r="C40" s="404"/>
      <c r="D40" s="181"/>
      <c r="E40" s="181"/>
      <c r="F40" s="423"/>
      <c r="G40" s="424"/>
      <c r="H40" s="57"/>
    </row>
    <row r="41" spans="1:8" ht="15.6">
      <c r="A41" s="57"/>
      <c r="B41" s="403"/>
      <c r="C41" s="404"/>
      <c r="D41" s="181"/>
      <c r="E41" s="181"/>
      <c r="F41" s="423"/>
      <c r="G41" s="424"/>
      <c r="H41" s="57"/>
    </row>
    <row r="42" spans="1:8" ht="15.6">
      <c r="A42" s="57"/>
      <c r="B42" s="419"/>
      <c r="C42" s="420"/>
      <c r="D42" s="181"/>
      <c r="E42" s="181"/>
      <c r="F42" s="413"/>
      <c r="G42" s="414"/>
      <c r="H42" s="57"/>
    </row>
    <row r="43" spans="1:8" ht="15.6">
      <c r="A43" s="57"/>
      <c r="B43" s="419"/>
      <c r="C43" s="420"/>
      <c r="D43" s="181"/>
      <c r="E43" s="181"/>
      <c r="F43" s="413"/>
      <c r="G43" s="414"/>
      <c r="H43" s="57"/>
    </row>
    <row r="44" spans="1:8" ht="15.6">
      <c r="A44" s="57"/>
      <c r="B44" s="419"/>
      <c r="C44" s="420"/>
      <c r="D44" s="181"/>
      <c r="E44" s="181"/>
      <c r="F44" s="413"/>
      <c r="G44" s="414"/>
      <c r="H44" s="57"/>
    </row>
    <row r="45" spans="1:8" ht="15.6">
      <c r="A45" s="57"/>
      <c r="B45" s="419"/>
      <c r="C45" s="420"/>
      <c r="D45" s="181"/>
      <c r="E45" s="181"/>
      <c r="F45" s="413"/>
      <c r="G45" s="414"/>
      <c r="H45" s="57"/>
    </row>
    <row r="46" spans="1:8" ht="15.6">
      <c r="A46" s="57"/>
      <c r="B46" s="419"/>
      <c r="C46" s="420"/>
      <c r="D46" s="181"/>
      <c r="E46" s="181"/>
      <c r="F46" s="413"/>
      <c r="G46" s="414"/>
      <c r="H46" s="57"/>
    </row>
    <row r="47" spans="1:8" ht="15.6">
      <c r="A47" s="57"/>
      <c r="B47" s="419"/>
      <c r="C47" s="420"/>
      <c r="D47" s="181"/>
      <c r="E47" s="181"/>
      <c r="F47" s="413"/>
      <c r="G47" s="414"/>
      <c r="H47" s="57"/>
    </row>
    <row r="48" spans="1:8" ht="15.6">
      <c r="A48" s="57"/>
      <c r="B48" s="419"/>
      <c r="C48" s="420"/>
      <c r="D48" s="181"/>
      <c r="E48" s="181"/>
      <c r="F48" s="413"/>
      <c r="G48" s="414"/>
      <c r="H48" s="57"/>
    </row>
    <row r="49" spans="1:8" ht="16.2" thickBot="1">
      <c r="A49" s="57"/>
      <c r="B49" s="409"/>
      <c r="C49" s="410"/>
      <c r="D49" s="182"/>
      <c r="E49" s="182"/>
      <c r="F49" s="421"/>
      <c r="G49" s="422"/>
      <c r="H49" s="57"/>
    </row>
    <row r="50" spans="1:8" ht="15.75" customHeight="1" thickBot="1">
      <c r="A50" s="57"/>
      <c r="B50" s="93"/>
      <c r="C50" s="93"/>
      <c r="D50" s="93"/>
      <c r="E50" s="57"/>
      <c r="F50" s="57"/>
      <c r="G50" s="57"/>
      <c r="H50" s="57"/>
    </row>
    <row r="51" spans="1:8" ht="32.25" customHeight="1" thickBot="1">
      <c r="A51" s="57"/>
      <c r="B51" s="415" t="s">
        <v>133</v>
      </c>
      <c r="C51" s="416"/>
      <c r="D51" s="195">
        <f>E5</f>
        <v>0</v>
      </c>
      <c r="E51" s="196">
        <f>C5</f>
        <v>0</v>
      </c>
      <c r="F51" s="175"/>
      <c r="G51" s="57"/>
      <c r="H51" s="57"/>
    </row>
    <row r="52" spans="1:8" ht="16.2" thickBot="1">
      <c r="A52" s="57"/>
      <c r="B52" s="93"/>
      <c r="C52" s="93"/>
      <c r="D52" s="176">
        <f>SUM(D14:D49)</f>
        <v>0</v>
      </c>
      <c r="E52" s="176">
        <f>SUM(E14:E49)</f>
        <v>0</v>
      </c>
      <c r="F52" s="57"/>
      <c r="G52" s="57"/>
      <c r="H52" s="57"/>
    </row>
    <row r="53" spans="1:8">
      <c r="A53" s="57"/>
      <c r="B53" s="94" t="s">
        <v>110</v>
      </c>
      <c r="C53" s="94"/>
      <c r="D53" s="57"/>
      <c r="E53" s="57"/>
      <c r="F53" s="57"/>
      <c r="G53" s="57"/>
      <c r="H53" s="57"/>
    </row>
  </sheetData>
  <sheetProtection algorithmName="SHA-512" hashValue="WhAmA8s95nxQK30S+0ze+7VtPsijhssIb/Q55bWRzXcYVDcNBw6AreqkLsw/jdAfuSPKxq1agBi0LJNb+CzutA==" saltValue="nO+1VmSmMIbMJsHnTFT0cA==" spinCount="100000" sheet="1" formatCells="0" formatColumns="0" formatRows="0" insertRows="0" deleteRows="0"/>
  <mergeCells count="77">
    <mergeCell ref="B35:C35"/>
    <mergeCell ref="B23:C23"/>
    <mergeCell ref="B24:C24"/>
    <mergeCell ref="B25:C25"/>
    <mergeCell ref="B26:C26"/>
    <mergeCell ref="B27:C27"/>
    <mergeCell ref="B28:C28"/>
    <mergeCell ref="B33:C33"/>
    <mergeCell ref="F25:G25"/>
    <mergeCell ref="F26:G26"/>
    <mergeCell ref="F27:G27"/>
    <mergeCell ref="F28:G28"/>
    <mergeCell ref="F29:G29"/>
    <mergeCell ref="F45:G45"/>
    <mergeCell ref="F44:G44"/>
    <mergeCell ref="F43:G43"/>
    <mergeCell ref="F42:G42"/>
    <mergeCell ref="F35:G35"/>
    <mergeCell ref="F36:G36"/>
    <mergeCell ref="F37:G37"/>
    <mergeCell ref="F38:G38"/>
    <mergeCell ref="F39:G39"/>
    <mergeCell ref="F40:G40"/>
    <mergeCell ref="F41:G41"/>
    <mergeCell ref="B51:C51"/>
    <mergeCell ref="B14:C14"/>
    <mergeCell ref="B15:C15"/>
    <mergeCell ref="B48:C48"/>
    <mergeCell ref="B47:C47"/>
    <mergeCell ref="B46:C46"/>
    <mergeCell ref="B45:C45"/>
    <mergeCell ref="B44:C44"/>
    <mergeCell ref="B43:C43"/>
    <mergeCell ref="B42:C42"/>
    <mergeCell ref="B19:C19"/>
    <mergeCell ref="B20:C20"/>
    <mergeCell ref="B16:C16"/>
    <mergeCell ref="B17:C17"/>
    <mergeCell ref="B18:C18"/>
    <mergeCell ref="B34:C34"/>
    <mergeCell ref="B49:C49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49:G49"/>
    <mergeCell ref="F48:G48"/>
    <mergeCell ref="F47:G47"/>
    <mergeCell ref="F46:G46"/>
    <mergeCell ref="B41:C41"/>
    <mergeCell ref="B8:D8"/>
    <mergeCell ref="B9:D9"/>
    <mergeCell ref="F13:G13"/>
    <mergeCell ref="B11:E11"/>
    <mergeCell ref="F34:G34"/>
    <mergeCell ref="F33:G33"/>
    <mergeCell ref="F32:G32"/>
    <mergeCell ref="F31:G31"/>
    <mergeCell ref="F30:G30"/>
    <mergeCell ref="B21:C21"/>
    <mergeCell ref="B22:C22"/>
    <mergeCell ref="B29:C29"/>
    <mergeCell ref="B30:C30"/>
    <mergeCell ref="B31:C31"/>
    <mergeCell ref="B32:C32"/>
    <mergeCell ref="B36:C36"/>
    <mergeCell ref="B37:C37"/>
    <mergeCell ref="B38:C38"/>
    <mergeCell ref="B39:C39"/>
    <mergeCell ref="B40:C40"/>
  </mergeCells>
  <conditionalFormatting sqref="D51">
    <cfRule type="cellIs" dxfId="5" priority="12" operator="notEqual">
      <formula>$D$52</formula>
    </cfRule>
  </conditionalFormatting>
  <conditionalFormatting sqref="E51">
    <cfRule type="cellIs" dxfId="4" priority="11" operator="notEqual">
      <formula>$E$52</formula>
    </cfRule>
  </conditionalFormatting>
  <conditionalFormatting sqref="D4">
    <cfRule type="cellIs" dxfId="3" priority="3" operator="notEqual">
      <formula>#REF!</formula>
    </cfRule>
    <cfRule type="cellIs" dxfId="2" priority="4" operator="greaterThan">
      <formula>#REF!</formula>
    </cfRule>
  </conditionalFormatting>
  <conditionalFormatting sqref="F5">
    <cfRule type="cellIs" dxfId="1" priority="2" operator="lessThan">
      <formula>0.666666666</formula>
    </cfRule>
  </conditionalFormatting>
  <conditionalFormatting sqref="F6">
    <cfRule type="cellIs" dxfId="0" priority="1" operator="greaterThan">
      <formula>0.333333333333333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D1-Úvodní list</vt:lpstr>
      <vt:lpstr>D3a-Součtová tabulka</vt:lpstr>
      <vt:lpstr>D2-Přehled zdrojů financování</vt:lpstr>
      <vt:lpstr>D3-Součtová tabulka</vt:lpstr>
      <vt:lpstr>D4-Přehled o úhradách plateb</vt:lpstr>
      <vt:lpstr>D5-Osobní náklady</vt:lpstr>
      <vt:lpstr>D6-Tábory</vt:lpstr>
      <vt:lpstr>D7-Mládež_kraji</vt:lpstr>
      <vt:lpstr>'D1-Úvodní list'!Oblast_tisku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Häcklová Jana</cp:lastModifiedBy>
  <cp:lastPrinted>2019-08-08T08:21:39Z</cp:lastPrinted>
  <dcterms:created xsi:type="dcterms:W3CDTF">2015-11-04T09:07:42Z</dcterms:created>
  <dcterms:modified xsi:type="dcterms:W3CDTF">2023-06-02T06:28:08Z</dcterms:modified>
</cp:coreProperties>
</file>