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cklovaj\Desktop\DOTACE\2024\Vyúčtování 2024\"/>
    </mc:Choice>
  </mc:AlternateContent>
  <xr:revisionPtr revIDLastSave="0" documentId="13_ncr:1_{252D6920-729D-4AC3-B07A-B8AB25714744}" xr6:coauthVersionLast="47" xr6:coauthVersionMax="47" xr10:uidLastSave="{00000000-0000-0000-0000-000000000000}"/>
  <bookViews>
    <workbookView xWindow="-108" yWindow="-108" windowWidth="23256" windowHeight="12456" tabRatio="891" activeTab="3" xr2:uid="{00000000-000D-0000-FFFF-FFFF00000000}"/>
  </bookViews>
  <sheets>
    <sheet name="D1-Úvodní list" sheetId="1" r:id="rId1"/>
    <sheet name="D2-Přehled zdrojů financování" sheetId="13" r:id="rId2"/>
    <sheet name="D3-Součtová tabulka" sheetId="14" r:id="rId3"/>
    <sheet name="D4-Přehled dokladů" sheetId="26" r:id="rId4"/>
    <sheet name="D3b-Součtová tab. pro prog. 2-4" sheetId="28" state="hidden" r:id="rId5"/>
    <sheet name="D5_Osobní náklady" sheetId="24" r:id="rId6"/>
    <sheet name="D6-Tábory" sheetId="4" r:id="rId7"/>
    <sheet name="D9-Mládež_kraji-prog. 2" sheetId="29" state="hidden" r:id="rId8"/>
  </sheets>
  <definedNames>
    <definedName name="_xlnm.Print_Area" localSheetId="0">'D1-Úvodní list'!$A$1:$I$51</definedName>
    <definedName name="_xlnm.Print_Area" localSheetId="5">'D5_Osobní náklady'!$A$1:$E$56</definedName>
    <definedName name="_xlnm.Print_Area" localSheetId="6">'D6-Tábory'!$B$1:$J$175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14" l="1"/>
  <c r="E6" i="14"/>
  <c r="I6" i="4"/>
  <c r="I7" i="4"/>
  <c r="I141" i="4"/>
  <c r="I142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D55" i="24"/>
  <c r="D6" i="13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G18" i="1" l="1"/>
  <c r="E15" i="14"/>
  <c r="B18" i="1" s="1"/>
  <c r="E14" i="14"/>
  <c r="G20" i="1" l="1"/>
  <c r="E12" i="14" l="1"/>
  <c r="E11" i="14" l="1"/>
  <c r="E10" i="14"/>
  <c r="E9" i="14"/>
  <c r="E8" i="14"/>
  <c r="E7" i="14"/>
  <c r="I159" i="4" l="1"/>
  <c r="I160" i="4"/>
  <c r="I161" i="4"/>
  <c r="I162" i="4"/>
  <c r="I163" i="4"/>
  <c r="I164" i="4"/>
  <c r="I165" i="4"/>
  <c r="I166" i="4"/>
  <c r="I167" i="4"/>
  <c r="I168" i="4"/>
  <c r="M159" i="4"/>
  <c r="M160" i="4"/>
  <c r="M161" i="4"/>
  <c r="M162" i="4"/>
  <c r="M163" i="4"/>
  <c r="M164" i="4"/>
  <c r="M165" i="4"/>
  <c r="M166" i="4"/>
  <c r="M167" i="4"/>
  <c r="M168" i="4"/>
  <c r="D12" i="28" l="1"/>
  <c r="D5" i="28"/>
  <c r="D26" i="28" l="1"/>
  <c r="M141" i="4" l="1"/>
  <c r="M6" i="4"/>
  <c r="I143" i="4" l="1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69" i="4"/>
  <c r="I170" i="4"/>
  <c r="D46" i="29" l="1"/>
  <c r="C46" i="29"/>
  <c r="E7" i="29"/>
  <c r="E6" i="29"/>
  <c r="E5" i="29"/>
  <c r="E24" i="28" l="1"/>
  <c r="E20" i="28"/>
  <c r="E19" i="28"/>
  <c r="E18" i="28"/>
  <c r="E17" i="28"/>
  <c r="E16" i="28"/>
  <c r="E15" i="28"/>
  <c r="E14" i="28"/>
  <c r="E12" i="28"/>
  <c r="C12" i="28"/>
  <c r="E10" i="28"/>
  <c r="E9" i="28"/>
  <c r="E8" i="28"/>
  <c r="E7" i="28"/>
  <c r="E5" i="28"/>
  <c r="C5" i="28"/>
  <c r="E61" i="26"/>
  <c r="D61" i="26"/>
  <c r="D32" i="13" l="1"/>
  <c r="D17" i="13"/>
  <c r="D31" i="13"/>
  <c r="C15" i="14"/>
  <c r="B14" i="1" s="1"/>
  <c r="B23" i="1"/>
  <c r="C18" i="14"/>
  <c r="C26" i="28"/>
  <c r="C16" i="14" l="1"/>
  <c r="B16" i="1"/>
  <c r="D16" i="13"/>
  <c r="M146" i="4" l="1"/>
  <c r="M156" i="4" l="1"/>
  <c r="M155" i="4"/>
  <c r="M154" i="4"/>
  <c r="M153" i="4"/>
  <c r="M152" i="4"/>
  <c r="M151" i="4"/>
  <c r="M150" i="4"/>
  <c r="M149" i="4"/>
  <c r="M148" i="4"/>
  <c r="M147" i="4"/>
  <c r="M145" i="4"/>
  <c r="M144" i="4"/>
  <c r="M143" i="4"/>
  <c r="M142" i="4"/>
  <c r="M170" i="4" l="1"/>
  <c r="M169" i="4"/>
  <c r="M158" i="4"/>
  <c r="M157" i="4"/>
  <c r="D13" i="13"/>
  <c r="C24" i="28" l="1"/>
  <c r="C27" i="28" s="1"/>
  <c r="L172" i="4" l="1"/>
  <c r="C20" i="14"/>
  <c r="B27" i="1"/>
  <c r="F6" i="14"/>
  <c r="B2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C26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F3006 nebo list D4-(2)-buňka F506 nebo list D4-(3)-buňka F61 (výchozí buňka), resp. list D1-řádek 14</t>
        </r>
      </text>
    </comment>
    <comment ref="C27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C5+C12+C24</t>
        </r>
      </text>
    </comment>
  </commentList>
</comments>
</file>

<file path=xl/sharedStrings.xml><?xml version="1.0" encoding="utf-8"?>
<sst xmlns="http://schemas.openxmlformats.org/spreadsheetml/2006/main" count="186" uniqueCount="158">
  <si>
    <t>Název organizace:</t>
  </si>
  <si>
    <r>
      <t xml:space="preserve">1. </t>
    </r>
    <r>
      <rPr>
        <b/>
        <sz val="12"/>
        <rFont val="Times New Roman"/>
        <family val="1"/>
        <charset val="238"/>
      </rPr>
      <t>Výše poskytnuté dotace (v Kč)</t>
    </r>
  </si>
  <si>
    <r>
      <t xml:space="preserve"> 2.  </t>
    </r>
    <r>
      <rPr>
        <b/>
        <sz val="12"/>
        <rFont val="Times New Roman"/>
        <family val="1"/>
        <charset val="238"/>
      </rPr>
      <t>Čerpání dotace</t>
    </r>
  </si>
  <si>
    <t>3.  Celkově vynaložené náklady na projekt (v Kč)</t>
  </si>
  <si>
    <t>4.  Z celkově vynaložených nákladů na projekt činí čerpaná dotace (%)</t>
  </si>
  <si>
    <t>_________________________</t>
  </si>
  <si>
    <t>NÁKLADY</t>
  </si>
  <si>
    <t>Materiálové náklady</t>
  </si>
  <si>
    <t xml:space="preserve">z toho: </t>
  </si>
  <si>
    <t>materiál</t>
  </si>
  <si>
    <t>kancelářské potřeby</t>
  </si>
  <si>
    <t>Nemateriálové náklady (služby)</t>
  </si>
  <si>
    <t>z toho:</t>
  </si>
  <si>
    <t>propagace</t>
  </si>
  <si>
    <t xml:space="preserve">opravy a údržba </t>
  </si>
  <si>
    <t>školení, vzdělávání</t>
  </si>
  <si>
    <t>Osobní náklady</t>
  </si>
  <si>
    <t>Skutečné čerpání dotace dle jednotlivých položek</t>
  </si>
  <si>
    <t>číslo dokladu</t>
  </si>
  <si>
    <t>Vyúčtování dotace na tábory</t>
  </si>
  <si>
    <t>Počet dnů</t>
  </si>
  <si>
    <t>Celkové náklady tábora</t>
  </si>
  <si>
    <t xml:space="preserve">Z dotace čerpáno Kč </t>
  </si>
  <si>
    <t>do 18 let</t>
  </si>
  <si>
    <t>D4</t>
  </si>
  <si>
    <t>Počet účastníků</t>
  </si>
  <si>
    <t>D5</t>
  </si>
  <si>
    <t>D6</t>
  </si>
  <si>
    <t xml:space="preserve">účel použití </t>
  </si>
  <si>
    <t xml:space="preserve">      neinvestiční prostředky celkem (v Kč)</t>
  </si>
  <si>
    <t>Telefon na zpracovatele:</t>
  </si>
  <si>
    <t>e-mail na zpracovatele:</t>
  </si>
  <si>
    <t>Zpracoval:</t>
  </si>
  <si>
    <t>Jméno a podpis statutárního zástupce:</t>
  </si>
  <si>
    <r>
      <t xml:space="preserve">     </t>
    </r>
    <r>
      <rPr>
        <b/>
        <sz val="12"/>
        <rFont val="Times New Roman"/>
        <family val="1"/>
        <charset val="238"/>
      </rPr>
      <t>z toho</t>
    </r>
    <r>
      <rPr>
        <sz val="12"/>
        <rFont val="Times New Roman"/>
        <family val="1"/>
        <charset val="238"/>
      </rPr>
      <t xml:space="preserve"> osobní náklady (v Kč)</t>
    </r>
  </si>
  <si>
    <r>
      <t xml:space="preserve">     </t>
    </r>
    <r>
      <rPr>
        <b/>
        <sz val="12"/>
        <rFont val="Times New Roman"/>
        <family val="1"/>
        <charset val="238"/>
      </rPr>
      <t xml:space="preserve"> z toho</t>
    </r>
    <r>
      <rPr>
        <sz val="12"/>
        <rFont val="Times New Roman"/>
        <family val="1"/>
        <charset val="238"/>
      </rPr>
      <t xml:space="preserve"> osobní náklady (v Kč)</t>
    </r>
  </si>
  <si>
    <t>Druh realizovaného nákladu</t>
  </si>
  <si>
    <t>Příjemce dotace čestně prohlašuje, že údaje, které uvedl ve vyúčtování jsou úplné a správné, odpovídají skutečnosti, odpovídají účetnictví příjemce a veškeré účetní doklady, vztahující se k projektu, jsou v případě kontroly dostupné.</t>
  </si>
  <si>
    <t>vybavení do 40 000 Kč, software do 60 000 Kč</t>
  </si>
  <si>
    <t>ostatní materiálové náklady</t>
  </si>
  <si>
    <t xml:space="preserve">     neinvestiční prostředky celkem (v Kč)</t>
  </si>
  <si>
    <t>Poskytovatel příspěvku</t>
  </si>
  <si>
    <t>Přehled zdrojů financování projektu</t>
  </si>
  <si>
    <t>Čerpané finanční prostředky v Kč</t>
  </si>
  <si>
    <t>Identifikace osoby, měsíc, druh pracovního poměru</t>
  </si>
  <si>
    <t>18-26 let</t>
  </si>
  <si>
    <t>vedoucích nad 26 let</t>
  </si>
  <si>
    <t>zimní 150 Kč</t>
  </si>
  <si>
    <t>ZTP 250 Kč</t>
  </si>
  <si>
    <t>poštovné, telefon, fax, internet</t>
  </si>
  <si>
    <t>vlastní zdroje</t>
  </si>
  <si>
    <t>dotace z jiných ústředních orgánů</t>
  </si>
  <si>
    <t>dotace z orgánů územní samosprávy</t>
  </si>
  <si>
    <t>zahraniční zdroje</t>
  </si>
  <si>
    <t>* stačí uvést celkovou částku na kofinancování bez specifikace</t>
  </si>
  <si>
    <t xml:space="preserve">A) Tuto tabulku vyplňují pouze NNO s pobočnými spolky. Podrobnější kofinancování se uvádí pouze za ústředí. </t>
  </si>
  <si>
    <t xml:space="preserve">jiné </t>
  </si>
  <si>
    <t>B) Tuto tabulku vyplňují NNO bez pobočných spolků.</t>
  </si>
  <si>
    <t>Ústředí</t>
  </si>
  <si>
    <t>Pobočné spolky</t>
  </si>
  <si>
    <t>ostatní zdroje *</t>
  </si>
  <si>
    <t xml:space="preserve">částka v Kč </t>
  </si>
  <si>
    <t>a) LETNÍ TÁBORY</t>
  </si>
  <si>
    <t>B) ZIMNÍ TÁBORY</t>
  </si>
  <si>
    <t>č. dokladu **</t>
  </si>
  <si>
    <t>*</t>
  </si>
  <si>
    <t xml:space="preserve">** </t>
  </si>
  <si>
    <t>podle účetní evidence</t>
  </si>
  <si>
    <t xml:space="preserve">Do jednotlivých řádků se vypisují pouze náklady hrazené z dotace, příp. částečně z dotace. </t>
  </si>
  <si>
    <t>Kofinancování projektu lze uvést jedním číslem.</t>
  </si>
  <si>
    <t>Míra agregace vypisovaných dokladů záleží na výši dotace s ohledem na vypovídací hodnotu uvedených údajů.</t>
  </si>
  <si>
    <t>Přehled realizovaných nákladů projektu *</t>
  </si>
  <si>
    <t>DOTACE CELKEM</t>
  </si>
  <si>
    <t>MAXIMUM možného čerpání dotace</t>
  </si>
  <si>
    <t>cestovné a doprava</t>
  </si>
  <si>
    <t>ostatní služby</t>
  </si>
  <si>
    <r>
      <t xml:space="preserve">5.  Na účet  MŠMT </t>
    </r>
    <r>
      <rPr>
        <b/>
        <sz val="12"/>
        <rFont val="Times New Roman"/>
        <family val="1"/>
        <charset val="238"/>
      </rPr>
      <t>vracíme nečerpané</t>
    </r>
    <r>
      <rPr>
        <sz val="12"/>
        <rFont val="Times New Roman"/>
        <family val="1"/>
        <charset val="238"/>
      </rPr>
      <t xml:space="preserve"> prostředky ve výši (popř. byly vráceny  *)</t>
    </r>
  </si>
  <si>
    <t>D2a</t>
  </si>
  <si>
    <t>D2b</t>
  </si>
  <si>
    <t>D3b</t>
  </si>
  <si>
    <t>Aktivita</t>
  </si>
  <si>
    <t>přímá podpora činnosti členů nebo pobočných spolků (provozní náklady na lokální úrovni, centrální náklady přímé podpory pobočných spolků či členů)</t>
  </si>
  <si>
    <t>Osobní náklady *</t>
  </si>
  <si>
    <t>* Osobní náklady v jednotlivých aktivitách budou vyčleněny a uvedeny souhrnně v položce "Osobní náklady"</t>
  </si>
  <si>
    <t>CELKOVÉ NÁKLADY PROJEKTU</t>
  </si>
  <si>
    <t>DOTACE V %</t>
  </si>
  <si>
    <t>D1</t>
  </si>
  <si>
    <t>celkem:</t>
  </si>
  <si>
    <r>
      <rPr>
        <b/>
        <i/>
        <sz val="10"/>
        <rFont val="Times New Roman"/>
        <family val="1"/>
        <charset val="238"/>
      </rPr>
      <t>k vyúčtování dotace nepřikládat a nezasílat kopie účetních dokladů</t>
    </r>
    <r>
      <rPr>
        <i/>
        <sz val="10"/>
        <rFont val="Times New Roman"/>
        <family val="1"/>
        <charset val="238"/>
      </rPr>
      <t xml:space="preserve"> </t>
    </r>
  </si>
  <si>
    <t>poslední                     schválený rozpočet (změna rozpočtu)</t>
  </si>
  <si>
    <r>
      <t xml:space="preserve">Náklady projektu hrazené z dotace / </t>
    </r>
    <r>
      <rPr>
        <b/>
        <sz val="20"/>
        <color rgb="FFC00000"/>
        <rFont val="Times New Roman"/>
        <family val="1"/>
        <charset val="238"/>
      </rPr>
      <t>program č. 2, 3, 4</t>
    </r>
  </si>
  <si>
    <t xml:space="preserve"> poslední schválený rozpočet (změna rozpočtu)</t>
  </si>
  <si>
    <t>90% schváleného rozpočtu/změny rozpočtu (MINIMUM)</t>
  </si>
  <si>
    <t>nájemné a energie</t>
  </si>
  <si>
    <t>100% schváleného rozpočtu/změny rozpočtu</t>
  </si>
  <si>
    <t>Přehled realizovaných osobních nákladů projektu</t>
  </si>
  <si>
    <r>
      <t xml:space="preserve">Aktivita - Mládež kraji / </t>
    </r>
    <r>
      <rPr>
        <b/>
        <sz val="20"/>
        <color rgb="FFC00000"/>
        <rFont val="Times New Roman"/>
        <family val="1"/>
        <charset val="238"/>
      </rPr>
      <t>program č. 2</t>
    </r>
  </si>
  <si>
    <t>D9</t>
  </si>
  <si>
    <t xml:space="preserve"> </t>
  </si>
  <si>
    <t>dotace MŠMT</t>
  </si>
  <si>
    <t>ostatní zdroje</t>
  </si>
  <si>
    <t>celkem</t>
  </si>
  <si>
    <t>Mládež kraji celkem</t>
  </si>
  <si>
    <t>z toho na konkrétní projekty</t>
  </si>
  <si>
    <t>z toho na režijní náklady</t>
  </si>
  <si>
    <t>Celkový počet podaných projektů</t>
  </si>
  <si>
    <t>Celkový počet realizovaných projektů</t>
  </si>
  <si>
    <t>Jednotlivé realizované projekty*:</t>
  </si>
  <si>
    <t>název projektu</t>
  </si>
  <si>
    <t>celkové náklady</t>
  </si>
  <si>
    <t>přidělená dotace (MŠMT)</t>
  </si>
  <si>
    <t>stručná anotace projektu</t>
  </si>
  <si>
    <t>Celkové náklady projektů a čerpání dotace celkem</t>
  </si>
  <si>
    <t>* V případě potřeby možné vložit další řádky</t>
  </si>
  <si>
    <t>LT</t>
  </si>
  <si>
    <t>ZT</t>
  </si>
  <si>
    <t>Celkem čerpaná dotace - tábory:</t>
  </si>
  <si>
    <t>hrazeno                 z dotace v Kč</t>
  </si>
  <si>
    <t>částka v Kč        (z dotace)</t>
  </si>
  <si>
    <t>sociálně znevýhodnění / se ZTP                   do 18 let</t>
  </si>
  <si>
    <t>se ZTP          18-26 let</t>
  </si>
  <si>
    <t>sociálně znevýhodnění / se ZTP                  do 18 let</t>
  </si>
  <si>
    <t>se ZTP              18-26 let</t>
  </si>
  <si>
    <r>
      <t xml:space="preserve">     </t>
    </r>
    <r>
      <rPr>
        <b/>
        <sz val="12"/>
        <rFont val="Times New Roman"/>
        <family val="1"/>
        <charset val="238"/>
      </rPr>
      <t xml:space="preserve"> z toho </t>
    </r>
    <r>
      <rPr>
        <sz val="12"/>
        <rFont val="Times New Roman"/>
        <family val="1"/>
        <charset val="238"/>
      </rPr>
      <t>osobní náklady (v Kč)</t>
    </r>
  </si>
  <si>
    <r>
      <t xml:space="preserve">      </t>
    </r>
    <r>
      <rPr>
        <b/>
        <sz val="12"/>
        <rFont val="Times New Roman"/>
        <family val="1"/>
        <charset val="238"/>
      </rPr>
      <t>z toho</t>
    </r>
    <r>
      <rPr>
        <sz val="12"/>
        <rFont val="Times New Roman"/>
        <family val="1"/>
        <charset val="238"/>
      </rPr>
      <t xml:space="preserve"> specifické aktivity (SA) celkem (v Kč)</t>
    </r>
  </si>
  <si>
    <r>
      <rPr>
        <b/>
        <sz val="12"/>
        <rFont val="Times New Roman"/>
        <family val="1"/>
        <charset val="238"/>
      </rPr>
      <t>SA</t>
    </r>
    <r>
      <rPr>
        <sz val="12"/>
        <rFont val="Times New Roman"/>
        <family val="1"/>
        <charset val="238"/>
      </rPr>
      <t xml:space="preserve"> - z toho osobní N</t>
    </r>
  </si>
  <si>
    <r>
      <rPr>
        <b/>
        <sz val="12"/>
        <rFont val="Times New Roman"/>
        <family val="1"/>
        <charset val="238"/>
      </rPr>
      <t>SA</t>
    </r>
    <r>
      <rPr>
        <sz val="12"/>
        <rFont val="Times New Roman"/>
        <family val="1"/>
        <charset val="238"/>
      </rPr>
      <t xml:space="preserve"> - z toho ONIV</t>
    </r>
  </si>
  <si>
    <t xml:space="preserve">MŠMT, odbor základního vzdělávání a mládeže </t>
  </si>
  <si>
    <t>D3</t>
  </si>
  <si>
    <t>Náklady projektu hrazené z dotace</t>
  </si>
  <si>
    <t>80% schváleného rozpočtu/změny rozpočtu (MINIMUM)</t>
  </si>
  <si>
    <t>20% z dotace</t>
  </si>
  <si>
    <t>ostatní volnočasové aktivity (náklady nejrůznějších akcí a aktivit dětí a mladých lidí mimo aktivity tábory, vzdělávání, mezinárodní spolupráce a specifické aktivity)</t>
  </si>
  <si>
    <t>Celkové náklady projektu / čerpání dotace</t>
  </si>
  <si>
    <t>Osobní náklady celkem</t>
  </si>
  <si>
    <t>Místo pobytu - název obce,                  v jejímž katastrálním území se tábořiště nachází</t>
  </si>
  <si>
    <r>
      <rPr>
        <sz val="11"/>
        <color rgb="FFFF0000"/>
        <rFont val="Times New Roman"/>
        <family val="1"/>
        <charset val="238"/>
      </rPr>
      <t>SA-ONIV</t>
    </r>
    <r>
      <rPr>
        <sz val="11"/>
        <color theme="1"/>
        <rFont val="Times New Roman"/>
        <family val="1"/>
        <charset val="238"/>
      </rPr>
      <t xml:space="preserve"> dle skutečnosti</t>
    </r>
  </si>
  <si>
    <r>
      <rPr>
        <b/>
        <sz val="11"/>
        <color rgb="FFFF0000"/>
        <rFont val="Calibri"/>
        <family val="2"/>
        <charset val="238"/>
      </rPr>
      <t>←</t>
    </r>
    <r>
      <rPr>
        <b/>
        <sz val="11"/>
        <color rgb="FFFF0000"/>
        <rFont val="Times New Roman"/>
        <family val="1"/>
        <charset val="238"/>
      </rPr>
      <t xml:space="preserve"> SA-celkem</t>
    </r>
  </si>
  <si>
    <t xml:space="preserve">Celkové zdroje financování projektu </t>
  </si>
  <si>
    <t>*) doložit výpisem z účtu/avízem</t>
  </si>
  <si>
    <r>
      <t>podpora činnosti ústředí (</t>
    </r>
    <r>
      <rPr>
        <sz val="11"/>
        <color rgb="FFFF0000"/>
        <rFont val="Times New Roman"/>
        <family val="1"/>
        <charset val="238"/>
      </rPr>
      <t>kanceláře</t>
    </r>
    <r>
      <rPr>
        <sz val="11"/>
        <color theme="1"/>
        <rFont val="Times New Roman"/>
        <family val="1"/>
        <charset val="238"/>
      </rPr>
      <t>) spolku (</t>
    </r>
    <r>
      <rPr>
        <sz val="11"/>
        <color rgb="FFFF0000"/>
        <rFont val="Times New Roman"/>
        <family val="1"/>
        <charset val="238"/>
      </rPr>
      <t>provozní náklady</t>
    </r>
    <r>
      <rPr>
        <sz val="11"/>
        <color theme="1"/>
        <rFont val="Times New Roman"/>
        <family val="1"/>
        <charset val="238"/>
      </rPr>
      <t xml:space="preserve"> na ústřední úrovni </t>
    </r>
    <r>
      <rPr>
        <sz val="11"/>
        <color rgb="FFFF0000"/>
        <rFont val="Times New Roman"/>
        <family val="1"/>
        <charset val="238"/>
      </rPr>
      <t>bez osobních nákladů</t>
    </r>
    <r>
      <rPr>
        <sz val="11"/>
        <color theme="1"/>
        <rFont val="Times New Roman"/>
        <family val="1"/>
        <charset val="238"/>
      </rPr>
      <t>)</t>
    </r>
  </si>
  <si>
    <t xml:space="preserve">DOTACE CELKEM </t>
  </si>
  <si>
    <t>Výše účastnického poplatku/dítě/pobyt</t>
  </si>
  <si>
    <t>tábory (letní, zimní)</t>
  </si>
  <si>
    <t>vzdělávání pracovníků s dětmi a mládeží a dalších osob zajišťujících činnost NNO</t>
  </si>
  <si>
    <t>mezinárodní spolupráce</t>
  </si>
  <si>
    <t>letní 100 Kč</t>
  </si>
  <si>
    <r>
      <rPr>
        <sz val="11"/>
        <color rgb="FFFF0000"/>
        <rFont val="Times New Roman"/>
        <family val="1"/>
        <charset val="238"/>
      </rPr>
      <t>SA-</t>
    </r>
    <r>
      <rPr>
        <b/>
        <sz val="11"/>
        <color rgb="FFFF0000"/>
        <rFont val="Times New Roman"/>
        <family val="1"/>
        <charset val="238"/>
      </rPr>
      <t>celkem</t>
    </r>
    <r>
      <rPr>
        <sz val="11"/>
        <color theme="1"/>
        <rFont val="Times New Roman"/>
        <family val="1"/>
        <charset val="238"/>
      </rPr>
      <t xml:space="preserve"> dle Rozh. / změnového rozhodnutí</t>
    </r>
  </si>
  <si>
    <r>
      <t>SA-</t>
    </r>
    <r>
      <rPr>
        <sz val="11"/>
        <color rgb="FFFF0000"/>
        <rFont val="Times New Roman"/>
        <family val="1"/>
        <charset val="238"/>
      </rPr>
      <t>osobní náklady</t>
    </r>
    <r>
      <rPr>
        <sz val="11"/>
        <rFont val="Times New Roman"/>
        <family val="1"/>
        <charset val="238"/>
      </rPr>
      <t xml:space="preserve"> (dle skutečnosti)</t>
    </r>
  </si>
  <si>
    <t xml:space="preserve">specifické aktivity-SA </t>
  </si>
  <si>
    <t>Pozn.: vykazuje se výše hrubých mezd včetně povinných odvodů na SP a ZP. V případě, že částka s odvody převyšuje 50 000 Kč/měsíc, je třeba rozepsat (na hrubou mzdu a odvody).</t>
  </si>
  <si>
    <t>Naplnění povinného indikátoru</t>
  </si>
  <si>
    <t>Dosažená hodnota indikátoru</t>
  </si>
  <si>
    <r>
      <t xml:space="preserve">Naplnění účelu dotace </t>
    </r>
    <r>
      <rPr>
        <sz val="12"/>
        <rFont val="Times New Roman"/>
        <family val="1"/>
        <charset val="238"/>
      </rPr>
      <t xml:space="preserve"> (pokud ano, zaškrtněte): </t>
    </r>
    <r>
      <rPr>
        <b/>
        <sz val="12"/>
        <rFont val="Times New Roman"/>
        <family val="1"/>
        <charset val="238"/>
      </rPr>
      <t xml:space="preserve">        </t>
    </r>
    <r>
      <rPr>
        <sz val="12"/>
        <rFont val="Times New Roman"/>
        <family val="1"/>
        <charset val="238"/>
      </rPr>
      <t xml:space="preserve"> </t>
    </r>
  </si>
  <si>
    <t>Indikátor: Počet podpořených dětí a mládeže v pravidelné činnosti</t>
  </si>
  <si>
    <t xml:space="preserve">  Vyúčtování účelové dotace za rok 2024</t>
  </si>
  <si>
    <t>(Výzva PRÁCE S DĚTMI A MLÁDEŽÍ 2024 
pro osvědčené organizace)</t>
  </si>
  <si>
    <t>Číslo rozhodnutí MŠMT (formát xxxx/1/NNO/2024):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</si>
</sst>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#,##0\ &quot;Kč&quot;;[Red]\-#,##0\ &quot;Kč&quot;"/>
    <numFmt numFmtId="41" formatCode="_-* #,##0_-;\-* #,##0_-;_-* &quot;-&quot;_-;_-@_-"/>
    <numFmt numFmtId="43" formatCode="_-* #,##0.00_-;\-* #,##0.00_-;_-* &quot;-&quot;??_-;_-@_-"/>
    <numFmt numFmtId="164" formatCode="_-* #,##0\ _K_č_-;\-* #,##0\ _K_č_-;_-* &quot;-&quot;\ _K_č_-;_-@_-"/>
    <numFmt numFmtId="165" formatCode="_-&quot;Ł&quot;* #,##0_-;\-&quot;Ł&quot;* #,##0_-;_-&quot;Ł&quot;* &quot;-&quot;_-;_-@_-"/>
    <numFmt numFmtId="166" formatCode="_-&quot;Ł&quot;* #,##0.00_-;\-&quot;Ł&quot;* #,##0.00_-;_-&quot;Ł&quot;* &quot;-&quot;??_-;_-@_-"/>
    <numFmt numFmtId="167" formatCode="#,##0.00\ &quot;Kč&quot;"/>
    <numFmt numFmtId="168" formatCode="#,##0\ &quot;Kč&quot;"/>
  </numFmts>
  <fonts count="62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0"/>
      <name val="Arial CE"/>
      <charset val="238"/>
    </font>
    <font>
      <i/>
      <sz val="10"/>
      <name val="News Serif EE"/>
      <charset val="238"/>
    </font>
    <font>
      <u/>
      <sz val="10"/>
      <color indexed="12"/>
      <name val="Arial"/>
      <family val="2"/>
      <charset val="238"/>
    </font>
    <font>
      <sz val="10"/>
      <name val="Sans EE"/>
      <charset val="238"/>
    </font>
    <font>
      <b/>
      <sz val="10"/>
      <color indexed="8"/>
      <name val="News Serif EE"/>
      <charset val="238"/>
    </font>
    <font>
      <sz val="10"/>
      <name val="Arial CE"/>
    </font>
    <font>
      <sz val="10"/>
      <name val="Courier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Arial"/>
      <family val="2"/>
      <charset val="238"/>
    </font>
    <font>
      <vertAlign val="superscript"/>
      <sz val="12"/>
      <name val="Times New Roman"/>
      <family val="1"/>
      <charset val="238"/>
    </font>
    <font>
      <sz val="12"/>
      <name val="Arial"/>
      <family val="2"/>
      <charset val="238"/>
    </font>
    <font>
      <sz val="12"/>
      <color indexed="8"/>
      <name val="Times"/>
      <family val="1"/>
    </font>
    <font>
      <sz val="1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color rgb="FF000000"/>
      <name val="Segoe UI"/>
      <family val="2"/>
      <charset val="238"/>
    </font>
    <font>
      <sz val="10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20"/>
      <color rgb="FFC00000"/>
      <name val="Times New Roman"/>
      <family val="1"/>
      <charset val="238"/>
    </font>
    <font>
      <b/>
      <i/>
      <sz val="13"/>
      <color rgb="FFC0000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3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7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sz val="10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.5"/>
      <name val="Times New Roman"/>
      <family val="1"/>
      <charset val="238"/>
    </font>
    <font>
      <b/>
      <i/>
      <sz val="12"/>
      <color rgb="FFC00000"/>
      <name val="Times New Roman"/>
      <family val="1"/>
      <charset val="238"/>
    </font>
    <font>
      <b/>
      <sz val="11"/>
      <color rgb="FFFF0000"/>
      <name val="Calibri"/>
      <family val="2"/>
      <charset val="238"/>
    </font>
    <font>
      <b/>
      <sz val="11"/>
      <color rgb="FFFF0000"/>
      <name val="Times New Roman"/>
      <family val="2"/>
      <charset val="238"/>
    </font>
    <font>
      <sz val="10"/>
      <color theme="1"/>
      <name val="Arial"/>
      <family val="2"/>
      <charset val="238"/>
    </font>
    <font>
      <sz val="12"/>
      <color indexed="8"/>
      <name val="Times New Roman"/>
      <family val="1"/>
      <charset val="238"/>
    </font>
    <font>
      <b/>
      <sz val="1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/>
      <top/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thick">
        <color rgb="FFFF0000"/>
      </right>
      <top style="thick">
        <color rgb="FFFF0000"/>
      </top>
      <bottom/>
      <diagonal/>
    </border>
    <border>
      <left style="medium">
        <color rgb="FFFF0000"/>
      </left>
      <right style="thick">
        <color rgb="FFFF0000"/>
      </right>
      <top style="medium">
        <color indexed="64"/>
      </top>
      <bottom style="medium">
        <color rgb="FFFF000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21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8" fillId="0" borderId="0"/>
    <xf numFmtId="0" fontId="9" fillId="0" borderId="0"/>
    <xf numFmtId="6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>
      <alignment horizontal="left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>
      <alignment wrapText="1"/>
    </xf>
    <xf numFmtId="0" fontId="15" fillId="5" borderId="5" applyNumberFormat="0" applyFont="0" applyBorder="0" applyAlignment="0" applyProtection="0">
      <alignment horizontal="centerContinuous"/>
      <protection locked="0"/>
    </xf>
    <xf numFmtId="0" fontId="11" fillId="0" borderId="0"/>
    <xf numFmtId="0" fontId="16" fillId="0" borderId="0"/>
    <xf numFmtId="0" fontId="17" fillId="0" borderId="0"/>
    <xf numFmtId="0" fontId="8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" fillId="0" borderId="0"/>
    <xf numFmtId="0" fontId="3" fillId="0" borderId="0"/>
  </cellStyleXfs>
  <cellXfs count="392">
    <xf numFmtId="0" fontId="0" fillId="0" borderId="0" xfId="0"/>
    <xf numFmtId="0" fontId="7" fillId="2" borderId="0" xfId="2" applyFont="1" applyFill="1"/>
    <xf numFmtId="0" fontId="2" fillId="7" borderId="0" xfId="19" applyFill="1"/>
    <xf numFmtId="0" fontId="5" fillId="2" borderId="0" xfId="2" applyFont="1" applyFill="1" applyAlignment="1">
      <alignment horizontal="left"/>
    </xf>
    <xf numFmtId="4" fontId="27" fillId="0" borderId="33" xfId="13" applyNumberFormat="1" applyFont="1" applyBorder="1" applyAlignment="1" applyProtection="1">
      <alignment horizontal="right" vertical="center"/>
      <protection locked="0"/>
    </xf>
    <xf numFmtId="4" fontId="27" fillId="0" borderId="38" xfId="13" applyNumberFormat="1" applyFont="1" applyBorder="1" applyAlignment="1" applyProtection="1">
      <alignment horizontal="right" vertical="center"/>
      <protection locked="0"/>
    </xf>
    <xf numFmtId="0" fontId="21" fillId="7" borderId="0" xfId="19" applyFont="1" applyFill="1" applyAlignment="1">
      <alignment horizontal="right"/>
    </xf>
    <xf numFmtId="0" fontId="0" fillId="7" borderId="0" xfId="0" applyFill="1"/>
    <xf numFmtId="0" fontId="6" fillId="2" borderId="0" xfId="2" applyFont="1" applyFill="1" applyAlignment="1">
      <alignment horizontal="left"/>
    </xf>
    <xf numFmtId="4" fontId="27" fillId="0" borderId="42" xfId="13" applyNumberFormat="1" applyFont="1" applyBorder="1" applyAlignment="1" applyProtection="1">
      <alignment horizontal="right" vertical="center"/>
      <protection locked="0"/>
    </xf>
    <xf numFmtId="4" fontId="27" fillId="0" borderId="32" xfId="13" applyNumberFormat="1" applyFont="1" applyBorder="1" applyAlignment="1" applyProtection="1">
      <alignment horizontal="right" vertical="center"/>
      <protection locked="0"/>
    </xf>
    <xf numFmtId="0" fontId="6" fillId="7" borderId="0" xfId="2" applyFont="1" applyFill="1" applyAlignment="1">
      <alignment horizontal="left"/>
    </xf>
    <xf numFmtId="0" fontId="5" fillId="7" borderId="0" xfId="2" applyFont="1" applyFill="1" applyAlignment="1">
      <alignment horizontal="left"/>
    </xf>
    <xf numFmtId="0" fontId="7" fillId="8" borderId="0" xfId="0" applyFont="1" applyFill="1" applyAlignment="1">
      <alignment vertical="center"/>
    </xf>
    <xf numFmtId="0" fontId="4" fillId="8" borderId="0" xfId="0" applyFont="1" applyFill="1" applyAlignment="1">
      <alignment horizontal="right" vertical="center"/>
    </xf>
    <xf numFmtId="0" fontId="19" fillId="8" borderId="0" xfId="0" applyFont="1" applyFill="1" applyAlignment="1">
      <alignment horizontal="left" vertical="center"/>
    </xf>
    <xf numFmtId="0" fontId="19" fillId="8" borderId="0" xfId="0" applyFont="1" applyFill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6" fillId="8" borderId="0" xfId="0" applyFont="1" applyFill="1" applyAlignment="1">
      <alignment horizontal="justify" vertical="center"/>
    </xf>
    <xf numFmtId="0" fontId="7" fillId="8" borderId="0" xfId="0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Protection="1">
      <protection locked="0"/>
    </xf>
    <xf numFmtId="0" fontId="18" fillId="7" borderId="0" xfId="19" applyFont="1" applyFill="1"/>
    <xf numFmtId="0" fontId="21" fillId="7" borderId="0" xfId="19" applyFont="1" applyFill="1" applyAlignment="1">
      <alignment horizontal="left" vertical="center"/>
    </xf>
    <xf numFmtId="0" fontId="22" fillId="7" borderId="0" xfId="19" applyFont="1" applyFill="1" applyAlignment="1">
      <alignment horizontal="left" vertical="center"/>
    </xf>
    <xf numFmtId="0" fontId="36" fillId="2" borderId="0" xfId="2" applyFont="1" applyFill="1" applyAlignment="1">
      <alignment horizontal="left"/>
    </xf>
    <xf numFmtId="0" fontId="35" fillId="7" borderId="0" xfId="2" applyFont="1" applyFill="1" applyAlignment="1">
      <alignment horizontal="left" vertical="center"/>
    </xf>
    <xf numFmtId="0" fontId="0" fillId="7" borderId="0" xfId="0" applyFill="1" applyAlignment="1">
      <alignment horizontal="left"/>
    </xf>
    <xf numFmtId="0" fontId="4" fillId="7" borderId="0" xfId="0" applyFont="1" applyFill="1" applyAlignment="1">
      <alignment horizontal="right" vertical="center"/>
    </xf>
    <xf numFmtId="0" fontId="5" fillId="2" borderId="37" xfId="0" applyFont="1" applyFill="1" applyBorder="1" applyAlignment="1">
      <alignment horizontal="center" vertical="center" wrapText="1"/>
    </xf>
    <xf numFmtId="0" fontId="6" fillId="7" borderId="33" xfId="0" applyFont="1" applyFill="1" applyBorder="1" applyAlignment="1">
      <alignment vertical="center"/>
    </xf>
    <xf numFmtId="0" fontId="6" fillId="7" borderId="38" xfId="0" applyFont="1" applyFill="1" applyBorder="1" applyAlignment="1">
      <alignment vertical="center"/>
    </xf>
    <xf numFmtId="0" fontId="37" fillId="8" borderId="0" xfId="0" applyFont="1" applyFill="1" applyAlignment="1">
      <alignment vertical="center"/>
    </xf>
    <xf numFmtId="0" fontId="6" fillId="8" borderId="0" xfId="0" applyFont="1" applyFill="1" applyAlignment="1">
      <alignment vertical="center"/>
    </xf>
    <xf numFmtId="0" fontId="37" fillId="2" borderId="21" xfId="0" applyFont="1" applyFill="1" applyBorder="1" applyAlignment="1">
      <alignment horizontal="center" vertical="center" wrapText="1"/>
    </xf>
    <xf numFmtId="0" fontId="37" fillId="7" borderId="6" xfId="0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vertical="center"/>
    </xf>
    <xf numFmtId="0" fontId="6" fillId="7" borderId="43" xfId="0" applyFont="1" applyFill="1" applyBorder="1" applyAlignment="1">
      <alignment vertical="center"/>
    </xf>
    <xf numFmtId="0" fontId="6" fillId="7" borderId="11" xfId="0" applyFont="1" applyFill="1" applyBorder="1" applyAlignment="1">
      <alignment vertical="center"/>
    </xf>
    <xf numFmtId="0" fontId="6" fillId="7" borderId="45" xfId="0" applyFont="1" applyFill="1" applyBorder="1" applyAlignment="1">
      <alignment vertical="center"/>
    </xf>
    <xf numFmtId="167" fontId="6" fillId="9" borderId="37" xfId="0" applyNumberFormat="1" applyFont="1" applyFill="1" applyBorder="1" applyAlignment="1">
      <alignment horizontal="right" vertical="center" wrapText="1"/>
    </xf>
    <xf numFmtId="167" fontId="27" fillId="9" borderId="37" xfId="13" applyNumberFormat="1" applyFont="1" applyFill="1" applyBorder="1" applyAlignment="1">
      <alignment horizontal="right" vertical="center"/>
    </xf>
    <xf numFmtId="0" fontId="38" fillId="7" borderId="0" xfId="0" applyFont="1" applyFill="1"/>
    <xf numFmtId="0" fontId="39" fillId="7" borderId="0" xfId="19" applyFont="1" applyFill="1"/>
    <xf numFmtId="0" fontId="40" fillId="7" borderId="8" xfId="19" applyFont="1" applyFill="1" applyBorder="1" applyAlignment="1">
      <alignment horizontal="center" vertical="center" wrapText="1"/>
    </xf>
    <xf numFmtId="0" fontId="40" fillId="6" borderId="9" xfId="19" applyFont="1" applyFill="1" applyBorder="1"/>
    <xf numFmtId="0" fontId="42" fillId="3" borderId="12" xfId="19" applyFont="1" applyFill="1" applyBorder="1" applyAlignment="1">
      <alignment wrapText="1"/>
    </xf>
    <xf numFmtId="0" fontId="42" fillId="3" borderId="12" xfId="19" applyFont="1" applyFill="1" applyBorder="1"/>
    <xf numFmtId="0" fontId="42" fillId="7" borderId="0" xfId="19" applyFont="1" applyFill="1"/>
    <xf numFmtId="0" fontId="43" fillId="7" borderId="0" xfId="19" applyFont="1" applyFill="1"/>
    <xf numFmtId="0" fontId="7" fillId="2" borderId="0" xfId="2" applyFont="1" applyFill="1" applyProtection="1">
      <protection locked="0"/>
    </xf>
    <xf numFmtId="0" fontId="6" fillId="2" borderId="0" xfId="0" applyFont="1" applyFill="1" applyAlignment="1" applyProtection="1">
      <alignment horizontal="justify"/>
      <protection locked="0"/>
    </xf>
    <xf numFmtId="0" fontId="7" fillId="0" borderId="0" xfId="2" applyFont="1" applyProtection="1">
      <protection locked="0"/>
    </xf>
    <xf numFmtId="0" fontId="6" fillId="2" borderId="0" xfId="2" applyFont="1" applyFill="1" applyProtection="1">
      <protection locked="0"/>
    </xf>
    <xf numFmtId="0" fontId="5" fillId="2" borderId="0" xfId="2" applyFont="1" applyFill="1" applyAlignment="1" applyProtection="1">
      <alignment horizontal="right"/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4" fillId="2" borderId="0" xfId="0" applyFont="1" applyFill="1" applyProtection="1">
      <protection locked="0"/>
    </xf>
    <xf numFmtId="0" fontId="0" fillId="7" borderId="0" xfId="0" applyFill="1" applyProtection="1">
      <protection locked="0"/>
    </xf>
    <xf numFmtId="0" fontId="0" fillId="2" borderId="0" xfId="0" applyFill="1" applyProtection="1">
      <protection locked="0"/>
    </xf>
    <xf numFmtId="0" fontId="24" fillId="2" borderId="0" xfId="0" applyFont="1" applyFill="1" applyAlignment="1" applyProtection="1">
      <alignment horizontal="left"/>
      <protection locked="0"/>
    </xf>
    <xf numFmtId="0" fontId="7" fillId="7" borderId="0" xfId="0" applyFont="1" applyFill="1" applyProtection="1">
      <protection locked="0"/>
    </xf>
    <xf numFmtId="0" fontId="24" fillId="7" borderId="0" xfId="0" applyFont="1" applyFill="1" applyAlignment="1" applyProtection="1">
      <alignment horizontal="left" vertical="top" wrapText="1"/>
      <protection locked="0"/>
    </xf>
    <xf numFmtId="0" fontId="3" fillId="7" borderId="0" xfId="0" applyFont="1" applyFill="1" applyAlignment="1" applyProtection="1">
      <alignment horizontal="center" vertical="top" wrapText="1"/>
      <protection locked="0"/>
    </xf>
    <xf numFmtId="3" fontId="3" fillId="7" borderId="0" xfId="0" applyNumberFormat="1" applyFont="1" applyFill="1" applyAlignment="1" applyProtection="1">
      <alignment horizontal="right" vertical="top" wrapText="1"/>
      <protection locked="0"/>
    </xf>
    <xf numFmtId="0" fontId="3" fillId="2" borderId="0" xfId="0" applyFont="1" applyFill="1" applyAlignment="1" applyProtection="1">
      <alignment horizontal="center" vertical="top" wrapText="1"/>
      <protection locked="0"/>
    </xf>
    <xf numFmtId="3" fontId="3" fillId="2" borderId="0" xfId="0" applyNumberFormat="1" applyFont="1" applyFill="1" applyAlignment="1" applyProtection="1">
      <alignment horizontal="right" vertical="top" wrapText="1"/>
      <protection locked="0"/>
    </xf>
    <xf numFmtId="0" fontId="6" fillId="2" borderId="0" xfId="0" applyFont="1" applyFill="1" applyAlignment="1" applyProtection="1">
      <alignment horizontal="justify" vertical="top" wrapText="1"/>
      <protection locked="0"/>
    </xf>
    <xf numFmtId="0" fontId="6" fillId="2" borderId="0" xfId="0" applyFont="1" applyFill="1" applyAlignment="1" applyProtection="1">
      <alignment vertical="top" wrapText="1"/>
      <protection locked="0"/>
    </xf>
    <xf numFmtId="0" fontId="5" fillId="2" borderId="0" xfId="0" applyFont="1" applyFill="1" applyAlignment="1" applyProtection="1">
      <alignment vertical="top" wrapText="1"/>
      <protection locked="0"/>
    </xf>
    <xf numFmtId="0" fontId="6" fillId="2" borderId="0" xfId="0" applyFont="1" applyFill="1" applyProtection="1">
      <protection locked="0"/>
    </xf>
    <xf numFmtId="0" fontId="25" fillId="2" borderId="0" xfId="0" applyFont="1" applyFill="1" applyAlignment="1" applyProtection="1">
      <alignment horizontal="justify"/>
      <protection locked="0"/>
    </xf>
    <xf numFmtId="0" fontId="28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justify"/>
      <protection locked="0"/>
    </xf>
    <xf numFmtId="0" fontId="4" fillId="2" borderId="0" xfId="2" applyFont="1" applyFill="1" applyAlignment="1" applyProtection="1">
      <alignment horizontal="right"/>
      <protection locked="0"/>
    </xf>
    <xf numFmtId="0" fontId="47" fillId="7" borderId="31" xfId="0" applyFont="1" applyFill="1" applyBorder="1" applyAlignment="1">
      <alignment vertical="center"/>
    </xf>
    <xf numFmtId="0" fontId="47" fillId="7" borderId="40" xfId="0" applyFont="1" applyFill="1" applyBorder="1" applyAlignment="1">
      <alignment vertical="center"/>
    </xf>
    <xf numFmtId="0" fontId="4" fillId="8" borderId="0" xfId="0" applyFont="1" applyFill="1" applyAlignment="1">
      <alignment horizontal="left" vertical="center"/>
    </xf>
    <xf numFmtId="0" fontId="46" fillId="4" borderId="0" xfId="2" applyFont="1" applyFill="1"/>
    <xf numFmtId="0" fontId="40" fillId="6" borderId="17" xfId="19" applyFont="1" applyFill="1" applyBorder="1" applyAlignment="1">
      <alignment wrapText="1"/>
    </xf>
    <xf numFmtId="0" fontId="40" fillId="7" borderId="46" xfId="19" applyFont="1" applyFill="1" applyBorder="1" applyAlignment="1">
      <alignment horizontal="center" vertical="center" wrapText="1"/>
    </xf>
    <xf numFmtId="0" fontId="41" fillId="7" borderId="49" xfId="19" applyFont="1" applyFill="1" applyBorder="1" applyAlignment="1">
      <alignment horizontal="center" vertical="center" wrapText="1"/>
    </xf>
    <xf numFmtId="0" fontId="42" fillId="9" borderId="20" xfId="19" applyFont="1" applyFill="1" applyBorder="1"/>
    <xf numFmtId="0" fontId="40" fillId="9" borderId="46" xfId="19" applyFont="1" applyFill="1" applyBorder="1"/>
    <xf numFmtId="0" fontId="19" fillId="2" borderId="0" xfId="0" applyFont="1" applyFill="1" applyAlignment="1" applyProtection="1">
      <alignment horizontal="center"/>
      <protection locked="0"/>
    </xf>
    <xf numFmtId="0" fontId="28" fillId="2" borderId="0" xfId="0" applyFont="1" applyFill="1" applyAlignment="1" applyProtection="1">
      <alignment horizontal="left"/>
      <protection locked="0"/>
    </xf>
    <xf numFmtId="0" fontId="7" fillId="7" borderId="0" xfId="0" applyFont="1" applyFill="1"/>
    <xf numFmtId="0" fontId="50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23" fillId="2" borderId="0" xfId="0" applyFont="1" applyFill="1" applyAlignment="1">
      <alignment horizontal="left" vertical="center"/>
    </xf>
    <xf numFmtId="0" fontId="23" fillId="2" borderId="0" xfId="0" applyFont="1" applyFill="1" applyAlignment="1">
      <alignment horizontal="left"/>
    </xf>
    <xf numFmtId="0" fontId="7" fillId="2" borderId="0" xfId="0" applyFont="1" applyFill="1"/>
    <xf numFmtId="0" fontId="6" fillId="2" borderId="0" xfId="0" applyFont="1" applyFill="1" applyAlignment="1">
      <alignment horizontal="justify"/>
    </xf>
    <xf numFmtId="0" fontId="6" fillId="2" borderId="4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68" fontId="7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center"/>
    </xf>
    <xf numFmtId="167" fontId="5" fillId="7" borderId="0" xfId="0" applyNumberFormat="1" applyFont="1" applyFill="1" applyAlignment="1">
      <alignment horizontal="right"/>
    </xf>
    <xf numFmtId="0" fontId="45" fillId="2" borderId="0" xfId="0" applyFont="1" applyFill="1" applyAlignment="1">
      <alignment horizontal="center"/>
    </xf>
    <xf numFmtId="0" fontId="46" fillId="2" borderId="0" xfId="0" applyFont="1" applyFill="1" applyAlignment="1">
      <alignment horizontal="left"/>
    </xf>
    <xf numFmtId="167" fontId="45" fillId="7" borderId="0" xfId="0" applyNumberFormat="1" applyFont="1" applyFill="1" applyAlignment="1">
      <alignment horizontal="right"/>
    </xf>
    <xf numFmtId="0" fontId="46" fillId="2" borderId="0" xfId="0" applyFont="1" applyFill="1"/>
    <xf numFmtId="0" fontId="51" fillId="7" borderId="0" xfId="19" applyFont="1" applyFill="1" applyAlignment="1">
      <alignment horizontal="center" vertical="center" wrapText="1"/>
    </xf>
    <xf numFmtId="168" fontId="49" fillId="7" borderId="0" xfId="19" applyNumberFormat="1" applyFont="1" applyFill="1"/>
    <xf numFmtId="0" fontId="42" fillId="3" borderId="50" xfId="19" applyFont="1" applyFill="1" applyBorder="1"/>
    <xf numFmtId="0" fontId="41" fillId="7" borderId="12" xfId="19" applyFont="1" applyFill="1" applyBorder="1" applyAlignment="1">
      <alignment horizontal="left" vertical="center"/>
    </xf>
    <xf numFmtId="0" fontId="42" fillId="7" borderId="7" xfId="19" applyFont="1" applyFill="1" applyBorder="1" applyAlignment="1">
      <alignment horizontal="center"/>
    </xf>
    <xf numFmtId="0" fontId="42" fillId="7" borderId="26" xfId="19" applyFont="1" applyFill="1" applyBorder="1" applyAlignment="1">
      <alignment horizontal="center"/>
    </xf>
    <xf numFmtId="0" fontId="2" fillId="7" borderId="0" xfId="19" applyFill="1" applyAlignment="1">
      <alignment horizontal="center"/>
    </xf>
    <xf numFmtId="0" fontId="42" fillId="7" borderId="52" xfId="19" applyFont="1" applyFill="1" applyBorder="1" applyAlignment="1">
      <alignment horizontal="center"/>
    </xf>
    <xf numFmtId="0" fontId="42" fillId="7" borderId="55" xfId="19" applyFont="1" applyFill="1" applyBorder="1" applyAlignment="1">
      <alignment horizontal="center"/>
    </xf>
    <xf numFmtId="0" fontId="1" fillId="7" borderId="0" xfId="19" applyFont="1" applyFill="1"/>
    <xf numFmtId="0" fontId="50" fillId="2" borderId="0" xfId="2" applyFont="1" applyFill="1" applyAlignment="1" applyProtection="1">
      <alignment horizontal="right"/>
      <protection locked="0"/>
    </xf>
    <xf numFmtId="0" fontId="50" fillId="2" borderId="0" xfId="2" applyFont="1" applyFill="1" applyAlignment="1" applyProtection="1">
      <alignment horizontal="left" vertical="center"/>
      <protection locked="0"/>
    </xf>
    <xf numFmtId="0" fontId="4" fillId="2" borderId="0" xfId="2" applyFont="1" applyFill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0" fontId="4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/>
    </xf>
    <xf numFmtId="0" fontId="6" fillId="2" borderId="40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left" indent="1"/>
    </xf>
    <xf numFmtId="0" fontId="6" fillId="2" borderId="17" xfId="0" applyFont="1" applyFill="1" applyBorder="1" applyAlignment="1">
      <alignment horizontal="left" indent="1"/>
    </xf>
    <xf numFmtId="0" fontId="6" fillId="2" borderId="0" xfId="0" applyFont="1" applyFill="1" applyAlignment="1">
      <alignment horizontal="left" indent="1"/>
    </xf>
    <xf numFmtId="0" fontId="20" fillId="7" borderId="0" xfId="0" applyFont="1" applyFill="1"/>
    <xf numFmtId="0" fontId="6" fillId="2" borderId="49" xfId="0" applyFont="1" applyFill="1" applyBorder="1" applyAlignment="1">
      <alignment horizontal="center" vertical="center"/>
    </xf>
    <xf numFmtId="0" fontId="6" fillId="7" borderId="0" xfId="0" applyFont="1" applyFill="1"/>
    <xf numFmtId="0" fontId="5" fillId="2" borderId="0" xfId="0" applyFont="1" applyFill="1" applyAlignment="1">
      <alignment wrapText="1"/>
    </xf>
    <xf numFmtId="0" fontId="46" fillId="7" borderId="0" xfId="0" applyFont="1" applyFill="1"/>
    <xf numFmtId="14" fontId="0" fillId="0" borderId="0" xfId="0" applyNumberForma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28" fillId="2" borderId="0" xfId="0" applyFont="1" applyFill="1" applyAlignment="1" applyProtection="1">
      <alignment horizontal="left" vertical="center"/>
      <protection locked="0"/>
    </xf>
    <xf numFmtId="0" fontId="28" fillId="2" borderId="0" xfId="0" applyFont="1" applyFill="1" applyAlignment="1" applyProtection="1">
      <alignment vertical="center"/>
      <protection locked="0"/>
    </xf>
    <xf numFmtId="0" fontId="52" fillId="2" borderId="0" xfId="0" applyFont="1" applyFill="1" applyAlignment="1" applyProtection="1">
      <alignment vertical="center"/>
      <protection locked="0"/>
    </xf>
    <xf numFmtId="0" fontId="42" fillId="7" borderId="36" xfId="19" applyFont="1" applyFill="1" applyBorder="1" applyAlignment="1">
      <alignment horizontal="center"/>
    </xf>
    <xf numFmtId="0" fontId="42" fillId="7" borderId="21" xfId="19" applyFont="1" applyFill="1" applyBorder="1" applyAlignment="1">
      <alignment horizontal="center"/>
    </xf>
    <xf numFmtId="0" fontId="42" fillId="7" borderId="23" xfId="19" applyFont="1" applyFill="1" applyBorder="1" applyAlignment="1">
      <alignment horizontal="center"/>
    </xf>
    <xf numFmtId="0" fontId="42" fillId="7" borderId="59" xfId="19" applyFont="1" applyFill="1" applyBorder="1" applyAlignment="1">
      <alignment horizontal="center"/>
    </xf>
    <xf numFmtId="0" fontId="42" fillId="7" borderId="58" xfId="19" applyFont="1" applyFill="1" applyBorder="1" applyAlignment="1">
      <alignment horizontal="center"/>
    </xf>
    <xf numFmtId="0" fontId="41" fillId="7" borderId="60" xfId="19" applyFont="1" applyFill="1" applyBorder="1" applyAlignment="1">
      <alignment horizontal="left" vertical="center"/>
    </xf>
    <xf numFmtId="167" fontId="41" fillId="7" borderId="0" xfId="19" applyNumberFormat="1" applyFont="1" applyFill="1" applyAlignment="1">
      <alignment horizontal="right" vertical="center"/>
    </xf>
    <xf numFmtId="0" fontId="40" fillId="6" borderId="28" xfId="19" applyFont="1" applyFill="1" applyBorder="1"/>
    <xf numFmtId="168" fontId="42" fillId="6" borderId="47" xfId="19" applyNumberFormat="1" applyFont="1" applyFill="1" applyBorder="1" applyProtection="1">
      <protection locked="0"/>
    </xf>
    <xf numFmtId="168" fontId="42" fillId="9" borderId="29" xfId="19" applyNumberFormat="1" applyFont="1" applyFill="1" applyBorder="1" applyProtection="1">
      <protection locked="0"/>
    </xf>
    <xf numFmtId="0" fontId="6" fillId="2" borderId="44" xfId="0" applyFont="1" applyFill="1" applyBorder="1" applyAlignment="1">
      <alignment horizontal="right" vertical="center" wrapText="1"/>
    </xf>
    <xf numFmtId="0" fontId="6" fillId="7" borderId="44" xfId="0" applyFont="1" applyFill="1" applyBorder="1" applyAlignment="1">
      <alignment horizontal="right" vertical="center"/>
    </xf>
    <xf numFmtId="168" fontId="33" fillId="10" borderId="25" xfId="19" applyNumberFormat="1" applyFont="1" applyFill="1" applyBorder="1" applyAlignment="1">
      <alignment horizontal="right" vertical="center"/>
    </xf>
    <xf numFmtId="168" fontId="33" fillId="10" borderId="26" xfId="19" applyNumberFormat="1" applyFont="1" applyFill="1" applyBorder="1" applyAlignment="1">
      <alignment horizontal="right" vertical="center"/>
    </xf>
    <xf numFmtId="168" fontId="42" fillId="3" borderId="7" xfId="19" applyNumberFormat="1" applyFont="1" applyFill="1" applyBorder="1" applyAlignment="1" applyProtection="1">
      <alignment horizontal="right" vertical="center"/>
      <protection locked="0"/>
    </xf>
    <xf numFmtId="168" fontId="42" fillId="6" borderId="7" xfId="19" applyNumberFormat="1" applyFont="1" applyFill="1" applyBorder="1" applyAlignment="1">
      <alignment horizontal="right" vertical="center"/>
    </xf>
    <xf numFmtId="167" fontId="40" fillId="6" borderId="7" xfId="19" applyNumberFormat="1" applyFont="1" applyFill="1" applyBorder="1" applyAlignment="1">
      <alignment horizontal="right" vertical="center"/>
    </xf>
    <xf numFmtId="168" fontId="42" fillId="9" borderId="27" xfId="19" applyNumberFormat="1" applyFont="1" applyFill="1" applyBorder="1" applyAlignment="1">
      <alignment horizontal="right" vertical="center"/>
    </xf>
    <xf numFmtId="168" fontId="41" fillId="10" borderId="48" xfId="19" applyNumberFormat="1" applyFont="1" applyFill="1" applyBorder="1" applyAlignment="1">
      <alignment horizontal="right" vertical="center"/>
    </xf>
    <xf numFmtId="168" fontId="42" fillId="9" borderId="24" xfId="19" applyNumberFormat="1" applyFont="1" applyFill="1" applyBorder="1" applyAlignment="1">
      <alignment horizontal="right" vertical="center"/>
    </xf>
    <xf numFmtId="168" fontId="42" fillId="9" borderId="10" xfId="19" applyNumberFormat="1" applyFont="1" applyFill="1" applyBorder="1" applyAlignment="1">
      <alignment horizontal="right" vertical="center"/>
    </xf>
    <xf numFmtId="168" fontId="42" fillId="3" borderId="47" xfId="19" applyNumberFormat="1" applyFont="1" applyFill="1" applyBorder="1" applyAlignment="1" applyProtection="1">
      <alignment horizontal="right" vertical="center"/>
      <protection locked="0"/>
    </xf>
    <xf numFmtId="168" fontId="42" fillId="6" borderId="10" xfId="19" applyNumberFormat="1" applyFont="1" applyFill="1" applyBorder="1" applyAlignment="1">
      <alignment horizontal="right" vertical="center"/>
    </xf>
    <xf numFmtId="168" fontId="33" fillId="10" borderId="19" xfId="19" applyNumberFormat="1" applyFont="1" applyFill="1" applyBorder="1" applyAlignment="1">
      <alignment horizontal="right" vertical="center"/>
    </xf>
    <xf numFmtId="168" fontId="33" fillId="10" borderId="51" xfId="19" applyNumberFormat="1" applyFont="1" applyFill="1" applyBorder="1" applyAlignment="1">
      <alignment horizontal="right" vertical="center"/>
    </xf>
    <xf numFmtId="168" fontId="42" fillId="0" borderId="10" xfId="19" applyNumberFormat="1" applyFont="1" applyBorder="1" applyAlignment="1" applyProtection="1">
      <alignment horizontal="right" vertical="center"/>
      <protection locked="0"/>
    </xf>
    <xf numFmtId="0" fontId="6" fillId="0" borderId="27" xfId="0" applyFont="1" applyBorder="1" applyAlignment="1" applyProtection="1">
      <alignment horizontal="left" vertical="center"/>
      <protection locked="0"/>
    </xf>
    <xf numFmtId="4" fontId="6" fillId="0" borderId="27" xfId="0" applyNumberFormat="1" applyFont="1" applyBorder="1" applyAlignment="1" applyProtection="1">
      <alignment horizontal="right" vertical="center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9" borderId="27" xfId="0" applyFont="1" applyFill="1" applyBorder="1" applyAlignment="1">
      <alignment horizontal="center" vertical="center" wrapText="1"/>
    </xf>
    <xf numFmtId="168" fontId="6" fillId="0" borderId="7" xfId="0" applyNumberFormat="1" applyFont="1" applyBorder="1" applyAlignment="1" applyProtection="1">
      <alignment horizontal="right" vertical="center"/>
      <protection locked="0"/>
    </xf>
    <xf numFmtId="168" fontId="6" fillId="9" borderId="26" xfId="0" applyNumberFormat="1" applyFont="1" applyFill="1" applyBorder="1" applyAlignment="1">
      <alignment horizontal="right" vertical="center"/>
    </xf>
    <xf numFmtId="168" fontId="6" fillId="0" borderId="7" xfId="0" applyNumberFormat="1" applyFont="1" applyBorder="1" applyAlignment="1" applyProtection="1">
      <alignment horizontal="right" vertical="center" indent="1"/>
      <protection locked="0"/>
    </xf>
    <xf numFmtId="168" fontId="6" fillId="0" borderId="27" xfId="0" applyNumberFormat="1" applyFont="1" applyBorder="1" applyAlignment="1" applyProtection="1">
      <alignment horizontal="right" vertical="center" indent="1"/>
      <protection locked="0"/>
    </xf>
    <xf numFmtId="168" fontId="6" fillId="9" borderId="20" xfId="0" applyNumberFormat="1" applyFont="1" applyFill="1" applyBorder="1" applyAlignment="1">
      <alignment horizontal="right" vertical="center"/>
    </xf>
    <xf numFmtId="0" fontId="7" fillId="0" borderId="57" xfId="0" applyFont="1" applyBorder="1" applyAlignment="1" applyProtection="1">
      <alignment horizontal="center" vertical="center"/>
      <protection locked="0"/>
    </xf>
    <xf numFmtId="0" fontId="7" fillId="0" borderId="4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right" vertical="center"/>
      <protection locked="0"/>
    </xf>
    <xf numFmtId="0" fontId="7" fillId="0" borderId="10" xfId="0" applyFont="1" applyBorder="1" applyAlignment="1" applyProtection="1">
      <alignment horizontal="right" vertical="center"/>
      <protection locked="0"/>
    </xf>
    <xf numFmtId="0" fontId="6" fillId="0" borderId="7" xfId="0" applyFont="1" applyBorder="1" applyAlignment="1" applyProtection="1">
      <alignment horizontal="right" vertical="center"/>
      <protection locked="0"/>
    </xf>
    <xf numFmtId="0" fontId="7" fillId="0" borderId="7" xfId="0" applyFont="1" applyBorder="1" applyAlignment="1" applyProtection="1">
      <alignment horizontal="right" vertical="center"/>
      <protection locked="0"/>
    </xf>
    <xf numFmtId="0" fontId="6" fillId="0" borderId="27" xfId="0" applyFont="1" applyBorder="1" applyAlignment="1" applyProtection="1">
      <alignment horizontal="right" vertical="center"/>
      <protection locked="0"/>
    </xf>
    <xf numFmtId="0" fontId="7" fillId="0" borderId="27" xfId="0" applyFont="1" applyBorder="1" applyAlignment="1" applyProtection="1">
      <alignment horizontal="right" vertical="center"/>
      <protection locked="0"/>
    </xf>
    <xf numFmtId="0" fontId="7" fillId="0" borderId="25" xfId="0" applyFont="1" applyBorder="1" applyAlignment="1" applyProtection="1">
      <alignment horizontal="left" vertical="center" wrapText="1"/>
      <protection locked="0"/>
    </xf>
    <xf numFmtId="0" fontId="7" fillId="0" borderId="26" xfId="0" applyFont="1" applyBorder="1" applyAlignment="1" applyProtection="1">
      <alignment horizontal="left" vertical="center" wrapText="1"/>
      <protection locked="0"/>
    </xf>
    <xf numFmtId="0" fontId="7" fillId="0" borderId="20" xfId="0" applyFont="1" applyBorder="1" applyAlignment="1" applyProtection="1">
      <alignment horizontal="left" vertical="center" wrapText="1"/>
      <protection locked="0"/>
    </xf>
    <xf numFmtId="167" fontId="5" fillId="9" borderId="46" xfId="0" applyNumberFormat="1" applyFont="1" applyFill="1" applyBorder="1" applyAlignment="1">
      <alignment horizontal="right" vertical="center" wrapText="1"/>
    </xf>
    <xf numFmtId="167" fontId="5" fillId="9" borderId="49" xfId="0" applyNumberFormat="1" applyFont="1" applyFill="1" applyBorder="1" applyAlignment="1">
      <alignment horizontal="right" vertical="center" wrapText="1"/>
    </xf>
    <xf numFmtId="167" fontId="31" fillId="7" borderId="0" xfId="0" applyNumberFormat="1" applyFont="1" applyFill="1" applyAlignment="1">
      <alignment horizontal="right" vertical="center"/>
    </xf>
    <xf numFmtId="0" fontId="6" fillId="0" borderId="17" xfId="2" applyFont="1" applyBorder="1" applyAlignment="1" applyProtection="1">
      <alignment horizontal="center" vertical="center"/>
      <protection locked="0"/>
    </xf>
    <xf numFmtId="0" fontId="6" fillId="0" borderId="27" xfId="2" applyFont="1" applyBorder="1" applyAlignment="1" applyProtection="1">
      <alignment horizontal="left" vertical="center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7" borderId="36" xfId="0" applyFill="1" applyBorder="1" applyAlignment="1">
      <alignment horizontal="left"/>
    </xf>
    <xf numFmtId="168" fontId="0" fillId="7" borderId="0" xfId="0" applyNumberFormat="1" applyFill="1" applyProtection="1">
      <protection locked="0"/>
    </xf>
    <xf numFmtId="0" fontId="4" fillId="7" borderId="0" xfId="0" applyFont="1" applyFill="1" applyAlignment="1">
      <alignment horizontal="right"/>
    </xf>
    <xf numFmtId="4" fontId="27" fillId="0" borderId="19" xfId="13" applyNumberFormat="1" applyFont="1" applyBorder="1" applyAlignment="1" applyProtection="1">
      <alignment horizontal="right" vertical="center"/>
      <protection locked="0"/>
    </xf>
    <xf numFmtId="4" fontId="27" fillId="0" borderId="26" xfId="13" applyNumberFormat="1" applyFont="1" applyBorder="1" applyAlignment="1" applyProtection="1">
      <alignment horizontal="right" vertical="center"/>
      <protection locked="0"/>
    </xf>
    <xf numFmtId="4" fontId="27" fillId="0" borderId="20" xfId="13" applyNumberFormat="1" applyFont="1" applyBorder="1" applyAlignment="1" applyProtection="1">
      <alignment horizontal="right" vertic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167" fontId="0" fillId="7" borderId="35" xfId="0" applyNumberFormat="1" applyFill="1" applyBorder="1" applyAlignment="1" applyProtection="1">
      <alignment horizontal="right"/>
      <protection locked="0"/>
    </xf>
    <xf numFmtId="167" fontId="0" fillId="7" borderId="35" xfId="0" applyNumberFormat="1" applyFill="1" applyBorder="1" applyAlignment="1">
      <alignment horizontal="right"/>
    </xf>
    <xf numFmtId="0" fontId="0" fillId="0" borderId="0" xfId="0" applyAlignment="1">
      <alignment horizontal="left"/>
    </xf>
    <xf numFmtId="0" fontId="6" fillId="0" borderId="0" xfId="2" applyFont="1" applyAlignment="1">
      <alignment horizontal="left"/>
    </xf>
    <xf numFmtId="0" fontId="42" fillId="0" borderId="11" xfId="19" applyFont="1" applyBorder="1" applyAlignment="1">
      <alignment horizontal="left"/>
    </xf>
    <xf numFmtId="168" fontId="42" fillId="0" borderId="61" xfId="19" applyNumberFormat="1" applyFont="1" applyBorder="1" applyAlignment="1" applyProtection="1">
      <alignment horizontal="right" vertical="center"/>
      <protection locked="0"/>
    </xf>
    <xf numFmtId="168" fontId="42" fillId="0" borderId="62" xfId="19" applyNumberFormat="1" applyFont="1" applyBorder="1" applyAlignment="1" applyProtection="1">
      <alignment horizontal="right" vertical="center"/>
      <protection locked="0"/>
    </xf>
    <xf numFmtId="0" fontId="31" fillId="7" borderId="0" xfId="0" applyFont="1" applyFill="1" applyAlignment="1">
      <alignment horizontal="center"/>
    </xf>
    <xf numFmtId="168" fontId="0" fillId="7" borderId="35" xfId="0" applyNumberFormat="1" applyFill="1" applyBorder="1" applyAlignment="1" applyProtection="1">
      <alignment horizontal="right"/>
      <protection locked="0"/>
    </xf>
    <xf numFmtId="168" fontId="0" fillId="7" borderId="0" xfId="0" applyNumberFormat="1" applyFill="1" applyAlignment="1" applyProtection="1">
      <alignment horizontal="right"/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20" fillId="8" borderId="0" xfId="0" applyFont="1" applyFill="1" applyAlignment="1">
      <alignment vertical="center"/>
    </xf>
    <xf numFmtId="0" fontId="29" fillId="0" borderId="0" xfId="0" applyFont="1"/>
    <xf numFmtId="4" fontId="60" fillId="0" borderId="7" xfId="0" applyNumberFormat="1" applyFont="1" applyBorder="1" applyAlignment="1" applyProtection="1">
      <alignment horizontal="right"/>
      <protection locked="0"/>
    </xf>
    <xf numFmtId="167" fontId="0" fillId="0" borderId="0" xfId="0" applyNumberFormat="1"/>
    <xf numFmtId="0" fontId="6" fillId="0" borderId="7" xfId="2" applyFont="1" applyBorder="1" applyAlignment="1" applyProtection="1">
      <alignment horizontal="left" vertical="center"/>
      <protection locked="0"/>
    </xf>
    <xf numFmtId="1" fontId="59" fillId="0" borderId="14" xfId="0" applyNumberFormat="1" applyFont="1" applyBorder="1" applyProtection="1">
      <protection locked="0"/>
    </xf>
    <xf numFmtId="3" fontId="59" fillId="0" borderId="24" xfId="0" applyNumberFormat="1" applyFont="1" applyBorder="1" applyAlignment="1" applyProtection="1">
      <alignment horizontal="center"/>
      <protection locked="0"/>
    </xf>
    <xf numFmtId="0" fontId="59" fillId="0" borderId="24" xfId="0" applyFont="1" applyBorder="1" applyAlignment="1" applyProtection="1">
      <alignment horizontal="center"/>
      <protection locked="0"/>
    </xf>
    <xf numFmtId="3" fontId="59" fillId="0" borderId="24" xfId="0" applyNumberFormat="1" applyFont="1" applyBorder="1" applyProtection="1">
      <protection locked="0"/>
    </xf>
    <xf numFmtId="4" fontId="3" fillId="0" borderId="24" xfId="0" applyNumberFormat="1" applyFont="1" applyBorder="1" applyProtection="1">
      <protection locked="0"/>
    </xf>
    <xf numFmtId="1" fontId="59" fillId="0" borderId="12" xfId="0" applyNumberFormat="1" applyFont="1" applyBorder="1" applyProtection="1">
      <protection locked="0"/>
    </xf>
    <xf numFmtId="3" fontId="59" fillId="0" borderId="7" xfId="0" applyNumberFormat="1" applyFont="1" applyBorder="1" applyAlignment="1" applyProtection="1">
      <alignment horizontal="center"/>
      <protection locked="0"/>
    </xf>
    <xf numFmtId="0" fontId="59" fillId="0" borderId="7" xfId="0" applyFont="1" applyBorder="1" applyAlignment="1" applyProtection="1">
      <alignment horizontal="center"/>
      <protection locked="0"/>
    </xf>
    <xf numFmtId="3" fontId="59" fillId="0" borderId="7" xfId="0" applyNumberFormat="1" applyFont="1" applyBorder="1" applyProtection="1">
      <protection locked="0"/>
    </xf>
    <xf numFmtId="4" fontId="3" fillId="0" borderId="7" xfId="0" applyNumberFormat="1" applyFont="1" applyBorder="1" applyProtection="1">
      <protection locked="0"/>
    </xf>
    <xf numFmtId="1" fontId="59" fillId="0" borderId="12" xfId="0" applyNumberFormat="1" applyFont="1" applyBorder="1" applyAlignment="1" applyProtection="1">
      <alignment horizontal="left"/>
      <protection locked="0"/>
    </xf>
    <xf numFmtId="3" fontId="59" fillId="0" borderId="7" xfId="0" applyNumberFormat="1" applyFont="1" applyBorder="1" applyAlignment="1" applyProtection="1">
      <alignment horizontal="right"/>
      <protection locked="0"/>
    </xf>
    <xf numFmtId="1" fontId="59" fillId="0" borderId="7" xfId="0" applyNumberFormat="1" applyFont="1" applyBorder="1" applyAlignment="1" applyProtection="1">
      <alignment horizontal="center"/>
      <protection locked="0"/>
    </xf>
    <xf numFmtId="49" fontId="59" fillId="0" borderId="12" xfId="0" applyNumberFormat="1" applyFont="1" applyBorder="1" applyAlignment="1" applyProtection="1">
      <alignment horizontal="left"/>
      <protection locked="0"/>
    </xf>
    <xf numFmtId="168" fontId="23" fillId="7" borderId="63" xfId="0" applyNumberFormat="1" applyFont="1" applyFill="1" applyBorder="1" applyAlignment="1">
      <alignment horizontal="center" wrapText="1"/>
    </xf>
    <xf numFmtId="4" fontId="60" fillId="0" borderId="26" xfId="0" applyNumberFormat="1" applyFont="1" applyBorder="1" applyAlignment="1" applyProtection="1">
      <alignment horizontal="right"/>
      <protection locked="0"/>
    </xf>
    <xf numFmtId="0" fontId="5" fillId="2" borderId="14" xfId="2" applyFont="1" applyFill="1" applyBorder="1" applyAlignment="1" applyProtection="1">
      <alignment horizontal="center" vertical="center"/>
      <protection locked="0"/>
    </xf>
    <xf numFmtId="0" fontId="5" fillId="2" borderId="24" xfId="2" applyFont="1" applyFill="1" applyBorder="1" applyAlignment="1" applyProtection="1">
      <alignment horizontal="center" vertical="center"/>
      <protection locked="0"/>
    </xf>
    <xf numFmtId="0" fontId="5" fillId="2" borderId="19" xfId="2" applyFont="1" applyFill="1" applyBorder="1" applyAlignment="1" applyProtection="1">
      <alignment horizontal="center" vertical="center" wrapText="1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168" fontId="42" fillId="7" borderId="0" xfId="19" applyNumberFormat="1" applyFont="1" applyFill="1" applyAlignment="1">
      <alignment horizontal="right" vertical="center"/>
    </xf>
    <xf numFmtId="168" fontId="58" fillId="7" borderId="67" xfId="0" applyNumberFormat="1" applyFont="1" applyFill="1" applyBorder="1" applyAlignment="1">
      <alignment horizontal="left" vertical="center"/>
    </xf>
    <xf numFmtId="0" fontId="40" fillId="6" borderId="43" xfId="19" applyFont="1" applyFill="1" applyBorder="1" applyAlignment="1">
      <alignment vertical="center" wrapText="1"/>
    </xf>
    <xf numFmtId="0" fontId="42" fillId="9" borderId="49" xfId="19" applyFont="1" applyFill="1" applyBorder="1" applyAlignment="1">
      <alignment horizontal="right" vertical="center"/>
    </xf>
    <xf numFmtId="0" fontId="40" fillId="7" borderId="60" xfId="19" applyFont="1" applyFill="1" applyBorder="1"/>
    <xf numFmtId="168" fontId="42" fillId="7" borderId="0" xfId="19" applyNumberFormat="1" applyFont="1" applyFill="1" applyAlignment="1">
      <alignment horizontal="center"/>
    </xf>
    <xf numFmtId="168" fontId="42" fillId="7" borderId="36" xfId="19" applyNumberFormat="1" applyFont="1" applyFill="1" applyBorder="1" applyAlignment="1" applyProtection="1">
      <alignment horizontal="center" wrapText="1"/>
      <protection locked="0"/>
    </xf>
    <xf numFmtId="168" fontId="41" fillId="7" borderId="54" xfId="19" applyNumberFormat="1" applyFont="1" applyFill="1" applyBorder="1" applyAlignment="1">
      <alignment horizontal="center" vertical="center" wrapText="1"/>
    </xf>
    <xf numFmtId="0" fontId="40" fillId="6" borderId="17" xfId="19" applyFont="1" applyFill="1" applyBorder="1"/>
    <xf numFmtId="168" fontId="33" fillId="10" borderId="26" xfId="19" applyNumberFormat="1" applyFont="1" applyFill="1" applyBorder="1" applyAlignment="1" applyProtection="1">
      <alignment horizontal="right" vertical="center"/>
      <protection hidden="1"/>
    </xf>
    <xf numFmtId="168" fontId="33" fillId="10" borderId="20" xfId="19" applyNumberFormat="1" applyFont="1" applyFill="1" applyBorder="1" applyAlignment="1" applyProtection="1">
      <alignment horizontal="right" vertical="center"/>
      <protection hidden="1"/>
    </xf>
    <xf numFmtId="168" fontId="33" fillId="10" borderId="65" xfId="19" applyNumberFormat="1" applyFont="1" applyFill="1" applyBorder="1" applyAlignment="1" applyProtection="1">
      <alignment horizontal="right" vertical="center"/>
      <protection hidden="1"/>
    </xf>
    <xf numFmtId="168" fontId="23" fillId="9" borderId="68" xfId="19" applyNumberFormat="1" applyFont="1" applyFill="1" applyBorder="1" applyAlignment="1" applyProtection="1">
      <alignment horizontal="right" vertical="center"/>
      <protection hidden="1"/>
    </xf>
    <xf numFmtId="168" fontId="0" fillId="0" borderId="66" xfId="0" applyNumberFormat="1" applyBorder="1" applyAlignment="1" applyProtection="1">
      <alignment horizontal="right"/>
      <protection locked="0"/>
    </xf>
    <xf numFmtId="167" fontId="40" fillId="6" borderId="10" xfId="19" applyNumberFormat="1" applyFont="1" applyFill="1" applyBorder="1" applyAlignment="1" applyProtection="1">
      <alignment horizontal="right" vertical="center"/>
      <protection hidden="1"/>
    </xf>
    <xf numFmtId="168" fontId="41" fillId="10" borderId="7" xfId="19" applyNumberFormat="1" applyFont="1" applyFill="1" applyBorder="1" applyAlignment="1" applyProtection="1">
      <alignment horizontal="right" vertical="center"/>
      <protection hidden="1"/>
    </xf>
    <xf numFmtId="167" fontId="40" fillId="9" borderId="49" xfId="19" applyNumberFormat="1" applyFont="1" applyFill="1" applyBorder="1" applyAlignment="1" applyProtection="1">
      <alignment horizontal="right" vertical="center"/>
      <protection hidden="1"/>
    </xf>
    <xf numFmtId="167" fontId="5" fillId="9" borderId="18" xfId="0" applyNumberFormat="1" applyFont="1" applyFill="1" applyBorder="1" applyAlignment="1" applyProtection="1">
      <alignment horizontal="right" vertical="center"/>
      <protection hidden="1"/>
    </xf>
    <xf numFmtId="1" fontId="3" fillId="0" borderId="27" xfId="0" applyNumberFormat="1" applyFont="1" applyBorder="1" applyAlignment="1" applyProtection="1">
      <alignment horizontal="center" vertical="center" wrapText="1"/>
      <protection locked="0"/>
    </xf>
    <xf numFmtId="0" fontId="7" fillId="2" borderId="70" xfId="0" applyFont="1" applyFill="1" applyBorder="1" applyAlignment="1" applyProtection="1">
      <alignment horizontal="center" vertical="center" wrapText="1"/>
      <protection locked="0"/>
    </xf>
    <xf numFmtId="0" fontId="55" fillId="2" borderId="70" xfId="0" applyFont="1" applyFill="1" applyBorder="1" applyAlignment="1" applyProtection="1">
      <alignment horizontal="center" vertical="center" wrapText="1"/>
      <protection locked="0"/>
    </xf>
    <xf numFmtId="0" fontId="32" fillId="2" borderId="70" xfId="0" applyFont="1" applyFill="1" applyBorder="1" applyAlignment="1" applyProtection="1">
      <alignment horizontal="center" vertical="center" wrapText="1"/>
      <protection locked="0"/>
    </xf>
    <xf numFmtId="1" fontId="3" fillId="0" borderId="7" xfId="0" applyNumberFormat="1" applyFont="1" applyBorder="1" applyAlignment="1" applyProtection="1">
      <alignment horizontal="center" vertical="center" wrapText="1"/>
      <protection locked="0"/>
    </xf>
    <xf numFmtId="3" fontId="3" fillId="9" borderId="7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right" vertical="center" wrapText="1"/>
      <protection locked="0"/>
    </xf>
    <xf numFmtId="1" fontId="3" fillId="0" borderId="24" xfId="0" applyNumberFormat="1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3" fontId="3" fillId="9" borderId="24" xfId="0" applyNumberFormat="1" applyFont="1" applyFill="1" applyBorder="1" applyAlignment="1">
      <alignment horizontal="center" vertical="center" wrapText="1"/>
    </xf>
    <xf numFmtId="3" fontId="3" fillId="9" borderId="27" xfId="0" applyNumberFormat="1" applyFont="1" applyFill="1" applyBorder="1" applyAlignment="1">
      <alignment horizontal="center" vertical="center" wrapText="1"/>
    </xf>
    <xf numFmtId="0" fontId="3" fillId="0" borderId="27" xfId="0" applyFont="1" applyBorder="1" applyAlignment="1" applyProtection="1">
      <alignment horizontal="right" vertical="center" wrapText="1"/>
      <protection locked="0"/>
    </xf>
    <xf numFmtId="0" fontId="3" fillId="9" borderId="7" xfId="0" applyFont="1" applyFill="1" applyBorder="1" applyAlignment="1">
      <alignment horizontal="center" vertical="center" wrapText="1"/>
    </xf>
    <xf numFmtId="0" fontId="0" fillId="0" borderId="14" xfId="0" applyBorder="1" applyAlignment="1" applyProtection="1">
      <alignment horizontal="left" vertical="center" wrapText="1"/>
      <protection locked="0"/>
    </xf>
    <xf numFmtId="0" fontId="3" fillId="9" borderId="24" xfId="0" applyFont="1" applyFill="1" applyBorder="1" applyAlignment="1">
      <alignment horizontal="center" vertical="center" wrapText="1"/>
    </xf>
    <xf numFmtId="0" fontId="3" fillId="0" borderId="24" xfId="0" applyFont="1" applyBorder="1" applyAlignment="1" applyProtection="1">
      <alignment horizontal="right" vertical="center" wrapText="1"/>
      <protection locked="0"/>
    </xf>
    <xf numFmtId="167" fontId="42" fillId="3" borderId="7" xfId="19" applyNumberFormat="1" applyFont="1" applyFill="1" applyBorder="1" applyAlignment="1" applyProtection="1">
      <alignment horizontal="right" vertical="center"/>
      <protection locked="0"/>
    </xf>
    <xf numFmtId="167" fontId="42" fillId="0" borderId="27" xfId="19" applyNumberFormat="1" applyFont="1" applyBorder="1" applyAlignment="1" applyProtection="1">
      <alignment horizontal="right" vertical="center"/>
      <protection locked="0"/>
    </xf>
    <xf numFmtId="0" fontId="42" fillId="3" borderId="46" xfId="19" applyFont="1" applyFill="1" applyBorder="1" applyAlignment="1">
      <alignment wrapText="1"/>
    </xf>
    <xf numFmtId="167" fontId="42" fillId="3" borderId="8" xfId="19" applyNumberFormat="1" applyFont="1" applyFill="1" applyBorder="1" applyAlignment="1" applyProtection="1">
      <alignment horizontal="right" vertical="center"/>
      <protection locked="0"/>
    </xf>
    <xf numFmtId="168" fontId="33" fillId="9" borderId="71" xfId="19" applyNumberFormat="1" applyFont="1" applyFill="1" applyBorder="1"/>
    <xf numFmtId="168" fontId="33" fillId="10" borderId="72" xfId="19" applyNumberFormat="1" applyFont="1" applyFill="1" applyBorder="1" applyAlignment="1" applyProtection="1">
      <alignment horizontal="right" vertical="center"/>
      <protection hidden="1"/>
    </xf>
    <xf numFmtId="0" fontId="31" fillId="7" borderId="73" xfId="0" applyFont="1" applyFill="1" applyBorder="1" applyAlignment="1">
      <alignment horizontal="center"/>
    </xf>
    <xf numFmtId="167" fontId="31" fillId="10" borderId="74" xfId="0" applyNumberFormat="1" applyFont="1" applyFill="1" applyBorder="1" applyAlignment="1" applyProtection="1">
      <alignment horizontal="right" vertical="center"/>
      <protection hidden="1"/>
    </xf>
    <xf numFmtId="0" fontId="42" fillId="3" borderId="14" xfId="19" applyFont="1" applyFill="1" applyBorder="1" applyAlignment="1">
      <alignment wrapText="1"/>
    </xf>
    <xf numFmtId="167" fontId="42" fillId="3" borderId="24" xfId="19" applyNumberFormat="1" applyFont="1" applyFill="1" applyBorder="1" applyAlignment="1" applyProtection="1">
      <alignment horizontal="right" vertical="center"/>
      <protection locked="0"/>
    </xf>
    <xf numFmtId="168" fontId="33" fillId="10" borderId="19" xfId="19" applyNumberFormat="1" applyFont="1" applyFill="1" applyBorder="1" applyAlignment="1" applyProtection="1">
      <alignment horizontal="right" vertical="center"/>
      <protection hidden="1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left" vertical="center"/>
      <protection locked="0"/>
    </xf>
    <xf numFmtId="4" fontId="6" fillId="0" borderId="7" xfId="0" applyNumberFormat="1" applyFont="1" applyBorder="1" applyAlignment="1" applyProtection="1">
      <alignment horizontal="right" vertical="center"/>
      <protection locked="0"/>
    </xf>
    <xf numFmtId="0" fontId="6" fillId="0" borderId="24" xfId="0" applyFont="1" applyBorder="1" applyAlignment="1" applyProtection="1">
      <alignment horizontal="left" vertical="center"/>
      <protection locked="0"/>
    </xf>
    <xf numFmtId="4" fontId="6" fillId="0" borderId="24" xfId="0" applyNumberFormat="1" applyFont="1" applyBorder="1" applyAlignment="1" applyProtection="1">
      <alignment horizontal="right" vertical="center"/>
      <protection locked="0"/>
    </xf>
    <xf numFmtId="167" fontId="6" fillId="6" borderId="7" xfId="2" applyNumberFormat="1" applyFont="1" applyFill="1" applyBorder="1" applyAlignment="1" applyProtection="1">
      <alignment horizontal="right"/>
      <protection hidden="1"/>
    </xf>
    <xf numFmtId="167" fontId="6" fillId="9" borderId="7" xfId="2" applyNumberFormat="1" applyFont="1" applyFill="1" applyBorder="1" applyAlignment="1" applyProtection="1">
      <alignment horizontal="right"/>
      <protection hidden="1"/>
    </xf>
    <xf numFmtId="167" fontId="34" fillId="10" borderId="18" xfId="0" applyNumberFormat="1" applyFont="1" applyFill="1" applyBorder="1" applyAlignment="1">
      <alignment horizontal="right" vertical="center"/>
    </xf>
    <xf numFmtId="167" fontId="7" fillId="8" borderId="0" xfId="0" applyNumberFormat="1" applyFont="1" applyFill="1" applyAlignment="1">
      <alignment vertical="center"/>
    </xf>
    <xf numFmtId="4" fontId="3" fillId="0" borderId="24" xfId="0" applyNumberFormat="1" applyFont="1" applyBorder="1" applyAlignment="1" applyProtection="1">
      <alignment horizontal="right" vertical="center" wrapText="1"/>
      <protection locked="0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4" fontId="3" fillId="0" borderId="27" xfId="0" applyNumberFormat="1" applyFont="1" applyBorder="1" applyAlignment="1" applyProtection="1">
      <alignment horizontal="right" vertical="center" wrapText="1"/>
      <protection locked="0"/>
    </xf>
    <xf numFmtId="4" fontId="3" fillId="0" borderId="24" xfId="0" applyNumberFormat="1" applyFont="1" applyBorder="1" applyAlignment="1" applyProtection="1">
      <alignment vertical="center"/>
      <protection locked="0"/>
    </xf>
    <xf numFmtId="4" fontId="31" fillId="10" borderId="19" xfId="0" applyNumberFormat="1" applyFont="1" applyFill="1" applyBorder="1" applyAlignment="1">
      <alignment horizontal="right" vertical="center"/>
    </xf>
    <xf numFmtId="4" fontId="3" fillId="0" borderId="7" xfId="0" applyNumberFormat="1" applyFont="1" applyBorder="1" applyAlignment="1" applyProtection="1">
      <alignment vertical="center"/>
      <protection locked="0"/>
    </xf>
    <xf numFmtId="4" fontId="31" fillId="10" borderId="26" xfId="0" applyNumberFormat="1" applyFont="1" applyFill="1" applyBorder="1" applyAlignment="1">
      <alignment horizontal="right" vertical="center"/>
    </xf>
    <xf numFmtId="4" fontId="3" fillId="0" borderId="27" xfId="0" applyNumberFormat="1" applyFont="1" applyBorder="1" applyAlignment="1" applyProtection="1">
      <alignment vertical="center"/>
      <protection locked="0"/>
    </xf>
    <xf numFmtId="4" fontId="31" fillId="10" borderId="20" xfId="0" applyNumberFormat="1" applyFont="1" applyFill="1" applyBorder="1" applyAlignment="1">
      <alignment horizontal="right" vertical="center"/>
    </xf>
    <xf numFmtId="167" fontId="6" fillId="0" borderId="26" xfId="2" applyNumberFormat="1" applyFont="1" applyBorder="1" applyAlignment="1" applyProtection="1">
      <alignment horizontal="right" vertical="center"/>
      <protection locked="0"/>
    </xf>
    <xf numFmtId="167" fontId="6" fillId="0" borderId="20" xfId="2" applyNumberFormat="1" applyFont="1" applyBorder="1" applyAlignment="1" applyProtection="1">
      <alignment horizontal="right" vertical="center"/>
      <protection locked="0"/>
    </xf>
    <xf numFmtId="167" fontId="5" fillId="9" borderId="64" xfId="2" applyNumberFormat="1" applyFont="1" applyFill="1" applyBorder="1" applyAlignment="1">
      <alignment horizontal="right" vertical="center"/>
    </xf>
    <xf numFmtId="167" fontId="42" fillId="6" borderId="27" xfId="19" applyNumberFormat="1" applyFont="1" applyFill="1" applyBorder="1" applyAlignment="1">
      <alignment horizontal="right" vertical="center"/>
    </xf>
    <xf numFmtId="0" fontId="46" fillId="2" borderId="0" xfId="0" applyFont="1" applyFill="1" applyAlignment="1">
      <alignment horizontal="center" vertical="center"/>
    </xf>
    <xf numFmtId="168" fontId="61" fillId="11" borderId="75" xfId="0" applyNumberFormat="1" applyFont="1" applyFill="1" applyBorder="1" applyAlignment="1">
      <alignment horizontal="right" vertical="center" wrapText="1"/>
    </xf>
    <xf numFmtId="0" fontId="29" fillId="3" borderId="3" xfId="0" applyFont="1" applyFill="1" applyBorder="1" applyAlignment="1" applyProtection="1">
      <alignment horizontal="left" vertical="center"/>
      <protection locked="0"/>
    </xf>
    <xf numFmtId="0" fontId="6" fillId="0" borderId="10" xfId="2" applyFont="1" applyBorder="1" applyAlignment="1" applyProtection="1">
      <alignment horizontal="left"/>
      <protection locked="0"/>
    </xf>
    <xf numFmtId="0" fontId="56" fillId="2" borderId="0" xfId="2" applyFont="1" applyFill="1" applyAlignment="1">
      <alignment horizontal="center" wrapText="1"/>
    </xf>
    <xf numFmtId="167" fontId="6" fillId="9" borderId="1" xfId="2" applyNumberFormat="1" applyFont="1" applyFill="1" applyBorder="1" applyAlignment="1">
      <alignment horizontal="right" vertical="center"/>
    </xf>
    <xf numFmtId="167" fontId="6" fillId="9" borderId="2" xfId="0" applyNumberFormat="1" applyFont="1" applyFill="1" applyBorder="1" applyAlignment="1">
      <alignment horizontal="right" vertical="center"/>
    </xf>
    <xf numFmtId="167" fontId="6" fillId="9" borderId="3" xfId="0" applyNumberFormat="1" applyFont="1" applyFill="1" applyBorder="1" applyAlignment="1">
      <alignment horizontal="right" vertical="center"/>
    </xf>
    <xf numFmtId="0" fontId="6" fillId="3" borderId="1" xfId="2" applyFont="1" applyFill="1" applyBorder="1" applyAlignment="1" applyProtection="1">
      <alignment horizontal="left" vertical="center"/>
      <protection locked="0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167" fontId="6" fillId="3" borderId="1" xfId="2" applyNumberFormat="1" applyFont="1" applyFill="1" applyBorder="1" applyAlignment="1" applyProtection="1">
      <alignment horizontal="right" vertical="center"/>
      <protection locked="0"/>
    </xf>
    <xf numFmtId="167" fontId="0" fillId="3" borderId="2" xfId="0" applyNumberFormat="1" applyFill="1" applyBorder="1" applyAlignment="1" applyProtection="1">
      <alignment horizontal="right" vertical="center"/>
      <protection locked="0"/>
    </xf>
    <xf numFmtId="167" fontId="0" fillId="3" borderId="3" xfId="0" applyNumberFormat="1" applyFill="1" applyBorder="1" applyAlignment="1" applyProtection="1">
      <alignment horizontal="right" vertical="center"/>
      <protection locked="0"/>
    </xf>
    <xf numFmtId="0" fontId="6" fillId="2" borderId="0" xfId="2" applyFont="1" applyFill="1" applyAlignment="1">
      <alignment horizontal="left"/>
    </xf>
    <xf numFmtId="167" fontId="0" fillId="9" borderId="2" xfId="0" applyNumberFormat="1" applyFill="1" applyBorder="1" applyAlignment="1">
      <alignment horizontal="right" vertical="center"/>
    </xf>
    <xf numFmtId="167" fontId="0" fillId="9" borderId="3" xfId="0" applyNumberFormat="1" applyFill="1" applyBorder="1" applyAlignment="1">
      <alignment horizontal="right" vertical="center"/>
    </xf>
    <xf numFmtId="9" fontId="6" fillId="9" borderId="1" xfId="1" applyFont="1" applyFill="1" applyBorder="1" applyAlignment="1">
      <alignment horizontal="right" vertical="center"/>
    </xf>
    <xf numFmtId="9" fontId="3" fillId="9" borderId="2" xfId="1" applyFont="1" applyFill="1" applyBorder="1" applyAlignment="1">
      <alignment horizontal="right" vertical="center"/>
    </xf>
    <xf numFmtId="9" fontId="3" fillId="9" borderId="3" xfId="1" applyFont="1" applyFill="1" applyBorder="1" applyAlignment="1">
      <alignment horizontal="right" vertical="center"/>
    </xf>
    <xf numFmtId="0" fontId="6" fillId="2" borderId="13" xfId="2" applyFont="1" applyFill="1" applyBorder="1" applyAlignment="1">
      <alignment horizontal="left"/>
    </xf>
    <xf numFmtId="0" fontId="6" fillId="2" borderId="4" xfId="2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6" fillId="3" borderId="2" xfId="2" applyFont="1" applyFill="1" applyBorder="1" applyAlignment="1" applyProtection="1">
      <alignment horizontal="left" vertical="center"/>
      <protection locked="0"/>
    </xf>
    <xf numFmtId="0" fontId="6" fillId="3" borderId="3" xfId="2" applyFont="1" applyFill="1" applyBorder="1" applyAlignment="1" applyProtection="1">
      <alignment horizontal="left" vertical="center"/>
      <protection locked="0"/>
    </xf>
    <xf numFmtId="167" fontId="6" fillId="0" borderId="1" xfId="2" applyNumberFormat="1" applyFont="1" applyBorder="1" applyAlignment="1" applyProtection="1">
      <alignment horizontal="right" vertical="center"/>
      <protection locked="0"/>
    </xf>
    <xf numFmtId="167" fontId="0" fillId="0" borderId="2" xfId="0" applyNumberFormat="1" applyBorder="1" applyAlignment="1" applyProtection="1">
      <alignment horizontal="right" vertical="center"/>
      <protection locked="0"/>
    </xf>
    <xf numFmtId="167" fontId="0" fillId="0" borderId="3" xfId="0" applyNumberFormat="1" applyBorder="1" applyAlignment="1" applyProtection="1">
      <alignment horizontal="right" vertical="center"/>
      <protection locked="0"/>
    </xf>
    <xf numFmtId="0" fontId="6" fillId="7" borderId="1" xfId="0" applyFont="1" applyFill="1" applyBorder="1"/>
    <xf numFmtId="0" fontId="6" fillId="7" borderId="2" xfId="0" applyFont="1" applyFill="1" applyBorder="1"/>
    <xf numFmtId="0" fontId="6" fillId="7" borderId="3" xfId="0" applyFont="1" applyFill="1" applyBorder="1"/>
    <xf numFmtId="0" fontId="6" fillId="7" borderId="1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left"/>
    </xf>
    <xf numFmtId="0" fontId="6" fillId="7" borderId="3" xfId="0" applyFont="1" applyFill="1" applyBorder="1" applyAlignment="1">
      <alignment horizontal="left"/>
    </xf>
    <xf numFmtId="0" fontId="5" fillId="3" borderId="1" xfId="2" applyFont="1" applyFill="1" applyBorder="1" applyAlignment="1">
      <alignment horizontal="left"/>
    </xf>
    <xf numFmtId="0" fontId="5" fillId="3" borderId="2" xfId="2" applyFont="1" applyFill="1" applyBorder="1" applyAlignment="1">
      <alignment horizontal="left"/>
    </xf>
    <xf numFmtId="0" fontId="6" fillId="0" borderId="0" xfId="2" applyFont="1" applyAlignment="1">
      <alignment horizontal="left" wrapText="1"/>
    </xf>
    <xf numFmtId="0" fontId="0" fillId="0" borderId="0" xfId="0" applyAlignment="1">
      <alignment horizontal="left" wrapText="1"/>
    </xf>
    <xf numFmtId="0" fontId="5" fillId="2" borderId="6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5" fillId="7" borderId="59" xfId="0" applyFont="1" applyFill="1" applyBorder="1" applyAlignment="1">
      <alignment horizontal="left" vertical="center"/>
    </xf>
    <xf numFmtId="0" fontId="5" fillId="7" borderId="39" xfId="0" applyFont="1" applyFill="1" applyBorder="1" applyAlignment="1">
      <alignment vertical="center"/>
    </xf>
    <xf numFmtId="0" fontId="5" fillId="8" borderId="6" xfId="0" applyFont="1" applyFill="1" applyBorder="1" applyAlignment="1">
      <alignment horizontal="left" vertical="center" wrapText="1"/>
    </xf>
    <xf numFmtId="0" fontId="5" fillId="8" borderId="37" xfId="0" applyFont="1" applyFill="1" applyBorder="1" applyAlignment="1">
      <alignment horizontal="left" vertical="center" wrapText="1"/>
    </xf>
    <xf numFmtId="0" fontId="43" fillId="7" borderId="0" xfId="19" applyFont="1" applyFill="1"/>
    <xf numFmtId="0" fontId="5" fillId="2" borderId="0" xfId="0" applyFont="1" applyFill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43" fillId="3" borderId="11" xfId="19" applyFont="1" applyFill="1" applyBorder="1"/>
    <xf numFmtId="0" fontId="43" fillId="0" borderId="2" xfId="19" applyFont="1" applyBorder="1"/>
    <xf numFmtId="0" fontId="46" fillId="0" borderId="2" xfId="0" applyFont="1" applyBorder="1"/>
    <xf numFmtId="0" fontId="46" fillId="0" borderId="33" xfId="0" applyFont="1" applyBorder="1"/>
    <xf numFmtId="0" fontId="41" fillId="7" borderId="53" xfId="19" applyFont="1" applyFill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40" fillId="7" borderId="11" xfId="19" applyFont="1" applyFill="1" applyBorder="1"/>
    <xf numFmtId="0" fontId="7" fillId="7" borderId="2" xfId="0" applyFont="1" applyFill="1" applyBorder="1"/>
    <xf numFmtId="0" fontId="7" fillId="7" borderId="33" xfId="0" applyFont="1" applyFill="1" applyBorder="1"/>
    <xf numFmtId="0" fontId="18" fillId="7" borderId="0" xfId="19" applyFont="1" applyFill="1"/>
    <xf numFmtId="0" fontId="44" fillId="2" borderId="0" xfId="2" applyFont="1" applyFill="1" applyAlignment="1" applyProtection="1">
      <alignment horizontal="left" wrapText="1"/>
      <protection locked="0"/>
    </xf>
    <xf numFmtId="0" fontId="5" fillId="2" borderId="0" xfId="2" applyFont="1" applyFill="1" applyAlignment="1" applyProtection="1">
      <alignment horizontal="center" vertical="center"/>
      <protection locked="0"/>
    </xf>
    <xf numFmtId="0" fontId="26" fillId="0" borderId="34" xfId="0" applyFont="1" applyBorder="1" applyAlignment="1">
      <alignment horizontal="center"/>
    </xf>
    <xf numFmtId="0" fontId="7" fillId="2" borderId="29" xfId="0" applyFont="1" applyFill="1" applyBorder="1" applyAlignment="1" applyProtection="1">
      <alignment horizontal="center" vertical="center" wrapText="1"/>
      <protection locked="0"/>
    </xf>
    <xf numFmtId="0" fontId="7" fillId="2" borderId="70" xfId="0" applyFont="1" applyFill="1" applyBorder="1" applyAlignment="1" applyProtection="1">
      <alignment horizontal="center" vertical="center" wrapText="1"/>
      <protection locked="0"/>
    </xf>
    <xf numFmtId="3" fontId="61" fillId="2" borderId="0" xfId="0" applyNumberFormat="1" applyFont="1" applyFill="1" applyAlignment="1" applyProtection="1">
      <alignment horizontal="left" vertical="center" wrapText="1"/>
      <protection locked="0"/>
    </xf>
    <xf numFmtId="0" fontId="29" fillId="0" borderId="0" xfId="0" applyFont="1" applyAlignment="1">
      <alignment wrapText="1"/>
    </xf>
    <xf numFmtId="0" fontId="32" fillId="7" borderId="22" xfId="0" applyFont="1" applyFill="1" applyBorder="1" applyAlignment="1" applyProtection="1">
      <alignment horizontal="center" vertical="center" wrapText="1"/>
      <protection locked="0"/>
    </xf>
    <xf numFmtId="0" fontId="32" fillId="7" borderId="34" xfId="0" applyFont="1" applyFill="1" applyBorder="1" applyAlignment="1" applyProtection="1">
      <alignment horizontal="center" vertical="center" wrapText="1"/>
      <protection locked="0"/>
    </xf>
    <xf numFmtId="0" fontId="7" fillId="7" borderId="28" xfId="0" applyFont="1" applyFill="1" applyBorder="1" applyAlignment="1" applyProtection="1">
      <alignment horizontal="center" vertical="center" wrapText="1"/>
      <protection locked="0"/>
    </xf>
    <xf numFmtId="0" fontId="7" fillId="7" borderId="69" xfId="0" applyFont="1" applyFill="1" applyBorder="1" applyAlignment="1" applyProtection="1">
      <alignment horizontal="center" vertical="center" wrapText="1"/>
      <protection locked="0"/>
    </xf>
    <xf numFmtId="0" fontId="20" fillId="7" borderId="29" xfId="0" applyFont="1" applyFill="1" applyBorder="1" applyAlignment="1" applyProtection="1">
      <alignment horizontal="center" vertical="center" wrapText="1"/>
      <protection locked="0"/>
    </xf>
    <xf numFmtId="0" fontId="29" fillId="7" borderId="70" xfId="0" applyFont="1" applyFill="1" applyBorder="1" applyAlignment="1" applyProtection="1">
      <alignment horizontal="center" vertical="center" wrapText="1"/>
      <protection locked="0"/>
    </xf>
    <xf numFmtId="0" fontId="0" fillId="0" borderId="70" xfId="0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 applyProtection="1">
      <alignment horizontal="center" vertical="center" wrapText="1"/>
      <protection locked="0"/>
    </xf>
    <xf numFmtId="0" fontId="7" fillId="2" borderId="69" xfId="0" applyFont="1" applyFill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0" fontId="0" fillId="0" borderId="41" xfId="0" applyBorder="1" applyAlignment="1" applyProtection="1">
      <alignment horizontal="center" vertical="center" wrapText="1"/>
      <protection locked="0"/>
    </xf>
    <xf numFmtId="0" fontId="0" fillId="0" borderId="30" xfId="0" applyBorder="1" applyAlignment="1">
      <alignment horizontal="center" vertical="center" wrapText="1"/>
    </xf>
    <xf numFmtId="0" fontId="6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6" fillId="0" borderId="14" xfId="0" applyFont="1" applyBorder="1" applyAlignment="1" applyProtection="1">
      <alignment vertical="center"/>
      <protection locked="0"/>
    </xf>
    <xf numFmtId="0" fontId="6" fillId="0" borderId="12" xfId="0" applyFont="1" applyBorder="1" applyAlignment="1" applyProtection="1">
      <alignment vertical="center"/>
      <protection locked="0"/>
    </xf>
    <xf numFmtId="0" fontId="6" fillId="0" borderId="17" xfId="0" applyFont="1" applyBorder="1" applyAlignment="1" applyProtection="1">
      <alignment vertical="center"/>
      <protection locked="0"/>
    </xf>
  </cellXfs>
  <cellStyles count="21">
    <cellStyle name="_PERSONAL" xfId="3" xr:uid="{00000000-0005-0000-0000-000000000000}"/>
    <cellStyle name="_PERSONAL_1" xfId="4" xr:uid="{00000000-0005-0000-0000-000001000000}"/>
    <cellStyle name="1 000 Kč_CENIKCAR.XLS" xfId="5" xr:uid="{00000000-0005-0000-0000-000002000000}"/>
    <cellStyle name="čárky [0]_laroux" xfId="6" xr:uid="{00000000-0005-0000-0000-000003000000}"/>
    <cellStyle name="Dziesiętny [0]_laroux" xfId="7" xr:uid="{00000000-0005-0000-0000-000004000000}"/>
    <cellStyle name="Dziesiętny_laroux" xfId="8" xr:uid="{00000000-0005-0000-0000-000005000000}"/>
    <cellStyle name="hlavicka" xfId="9" xr:uid="{00000000-0005-0000-0000-000006000000}"/>
    <cellStyle name="Hyperlink 2" xfId="10" xr:uid="{00000000-0005-0000-0000-000007000000}"/>
    <cellStyle name="muj" xfId="11" xr:uid="{00000000-0005-0000-0000-000008000000}"/>
    <cellStyle name="nadpis" xfId="12" xr:uid="{00000000-0005-0000-0000-000009000000}"/>
    <cellStyle name="Normal 2" xfId="2" xr:uid="{00000000-0005-0000-0000-00000A000000}"/>
    <cellStyle name="Normální" xfId="0" builtinId="0"/>
    <cellStyle name="Normální 2" xfId="19" xr:uid="{00000000-0005-0000-0000-00000C000000}"/>
    <cellStyle name="normální 3" xfId="20" xr:uid="{5B1EC653-58E8-4510-8F9A-7958DF1F2A49}"/>
    <cellStyle name="normální_Neinvestiční V - 2" xfId="13" xr:uid="{00000000-0005-0000-0000-00000D000000}"/>
    <cellStyle name="Normalny_laroux" xfId="14" xr:uid="{00000000-0005-0000-0000-00000E000000}"/>
    <cellStyle name="Procenta" xfId="1" builtinId="5"/>
    <cellStyle name="Standard_BDFO1" xfId="15" xr:uid="{00000000-0005-0000-0000-000010000000}"/>
    <cellStyle name="Style 1" xfId="16" xr:uid="{00000000-0005-0000-0000-000011000000}"/>
    <cellStyle name="Walutowy [0]_laroux" xfId="17" xr:uid="{00000000-0005-0000-0000-000012000000}"/>
    <cellStyle name="Walutowy_laroux" xfId="18" xr:uid="{00000000-0005-0000-0000-000013000000}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7C80"/>
        </patternFill>
      </fill>
    </dxf>
    <dxf>
      <fill>
        <patternFill patternType="solid"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FF"/>
      <color rgb="FFDDFFFF"/>
      <color rgb="FFFF5050"/>
      <color rgb="FFFF9999"/>
      <color rgb="FFFF7C80"/>
      <color rgb="FFFFCCCC"/>
      <color rgb="FF33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1211580</xdr:colOff>
          <xdr:row>29</xdr:row>
          <xdr:rowOff>167640</xdr:rowOff>
        </xdr:from>
        <xdr:to>
          <xdr:col>5</xdr:col>
          <xdr:colOff>1684020</xdr:colOff>
          <xdr:row>31</xdr:row>
          <xdr:rowOff>30480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ano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14</xdr:row>
      <xdr:rowOff>0</xdr:rowOff>
    </xdr:from>
    <xdr:ext cx="184731" cy="264560"/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286125" y="320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30</xdr:row>
      <xdr:rowOff>0</xdr:rowOff>
    </xdr:from>
    <xdr:ext cx="184731" cy="264560"/>
    <xdr:sp macro="" textlink="">
      <xdr:nvSpPr>
        <xdr:cNvPr id="9" name="TextovéPo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328612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952500</xdr:colOff>
      <xdr:row>12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724400" y="3419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14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981700" y="280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I51"/>
  <sheetViews>
    <sheetView topLeftCell="A25" workbookViewId="0">
      <selection activeCell="H33" sqref="H33"/>
    </sheetView>
  </sheetViews>
  <sheetFormatPr defaultRowHeight="13.2"/>
  <cols>
    <col min="1" max="1" width="3.6640625" customWidth="1"/>
    <col min="2" max="2" width="18.21875" customWidth="1"/>
    <col min="3" max="4" width="4" customWidth="1"/>
    <col min="5" max="5" width="18.44140625" customWidth="1"/>
    <col min="6" max="6" width="24.21875" customWidth="1"/>
    <col min="7" max="7" width="17.77734375" customWidth="1"/>
    <col min="8" max="8" width="5.109375" customWidth="1"/>
    <col min="9" max="9" width="4.21875" customWidth="1"/>
  </cols>
  <sheetData>
    <row r="1" spans="1:9" ht="24.6">
      <c r="A1" s="27" t="s">
        <v>155</v>
      </c>
      <c r="B1" s="28"/>
      <c r="C1" s="28"/>
      <c r="D1" s="28"/>
      <c r="E1" s="28"/>
      <c r="F1" s="28"/>
      <c r="G1" s="28"/>
      <c r="H1" s="29" t="s">
        <v>86</v>
      </c>
      <c r="I1" s="207"/>
    </row>
    <row r="2" spans="1:9" ht="39" customHeight="1">
      <c r="A2" s="7"/>
      <c r="B2" s="314" t="s">
        <v>156</v>
      </c>
      <c r="C2" s="314"/>
      <c r="D2" s="314"/>
      <c r="E2" s="314"/>
      <c r="F2" s="314"/>
      <c r="G2" s="8"/>
      <c r="H2" s="8"/>
      <c r="I2" s="208"/>
    </row>
    <row r="3" spans="1:9" ht="16.8">
      <c r="A3" s="26"/>
      <c r="B3" s="8"/>
      <c r="C3" s="8"/>
      <c r="D3" s="8"/>
      <c r="E3" s="8"/>
      <c r="F3" s="8"/>
      <c r="G3" s="8"/>
      <c r="H3" s="8"/>
      <c r="I3" s="208"/>
    </row>
    <row r="4" spans="1:9" ht="15.6">
      <c r="A4" s="8"/>
      <c r="B4" s="3" t="s">
        <v>0</v>
      </c>
      <c r="C4" s="8"/>
      <c r="D4" s="8"/>
      <c r="E4" s="8"/>
      <c r="F4" s="8"/>
      <c r="G4" s="8"/>
      <c r="H4" s="8"/>
      <c r="I4" s="208"/>
    </row>
    <row r="5" spans="1:9" ht="15.6">
      <c r="A5" s="8"/>
      <c r="B5" s="318"/>
      <c r="C5" s="319"/>
      <c r="D5" s="319"/>
      <c r="E5" s="319"/>
      <c r="F5" s="320"/>
      <c r="G5" s="8"/>
      <c r="H5" s="8"/>
      <c r="I5" s="208"/>
    </row>
    <row r="6" spans="1:9" ht="15.6">
      <c r="A6" s="8"/>
      <c r="B6" s="3" t="s">
        <v>157</v>
      </c>
      <c r="C6" s="8"/>
      <c r="D6" s="8"/>
      <c r="E6" s="8"/>
      <c r="F6" s="8"/>
      <c r="G6" s="8"/>
      <c r="H6" s="8"/>
      <c r="I6" s="208"/>
    </row>
    <row r="7" spans="1:9" ht="15.6">
      <c r="A7" s="8"/>
      <c r="B7" s="318"/>
      <c r="C7" s="319"/>
      <c r="D7" s="319"/>
      <c r="E7" s="319"/>
      <c r="F7" s="320"/>
      <c r="G7" s="8"/>
      <c r="H7" s="8"/>
      <c r="I7" s="208"/>
    </row>
    <row r="8" spans="1:9" ht="15.6">
      <c r="A8" s="8"/>
      <c r="B8" s="8" t="s">
        <v>1</v>
      </c>
      <c r="C8" s="8"/>
      <c r="D8" s="8"/>
      <c r="E8" s="8"/>
      <c r="F8" s="8"/>
      <c r="G8" s="8"/>
      <c r="H8" s="8"/>
      <c r="I8" s="208"/>
    </row>
    <row r="9" spans="1:9" ht="15.6">
      <c r="A9" s="8"/>
      <c r="B9" s="321"/>
      <c r="C9" s="322"/>
      <c r="D9" s="322"/>
      <c r="E9" s="322"/>
      <c r="F9" s="323"/>
      <c r="G9" s="8"/>
      <c r="H9" s="8"/>
      <c r="I9" s="208"/>
    </row>
    <row r="10" spans="1:9" ht="15.6">
      <c r="A10" s="8"/>
      <c r="B10" s="8" t="s">
        <v>34</v>
      </c>
      <c r="C10" s="8"/>
      <c r="D10" s="8"/>
      <c r="E10" s="8"/>
      <c r="F10" s="8"/>
      <c r="G10" s="8"/>
      <c r="H10" s="8"/>
      <c r="I10" s="208"/>
    </row>
    <row r="11" spans="1:9" ht="15.6">
      <c r="A11" s="8"/>
      <c r="B11" s="321"/>
      <c r="C11" s="322"/>
      <c r="D11" s="322"/>
      <c r="E11" s="322"/>
      <c r="F11" s="323"/>
      <c r="G11" s="8"/>
      <c r="H11" s="8"/>
      <c r="I11" s="208"/>
    </row>
    <row r="12" spans="1:9" ht="15.6">
      <c r="A12" s="8"/>
      <c r="B12" s="11" t="s">
        <v>2</v>
      </c>
      <c r="C12" s="11"/>
      <c r="D12" s="11"/>
      <c r="E12" s="11"/>
      <c r="F12" s="11"/>
      <c r="G12" s="8"/>
      <c r="H12" s="8"/>
      <c r="I12" s="208"/>
    </row>
    <row r="13" spans="1:9" ht="15.6">
      <c r="A13" s="8"/>
      <c r="B13" s="12" t="s">
        <v>29</v>
      </c>
      <c r="C13" s="11"/>
      <c r="D13" s="11"/>
      <c r="E13" s="11"/>
      <c r="F13" s="11"/>
      <c r="G13" s="8"/>
      <c r="H13" s="8"/>
      <c r="I13" s="208"/>
    </row>
    <row r="14" spans="1:9" ht="15.6">
      <c r="A14" s="8"/>
      <c r="B14" s="315">
        <f>'D3-Součtová tabulka'!C15</f>
        <v>0</v>
      </c>
      <c r="C14" s="316"/>
      <c r="D14" s="316"/>
      <c r="E14" s="316"/>
      <c r="F14" s="317"/>
      <c r="G14" s="8"/>
      <c r="H14" s="8"/>
      <c r="I14" s="208"/>
    </row>
    <row r="15" spans="1:9" ht="15.6">
      <c r="A15" s="8"/>
      <c r="B15" s="11" t="s">
        <v>123</v>
      </c>
      <c r="C15" s="11"/>
      <c r="D15" s="11"/>
      <c r="E15" s="11"/>
      <c r="F15" s="11"/>
      <c r="G15" s="8"/>
      <c r="H15" s="8"/>
      <c r="I15" s="208"/>
    </row>
    <row r="16" spans="1:9" ht="15.6">
      <c r="A16" s="8"/>
      <c r="B16" s="315">
        <f>'D5_Osobní náklady'!D55</f>
        <v>0</v>
      </c>
      <c r="C16" s="325"/>
      <c r="D16" s="325"/>
      <c r="E16" s="325"/>
      <c r="F16" s="326"/>
      <c r="G16" s="8"/>
      <c r="H16" s="8"/>
      <c r="I16" s="208"/>
    </row>
    <row r="17" spans="1:9" ht="15.6">
      <c r="A17" s="8"/>
      <c r="B17" s="11" t="s">
        <v>124</v>
      </c>
      <c r="C17" s="11"/>
      <c r="D17" s="11"/>
      <c r="E17" s="11"/>
      <c r="F17" s="11"/>
      <c r="G17" s="8" t="s">
        <v>125</v>
      </c>
      <c r="H17" s="8"/>
      <c r="I17" s="208"/>
    </row>
    <row r="18" spans="1:9" ht="15.6">
      <c r="A18" s="8"/>
      <c r="B18" s="293">
        <f>'D3-Součtová tabulka'!E15</f>
        <v>0</v>
      </c>
      <c r="C18" s="213"/>
      <c r="D18" s="214"/>
      <c r="E18" s="214"/>
      <c r="F18" s="198"/>
      <c r="G18" s="293">
        <f>'D3-Součtová tabulka'!F14</f>
        <v>0</v>
      </c>
      <c r="H18" s="205"/>
      <c r="I18" s="208"/>
    </row>
    <row r="19" spans="1:9" ht="15.6">
      <c r="A19" s="8"/>
      <c r="B19" s="11"/>
      <c r="C19" s="11"/>
      <c r="D19" s="11"/>
      <c r="E19" s="11"/>
      <c r="F19" s="11"/>
      <c r="G19" s="8" t="s">
        <v>126</v>
      </c>
      <c r="H19" s="11"/>
      <c r="I19" s="208"/>
    </row>
    <row r="20" spans="1:9" ht="15.6">
      <c r="A20" s="8"/>
      <c r="B20" s="11"/>
      <c r="C20" s="11"/>
      <c r="D20" s="11"/>
      <c r="E20" s="11"/>
      <c r="F20" s="11"/>
      <c r="G20" s="294">
        <f>'D3-Součtová tabulka'!C14</f>
        <v>0</v>
      </c>
      <c r="H20" s="206"/>
      <c r="I20" s="208"/>
    </row>
    <row r="21" spans="1:9" ht="15.6">
      <c r="A21" s="8"/>
      <c r="B21" s="12" t="s">
        <v>3</v>
      </c>
      <c r="C21" s="11"/>
      <c r="D21" s="11"/>
      <c r="E21" s="11"/>
      <c r="F21" s="11"/>
      <c r="G21" s="8"/>
      <c r="H21" s="11"/>
      <c r="I21" s="208"/>
    </row>
    <row r="22" spans="1:9" ht="15.6">
      <c r="A22" s="8"/>
      <c r="B22" s="11" t="s">
        <v>40</v>
      </c>
      <c r="C22" s="11"/>
      <c r="D22" s="11"/>
      <c r="E22" s="11"/>
      <c r="F22" s="11"/>
      <c r="G22" s="8"/>
      <c r="H22" s="8"/>
      <c r="I22" s="208"/>
    </row>
    <row r="23" spans="1:9" ht="15.6">
      <c r="A23" s="8"/>
      <c r="B23" s="315">
        <f>'D4-Přehled dokladů'!D61</f>
        <v>0</v>
      </c>
      <c r="C23" s="325"/>
      <c r="D23" s="325"/>
      <c r="E23" s="325"/>
      <c r="F23" s="326"/>
      <c r="G23" s="8"/>
      <c r="H23" s="8"/>
      <c r="I23" s="208"/>
    </row>
    <row r="24" spans="1:9" ht="15.6">
      <c r="A24" s="8"/>
      <c r="B24" s="11" t="s">
        <v>35</v>
      </c>
      <c r="C24" s="11"/>
      <c r="D24" s="11"/>
      <c r="E24" s="11"/>
      <c r="F24" s="11"/>
      <c r="G24" s="8"/>
      <c r="H24" s="8"/>
      <c r="I24" s="208"/>
    </row>
    <row r="25" spans="1:9" ht="15.6">
      <c r="A25" s="8"/>
      <c r="B25" s="335"/>
      <c r="C25" s="336"/>
      <c r="D25" s="336"/>
      <c r="E25" s="336"/>
      <c r="F25" s="337"/>
      <c r="G25" s="8"/>
      <c r="H25" s="8"/>
      <c r="I25" s="208"/>
    </row>
    <row r="26" spans="1:9" ht="15.6">
      <c r="A26" s="8"/>
      <c r="B26" s="11" t="s">
        <v>4</v>
      </c>
      <c r="C26" s="11"/>
      <c r="D26" s="11"/>
      <c r="E26" s="11"/>
      <c r="F26" s="11"/>
      <c r="G26" s="8"/>
      <c r="H26" s="8"/>
      <c r="I26" s="208"/>
    </row>
    <row r="27" spans="1:9" ht="15.6">
      <c r="A27" s="8"/>
      <c r="B27" s="327" t="e">
        <f>B14/B23</f>
        <v>#DIV/0!</v>
      </c>
      <c r="C27" s="328"/>
      <c r="D27" s="328"/>
      <c r="E27" s="328"/>
      <c r="F27" s="329"/>
      <c r="G27" s="8"/>
      <c r="H27" s="8"/>
      <c r="I27" s="208"/>
    </row>
    <row r="28" spans="1:9" ht="15.6">
      <c r="A28" s="8"/>
      <c r="B28" s="11" t="s">
        <v>76</v>
      </c>
      <c r="C28" s="11"/>
      <c r="D28" s="11"/>
      <c r="E28" s="11"/>
      <c r="F28" s="11"/>
      <c r="G28" s="8"/>
      <c r="H28" s="8"/>
      <c r="I28" s="208"/>
    </row>
    <row r="29" spans="1:9" ht="15.6">
      <c r="A29" s="8"/>
      <c r="B29" s="315">
        <f>B9-B14</f>
        <v>0</v>
      </c>
      <c r="C29" s="325"/>
      <c r="D29" s="325"/>
      <c r="E29" s="325"/>
      <c r="F29" s="326"/>
      <c r="G29" s="8"/>
      <c r="H29" s="8"/>
      <c r="I29" s="208"/>
    </row>
    <row r="30" spans="1:9" ht="15.6">
      <c r="A30" s="8"/>
      <c r="B30" s="330"/>
      <c r="C30" s="330"/>
      <c r="D30" s="330"/>
      <c r="E30" s="8"/>
      <c r="F30" s="8"/>
      <c r="G30" s="8"/>
      <c r="H30" s="8"/>
      <c r="I30" s="208"/>
    </row>
    <row r="31" spans="1:9" ht="15.6">
      <c r="A31" s="8"/>
      <c r="B31" s="344" t="s">
        <v>153</v>
      </c>
      <c r="C31" s="345"/>
      <c r="D31" s="345"/>
      <c r="E31" s="345"/>
      <c r="F31" s="312"/>
      <c r="G31" s="8"/>
      <c r="H31" s="8"/>
      <c r="I31" s="208"/>
    </row>
    <row r="32" spans="1:9" ht="15.6">
      <c r="A32" s="8"/>
      <c r="B32" s="324"/>
      <c r="C32" s="324"/>
      <c r="D32" s="324"/>
      <c r="E32" s="324"/>
      <c r="F32" s="324"/>
      <c r="G32" s="8"/>
      <c r="H32" s="8"/>
      <c r="I32" s="208"/>
    </row>
    <row r="33" spans="1:9" ht="15.6">
      <c r="A33" s="8"/>
      <c r="B33" s="3" t="s">
        <v>151</v>
      </c>
      <c r="C33" s="8"/>
      <c r="D33" s="8"/>
      <c r="E33" s="8"/>
      <c r="F33" s="8"/>
      <c r="G33" s="8"/>
      <c r="H33" s="8"/>
      <c r="I33" s="208"/>
    </row>
    <row r="34" spans="1:9" ht="15.6">
      <c r="A34" s="8"/>
      <c r="B34" s="338" t="s">
        <v>154</v>
      </c>
      <c r="C34" s="339"/>
      <c r="D34" s="339"/>
      <c r="E34" s="339"/>
      <c r="F34" s="340"/>
      <c r="G34" s="8"/>
      <c r="H34" s="8"/>
      <c r="I34" s="208"/>
    </row>
    <row r="35" spans="1:9" ht="15.6">
      <c r="A35" s="8"/>
      <c r="B35" s="341" t="s">
        <v>152</v>
      </c>
      <c r="C35" s="342"/>
      <c r="D35" s="342"/>
      <c r="E35" s="343"/>
      <c r="F35" s="313"/>
      <c r="G35" s="8"/>
      <c r="H35" s="8"/>
      <c r="I35" s="208"/>
    </row>
    <row r="36" spans="1:9" ht="15.6">
      <c r="A36" s="8"/>
      <c r="B36" s="8"/>
      <c r="C36" s="8"/>
      <c r="D36" s="8"/>
      <c r="E36" s="8"/>
      <c r="F36" s="8"/>
      <c r="G36" s="8"/>
      <c r="H36" s="8"/>
      <c r="I36" s="208"/>
    </row>
    <row r="37" spans="1:9" ht="15.6">
      <c r="A37" s="8"/>
      <c r="B37" s="331" t="s">
        <v>32</v>
      </c>
      <c r="C37" s="331"/>
      <c r="D37" s="331"/>
      <c r="E37" s="332"/>
      <c r="F37" s="332"/>
      <c r="G37" s="8"/>
      <c r="H37" s="8"/>
      <c r="I37" s="208"/>
    </row>
    <row r="38" spans="1:9" ht="15.6">
      <c r="A38" s="8"/>
      <c r="B38" s="318"/>
      <c r="C38" s="333"/>
      <c r="D38" s="333"/>
      <c r="E38" s="333"/>
      <c r="F38" s="334"/>
      <c r="G38" s="8"/>
      <c r="H38" s="8"/>
      <c r="I38" s="208"/>
    </row>
    <row r="39" spans="1:9" ht="15.6">
      <c r="A39" s="8"/>
      <c r="B39" s="324" t="s">
        <v>30</v>
      </c>
      <c r="C39" s="324"/>
      <c r="D39" s="324"/>
      <c r="E39" s="8"/>
      <c r="F39" s="8"/>
      <c r="G39" s="8"/>
      <c r="H39" s="8"/>
      <c r="I39" s="208"/>
    </row>
    <row r="40" spans="1:9" ht="15.6">
      <c r="A40" s="8"/>
      <c r="B40" s="318"/>
      <c r="C40" s="319"/>
      <c r="D40" s="319"/>
      <c r="E40" s="319"/>
      <c r="F40" s="320"/>
      <c r="G40" s="8"/>
      <c r="H40" s="8"/>
      <c r="I40" s="208"/>
    </row>
    <row r="41" spans="1:9" ht="15.6">
      <c r="A41" s="8"/>
      <c r="B41" s="324" t="s">
        <v>31</v>
      </c>
      <c r="C41" s="324"/>
      <c r="D41" s="324"/>
      <c r="E41" s="8"/>
      <c r="F41" s="8"/>
      <c r="G41" s="8"/>
      <c r="H41" s="8"/>
      <c r="I41" s="208"/>
    </row>
    <row r="42" spans="1:9" ht="15.6">
      <c r="A42" s="8"/>
      <c r="B42" s="318"/>
      <c r="C42" s="319"/>
      <c r="D42" s="319"/>
      <c r="E42" s="319"/>
      <c r="F42" s="320"/>
      <c r="G42" s="8"/>
      <c r="H42" s="8"/>
      <c r="I42" s="208"/>
    </row>
    <row r="43" spans="1:9" ht="15.6">
      <c r="A43" s="8"/>
      <c r="B43" s="324"/>
      <c r="C43" s="324"/>
      <c r="D43" s="324"/>
      <c r="E43" s="324"/>
      <c r="F43" s="324"/>
      <c r="G43" s="324"/>
      <c r="H43" s="8"/>
      <c r="I43" s="208"/>
    </row>
    <row r="44" spans="1:9" ht="69" customHeight="1">
      <c r="A44" s="8"/>
      <c r="B44" s="346" t="s">
        <v>37</v>
      </c>
      <c r="C44" s="347"/>
      <c r="D44" s="347"/>
      <c r="E44" s="347"/>
      <c r="F44" s="347"/>
      <c r="G44" s="8"/>
      <c r="H44" s="8"/>
      <c r="I44" s="208"/>
    </row>
    <row r="45" spans="1:9" ht="15.6">
      <c r="A45" s="8"/>
      <c r="B45" s="8"/>
      <c r="C45" s="8"/>
      <c r="D45" s="8"/>
      <c r="E45" s="8"/>
      <c r="F45" s="8"/>
      <c r="G45" s="8"/>
      <c r="H45" s="8"/>
      <c r="I45" s="208"/>
    </row>
    <row r="46" spans="1:9" ht="15.6">
      <c r="A46" s="8"/>
      <c r="B46" s="8" t="s">
        <v>33</v>
      </c>
      <c r="C46" s="8"/>
      <c r="D46" s="8"/>
      <c r="E46" s="8"/>
      <c r="F46" s="8"/>
      <c r="G46" s="8"/>
      <c r="H46" s="8"/>
      <c r="I46" s="208"/>
    </row>
    <row r="47" spans="1:9" ht="34.049999999999997" customHeight="1">
      <c r="A47" s="8"/>
      <c r="B47" s="318"/>
      <c r="C47" s="319"/>
      <c r="D47" s="319"/>
      <c r="E47" s="319"/>
      <c r="F47" s="320"/>
      <c r="G47" s="8"/>
      <c r="H47" s="8"/>
      <c r="I47" s="208"/>
    </row>
    <row r="48" spans="1:9" ht="15.6">
      <c r="A48" s="8"/>
      <c r="B48" s="8"/>
      <c r="C48" s="8"/>
      <c r="D48" s="8"/>
      <c r="E48" s="8"/>
      <c r="F48" s="8"/>
      <c r="G48" s="8"/>
      <c r="H48" s="8"/>
      <c r="I48" s="208"/>
    </row>
    <row r="49" spans="1:9" ht="15.6">
      <c r="A49" s="8"/>
      <c r="B49" s="1" t="s">
        <v>5</v>
      </c>
      <c r="C49" s="8"/>
      <c r="D49" s="8"/>
      <c r="E49" s="8"/>
      <c r="F49" s="8"/>
      <c r="G49" s="8"/>
      <c r="H49" s="8"/>
      <c r="I49" s="208"/>
    </row>
    <row r="50" spans="1:9" ht="15.6">
      <c r="A50" s="8"/>
      <c r="B50" s="79" t="s">
        <v>139</v>
      </c>
      <c r="C50" s="8"/>
      <c r="D50" s="8"/>
      <c r="E50" s="8"/>
      <c r="F50" s="8"/>
      <c r="G50" s="8"/>
      <c r="H50" s="8"/>
      <c r="I50" s="208"/>
    </row>
    <row r="51" spans="1:9" ht="15.6">
      <c r="A51" s="8"/>
      <c r="B51" s="79" t="s">
        <v>88</v>
      </c>
      <c r="C51" s="8"/>
      <c r="D51" s="8"/>
      <c r="E51" s="8"/>
      <c r="F51" s="8"/>
      <c r="G51" s="8"/>
      <c r="H51" s="8"/>
      <c r="I51" s="208"/>
    </row>
  </sheetData>
  <sheetProtection algorithmName="SHA-512" hashValue="xie4bZ+U8mpQdfx35rdr+Kc+7AhJgUU7jrUThVmXEcpcyjr419jn9+kwys5y7R21+bOvOljGHrZELXeYORjRBw==" saltValue="lC8/H35ups95xWDc7rwIIQ==" spinCount="100000" sheet="1" objects="1" scenarios="1"/>
  <mergeCells count="27">
    <mergeCell ref="B40:F40"/>
    <mergeCell ref="B41:D41"/>
    <mergeCell ref="B42:F42"/>
    <mergeCell ref="B47:F47"/>
    <mergeCell ref="B44:F44"/>
    <mergeCell ref="B43:D43"/>
    <mergeCell ref="E43:G43"/>
    <mergeCell ref="B39:D39"/>
    <mergeCell ref="B16:F16"/>
    <mergeCell ref="B23:F23"/>
    <mergeCell ref="B27:F27"/>
    <mergeCell ref="B29:F29"/>
    <mergeCell ref="B30:D30"/>
    <mergeCell ref="B32:D32"/>
    <mergeCell ref="E32:F32"/>
    <mergeCell ref="B37:F37"/>
    <mergeCell ref="B38:F38"/>
    <mergeCell ref="B25:F25"/>
    <mergeCell ref="B34:F34"/>
    <mergeCell ref="B35:E35"/>
    <mergeCell ref="B31:E31"/>
    <mergeCell ref="B2:F2"/>
    <mergeCell ref="B14:F14"/>
    <mergeCell ref="B5:F5"/>
    <mergeCell ref="B7:F7"/>
    <mergeCell ref="B9:F9"/>
    <mergeCell ref="B11:F11"/>
  </mergeCells>
  <conditionalFormatting sqref="B25:F25">
    <cfRule type="containsBlanks" dxfId="43" priority="2">
      <formula>LEN(TRIM(B25))=0</formula>
    </cfRule>
    <cfRule type="cellIs" dxfId="42" priority="5" operator="lessThan">
      <formula>$B$16</formula>
    </cfRule>
  </conditionalFormatting>
  <conditionalFormatting sqref="B27:F27">
    <cfRule type="cellIs" dxfId="41" priority="3" operator="greaterThan">
      <formula>0.7</formula>
    </cfRule>
    <cfRule type="cellIs" dxfId="40" priority="4" operator="greaterThan">
      <formula>70</formula>
    </cfRule>
  </conditionalFormatting>
  <conditionalFormatting sqref="B47:F47">
    <cfRule type="containsBlanks" dxfId="39" priority="1">
      <formula>LEN(TRIM(B47))=0</formula>
    </cfRule>
  </conditionalFormatting>
  <conditionalFormatting sqref="G18">
    <cfRule type="cellIs" dxfId="38" priority="6" operator="notEqual">
      <formula>$B$18-$G$20</formula>
    </cfRule>
  </conditionalFormatting>
  <pageMargins left="0.70866141732283472" right="0.70866141732283472" top="0.78740157480314965" bottom="0.78740157480314965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Option Button 3">
              <controlPr locked="0" defaultSize="0" autoFill="0" autoLine="0" autoPict="0">
                <anchor moveWithCells="1">
                  <from>
                    <xdr:col>5</xdr:col>
                    <xdr:colOff>1211580</xdr:colOff>
                    <xdr:row>29</xdr:row>
                    <xdr:rowOff>167640</xdr:rowOff>
                  </from>
                  <to>
                    <xdr:col>5</xdr:col>
                    <xdr:colOff>1684020</xdr:colOff>
                    <xdr:row>31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A1:E32"/>
  <sheetViews>
    <sheetView topLeftCell="A17" workbookViewId="0">
      <selection activeCell="G20" sqref="G20"/>
    </sheetView>
  </sheetViews>
  <sheetFormatPr defaultColWidth="9.21875" defaultRowHeight="13.2"/>
  <cols>
    <col min="1" max="1" width="3.77734375" customWidth="1"/>
    <col min="2" max="2" width="29.44140625" customWidth="1"/>
    <col min="3" max="3" width="25.21875" customWidth="1"/>
    <col min="4" max="4" width="33.21875" customWidth="1"/>
    <col min="5" max="5" width="9.77734375" customWidth="1"/>
  </cols>
  <sheetData>
    <row r="1" spans="1:5" ht="24.6">
      <c r="A1" s="13"/>
      <c r="B1" s="78" t="s">
        <v>42</v>
      </c>
      <c r="C1" s="14"/>
      <c r="D1" s="14"/>
      <c r="E1" s="14" t="s">
        <v>77</v>
      </c>
    </row>
    <row r="2" spans="1:5" ht="17.399999999999999">
      <c r="A2" s="13"/>
      <c r="B2" s="15"/>
      <c r="C2" s="15"/>
      <c r="D2" s="16"/>
      <c r="E2" s="13"/>
    </row>
    <row r="3" spans="1:5" ht="13.8">
      <c r="A3" s="13"/>
      <c r="B3" s="13" t="s">
        <v>55</v>
      </c>
      <c r="C3" s="13"/>
      <c r="D3" s="17"/>
      <c r="E3" s="13"/>
    </row>
    <row r="4" spans="1:5" ht="16.2" thickBot="1">
      <c r="A4" s="13"/>
      <c r="B4" s="18"/>
      <c r="C4" s="18"/>
      <c r="D4" s="13"/>
      <c r="E4" s="13"/>
    </row>
    <row r="5" spans="1:5" ht="16.2" thickBot="1">
      <c r="A5" s="13"/>
      <c r="B5" s="348" t="s">
        <v>41</v>
      </c>
      <c r="C5" s="349"/>
      <c r="D5" s="30" t="s">
        <v>43</v>
      </c>
      <c r="E5" s="13"/>
    </row>
    <row r="6" spans="1:5" ht="16.2" thickBot="1">
      <c r="A6" s="13"/>
      <c r="B6" s="35" t="s">
        <v>58</v>
      </c>
      <c r="C6" s="148" t="s">
        <v>87</v>
      </c>
      <c r="D6" s="41">
        <f>SUM(D7:D12)</f>
        <v>0</v>
      </c>
      <c r="E6" s="13"/>
    </row>
    <row r="7" spans="1:5" ht="15.6">
      <c r="A7" s="13"/>
      <c r="B7" s="77" t="s">
        <v>127</v>
      </c>
      <c r="C7" s="37"/>
      <c r="D7" s="10"/>
      <c r="E7" s="13"/>
    </row>
    <row r="8" spans="1:5" ht="15.6">
      <c r="A8" s="13"/>
      <c r="B8" s="39" t="s">
        <v>50</v>
      </c>
      <c r="C8" s="31"/>
      <c r="D8" s="4"/>
      <c r="E8" s="13"/>
    </row>
    <row r="9" spans="1:5" ht="15.6">
      <c r="A9" s="13"/>
      <c r="B9" s="39" t="s">
        <v>51</v>
      </c>
      <c r="C9" s="31"/>
      <c r="D9" s="4"/>
      <c r="E9" s="13"/>
    </row>
    <row r="10" spans="1:5" ht="15.6">
      <c r="A10" s="13"/>
      <c r="B10" s="39" t="s">
        <v>52</v>
      </c>
      <c r="C10" s="31"/>
      <c r="D10" s="4"/>
      <c r="E10" s="13"/>
    </row>
    <row r="11" spans="1:5" ht="15.6">
      <c r="A11" s="13"/>
      <c r="B11" s="39" t="s">
        <v>53</v>
      </c>
      <c r="C11" s="31"/>
      <c r="D11" s="4"/>
      <c r="E11" s="13"/>
    </row>
    <row r="12" spans="1:5" ht="16.2" thickBot="1">
      <c r="A12" s="13"/>
      <c r="B12" s="40" t="s">
        <v>56</v>
      </c>
      <c r="C12" s="32"/>
      <c r="D12" s="9"/>
      <c r="E12" s="13"/>
    </row>
    <row r="13" spans="1:5" ht="16.2" thickBot="1">
      <c r="A13" s="13"/>
      <c r="B13" s="36" t="s">
        <v>59</v>
      </c>
      <c r="C13" s="149" t="s">
        <v>87</v>
      </c>
      <c r="D13" s="42">
        <f>SUM(D14:D15)</f>
        <v>0</v>
      </c>
      <c r="E13" s="13"/>
    </row>
    <row r="14" spans="1:5" ht="15.6">
      <c r="A14" s="13"/>
      <c r="B14" s="76" t="s">
        <v>127</v>
      </c>
      <c r="C14" s="37"/>
      <c r="D14" s="10"/>
      <c r="E14" s="13"/>
    </row>
    <row r="15" spans="1:5" ht="16.2" thickBot="1">
      <c r="A15" s="13"/>
      <c r="B15" s="38" t="s">
        <v>60</v>
      </c>
      <c r="C15" s="32"/>
      <c r="D15" s="4"/>
      <c r="E15" s="13"/>
    </row>
    <row r="16" spans="1:5" ht="16.2" thickBot="1">
      <c r="A16" s="13"/>
      <c r="B16" s="352" t="s">
        <v>138</v>
      </c>
      <c r="C16" s="353"/>
      <c r="D16" s="295">
        <f>SUM(D7:D12)+SUM(D14:D15)</f>
        <v>0</v>
      </c>
      <c r="E16" s="13"/>
    </row>
    <row r="17" spans="1:5">
      <c r="A17" s="13"/>
      <c r="B17" s="19"/>
      <c r="C17" s="19"/>
      <c r="D17" s="296">
        <f>'D4-Přehled dokladů'!D61</f>
        <v>0</v>
      </c>
      <c r="E17" s="13"/>
    </row>
    <row r="18" spans="1:5" ht="15.6">
      <c r="A18" s="13"/>
      <c r="B18" s="33" t="s">
        <v>54</v>
      </c>
      <c r="C18" s="34"/>
      <c r="D18" s="13"/>
      <c r="E18" s="13"/>
    </row>
    <row r="19" spans="1:5" ht="15.6">
      <c r="A19" s="20"/>
      <c r="B19" s="21"/>
      <c r="C19" s="21"/>
      <c r="D19" s="20"/>
      <c r="E19" s="20"/>
    </row>
    <row r="20" spans="1:5" ht="24.6">
      <c r="A20" s="13"/>
      <c r="B20" s="78" t="s">
        <v>42</v>
      </c>
      <c r="C20" s="14"/>
      <c r="D20" s="14"/>
      <c r="E20" s="14" t="s">
        <v>78</v>
      </c>
    </row>
    <row r="21" spans="1:5" ht="17.399999999999999">
      <c r="A21" s="13"/>
      <c r="B21" s="15"/>
      <c r="C21" s="15"/>
      <c r="D21" s="16"/>
      <c r="E21" s="13"/>
    </row>
    <row r="22" spans="1:5" ht="13.8">
      <c r="A22" s="13"/>
      <c r="B22" s="13" t="s">
        <v>57</v>
      </c>
      <c r="C22" s="13"/>
      <c r="D22" s="17"/>
      <c r="E22" s="13"/>
    </row>
    <row r="23" spans="1:5" ht="16.2" thickBot="1">
      <c r="A23" s="13"/>
      <c r="B23" s="18"/>
      <c r="C23" s="18"/>
      <c r="D23" s="13"/>
      <c r="E23" s="13"/>
    </row>
    <row r="24" spans="1:5" ht="16.2" thickBot="1">
      <c r="A24" s="13"/>
      <c r="B24" s="348" t="s">
        <v>41</v>
      </c>
      <c r="C24" s="349"/>
      <c r="D24" s="30" t="s">
        <v>43</v>
      </c>
      <c r="E24" s="13"/>
    </row>
    <row r="25" spans="1:5" ht="15.6">
      <c r="A25" s="13"/>
      <c r="B25" s="77" t="s">
        <v>127</v>
      </c>
      <c r="C25" s="37"/>
      <c r="D25" s="10"/>
      <c r="E25" s="13"/>
    </row>
    <row r="26" spans="1:5" ht="15.6">
      <c r="A26" s="13"/>
      <c r="B26" s="39" t="s">
        <v>50</v>
      </c>
      <c r="C26" s="31"/>
      <c r="D26" s="4"/>
      <c r="E26" s="13"/>
    </row>
    <row r="27" spans="1:5" ht="15.6">
      <c r="A27" s="13"/>
      <c r="B27" s="39" t="s">
        <v>51</v>
      </c>
      <c r="C27" s="31"/>
      <c r="D27" s="4"/>
      <c r="E27" s="13"/>
    </row>
    <row r="28" spans="1:5" ht="15.6">
      <c r="A28" s="13"/>
      <c r="B28" s="39" t="s">
        <v>52</v>
      </c>
      <c r="C28" s="31"/>
      <c r="D28" s="4"/>
      <c r="E28" s="13"/>
    </row>
    <row r="29" spans="1:5" ht="15.6">
      <c r="A29" s="13"/>
      <c r="B29" s="39" t="s">
        <v>53</v>
      </c>
      <c r="C29" s="31"/>
      <c r="D29" s="4"/>
      <c r="E29" s="13"/>
    </row>
    <row r="30" spans="1:5" ht="16.2" thickBot="1">
      <c r="A30" s="13"/>
      <c r="B30" s="38" t="s">
        <v>56</v>
      </c>
      <c r="C30" s="32"/>
      <c r="D30" s="5"/>
      <c r="E30" s="13"/>
    </row>
    <row r="31" spans="1:5" s="217" customFormat="1" ht="16.2" thickBot="1">
      <c r="A31" s="216"/>
      <c r="B31" s="350" t="s">
        <v>138</v>
      </c>
      <c r="C31" s="351"/>
      <c r="D31" s="295">
        <f>SUM(D25:D30)</f>
        <v>0</v>
      </c>
      <c r="E31" s="216"/>
    </row>
    <row r="32" spans="1:5">
      <c r="A32" s="13"/>
      <c r="B32" s="19"/>
      <c r="C32" s="19"/>
      <c r="D32" s="296">
        <f>'D4-Přehled dokladů'!D61</f>
        <v>0</v>
      </c>
      <c r="E32" s="13"/>
    </row>
  </sheetData>
  <sheetProtection algorithmName="SHA-512" hashValue="lqqbTRyqRHPXAY4wguHWrAT0bsG9IMqEZePp7uoku/a4Bw0Z6C/r0kC1NerYVLaAz5YDEzxJYAFehIpLEnwv7w==" saltValue="h2XPsjsNj2V7b4BNHSi7Yg==" spinCount="100000" sheet="1" objects="1" scenarios="1"/>
  <mergeCells count="4">
    <mergeCell ref="B5:C5"/>
    <mergeCell ref="B24:C24"/>
    <mergeCell ref="B31:C31"/>
    <mergeCell ref="B16:C16"/>
  </mergeCells>
  <pageMargins left="0.7" right="0.7" top="0.78740157499999996" bottom="0.78740157499999996" header="0.3" footer="0.3"/>
  <pageSetup paperSize="9"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5">
    <pageSetUpPr fitToPage="1"/>
  </sheetPr>
  <dimension ref="A1:F23"/>
  <sheetViews>
    <sheetView workbookViewId="0">
      <selection activeCell="D6" sqref="D6"/>
    </sheetView>
  </sheetViews>
  <sheetFormatPr defaultRowHeight="13.2"/>
  <cols>
    <col min="1" max="1" width="2.21875" customWidth="1"/>
    <col min="2" max="2" width="48.77734375" customWidth="1"/>
    <col min="3" max="3" width="23" customWidth="1"/>
    <col min="4" max="4" width="18.77734375" customWidth="1"/>
    <col min="5" max="5" width="18.5546875" customWidth="1"/>
    <col min="6" max="6" width="16" customWidth="1"/>
  </cols>
  <sheetData>
    <row r="1" spans="1:6" ht="25.2">
      <c r="A1" s="7"/>
      <c r="B1" s="24" t="s">
        <v>129</v>
      </c>
      <c r="C1" s="25"/>
      <c r="D1" s="2"/>
      <c r="E1" s="6"/>
      <c r="F1" s="6" t="s">
        <v>128</v>
      </c>
    </row>
    <row r="2" spans="1:6" ht="14.4">
      <c r="A2" s="7"/>
      <c r="B2" s="2"/>
      <c r="C2" s="2"/>
      <c r="D2" s="2"/>
      <c r="E2" s="2"/>
      <c r="F2" s="7"/>
    </row>
    <row r="3" spans="1:6" ht="17.399999999999999" thickBot="1">
      <c r="A3" s="7"/>
      <c r="B3" s="44" t="s">
        <v>6</v>
      </c>
      <c r="C3" s="2"/>
      <c r="D3" s="2"/>
      <c r="E3" s="2"/>
      <c r="F3" s="7"/>
    </row>
    <row r="4" spans="1:6" ht="61.05" customHeight="1" thickBot="1">
      <c r="A4" s="7"/>
      <c r="B4" s="81" t="s">
        <v>36</v>
      </c>
      <c r="C4" s="45" t="s">
        <v>17</v>
      </c>
      <c r="D4" s="45" t="s">
        <v>89</v>
      </c>
      <c r="E4" s="82" t="s">
        <v>130</v>
      </c>
      <c r="F4" s="7"/>
    </row>
    <row r="5" spans="1:6" ht="15" thickTop="1" thickBot="1">
      <c r="A5" s="7"/>
      <c r="B5" s="145" t="s">
        <v>80</v>
      </c>
      <c r="C5" s="146"/>
      <c r="D5" s="147"/>
      <c r="E5" s="279"/>
      <c r="F5" s="281" t="s">
        <v>131</v>
      </c>
    </row>
    <row r="6" spans="1:6" ht="28.2" thickBot="1">
      <c r="A6" s="7"/>
      <c r="B6" s="277" t="s">
        <v>140</v>
      </c>
      <c r="C6" s="278"/>
      <c r="D6" s="278"/>
      <c r="E6" s="280">
        <f t="shared" ref="E6:E11" si="0">D6*0.8</f>
        <v>0</v>
      </c>
      <c r="F6" s="282">
        <f>C15*0.2</f>
        <v>0</v>
      </c>
    </row>
    <row r="7" spans="1:6" ht="41.4">
      <c r="A7" s="7"/>
      <c r="B7" s="283" t="s">
        <v>81</v>
      </c>
      <c r="C7" s="284"/>
      <c r="D7" s="284"/>
      <c r="E7" s="285">
        <f t="shared" si="0"/>
        <v>0</v>
      </c>
      <c r="F7" s="7"/>
    </row>
    <row r="8" spans="1:6" ht="13.8">
      <c r="A8" s="7"/>
      <c r="B8" s="48" t="s">
        <v>143</v>
      </c>
      <c r="C8" s="275"/>
      <c r="D8" s="275"/>
      <c r="E8" s="250">
        <f t="shared" si="0"/>
        <v>0</v>
      </c>
      <c r="F8" s="7"/>
    </row>
    <row r="9" spans="1:6" ht="27.6">
      <c r="A9" s="7"/>
      <c r="B9" s="47" t="s">
        <v>144</v>
      </c>
      <c r="C9" s="275"/>
      <c r="D9" s="275"/>
      <c r="E9" s="250">
        <f t="shared" si="0"/>
        <v>0</v>
      </c>
      <c r="F9" s="7"/>
    </row>
    <row r="10" spans="1:6" ht="13.8">
      <c r="A10" s="7"/>
      <c r="B10" s="47" t="s">
        <v>145</v>
      </c>
      <c r="C10" s="275"/>
      <c r="D10" s="275"/>
      <c r="E10" s="250">
        <f t="shared" si="0"/>
        <v>0</v>
      </c>
      <c r="F10" s="7"/>
    </row>
    <row r="11" spans="1:6" ht="41.4">
      <c r="A11" s="7"/>
      <c r="B11" s="47" t="s">
        <v>132</v>
      </c>
      <c r="C11" s="275"/>
      <c r="D11" s="275"/>
      <c r="E11" s="250">
        <f t="shared" si="0"/>
        <v>0</v>
      </c>
      <c r="F11" s="7"/>
    </row>
    <row r="12" spans="1:6" ht="14.4" thickBot="1">
      <c r="A12" s="7"/>
      <c r="B12" s="249" t="s">
        <v>82</v>
      </c>
      <c r="C12" s="309">
        <f>'D5_Osobní náklady'!D55</f>
        <v>0</v>
      </c>
      <c r="D12" s="276"/>
      <c r="E12" s="251">
        <f>D12*0.8</f>
        <v>0</v>
      </c>
      <c r="F12" s="199"/>
    </row>
    <row r="13" spans="1:6" ht="49.05" customHeight="1" thickBot="1">
      <c r="A13" s="7"/>
      <c r="B13" s="245"/>
      <c r="C13" s="246" t="s">
        <v>136</v>
      </c>
      <c r="D13" s="247" t="s">
        <v>147</v>
      </c>
      <c r="E13" s="248" t="s">
        <v>94</v>
      </c>
      <c r="F13" s="235" t="s">
        <v>148</v>
      </c>
    </row>
    <row r="14" spans="1:6" ht="14.55" customHeight="1" thickTop="1" thickBot="1">
      <c r="A14" s="7"/>
      <c r="B14" s="209" t="s">
        <v>149</v>
      </c>
      <c r="C14" s="210"/>
      <c r="D14" s="211"/>
      <c r="E14" s="252">
        <f>D14*1</f>
        <v>0</v>
      </c>
      <c r="F14" s="254"/>
    </row>
    <row r="15" spans="1:6" ht="15.75" customHeight="1" thickTop="1" thickBot="1">
      <c r="A15" s="7"/>
      <c r="B15" s="243" t="s">
        <v>141</v>
      </c>
      <c r="C15" s="255">
        <f>'D4-Přehled dokladů'!E61</f>
        <v>0</v>
      </c>
      <c r="D15" s="241"/>
      <c r="E15" s="253">
        <f>C14+F14</f>
        <v>0</v>
      </c>
      <c r="F15" s="242" t="s">
        <v>137</v>
      </c>
    </row>
    <row r="16" spans="1:6" ht="13.8">
      <c r="A16" s="7"/>
      <c r="B16" s="50"/>
      <c r="C16" s="256">
        <f>SUM(C6:C11)+C12+C14</f>
        <v>0</v>
      </c>
      <c r="D16" s="49"/>
      <c r="E16" s="212"/>
      <c r="F16" s="192"/>
    </row>
    <row r="17" spans="1:6" ht="14.4" thickBot="1">
      <c r="A17" s="7"/>
      <c r="B17" s="354"/>
      <c r="C17" s="354"/>
      <c r="D17" s="49"/>
      <c r="E17" s="49"/>
      <c r="F17" s="7"/>
    </row>
    <row r="18" spans="1:6" ht="14.4" thickBot="1">
      <c r="A18" s="7"/>
      <c r="B18" s="84" t="s">
        <v>84</v>
      </c>
      <c r="C18" s="257">
        <f>'D4-Přehled dokladů'!D61</f>
        <v>0</v>
      </c>
      <c r="D18" s="49"/>
      <c r="E18" s="49"/>
      <c r="F18" s="7"/>
    </row>
    <row r="19" spans="1:6" ht="14.4" thickBot="1">
      <c r="A19" s="7"/>
      <c r="B19" s="50"/>
      <c r="C19" s="50"/>
      <c r="D19" s="49"/>
      <c r="E19" s="49"/>
      <c r="F19" s="7"/>
    </row>
    <row r="20" spans="1:6" ht="14.4" thickBot="1">
      <c r="A20" s="7"/>
      <c r="B20" s="84" t="s">
        <v>85</v>
      </c>
      <c r="C20" s="244" t="e">
        <f>C15/C18*100</f>
        <v>#DIV/0!</v>
      </c>
      <c r="D20" s="49"/>
      <c r="E20" s="49"/>
      <c r="F20" s="7"/>
    </row>
    <row r="21" spans="1:6" ht="14.4">
      <c r="A21" s="7"/>
      <c r="B21" s="23"/>
      <c r="C21" s="23"/>
      <c r="D21" s="2"/>
      <c r="E21" s="2"/>
      <c r="F21" s="7"/>
    </row>
    <row r="22" spans="1:6">
      <c r="A22" s="7"/>
      <c r="B22" s="43" t="s">
        <v>83</v>
      </c>
      <c r="C22" s="7"/>
      <c r="D22" s="7"/>
      <c r="E22" s="7"/>
      <c r="F22" s="7"/>
    </row>
    <row r="23" spans="1:6">
      <c r="A23" s="7"/>
      <c r="B23" s="7"/>
      <c r="C23" s="7"/>
      <c r="D23" s="7"/>
      <c r="E23" s="7"/>
      <c r="F23" s="7"/>
    </row>
  </sheetData>
  <sheetProtection algorithmName="SHA-512" hashValue="Qh83C5b8XnvqoYRJXFqbwSc/NpztfFIBPB9bwZCKvVBOY7/AKlLq2/WCvn6SFgr93lodMbBO3jRHwvNANsa23A==" saltValue="JxmZO+5I5K92xgN6CX8rVw==" spinCount="100000" sheet="1" objects="1" scenarios="1"/>
  <mergeCells count="1">
    <mergeCell ref="B17:C17"/>
  </mergeCells>
  <conditionalFormatting sqref="C6">
    <cfRule type="cellIs" dxfId="37" priority="9" operator="lessThan">
      <formula>$E$6</formula>
    </cfRule>
  </conditionalFormatting>
  <conditionalFormatting sqref="C7">
    <cfRule type="cellIs" dxfId="36" priority="8" operator="lessThan">
      <formula>$E$7</formula>
    </cfRule>
  </conditionalFormatting>
  <conditionalFormatting sqref="C8">
    <cfRule type="cellIs" dxfId="35" priority="7" operator="lessThan">
      <formula>$E$8</formula>
    </cfRule>
  </conditionalFormatting>
  <conditionalFormatting sqref="C9">
    <cfRule type="cellIs" dxfId="34" priority="6" operator="lessThan">
      <formula>$E$9</formula>
    </cfRule>
  </conditionalFormatting>
  <conditionalFormatting sqref="C10">
    <cfRule type="cellIs" dxfId="33" priority="5" operator="lessThan">
      <formula>$E$10</formula>
    </cfRule>
  </conditionalFormatting>
  <conditionalFormatting sqref="C11">
    <cfRule type="cellIs" dxfId="32" priority="4" operator="lessThan">
      <formula>$E$11</formula>
    </cfRule>
  </conditionalFormatting>
  <conditionalFormatting sqref="C12">
    <cfRule type="cellIs" dxfId="31" priority="3" operator="lessThan">
      <formula>$E$12</formula>
    </cfRule>
  </conditionalFormatting>
  <conditionalFormatting sqref="C14">
    <cfRule type="cellIs" dxfId="30" priority="89" operator="equal">
      <formula>0</formula>
    </cfRule>
  </conditionalFormatting>
  <conditionalFormatting sqref="C15">
    <cfRule type="cellIs" dxfId="29" priority="57" operator="notEqual">
      <formula>$C$16</formula>
    </cfRule>
  </conditionalFormatting>
  <conditionalFormatting sqref="E15">
    <cfRule type="cellIs" dxfId="28" priority="2" operator="lessThan">
      <formula>$E$14</formula>
    </cfRule>
  </conditionalFormatting>
  <pageMargins left="0.7" right="0.7" top="0.78740157499999996" bottom="0.78740157499999996" header="0.3" footer="0.3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10"/>
  <dimension ref="A1:I66"/>
  <sheetViews>
    <sheetView tabSelected="1" workbookViewId="0">
      <selection activeCell="E16" sqref="E16"/>
    </sheetView>
  </sheetViews>
  <sheetFormatPr defaultRowHeight="13.2"/>
  <cols>
    <col min="1" max="1" width="2.21875" customWidth="1"/>
    <col min="2" max="2" width="12.77734375" customWidth="1"/>
    <col min="3" max="3" width="45.77734375" customWidth="1"/>
    <col min="4" max="4" width="21.21875" customWidth="1"/>
    <col min="5" max="5" width="16.77734375" customWidth="1"/>
    <col min="6" max="6" width="8.6640625" customWidth="1"/>
    <col min="9" max="9" width="12.5546875" bestFit="1" customWidth="1"/>
  </cols>
  <sheetData>
    <row r="1" spans="1:6" ht="24.6">
      <c r="A1" s="87"/>
      <c r="B1" s="88" t="s">
        <v>71</v>
      </c>
      <c r="C1" s="88"/>
      <c r="D1" s="88"/>
      <c r="E1" s="88"/>
      <c r="F1" s="200" t="s">
        <v>24</v>
      </c>
    </row>
    <row r="2" spans="1:6" ht="13.8">
      <c r="A2" s="87"/>
      <c r="B2" s="91"/>
      <c r="C2" s="90"/>
      <c r="D2" s="91"/>
      <c r="E2" s="91"/>
      <c r="F2" s="87"/>
    </row>
    <row r="3" spans="1:6" ht="33.75" customHeight="1" thickBot="1">
      <c r="A3" s="87"/>
      <c r="B3" s="93"/>
      <c r="C3" s="92"/>
      <c r="D3" s="92"/>
      <c r="E3" s="92"/>
      <c r="F3" s="87"/>
    </row>
    <row r="4" spans="1:6" ht="51" customHeight="1" thickBot="1">
      <c r="A4" s="87"/>
      <c r="B4" s="286" t="s">
        <v>64</v>
      </c>
      <c r="C4" s="287" t="s">
        <v>28</v>
      </c>
      <c r="D4" s="287" t="s">
        <v>61</v>
      </c>
      <c r="E4" s="288" t="s">
        <v>117</v>
      </c>
      <c r="F4" s="87"/>
    </row>
    <row r="5" spans="1:6" ht="15.6">
      <c r="A5" s="87"/>
      <c r="B5" s="389"/>
      <c r="C5" s="291"/>
      <c r="D5" s="292"/>
      <c r="E5" s="201"/>
      <c r="F5" s="87"/>
    </row>
    <row r="6" spans="1:6" ht="15.6">
      <c r="A6" s="87"/>
      <c r="B6" s="390"/>
      <c r="C6" s="289"/>
      <c r="D6" s="290"/>
      <c r="E6" s="202"/>
      <c r="F6" s="87"/>
    </row>
    <row r="7" spans="1:6" ht="15.6">
      <c r="A7" s="87"/>
      <c r="B7" s="390"/>
      <c r="C7" s="289"/>
      <c r="D7" s="218"/>
      <c r="E7" s="236"/>
      <c r="F7" s="87"/>
    </row>
    <row r="8" spans="1:6" ht="15.6">
      <c r="A8" s="87"/>
      <c r="B8" s="390"/>
      <c r="C8" s="289"/>
      <c r="D8" s="290"/>
      <c r="E8" s="202"/>
      <c r="F8" s="87"/>
    </row>
    <row r="9" spans="1:6" ht="15.6">
      <c r="A9" s="87"/>
      <c r="B9" s="390"/>
      <c r="C9" s="289"/>
      <c r="D9" s="290"/>
      <c r="E9" s="202"/>
      <c r="F9" s="87"/>
    </row>
    <row r="10" spans="1:6" ht="15.6">
      <c r="A10" s="87"/>
      <c r="B10" s="390"/>
      <c r="C10" s="289"/>
      <c r="D10" s="290"/>
      <c r="E10" s="202"/>
      <c r="F10" s="87"/>
    </row>
    <row r="11" spans="1:6" ht="15.6">
      <c r="A11" s="87"/>
      <c r="B11" s="390"/>
      <c r="C11" s="289"/>
      <c r="D11" s="290"/>
      <c r="E11" s="202"/>
      <c r="F11" s="87"/>
    </row>
    <row r="12" spans="1:6" ht="15.6">
      <c r="A12" s="87"/>
      <c r="B12" s="390"/>
      <c r="C12" s="289"/>
      <c r="D12" s="290"/>
      <c r="E12" s="202"/>
      <c r="F12" s="87"/>
    </row>
    <row r="13" spans="1:6" ht="15.6">
      <c r="A13" s="87"/>
      <c r="B13" s="390"/>
      <c r="C13" s="289"/>
      <c r="D13" s="290"/>
      <c r="E13" s="202"/>
      <c r="F13" s="87"/>
    </row>
    <row r="14" spans="1:6" ht="15.6">
      <c r="A14" s="87"/>
      <c r="B14" s="390"/>
      <c r="C14" s="289"/>
      <c r="D14" s="290"/>
      <c r="E14" s="202"/>
      <c r="F14" s="87"/>
    </row>
    <row r="15" spans="1:6" ht="15.6">
      <c r="A15" s="87"/>
      <c r="B15" s="390"/>
      <c r="C15" s="289"/>
      <c r="D15" s="290"/>
      <c r="E15" s="202"/>
      <c r="F15" s="87"/>
    </row>
    <row r="16" spans="1:6" ht="15.6">
      <c r="A16" s="87"/>
      <c r="B16" s="390"/>
      <c r="C16" s="289"/>
      <c r="D16" s="290"/>
      <c r="E16" s="202"/>
      <c r="F16" s="87"/>
    </row>
    <row r="17" spans="1:6" ht="15.6">
      <c r="A17" s="87"/>
      <c r="B17" s="390"/>
      <c r="C17" s="289"/>
      <c r="D17" s="290"/>
      <c r="E17" s="202"/>
      <c r="F17" s="87"/>
    </row>
    <row r="18" spans="1:6" ht="15.6">
      <c r="A18" s="87"/>
      <c r="B18" s="390"/>
      <c r="C18" s="289"/>
      <c r="D18" s="290"/>
      <c r="E18" s="202"/>
      <c r="F18" s="87"/>
    </row>
    <row r="19" spans="1:6" ht="15.6">
      <c r="A19" s="87"/>
      <c r="B19" s="390"/>
      <c r="C19" s="289"/>
      <c r="D19" s="290"/>
      <c r="E19" s="202"/>
      <c r="F19" s="87"/>
    </row>
    <row r="20" spans="1:6" ht="15.6">
      <c r="A20" s="87"/>
      <c r="B20" s="390"/>
      <c r="C20" s="289"/>
      <c r="D20" s="290"/>
      <c r="E20" s="202"/>
      <c r="F20" s="87"/>
    </row>
    <row r="21" spans="1:6" ht="15.6">
      <c r="A21" s="87"/>
      <c r="B21" s="390"/>
      <c r="C21" s="289"/>
      <c r="D21" s="290"/>
      <c r="E21" s="202"/>
      <c r="F21" s="87"/>
    </row>
    <row r="22" spans="1:6" ht="15.6">
      <c r="A22" s="87"/>
      <c r="B22" s="390"/>
      <c r="C22" s="289"/>
      <c r="D22" s="290"/>
      <c r="E22" s="202"/>
      <c r="F22" s="87"/>
    </row>
    <row r="23" spans="1:6" ht="15.6">
      <c r="A23" s="87"/>
      <c r="B23" s="390"/>
      <c r="C23" s="289"/>
      <c r="D23" s="290"/>
      <c r="E23" s="202"/>
      <c r="F23" s="87"/>
    </row>
    <row r="24" spans="1:6" ht="15.6">
      <c r="A24" s="87"/>
      <c r="B24" s="390"/>
      <c r="C24" s="289"/>
      <c r="D24" s="290"/>
      <c r="E24" s="202"/>
      <c r="F24" s="87"/>
    </row>
    <row r="25" spans="1:6" ht="15.6">
      <c r="A25" s="87"/>
      <c r="B25" s="390"/>
      <c r="C25" s="289"/>
      <c r="D25" s="290"/>
      <c r="E25" s="202"/>
      <c r="F25" s="87"/>
    </row>
    <row r="26" spans="1:6" ht="15.6">
      <c r="A26" s="87"/>
      <c r="B26" s="390"/>
      <c r="C26" s="289"/>
      <c r="D26" s="290"/>
      <c r="E26" s="202"/>
      <c r="F26" s="87"/>
    </row>
    <row r="27" spans="1:6" ht="15.6">
      <c r="A27" s="87"/>
      <c r="B27" s="390"/>
      <c r="C27" s="289"/>
      <c r="D27" s="290"/>
      <c r="E27" s="202"/>
      <c r="F27" s="87"/>
    </row>
    <row r="28" spans="1:6" ht="15.6">
      <c r="A28" s="87"/>
      <c r="B28" s="390"/>
      <c r="C28" s="289"/>
      <c r="D28" s="290"/>
      <c r="E28" s="202"/>
      <c r="F28" s="87"/>
    </row>
    <row r="29" spans="1:6" ht="15.6">
      <c r="A29" s="87"/>
      <c r="B29" s="390"/>
      <c r="C29" s="289"/>
      <c r="D29" s="290"/>
      <c r="E29" s="202"/>
      <c r="F29" s="87"/>
    </row>
    <row r="30" spans="1:6" ht="15.6">
      <c r="A30" s="87"/>
      <c r="B30" s="390"/>
      <c r="C30" s="289"/>
      <c r="D30" s="290"/>
      <c r="E30" s="202"/>
      <c r="F30" s="87"/>
    </row>
    <row r="31" spans="1:6" ht="15.6">
      <c r="A31" s="87"/>
      <c r="B31" s="390"/>
      <c r="C31" s="289"/>
      <c r="D31" s="290"/>
      <c r="E31" s="202"/>
      <c r="F31" s="87"/>
    </row>
    <row r="32" spans="1:6" ht="15.6">
      <c r="A32" s="87"/>
      <c r="B32" s="390"/>
      <c r="C32" s="289"/>
      <c r="D32" s="290"/>
      <c r="E32" s="202"/>
      <c r="F32" s="87"/>
    </row>
    <row r="33" spans="1:6" ht="15.6">
      <c r="A33" s="87"/>
      <c r="B33" s="390"/>
      <c r="C33" s="289"/>
      <c r="D33" s="290"/>
      <c r="E33" s="202"/>
      <c r="F33" s="87"/>
    </row>
    <row r="34" spans="1:6" ht="15.6">
      <c r="A34" s="87"/>
      <c r="B34" s="390"/>
      <c r="C34" s="289"/>
      <c r="D34" s="290"/>
      <c r="E34" s="202"/>
      <c r="F34" s="87"/>
    </row>
    <row r="35" spans="1:6" ht="15.6">
      <c r="A35" s="87"/>
      <c r="B35" s="390"/>
      <c r="C35" s="289"/>
      <c r="D35" s="290"/>
      <c r="E35" s="202"/>
      <c r="F35" s="87"/>
    </row>
    <row r="36" spans="1:6" ht="15.6">
      <c r="A36" s="87"/>
      <c r="B36" s="390"/>
      <c r="C36" s="289"/>
      <c r="D36" s="290"/>
      <c r="E36" s="202"/>
      <c r="F36" s="87"/>
    </row>
    <row r="37" spans="1:6" ht="15.6">
      <c r="A37" s="87"/>
      <c r="B37" s="390"/>
      <c r="C37" s="289"/>
      <c r="D37" s="290"/>
      <c r="E37" s="202"/>
      <c r="F37" s="87"/>
    </row>
    <row r="38" spans="1:6" ht="15.6">
      <c r="A38" s="87"/>
      <c r="B38" s="390"/>
      <c r="C38" s="289"/>
      <c r="D38" s="290"/>
      <c r="E38" s="202"/>
      <c r="F38" s="87"/>
    </row>
    <row r="39" spans="1:6" ht="15.6">
      <c r="A39" s="87"/>
      <c r="B39" s="390"/>
      <c r="C39" s="289"/>
      <c r="D39" s="290"/>
      <c r="E39" s="202"/>
      <c r="F39" s="87"/>
    </row>
    <row r="40" spans="1:6" ht="15.6">
      <c r="A40" s="87"/>
      <c r="B40" s="390"/>
      <c r="C40" s="289"/>
      <c r="D40" s="290"/>
      <c r="E40" s="202"/>
      <c r="F40" s="87"/>
    </row>
    <row r="41" spans="1:6" ht="15.6">
      <c r="A41" s="87"/>
      <c r="B41" s="390"/>
      <c r="C41" s="289"/>
      <c r="D41" s="290"/>
      <c r="E41" s="202"/>
      <c r="F41" s="87"/>
    </row>
    <row r="42" spans="1:6" ht="15.6">
      <c r="A42" s="87"/>
      <c r="B42" s="390"/>
      <c r="C42" s="289"/>
      <c r="D42" s="290"/>
      <c r="E42" s="202"/>
      <c r="F42" s="87"/>
    </row>
    <row r="43" spans="1:6" ht="15.6">
      <c r="A43" s="87"/>
      <c r="B43" s="390"/>
      <c r="C43" s="289"/>
      <c r="D43" s="290"/>
      <c r="E43" s="202"/>
      <c r="F43" s="87"/>
    </row>
    <row r="44" spans="1:6" ht="15.6">
      <c r="A44" s="87"/>
      <c r="B44" s="390"/>
      <c r="C44" s="289"/>
      <c r="D44" s="290"/>
      <c r="E44" s="202"/>
      <c r="F44" s="87"/>
    </row>
    <row r="45" spans="1:6" ht="15.6">
      <c r="A45" s="87"/>
      <c r="B45" s="390"/>
      <c r="C45" s="289"/>
      <c r="D45" s="290"/>
      <c r="E45" s="202"/>
      <c r="F45" s="87"/>
    </row>
    <row r="46" spans="1:6" ht="15.6">
      <c r="A46" s="87"/>
      <c r="B46" s="390"/>
      <c r="C46" s="289"/>
      <c r="D46" s="290"/>
      <c r="E46" s="202"/>
      <c r="F46" s="87"/>
    </row>
    <row r="47" spans="1:6" ht="15.6">
      <c r="A47" s="87"/>
      <c r="B47" s="390"/>
      <c r="C47" s="289"/>
      <c r="D47" s="290"/>
      <c r="E47" s="202"/>
      <c r="F47" s="87"/>
    </row>
    <row r="48" spans="1:6" ht="15.6">
      <c r="A48" s="87"/>
      <c r="B48" s="390"/>
      <c r="C48" s="289"/>
      <c r="D48" s="290"/>
      <c r="E48" s="202"/>
      <c r="F48" s="87"/>
    </row>
    <row r="49" spans="1:9" ht="15.6">
      <c r="A49" s="87"/>
      <c r="B49" s="390"/>
      <c r="C49" s="289"/>
      <c r="D49" s="290"/>
      <c r="E49" s="202"/>
      <c r="F49" s="87"/>
    </row>
    <row r="50" spans="1:9" ht="15.6">
      <c r="A50" s="87"/>
      <c r="B50" s="390"/>
      <c r="C50" s="289"/>
      <c r="D50" s="290"/>
      <c r="E50" s="202"/>
      <c r="F50" s="87"/>
    </row>
    <row r="51" spans="1:9" ht="15.6">
      <c r="A51" s="87"/>
      <c r="B51" s="390"/>
      <c r="C51" s="289"/>
      <c r="D51" s="290"/>
      <c r="E51" s="202"/>
      <c r="F51" s="87"/>
    </row>
    <row r="52" spans="1:9" ht="15.6">
      <c r="A52" s="87"/>
      <c r="B52" s="390"/>
      <c r="C52" s="289"/>
      <c r="D52" s="290"/>
      <c r="E52" s="202"/>
      <c r="F52" s="87"/>
    </row>
    <row r="53" spans="1:9" ht="15.6">
      <c r="A53" s="87"/>
      <c r="B53" s="390"/>
      <c r="C53" s="289"/>
      <c r="D53" s="290"/>
      <c r="E53" s="202"/>
      <c r="F53" s="87"/>
    </row>
    <row r="54" spans="1:9" ht="15.6">
      <c r="A54" s="87"/>
      <c r="B54" s="390"/>
      <c r="C54" s="289"/>
      <c r="D54" s="290"/>
      <c r="E54" s="202"/>
      <c r="F54" s="87"/>
    </row>
    <row r="55" spans="1:9" ht="15.6">
      <c r="A55" s="87"/>
      <c r="B55" s="390"/>
      <c r="C55" s="289"/>
      <c r="D55" s="290"/>
      <c r="E55" s="202"/>
      <c r="F55" s="87"/>
    </row>
    <row r="56" spans="1:9" ht="15.6">
      <c r="A56" s="87"/>
      <c r="B56" s="390"/>
      <c r="C56" s="289"/>
      <c r="D56" s="290"/>
      <c r="E56" s="202"/>
      <c r="F56" s="87"/>
    </row>
    <row r="57" spans="1:9" ht="15.6">
      <c r="A57" s="87"/>
      <c r="B57" s="390"/>
      <c r="C57" s="289"/>
      <c r="D57" s="290"/>
      <c r="E57" s="202"/>
      <c r="F57" s="87"/>
    </row>
    <row r="58" spans="1:9" ht="15.6">
      <c r="A58" s="87"/>
      <c r="B58" s="390"/>
      <c r="C58" s="289"/>
      <c r="D58" s="290"/>
      <c r="E58" s="202"/>
      <c r="F58" s="87"/>
    </row>
    <row r="59" spans="1:9" ht="16.2" thickBot="1">
      <c r="A59" s="87"/>
      <c r="B59" s="391"/>
      <c r="C59" s="164"/>
      <c r="D59" s="165"/>
      <c r="E59" s="203"/>
      <c r="F59" s="87"/>
    </row>
    <row r="60" spans="1:9" ht="16.2" thickBot="1">
      <c r="A60" s="87"/>
      <c r="B60" s="93"/>
      <c r="C60" s="92"/>
      <c r="D60" s="96"/>
      <c r="E60" s="96"/>
      <c r="F60" s="87"/>
    </row>
    <row r="61" spans="1:9" ht="32.25" customHeight="1" thickBot="1">
      <c r="A61" s="87"/>
      <c r="B61" s="355" t="s">
        <v>133</v>
      </c>
      <c r="C61" s="356"/>
      <c r="D61" s="258">
        <f>SUM(D5:D59)</f>
        <v>0</v>
      </c>
      <c r="E61" s="258">
        <f>SUM(E5:E59)</f>
        <v>0</v>
      </c>
      <c r="F61" s="87"/>
    </row>
    <row r="62" spans="1:9" ht="15.6">
      <c r="A62" s="87"/>
      <c r="B62" s="97"/>
      <c r="C62" s="97"/>
      <c r="D62" s="98"/>
      <c r="E62" s="98"/>
      <c r="F62" s="87"/>
      <c r="I62" s="219"/>
    </row>
    <row r="63" spans="1:9" ht="16.2">
      <c r="A63" s="87"/>
      <c r="B63" s="99" t="s">
        <v>65</v>
      </c>
      <c r="C63" s="100" t="s">
        <v>68</v>
      </c>
      <c r="D63" s="99"/>
      <c r="E63" s="101"/>
      <c r="F63" s="87"/>
      <c r="I63" s="219"/>
    </row>
    <row r="64" spans="1:9" ht="16.2">
      <c r="A64" s="87"/>
      <c r="B64" s="99"/>
      <c r="C64" s="100" t="s">
        <v>69</v>
      </c>
      <c r="D64" s="99"/>
      <c r="E64" s="101"/>
      <c r="F64" s="87"/>
    </row>
    <row r="65" spans="1:6" ht="16.2">
      <c r="A65" s="87"/>
      <c r="B65" s="99"/>
      <c r="C65" s="100" t="s">
        <v>70</v>
      </c>
      <c r="D65" s="99"/>
      <c r="E65" s="101"/>
      <c r="F65" s="87"/>
    </row>
    <row r="66" spans="1:6">
      <c r="A66" s="87"/>
      <c r="B66" s="310" t="s">
        <v>66</v>
      </c>
      <c r="C66" s="100" t="s">
        <v>67</v>
      </c>
      <c r="D66" s="102"/>
      <c r="E66" s="102"/>
      <c r="F66" s="87"/>
    </row>
  </sheetData>
  <sheetProtection algorithmName="SHA-512" hashValue="kZeoAjw7MdM0V63qk5id3jmG/1fiTbTJ+LXBGUIkaZot4A9nR+rO9FAaRGI2SAc6hcozXzqVqKpd/fAc7tNU7g==" saltValue="Z4Ja006IeGk+NzYogkCzdQ==" spinCount="100000" sheet="1" formatCells="0" formatColumns="0" formatRows="0" insertColumns="0" insertRows="0" deleteRows="0" sort="0" autoFilter="0" pivotTables="0"/>
  <mergeCells count="1">
    <mergeCell ref="B61:C61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7"/>
  <dimension ref="A1:F28"/>
  <sheetViews>
    <sheetView topLeftCell="A13" workbookViewId="0">
      <selection activeCell="J6" sqref="J6"/>
    </sheetView>
  </sheetViews>
  <sheetFormatPr defaultRowHeight="13.2"/>
  <cols>
    <col min="1" max="1" width="2.21875" customWidth="1"/>
    <col min="2" max="2" width="46.77734375" customWidth="1"/>
    <col min="3" max="3" width="24.21875" customWidth="1"/>
    <col min="4" max="4" width="20.5546875" customWidth="1"/>
    <col min="5" max="5" width="18.21875" customWidth="1"/>
    <col min="6" max="6" width="2.21875" customWidth="1"/>
  </cols>
  <sheetData>
    <row r="1" spans="1:6" ht="25.2">
      <c r="A1" s="2"/>
      <c r="B1" s="24" t="s">
        <v>90</v>
      </c>
      <c r="C1" s="25"/>
      <c r="D1" s="2"/>
      <c r="E1" s="6" t="s">
        <v>79</v>
      </c>
      <c r="F1" s="6"/>
    </row>
    <row r="2" spans="1:6" ht="14.4">
      <c r="A2" s="2"/>
      <c r="B2" s="2"/>
      <c r="C2" s="2"/>
      <c r="D2" s="2"/>
      <c r="E2" s="2"/>
      <c r="F2" s="2"/>
    </row>
    <row r="3" spans="1:6" ht="17.399999999999999" thickBot="1">
      <c r="A3" s="2"/>
      <c r="B3" s="44" t="s">
        <v>6</v>
      </c>
      <c r="C3" s="49"/>
      <c r="D3" s="49"/>
      <c r="E3" s="49"/>
      <c r="F3" s="2"/>
    </row>
    <row r="4" spans="1:6" ht="63.75" customHeight="1" thickBot="1">
      <c r="A4" s="2"/>
      <c r="B4" s="81" t="s">
        <v>36</v>
      </c>
      <c r="C4" s="45" t="s">
        <v>17</v>
      </c>
      <c r="D4" s="45" t="s">
        <v>91</v>
      </c>
      <c r="E4" s="82" t="s">
        <v>92</v>
      </c>
      <c r="F4" s="103"/>
    </row>
    <row r="5" spans="1:6" ht="14.4">
      <c r="A5" s="2"/>
      <c r="B5" s="46" t="s">
        <v>7</v>
      </c>
      <c r="C5" s="153">
        <f>SUM(C7:C10)</f>
        <v>0</v>
      </c>
      <c r="D5" s="157">
        <f>SUM(D7:D10)</f>
        <v>0</v>
      </c>
      <c r="E5" s="161">
        <f>D5*0.9</f>
        <v>0</v>
      </c>
      <c r="F5" s="104"/>
    </row>
    <row r="6" spans="1:6" ht="14.4">
      <c r="A6" s="2"/>
      <c r="B6" s="357" t="s">
        <v>8</v>
      </c>
      <c r="C6" s="358"/>
      <c r="D6" s="359"/>
      <c r="E6" s="360"/>
      <c r="F6" s="7"/>
    </row>
    <row r="7" spans="1:6" ht="14.4">
      <c r="A7" s="2"/>
      <c r="B7" s="48" t="s">
        <v>9</v>
      </c>
      <c r="C7" s="152"/>
      <c r="D7" s="152"/>
      <c r="E7" s="151">
        <f>D7*0.9</f>
        <v>0</v>
      </c>
      <c r="F7" s="104"/>
    </row>
    <row r="8" spans="1:6" ht="14.4">
      <c r="A8" s="2"/>
      <c r="B8" s="48" t="s">
        <v>10</v>
      </c>
      <c r="C8" s="152"/>
      <c r="D8" s="152"/>
      <c r="E8" s="151">
        <f>D8*0.9</f>
        <v>0</v>
      </c>
      <c r="F8" s="104"/>
    </row>
    <row r="9" spans="1:6" ht="14.4">
      <c r="A9" s="2"/>
      <c r="B9" s="48" t="s">
        <v>38</v>
      </c>
      <c r="C9" s="152"/>
      <c r="D9" s="152"/>
      <c r="E9" s="151">
        <f>D9*0.9</f>
        <v>0</v>
      </c>
      <c r="F9" s="104"/>
    </row>
    <row r="10" spans="1:6" ht="14.4">
      <c r="A10" s="2"/>
      <c r="B10" s="105" t="s">
        <v>39</v>
      </c>
      <c r="C10" s="159"/>
      <c r="D10" s="159"/>
      <c r="E10" s="162">
        <f>D10*0.9</f>
        <v>0</v>
      </c>
      <c r="F10" s="104"/>
    </row>
    <row r="11" spans="1:6" ht="14.4">
      <c r="A11" s="2"/>
      <c r="B11" s="106"/>
      <c r="C11" s="107"/>
      <c r="D11" s="107"/>
      <c r="E11" s="108"/>
      <c r="F11" s="109"/>
    </row>
    <row r="12" spans="1:6" ht="14.4">
      <c r="A12" s="2"/>
      <c r="B12" s="46" t="s">
        <v>11</v>
      </c>
      <c r="C12" s="160">
        <f>SUM(C14:C20)</f>
        <v>0</v>
      </c>
      <c r="D12" s="158">
        <f>SUM(D14:D20)</f>
        <v>0</v>
      </c>
      <c r="E12" s="150">
        <f>D12*0.9</f>
        <v>0</v>
      </c>
      <c r="F12" s="104"/>
    </row>
    <row r="13" spans="1:6" ht="14.4">
      <c r="A13" s="2"/>
      <c r="B13" s="357" t="s">
        <v>12</v>
      </c>
      <c r="C13" s="358"/>
      <c r="D13" s="359"/>
      <c r="E13" s="360"/>
      <c r="F13" s="7"/>
    </row>
    <row r="14" spans="1:6" ht="14.4">
      <c r="A14" s="2"/>
      <c r="B14" s="48" t="s">
        <v>49</v>
      </c>
      <c r="C14" s="152"/>
      <c r="D14" s="152"/>
      <c r="E14" s="151">
        <f t="shared" ref="E14:E20" si="0">D14*0.9</f>
        <v>0</v>
      </c>
      <c r="F14" s="104"/>
    </row>
    <row r="15" spans="1:6" ht="14.4">
      <c r="A15" s="2"/>
      <c r="B15" s="48" t="s">
        <v>93</v>
      </c>
      <c r="C15" s="152"/>
      <c r="D15" s="152"/>
      <c r="E15" s="151">
        <f t="shared" si="0"/>
        <v>0</v>
      </c>
      <c r="F15" s="104"/>
    </row>
    <row r="16" spans="1:6" ht="14.4">
      <c r="A16" s="2"/>
      <c r="B16" s="48" t="s">
        <v>13</v>
      </c>
      <c r="C16" s="152"/>
      <c r="D16" s="152"/>
      <c r="E16" s="151">
        <f t="shared" si="0"/>
        <v>0</v>
      </c>
      <c r="F16" s="104"/>
    </row>
    <row r="17" spans="1:6" ht="14.4">
      <c r="A17" s="2"/>
      <c r="B17" s="48" t="s">
        <v>74</v>
      </c>
      <c r="C17" s="152"/>
      <c r="D17" s="152"/>
      <c r="E17" s="151">
        <f t="shared" si="0"/>
        <v>0</v>
      </c>
      <c r="F17" s="104"/>
    </row>
    <row r="18" spans="1:6" ht="14.4">
      <c r="A18" s="2"/>
      <c r="B18" s="48" t="s">
        <v>14</v>
      </c>
      <c r="C18" s="152"/>
      <c r="D18" s="152"/>
      <c r="E18" s="151">
        <f t="shared" si="0"/>
        <v>0</v>
      </c>
      <c r="F18" s="104"/>
    </row>
    <row r="19" spans="1:6" ht="14.4">
      <c r="A19" s="2"/>
      <c r="B19" s="48" t="s">
        <v>15</v>
      </c>
      <c r="C19" s="152"/>
      <c r="D19" s="152"/>
      <c r="E19" s="151">
        <f t="shared" si="0"/>
        <v>0</v>
      </c>
      <c r="F19" s="104"/>
    </row>
    <row r="20" spans="1:6" ht="15" thickBot="1">
      <c r="A20" s="2"/>
      <c r="B20" s="105" t="s">
        <v>75</v>
      </c>
      <c r="C20" s="159"/>
      <c r="D20" s="159"/>
      <c r="E20" s="162">
        <f t="shared" si="0"/>
        <v>0</v>
      </c>
      <c r="F20" s="104"/>
    </row>
    <row r="21" spans="1:6" ht="21" customHeight="1">
      <c r="A21" s="2"/>
      <c r="B21" s="139"/>
      <c r="C21" s="140"/>
      <c r="D21" s="110"/>
      <c r="E21" s="361" t="s">
        <v>94</v>
      </c>
      <c r="F21" s="103"/>
    </row>
    <row r="22" spans="1:6" ht="21.75" customHeight="1">
      <c r="A22" s="2"/>
      <c r="B22" s="143"/>
      <c r="C22" s="144"/>
      <c r="D22" s="138"/>
      <c r="E22" s="362"/>
      <c r="F22" s="103"/>
    </row>
    <row r="23" spans="1:6" ht="21" customHeight="1" thickBot="1">
      <c r="A23" s="2"/>
      <c r="B23" s="141"/>
      <c r="C23" s="142"/>
      <c r="D23" s="111"/>
      <c r="E23" s="363"/>
      <c r="F23" s="103"/>
    </row>
    <row r="24" spans="1:6" ht="14.4">
      <c r="A24" s="2"/>
      <c r="B24" s="46" t="s">
        <v>16</v>
      </c>
      <c r="C24" s="160" t="e">
        <f>IF(#REF!&lt;&gt;0,#REF!,IF(#REF!&lt;&gt;0,#REF!,IF('D5_Osobní náklady'!D55&lt;&gt;0,'D5_Osobní náklady'!D55,0)))</f>
        <v>#REF!</v>
      </c>
      <c r="D24" s="163"/>
      <c r="E24" s="150">
        <f>D24</f>
        <v>0</v>
      </c>
      <c r="F24" s="104"/>
    </row>
    <row r="25" spans="1:6" ht="14.4">
      <c r="A25" s="2"/>
      <c r="B25" s="364"/>
      <c r="C25" s="365"/>
      <c r="D25" s="365"/>
      <c r="E25" s="366"/>
      <c r="F25" s="7"/>
    </row>
    <row r="26" spans="1:6" ht="15.75" customHeight="1" thickBot="1">
      <c r="A26" s="2"/>
      <c r="B26" s="80" t="s">
        <v>72</v>
      </c>
      <c r="C26" s="154" t="e">
        <f>IF(#REF!&lt;&gt;0,#REF!,IF(#REF!&lt;&gt;0,#REF!,IF('D4-Přehled dokladů'!E61&lt;&gt;0,'D4-Přehled dokladů'!E61,0)))</f>
        <v>#REF!</v>
      </c>
      <c r="D26" s="155">
        <f>D5+D12+D24</f>
        <v>0</v>
      </c>
      <c r="E26" s="83"/>
      <c r="F26" s="112"/>
    </row>
    <row r="27" spans="1:6" ht="15" thickBot="1">
      <c r="A27" s="2"/>
      <c r="B27" s="50"/>
      <c r="C27" s="156" t="e">
        <f>C5+C12+C24</f>
        <v>#REF!</v>
      </c>
      <c r="D27" s="49"/>
      <c r="E27" s="49"/>
      <c r="F27" s="2"/>
    </row>
    <row r="28" spans="1:6" ht="14.4">
      <c r="A28" s="2"/>
      <c r="B28" s="367"/>
      <c r="C28" s="367"/>
      <c r="D28" s="2"/>
      <c r="E28" s="2"/>
      <c r="F28" s="2"/>
    </row>
  </sheetData>
  <sheetProtection algorithmName="SHA-512" hashValue="thyTk4q8yyto3/4mQDEBh0MKbAe6Om1d9ROt725OPN3zNEiWsNW9LQaCOEmxTtICSSYr23kTBGa+dDyQrlyFtw==" saltValue="9AfSMWUMwGCZwBbeomz3WQ==" spinCount="100000" sheet="1" objects="1" scenarios="1"/>
  <mergeCells count="5">
    <mergeCell ref="B6:E6"/>
    <mergeCell ref="B13:E13"/>
    <mergeCell ref="E21:E23"/>
    <mergeCell ref="B25:E25"/>
    <mergeCell ref="B28:C28"/>
  </mergeCells>
  <conditionalFormatting sqref="C5">
    <cfRule type="cellIs" dxfId="27" priority="18" operator="equal">
      <formula>0</formula>
    </cfRule>
    <cfRule type="cellIs" dxfId="26" priority="19" operator="lessThan">
      <formula>$E$5</formula>
    </cfRule>
  </conditionalFormatting>
  <conditionalFormatting sqref="C7">
    <cfRule type="cellIs" dxfId="25" priority="27" operator="lessThan">
      <formula>$E$7</formula>
    </cfRule>
  </conditionalFormatting>
  <conditionalFormatting sqref="C7:C10">
    <cfRule type="cellIs" dxfId="24" priority="20" operator="equal">
      <formula>0</formula>
    </cfRule>
  </conditionalFormatting>
  <conditionalFormatting sqref="C8">
    <cfRule type="cellIs" dxfId="23" priority="25" operator="lessThan">
      <formula>$E$8</formula>
    </cfRule>
  </conditionalFormatting>
  <conditionalFormatting sqref="C9">
    <cfRule type="cellIs" dxfId="22" priority="23" operator="lessThan">
      <formula>$E$9</formula>
    </cfRule>
  </conditionalFormatting>
  <conditionalFormatting sqref="C10">
    <cfRule type="cellIs" dxfId="21" priority="21" operator="lessThan">
      <formula>$E$10</formula>
    </cfRule>
  </conditionalFormatting>
  <conditionalFormatting sqref="C12">
    <cfRule type="cellIs" dxfId="20" priority="16" operator="equal">
      <formula>0</formula>
    </cfRule>
    <cfRule type="cellIs" dxfId="19" priority="17" operator="lessThan">
      <formula>$E$12</formula>
    </cfRule>
  </conditionalFormatting>
  <conditionalFormatting sqref="C14">
    <cfRule type="cellIs" dxfId="18" priority="15" operator="lessThan">
      <formula>$E$14</formula>
    </cfRule>
  </conditionalFormatting>
  <conditionalFormatting sqref="C14:C20">
    <cfRule type="cellIs" dxfId="17" priority="2" operator="equal">
      <formula>0</formula>
    </cfRule>
  </conditionalFormatting>
  <conditionalFormatting sqref="C15">
    <cfRule type="cellIs" dxfId="16" priority="13" operator="lessThan">
      <formula>$E$15</formula>
    </cfRule>
  </conditionalFormatting>
  <conditionalFormatting sqref="C16">
    <cfRule type="cellIs" dxfId="15" priority="11" operator="lessThan">
      <formula>$E$16</formula>
    </cfRule>
  </conditionalFormatting>
  <conditionalFormatting sqref="C17">
    <cfRule type="cellIs" dxfId="14" priority="9" operator="lessThan">
      <formula>$E$17</formula>
    </cfRule>
  </conditionalFormatting>
  <conditionalFormatting sqref="C18">
    <cfRule type="cellIs" dxfId="13" priority="7" operator="lessThan">
      <formula>$E$18</formula>
    </cfRule>
  </conditionalFormatting>
  <conditionalFormatting sqref="C19">
    <cfRule type="cellIs" dxfId="12" priority="5" operator="lessThan">
      <formula>$E$19</formula>
    </cfRule>
  </conditionalFormatting>
  <conditionalFormatting sqref="C20">
    <cfRule type="cellIs" dxfId="11" priority="3" operator="lessThan">
      <formula>$E$20</formula>
    </cfRule>
  </conditionalFormatting>
  <conditionalFormatting sqref="C24">
    <cfRule type="cellIs" dxfId="10" priority="28" operator="notEqual">
      <formula>#REF!</formula>
    </cfRule>
    <cfRule type="cellIs" dxfId="9" priority="29" operator="equal">
      <formula>0</formula>
    </cfRule>
    <cfRule type="cellIs" dxfId="8" priority="30" operator="notEqual">
      <formula>$E$24</formula>
    </cfRule>
  </conditionalFormatting>
  <conditionalFormatting sqref="C26">
    <cfRule type="cellIs" dxfId="7" priority="1" operator="notEqual">
      <formula>$C$27</formula>
    </cfRule>
  </conditionalFormatting>
  <pageMargins left="0.7" right="0.7" top="0.78740157499999996" bottom="0.78740157499999996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2">
    <pageSetUpPr fitToPage="1"/>
  </sheetPr>
  <dimension ref="A1:E56"/>
  <sheetViews>
    <sheetView zoomScaleSheetLayoutView="100" zoomScalePageLayoutView="85" workbookViewId="0">
      <selection activeCell="I25" sqref="I25"/>
    </sheetView>
  </sheetViews>
  <sheetFormatPr defaultColWidth="9.21875" defaultRowHeight="13.2"/>
  <cols>
    <col min="1" max="1" width="3.77734375" style="53" customWidth="1"/>
    <col min="2" max="2" width="14" style="53" customWidth="1"/>
    <col min="3" max="3" width="62.77734375" style="53" customWidth="1"/>
    <col min="4" max="4" width="14.21875" style="53" customWidth="1"/>
    <col min="5" max="5" width="6.5546875" style="53" customWidth="1"/>
    <col min="6" max="16384" width="9.21875" style="53"/>
  </cols>
  <sheetData>
    <row r="1" spans="1:5" ht="25.5" customHeight="1">
      <c r="A1" s="51"/>
      <c r="B1" s="114" t="s">
        <v>95</v>
      </c>
      <c r="C1" s="113"/>
      <c r="D1" s="115"/>
      <c r="E1" s="75" t="s">
        <v>26</v>
      </c>
    </row>
    <row r="2" spans="1:5" ht="15" customHeight="1">
      <c r="A2" s="51"/>
      <c r="B2" s="51"/>
      <c r="C2" s="51"/>
      <c r="D2" s="51"/>
      <c r="E2" s="51"/>
    </row>
    <row r="3" spans="1:5" ht="33.75" customHeight="1" thickBot="1">
      <c r="A3" s="51"/>
      <c r="B3" s="54"/>
      <c r="C3" s="51"/>
      <c r="D3" s="51"/>
      <c r="E3" s="51"/>
    </row>
    <row r="4" spans="1:5" ht="51" customHeight="1">
      <c r="A4" s="51"/>
      <c r="B4" s="237" t="s">
        <v>18</v>
      </c>
      <c r="C4" s="238" t="s">
        <v>44</v>
      </c>
      <c r="D4" s="239" t="s">
        <v>118</v>
      </c>
      <c r="E4" s="51"/>
    </row>
    <row r="5" spans="1:5" ht="15" customHeight="1">
      <c r="A5" s="51"/>
      <c r="B5" s="240"/>
      <c r="C5" s="220"/>
      <c r="D5" s="306"/>
      <c r="E5" s="51"/>
    </row>
    <row r="6" spans="1:5" ht="15" customHeight="1">
      <c r="A6" s="51"/>
      <c r="B6" s="240"/>
      <c r="C6" s="220"/>
      <c r="D6" s="306"/>
      <c r="E6" s="51"/>
    </row>
    <row r="7" spans="1:5" ht="15" customHeight="1">
      <c r="A7" s="51"/>
      <c r="B7" s="240"/>
      <c r="C7" s="220"/>
      <c r="D7" s="306"/>
      <c r="E7" s="51"/>
    </row>
    <row r="8" spans="1:5" ht="15" customHeight="1">
      <c r="A8" s="51"/>
      <c r="B8" s="240"/>
      <c r="C8" s="220"/>
      <c r="D8" s="306"/>
      <c r="E8" s="51"/>
    </row>
    <row r="9" spans="1:5" ht="15" customHeight="1">
      <c r="A9" s="51"/>
      <c r="B9" s="240"/>
      <c r="C9" s="220"/>
      <c r="D9" s="306"/>
      <c r="E9" s="51"/>
    </row>
    <row r="10" spans="1:5" ht="15" customHeight="1">
      <c r="A10" s="51"/>
      <c r="B10" s="240"/>
      <c r="C10" s="220"/>
      <c r="D10" s="306"/>
      <c r="E10" s="51"/>
    </row>
    <row r="11" spans="1:5" ht="15" customHeight="1">
      <c r="A11" s="51"/>
      <c r="B11" s="240"/>
      <c r="C11" s="220"/>
      <c r="D11" s="306"/>
      <c r="E11" s="51"/>
    </row>
    <row r="12" spans="1:5" ht="15" customHeight="1">
      <c r="A12" s="51"/>
      <c r="B12" s="240"/>
      <c r="C12" s="220"/>
      <c r="D12" s="306"/>
      <c r="E12" s="51"/>
    </row>
    <row r="13" spans="1:5" ht="15" customHeight="1">
      <c r="A13" s="51"/>
      <c r="B13" s="240"/>
      <c r="C13" s="220"/>
      <c r="D13" s="306"/>
      <c r="E13" s="51"/>
    </row>
    <row r="14" spans="1:5" ht="15" customHeight="1">
      <c r="A14" s="51"/>
      <c r="B14" s="240"/>
      <c r="C14" s="220"/>
      <c r="D14" s="306"/>
      <c r="E14" s="51"/>
    </row>
    <row r="15" spans="1:5" ht="15" customHeight="1">
      <c r="A15" s="51"/>
      <c r="B15" s="240"/>
      <c r="C15" s="220"/>
      <c r="D15" s="306"/>
      <c r="E15" s="51"/>
    </row>
    <row r="16" spans="1:5" ht="15" customHeight="1">
      <c r="A16" s="51"/>
      <c r="B16" s="240"/>
      <c r="C16" s="220"/>
      <c r="D16" s="306"/>
      <c r="E16" s="51"/>
    </row>
    <row r="17" spans="1:5" ht="15" customHeight="1">
      <c r="A17" s="51"/>
      <c r="B17" s="240"/>
      <c r="C17" s="220"/>
      <c r="D17" s="306"/>
      <c r="E17" s="51"/>
    </row>
    <row r="18" spans="1:5" ht="15" customHeight="1">
      <c r="A18" s="51"/>
      <c r="B18" s="240"/>
      <c r="C18" s="220"/>
      <c r="D18" s="306"/>
      <c r="E18" s="51"/>
    </row>
    <row r="19" spans="1:5" ht="15" customHeight="1">
      <c r="A19" s="51"/>
      <c r="B19" s="240"/>
      <c r="C19" s="220"/>
      <c r="D19" s="306"/>
      <c r="E19" s="51"/>
    </row>
    <row r="20" spans="1:5" ht="15" customHeight="1">
      <c r="A20" s="51"/>
      <c r="B20" s="240"/>
      <c r="C20" s="220"/>
      <c r="D20" s="306"/>
      <c r="E20" s="51"/>
    </row>
    <row r="21" spans="1:5" ht="15" customHeight="1">
      <c r="A21" s="51"/>
      <c r="B21" s="240"/>
      <c r="C21" s="220"/>
      <c r="D21" s="306"/>
      <c r="E21" s="51"/>
    </row>
    <row r="22" spans="1:5" ht="15" customHeight="1">
      <c r="A22" s="51"/>
      <c r="B22" s="240"/>
      <c r="C22" s="220"/>
      <c r="D22" s="306"/>
      <c r="E22" s="51"/>
    </row>
    <row r="23" spans="1:5" ht="15" customHeight="1">
      <c r="A23" s="51"/>
      <c r="B23" s="240"/>
      <c r="C23" s="220"/>
      <c r="D23" s="306"/>
      <c r="E23" s="51"/>
    </row>
    <row r="24" spans="1:5" ht="15" customHeight="1">
      <c r="A24" s="51"/>
      <c r="B24" s="240"/>
      <c r="C24" s="220"/>
      <c r="D24" s="306"/>
      <c r="E24" s="51"/>
    </row>
    <row r="25" spans="1:5" ht="15" customHeight="1">
      <c r="A25" s="51"/>
      <c r="B25" s="240"/>
      <c r="C25" s="220"/>
      <c r="D25" s="306"/>
      <c r="E25" s="51"/>
    </row>
    <row r="26" spans="1:5" ht="15" customHeight="1">
      <c r="A26" s="51"/>
      <c r="B26" s="240"/>
      <c r="C26" s="220"/>
      <c r="D26" s="306"/>
      <c r="E26" s="51"/>
    </row>
    <row r="27" spans="1:5" ht="15" customHeight="1">
      <c r="A27" s="51"/>
      <c r="B27" s="240"/>
      <c r="C27" s="220"/>
      <c r="D27" s="306"/>
      <c r="E27" s="51"/>
    </row>
    <row r="28" spans="1:5" ht="15" customHeight="1">
      <c r="A28" s="51"/>
      <c r="B28" s="240"/>
      <c r="C28" s="220"/>
      <c r="D28" s="306"/>
      <c r="E28" s="51"/>
    </row>
    <row r="29" spans="1:5" ht="15" customHeight="1">
      <c r="A29" s="51"/>
      <c r="B29" s="240"/>
      <c r="C29" s="220"/>
      <c r="D29" s="306"/>
      <c r="E29" s="51"/>
    </row>
    <row r="30" spans="1:5" ht="15" customHeight="1">
      <c r="A30" s="51"/>
      <c r="B30" s="240"/>
      <c r="C30" s="220"/>
      <c r="D30" s="306"/>
      <c r="E30" s="51"/>
    </row>
    <row r="31" spans="1:5" ht="15" customHeight="1">
      <c r="A31" s="51"/>
      <c r="B31" s="240"/>
      <c r="C31" s="220"/>
      <c r="D31" s="306"/>
      <c r="E31" s="51"/>
    </row>
    <row r="32" spans="1:5" ht="15" customHeight="1">
      <c r="A32" s="51"/>
      <c r="B32" s="240"/>
      <c r="C32" s="220"/>
      <c r="D32" s="306"/>
      <c r="E32" s="51"/>
    </row>
    <row r="33" spans="1:5" ht="15" customHeight="1">
      <c r="A33" s="51"/>
      <c r="B33" s="240"/>
      <c r="C33" s="220"/>
      <c r="D33" s="306"/>
      <c r="E33" s="51"/>
    </row>
    <row r="34" spans="1:5" ht="15" customHeight="1">
      <c r="A34" s="51"/>
      <c r="B34" s="240"/>
      <c r="C34" s="220"/>
      <c r="D34" s="306"/>
      <c r="E34" s="51"/>
    </row>
    <row r="35" spans="1:5" ht="15" customHeight="1">
      <c r="A35" s="51"/>
      <c r="B35" s="240"/>
      <c r="C35" s="220"/>
      <c r="D35" s="306"/>
      <c r="E35" s="51"/>
    </row>
    <row r="36" spans="1:5" ht="15" customHeight="1">
      <c r="A36" s="51"/>
      <c r="B36" s="240"/>
      <c r="C36" s="220"/>
      <c r="D36" s="306"/>
      <c r="E36" s="51"/>
    </row>
    <row r="37" spans="1:5" ht="15" customHeight="1">
      <c r="A37" s="51"/>
      <c r="B37" s="240"/>
      <c r="C37" s="220"/>
      <c r="D37" s="306"/>
      <c r="E37" s="51"/>
    </row>
    <row r="38" spans="1:5" ht="15" customHeight="1">
      <c r="A38" s="51"/>
      <c r="B38" s="240"/>
      <c r="C38" s="220"/>
      <c r="D38" s="306"/>
      <c r="E38" s="51"/>
    </row>
    <row r="39" spans="1:5" ht="15" customHeight="1">
      <c r="A39" s="51"/>
      <c r="B39" s="240"/>
      <c r="C39" s="220"/>
      <c r="D39" s="306"/>
      <c r="E39" s="51"/>
    </row>
    <row r="40" spans="1:5" ht="15" customHeight="1">
      <c r="A40" s="51"/>
      <c r="B40" s="240"/>
      <c r="C40" s="220"/>
      <c r="D40" s="306"/>
      <c r="E40" s="51"/>
    </row>
    <row r="41" spans="1:5" ht="15" customHeight="1">
      <c r="A41" s="51"/>
      <c r="B41" s="240"/>
      <c r="C41" s="220"/>
      <c r="D41" s="306"/>
      <c r="E41" s="51"/>
    </row>
    <row r="42" spans="1:5" ht="15" customHeight="1">
      <c r="A42" s="51"/>
      <c r="B42" s="240"/>
      <c r="C42" s="220"/>
      <c r="D42" s="306"/>
      <c r="E42" s="51"/>
    </row>
    <row r="43" spans="1:5" ht="15" customHeight="1">
      <c r="A43" s="51"/>
      <c r="B43" s="240"/>
      <c r="C43" s="220"/>
      <c r="D43" s="306"/>
      <c r="E43" s="51"/>
    </row>
    <row r="44" spans="1:5" ht="15" customHeight="1">
      <c r="A44" s="51"/>
      <c r="B44" s="240"/>
      <c r="C44" s="220"/>
      <c r="D44" s="306"/>
      <c r="E44" s="51"/>
    </row>
    <row r="45" spans="1:5" ht="15" customHeight="1">
      <c r="A45" s="51"/>
      <c r="B45" s="240"/>
      <c r="C45" s="220"/>
      <c r="D45" s="306"/>
      <c r="E45" s="51"/>
    </row>
    <row r="46" spans="1:5" ht="15" customHeight="1">
      <c r="A46" s="51"/>
      <c r="B46" s="240"/>
      <c r="C46" s="220"/>
      <c r="D46" s="306"/>
      <c r="E46" s="51"/>
    </row>
    <row r="47" spans="1:5" ht="15" customHeight="1">
      <c r="A47" s="51"/>
      <c r="B47" s="240"/>
      <c r="C47" s="220"/>
      <c r="D47" s="306"/>
      <c r="E47" s="51"/>
    </row>
    <row r="48" spans="1:5" ht="15" customHeight="1">
      <c r="A48" s="51"/>
      <c r="B48" s="240"/>
      <c r="C48" s="220"/>
      <c r="D48" s="306"/>
      <c r="E48" s="51"/>
    </row>
    <row r="49" spans="1:5" ht="15" customHeight="1">
      <c r="A49" s="51"/>
      <c r="B49" s="240"/>
      <c r="C49" s="220"/>
      <c r="D49" s="306"/>
      <c r="E49" s="51"/>
    </row>
    <row r="50" spans="1:5" ht="15" customHeight="1">
      <c r="A50" s="51"/>
      <c r="B50" s="240"/>
      <c r="C50" s="220"/>
      <c r="D50" s="306"/>
      <c r="E50" s="51"/>
    </row>
    <row r="51" spans="1:5" ht="15" customHeight="1">
      <c r="A51" s="51"/>
      <c r="B51" s="240"/>
      <c r="C51" s="220"/>
      <c r="D51" s="306"/>
      <c r="E51" s="51"/>
    </row>
    <row r="52" spans="1:5" ht="15" customHeight="1">
      <c r="A52" s="51"/>
      <c r="B52" s="240"/>
      <c r="C52" s="220"/>
      <c r="D52" s="306"/>
      <c r="E52" s="51"/>
    </row>
    <row r="53" spans="1:5" ht="15" customHeight="1">
      <c r="A53" s="51"/>
      <c r="B53" s="240"/>
      <c r="C53" s="220"/>
      <c r="D53" s="306"/>
      <c r="E53" s="51"/>
    </row>
    <row r="54" spans="1:5" ht="15" customHeight="1" thickBot="1">
      <c r="A54" s="51"/>
      <c r="B54" s="193"/>
      <c r="C54" s="194"/>
      <c r="D54" s="307"/>
      <c r="E54" s="51"/>
    </row>
    <row r="55" spans="1:5" ht="15" customHeight="1" thickBot="1">
      <c r="A55" s="51"/>
      <c r="B55" s="369" t="s">
        <v>134</v>
      </c>
      <c r="C55" s="370"/>
      <c r="D55" s="308">
        <f>SUM(D5:D54)</f>
        <v>0</v>
      </c>
      <c r="E55" s="55"/>
    </row>
    <row r="56" spans="1:5" ht="40.799999999999997" customHeight="1">
      <c r="A56" s="51"/>
      <c r="B56" s="368" t="s">
        <v>150</v>
      </c>
      <c r="C56" s="368"/>
      <c r="D56" s="368"/>
      <c r="E56" s="51"/>
    </row>
  </sheetData>
  <sheetProtection algorithmName="SHA-512" hashValue="riVJJjqa6Sn8Z2/4KjDx6zcwaPc6UXKwBuUmwDtE4zdD5X60qkt+2639LapJc8yB83QWBhrtHALt20zErTD4Sw==" saltValue="zjDPYul4gobi3cgxnAXHrA==" spinCount="100000" sheet="1" formatColumns="0" formatRows="0" insertRows="0" deleteRows="0"/>
  <mergeCells count="2">
    <mergeCell ref="B56:D56"/>
    <mergeCell ref="B55:C55"/>
  </mergeCells>
  <conditionalFormatting sqref="D55">
    <cfRule type="cellIs" dxfId="6" priority="1011" operator="notEqual">
      <formula>#REF!</formula>
    </cfRule>
  </conditionalFormatting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4">
    <pageSetUpPr fitToPage="1"/>
  </sheetPr>
  <dimension ref="A1:W216"/>
  <sheetViews>
    <sheetView zoomScaleNormal="100" zoomScaleSheetLayoutView="100" workbookViewId="0">
      <selection activeCell="M179" sqref="M179"/>
    </sheetView>
  </sheetViews>
  <sheetFormatPr defaultColWidth="9.21875" defaultRowHeight="13.2"/>
  <cols>
    <col min="1" max="1" width="3.44140625" style="22" customWidth="1"/>
    <col min="2" max="2" width="27.5546875" style="22" customWidth="1"/>
    <col min="3" max="3" width="10.6640625" style="22" customWidth="1"/>
    <col min="4" max="4" width="9.21875" style="22" customWidth="1"/>
    <col min="5" max="5" width="10.77734375" style="22" customWidth="1"/>
    <col min="6" max="7" width="9.5546875" style="22" customWidth="1"/>
    <col min="8" max="8" width="11.44140625" style="22" customWidth="1"/>
    <col min="9" max="9" width="9.5546875" style="22" customWidth="1"/>
    <col min="10" max="10" width="17.6640625" style="22" customWidth="1"/>
    <col min="11" max="13" width="16.109375" style="22" customWidth="1"/>
    <col min="14" max="14" width="3.21875" style="22" customWidth="1"/>
    <col min="15" max="15" width="2.44140625" style="22" hidden="1" customWidth="1"/>
    <col min="16" max="18" width="10.77734375" style="22" hidden="1" customWidth="1"/>
    <col min="19" max="19" width="10.77734375" style="22" customWidth="1"/>
    <col min="20" max="23" width="10.77734375" style="22" bestFit="1" customWidth="1"/>
    <col min="24" max="16384" width="9.21875" style="22"/>
  </cols>
  <sheetData>
    <row r="1" spans="1:23" ht="24.75" customHeight="1">
      <c r="A1" s="58"/>
      <c r="B1" s="116" t="s">
        <v>19</v>
      </c>
      <c r="C1" s="59"/>
      <c r="D1" s="59"/>
      <c r="E1" s="59"/>
      <c r="F1" s="59"/>
      <c r="G1" s="59"/>
      <c r="H1" s="59"/>
      <c r="I1" s="59"/>
      <c r="J1" s="56"/>
      <c r="K1" s="56"/>
      <c r="L1" s="57"/>
      <c r="M1" s="117" t="s">
        <v>27</v>
      </c>
      <c r="N1" s="58"/>
      <c r="P1" s="196" t="s">
        <v>114</v>
      </c>
    </row>
    <row r="2" spans="1:23" ht="21" customHeight="1">
      <c r="A2" s="58"/>
      <c r="B2" s="85"/>
      <c r="C2" s="85"/>
      <c r="D2" s="85"/>
      <c r="E2" s="85"/>
      <c r="F2" s="85"/>
      <c r="G2" s="85"/>
      <c r="H2" s="85"/>
      <c r="I2" s="85"/>
      <c r="J2" s="56"/>
      <c r="K2" s="56"/>
      <c r="L2" s="59"/>
      <c r="M2" s="58"/>
      <c r="N2" s="58"/>
      <c r="P2" s="204">
        <v>44373</v>
      </c>
    </row>
    <row r="3" spans="1:23" ht="28.2" customHeight="1" thickBot="1">
      <c r="A3" s="58"/>
      <c r="B3" s="60" t="s">
        <v>62</v>
      </c>
      <c r="C3" s="59"/>
      <c r="D3" s="59"/>
      <c r="E3" s="59"/>
      <c r="F3" s="59"/>
      <c r="G3" s="59"/>
      <c r="H3" s="59"/>
      <c r="I3" s="59"/>
      <c r="J3" s="56"/>
      <c r="K3" s="56"/>
      <c r="L3" s="59"/>
      <c r="M3" s="58"/>
      <c r="N3" s="58"/>
      <c r="P3" s="195">
        <v>44374</v>
      </c>
    </row>
    <row r="4" spans="1:23" ht="24" customHeight="1">
      <c r="A4" s="58"/>
      <c r="B4" s="377" t="s">
        <v>135</v>
      </c>
      <c r="C4" s="371" t="s">
        <v>20</v>
      </c>
      <c r="D4" s="384" t="s">
        <v>25</v>
      </c>
      <c r="E4" s="385"/>
      <c r="F4" s="385"/>
      <c r="G4" s="385"/>
      <c r="H4" s="385"/>
      <c r="I4" s="386"/>
      <c r="J4" s="379" t="s">
        <v>142</v>
      </c>
      <c r="K4" s="371" t="s">
        <v>21</v>
      </c>
      <c r="L4" s="371" t="s">
        <v>22</v>
      </c>
      <c r="M4" s="375" t="s">
        <v>73</v>
      </c>
      <c r="N4" s="58"/>
      <c r="P4" s="195">
        <v>44375</v>
      </c>
      <c r="T4" s="133"/>
      <c r="U4" s="133"/>
      <c r="V4" s="133"/>
      <c r="W4" s="133"/>
    </row>
    <row r="5" spans="1:23" ht="54" customHeight="1" thickBot="1">
      <c r="A5" s="58"/>
      <c r="B5" s="378"/>
      <c r="C5" s="372"/>
      <c r="D5" s="260" t="s">
        <v>23</v>
      </c>
      <c r="E5" s="261" t="s">
        <v>121</v>
      </c>
      <c r="F5" s="262" t="s">
        <v>45</v>
      </c>
      <c r="G5" s="260" t="s">
        <v>120</v>
      </c>
      <c r="H5" s="262" t="s">
        <v>46</v>
      </c>
      <c r="I5" s="260" t="s">
        <v>101</v>
      </c>
      <c r="J5" s="380"/>
      <c r="K5" s="372"/>
      <c r="L5" s="372"/>
      <c r="M5" s="376"/>
      <c r="N5" s="58"/>
      <c r="P5" s="204">
        <v>44376</v>
      </c>
      <c r="Q5" s="134" t="s">
        <v>115</v>
      </c>
      <c r="R5" s="134"/>
      <c r="S5" s="134"/>
    </row>
    <row r="6" spans="1:23" ht="15" customHeight="1">
      <c r="A6" s="61"/>
      <c r="B6" s="221"/>
      <c r="C6" s="266"/>
      <c r="D6" s="222"/>
      <c r="E6" s="222"/>
      <c r="F6" s="222"/>
      <c r="G6" s="267"/>
      <c r="H6" s="223"/>
      <c r="I6" s="268">
        <f>SUM(D6:H6)</f>
        <v>0</v>
      </c>
      <c r="J6" s="224"/>
      <c r="K6" s="225"/>
      <c r="L6" s="300"/>
      <c r="M6" s="301">
        <f>((D6*100)+(E6*250)+(G6*250))*C6</f>
        <v>0</v>
      </c>
      <c r="N6" s="61"/>
      <c r="P6" s="195">
        <v>44377</v>
      </c>
      <c r="Q6" s="195"/>
      <c r="R6" s="195"/>
      <c r="S6" s="195"/>
    </row>
    <row r="7" spans="1:23" ht="15" customHeight="1">
      <c r="A7" s="61"/>
      <c r="B7" s="226"/>
      <c r="C7" s="263"/>
      <c r="D7" s="227"/>
      <c r="E7" s="227"/>
      <c r="F7" s="227"/>
      <c r="G7" s="168"/>
      <c r="H7" s="228"/>
      <c r="I7" s="264">
        <f t="shared" ref="I7:I70" si="0">SUM(D7:H7)</f>
        <v>0</v>
      </c>
      <c r="J7" s="229"/>
      <c r="K7" s="230"/>
      <c r="L7" s="302"/>
      <c r="M7" s="303">
        <f t="shared" ref="M7:M70" si="1">((D7*100)+(E7*250)+(G7*250))*C7</f>
        <v>0</v>
      </c>
      <c r="N7" s="61"/>
      <c r="P7" s="195">
        <v>44378</v>
      </c>
      <c r="Q7" s="195">
        <v>44197</v>
      </c>
      <c r="R7" s="195"/>
      <c r="S7" s="195"/>
    </row>
    <row r="8" spans="1:23" ht="15" customHeight="1">
      <c r="A8" s="61"/>
      <c r="B8" s="226"/>
      <c r="C8" s="263"/>
      <c r="D8" s="227"/>
      <c r="E8" s="227"/>
      <c r="F8" s="227"/>
      <c r="G8" s="168"/>
      <c r="H8" s="228"/>
      <c r="I8" s="264">
        <f t="shared" si="0"/>
        <v>0</v>
      </c>
      <c r="J8" s="229"/>
      <c r="K8" s="230"/>
      <c r="L8" s="302"/>
      <c r="M8" s="303">
        <f t="shared" si="1"/>
        <v>0</v>
      </c>
      <c r="N8" s="61"/>
      <c r="P8" s="204">
        <v>44379</v>
      </c>
      <c r="Q8" s="195">
        <v>44198</v>
      </c>
      <c r="R8" s="195"/>
      <c r="S8" s="195"/>
    </row>
    <row r="9" spans="1:23" ht="15" customHeight="1">
      <c r="A9" s="61"/>
      <c r="B9" s="226"/>
      <c r="C9" s="263"/>
      <c r="D9" s="227"/>
      <c r="E9" s="227"/>
      <c r="F9" s="227"/>
      <c r="G9" s="168"/>
      <c r="H9" s="228"/>
      <c r="I9" s="264">
        <f t="shared" si="0"/>
        <v>0</v>
      </c>
      <c r="J9" s="229"/>
      <c r="K9" s="230"/>
      <c r="L9" s="302"/>
      <c r="M9" s="303">
        <f t="shared" si="1"/>
        <v>0</v>
      </c>
      <c r="N9" s="61"/>
      <c r="P9" s="195">
        <v>44380</v>
      </c>
      <c r="Q9" s="195">
        <v>44199</v>
      </c>
      <c r="R9" s="195"/>
      <c r="S9" s="195"/>
    </row>
    <row r="10" spans="1:23" ht="15" customHeight="1">
      <c r="A10" s="61"/>
      <c r="B10" s="231"/>
      <c r="C10" s="263"/>
      <c r="D10" s="227"/>
      <c r="E10" s="227"/>
      <c r="F10" s="227"/>
      <c r="G10" s="168"/>
      <c r="H10" s="228"/>
      <c r="I10" s="264">
        <f t="shared" si="0"/>
        <v>0</v>
      </c>
      <c r="J10" s="232"/>
      <c r="K10" s="230"/>
      <c r="L10" s="302"/>
      <c r="M10" s="303">
        <f t="shared" si="1"/>
        <v>0</v>
      </c>
      <c r="N10" s="61"/>
      <c r="P10" s="195">
        <v>44381</v>
      </c>
      <c r="Q10" s="195">
        <v>44200</v>
      </c>
      <c r="R10" s="195"/>
      <c r="S10" s="195"/>
    </row>
    <row r="11" spans="1:23" ht="15" customHeight="1">
      <c r="A11" s="61"/>
      <c r="B11" s="226"/>
      <c r="C11" s="263"/>
      <c r="D11" s="233"/>
      <c r="E11" s="233"/>
      <c r="F11" s="233"/>
      <c r="G11" s="168"/>
      <c r="H11" s="228"/>
      <c r="I11" s="264">
        <f t="shared" si="0"/>
        <v>0</v>
      </c>
      <c r="J11" s="229"/>
      <c r="K11" s="230"/>
      <c r="L11" s="302"/>
      <c r="M11" s="303">
        <f t="shared" si="1"/>
        <v>0</v>
      </c>
      <c r="N11" s="61"/>
      <c r="P11" s="204">
        <v>44382</v>
      </c>
      <c r="Q11" s="195">
        <v>44201</v>
      </c>
      <c r="R11" s="195"/>
      <c r="S11" s="195"/>
    </row>
    <row r="12" spans="1:23" ht="15" customHeight="1">
      <c r="A12" s="61"/>
      <c r="B12" s="234"/>
      <c r="C12" s="263"/>
      <c r="D12" s="227"/>
      <c r="E12" s="227"/>
      <c r="F12" s="227"/>
      <c r="G12" s="168"/>
      <c r="H12" s="228"/>
      <c r="I12" s="264">
        <f t="shared" si="0"/>
        <v>0</v>
      </c>
      <c r="J12" s="232"/>
      <c r="K12" s="230"/>
      <c r="L12" s="302"/>
      <c r="M12" s="303">
        <f t="shared" si="1"/>
        <v>0</v>
      </c>
      <c r="N12" s="61"/>
      <c r="P12" s="195">
        <v>44383</v>
      </c>
      <c r="Q12" s="195">
        <v>44202</v>
      </c>
      <c r="R12" s="195"/>
      <c r="S12" s="195"/>
    </row>
    <row r="13" spans="1:23" ht="15" customHeight="1">
      <c r="A13" s="61"/>
      <c r="B13" s="234"/>
      <c r="C13" s="263"/>
      <c r="D13" s="227"/>
      <c r="E13" s="227"/>
      <c r="F13" s="227"/>
      <c r="G13" s="168"/>
      <c r="H13" s="228"/>
      <c r="I13" s="264">
        <f t="shared" si="0"/>
        <v>0</v>
      </c>
      <c r="J13" s="232"/>
      <c r="K13" s="230"/>
      <c r="L13" s="302"/>
      <c r="M13" s="303">
        <f t="shared" si="1"/>
        <v>0</v>
      </c>
      <c r="N13" s="61"/>
      <c r="P13" s="195">
        <v>44384</v>
      </c>
      <c r="Q13" s="195">
        <v>44203</v>
      </c>
      <c r="R13" s="195"/>
      <c r="S13" s="195"/>
    </row>
    <row r="14" spans="1:23" ht="15" customHeight="1">
      <c r="A14" s="61"/>
      <c r="B14" s="226"/>
      <c r="C14" s="263"/>
      <c r="D14" s="227"/>
      <c r="E14" s="227"/>
      <c r="F14" s="227"/>
      <c r="G14" s="168"/>
      <c r="H14" s="228"/>
      <c r="I14" s="264">
        <f t="shared" si="0"/>
        <v>0</v>
      </c>
      <c r="J14" s="229"/>
      <c r="K14" s="230"/>
      <c r="L14" s="302"/>
      <c r="M14" s="303">
        <f t="shared" si="1"/>
        <v>0</v>
      </c>
      <c r="N14" s="61"/>
      <c r="P14" s="204">
        <v>44385</v>
      </c>
      <c r="Q14" s="195">
        <v>44204</v>
      </c>
      <c r="R14" s="195"/>
      <c r="S14" s="195"/>
    </row>
    <row r="15" spans="1:23" ht="15" customHeight="1">
      <c r="A15" s="61"/>
      <c r="B15" s="226"/>
      <c r="C15" s="263"/>
      <c r="D15" s="227"/>
      <c r="E15" s="227"/>
      <c r="F15" s="227"/>
      <c r="G15" s="168"/>
      <c r="H15" s="228"/>
      <c r="I15" s="264">
        <f t="shared" si="0"/>
        <v>0</v>
      </c>
      <c r="J15" s="229"/>
      <c r="K15" s="230"/>
      <c r="L15" s="302"/>
      <c r="M15" s="303">
        <f t="shared" si="1"/>
        <v>0</v>
      </c>
      <c r="N15" s="61"/>
      <c r="P15" s="195">
        <v>44386</v>
      </c>
      <c r="Q15" s="195">
        <v>44205</v>
      </c>
      <c r="R15" s="195"/>
      <c r="S15" s="195"/>
    </row>
    <row r="16" spans="1:23" ht="15" customHeight="1">
      <c r="A16" s="61"/>
      <c r="B16" s="234"/>
      <c r="C16" s="263"/>
      <c r="D16" s="227"/>
      <c r="E16" s="227"/>
      <c r="F16" s="227"/>
      <c r="G16" s="168"/>
      <c r="H16" s="228"/>
      <c r="I16" s="264">
        <f t="shared" si="0"/>
        <v>0</v>
      </c>
      <c r="J16" s="232"/>
      <c r="K16" s="230"/>
      <c r="L16" s="302"/>
      <c r="M16" s="303">
        <f t="shared" si="1"/>
        <v>0</v>
      </c>
      <c r="N16" s="61"/>
      <c r="P16" s="195">
        <v>44387</v>
      </c>
      <c r="Q16" s="195">
        <v>44206</v>
      </c>
      <c r="R16" s="195"/>
      <c r="S16" s="195"/>
    </row>
    <row r="17" spans="1:19" ht="15" customHeight="1">
      <c r="A17" s="61"/>
      <c r="B17" s="226"/>
      <c r="C17" s="263"/>
      <c r="D17" s="227"/>
      <c r="E17" s="227"/>
      <c r="F17" s="227"/>
      <c r="G17" s="168"/>
      <c r="H17" s="228"/>
      <c r="I17" s="264">
        <f t="shared" si="0"/>
        <v>0</v>
      </c>
      <c r="J17" s="229"/>
      <c r="K17" s="230"/>
      <c r="L17" s="302"/>
      <c r="M17" s="303">
        <f t="shared" si="1"/>
        <v>0</v>
      </c>
      <c r="N17" s="61"/>
      <c r="P17" s="204">
        <v>44388</v>
      </c>
      <c r="Q17" s="195">
        <v>44207</v>
      </c>
      <c r="R17" s="195"/>
      <c r="S17" s="195"/>
    </row>
    <row r="18" spans="1:19" ht="15" customHeight="1">
      <c r="A18" s="61"/>
      <c r="B18" s="226"/>
      <c r="C18" s="263"/>
      <c r="D18" s="227"/>
      <c r="E18" s="227"/>
      <c r="F18" s="227"/>
      <c r="G18" s="168"/>
      <c r="H18" s="228"/>
      <c r="I18" s="264">
        <f t="shared" si="0"/>
        <v>0</v>
      </c>
      <c r="J18" s="229"/>
      <c r="K18" s="230"/>
      <c r="L18" s="302"/>
      <c r="M18" s="303">
        <f t="shared" si="1"/>
        <v>0</v>
      </c>
      <c r="N18" s="61"/>
      <c r="P18" s="195">
        <v>44389</v>
      </c>
      <c r="Q18" s="195">
        <v>44208</v>
      </c>
      <c r="R18" s="195"/>
      <c r="S18" s="195"/>
    </row>
    <row r="19" spans="1:19" ht="15" customHeight="1">
      <c r="A19" s="61"/>
      <c r="B19" s="234"/>
      <c r="C19" s="263"/>
      <c r="D19" s="227"/>
      <c r="E19" s="227"/>
      <c r="F19" s="227"/>
      <c r="G19" s="168"/>
      <c r="H19" s="228"/>
      <c r="I19" s="264">
        <f t="shared" si="0"/>
        <v>0</v>
      </c>
      <c r="J19" s="232"/>
      <c r="K19" s="230"/>
      <c r="L19" s="302"/>
      <c r="M19" s="303">
        <f t="shared" si="1"/>
        <v>0</v>
      </c>
      <c r="N19" s="61"/>
      <c r="P19" s="195">
        <v>44390</v>
      </c>
      <c r="Q19" s="195">
        <v>44209</v>
      </c>
      <c r="R19" s="195"/>
      <c r="S19" s="195"/>
    </row>
    <row r="20" spans="1:19" ht="15" customHeight="1">
      <c r="A20" s="61"/>
      <c r="B20" s="226"/>
      <c r="C20" s="263"/>
      <c r="D20" s="227"/>
      <c r="E20" s="227"/>
      <c r="F20" s="227"/>
      <c r="G20" s="168"/>
      <c r="H20" s="228"/>
      <c r="I20" s="264">
        <f t="shared" si="0"/>
        <v>0</v>
      </c>
      <c r="J20" s="229"/>
      <c r="K20" s="230"/>
      <c r="L20" s="302"/>
      <c r="M20" s="303">
        <f t="shared" si="1"/>
        <v>0</v>
      </c>
      <c r="N20" s="61"/>
      <c r="P20" s="204">
        <v>44391</v>
      </c>
      <c r="Q20" s="195">
        <v>44210</v>
      </c>
      <c r="R20" s="195"/>
      <c r="S20" s="195"/>
    </row>
    <row r="21" spans="1:19" ht="15" customHeight="1">
      <c r="A21" s="61"/>
      <c r="B21" s="226"/>
      <c r="C21" s="263"/>
      <c r="D21" s="227"/>
      <c r="E21" s="227"/>
      <c r="F21" s="227"/>
      <c r="G21" s="168"/>
      <c r="H21" s="228"/>
      <c r="I21" s="264">
        <f t="shared" si="0"/>
        <v>0</v>
      </c>
      <c r="J21" s="229"/>
      <c r="K21" s="230"/>
      <c r="L21" s="302"/>
      <c r="M21" s="303">
        <f t="shared" si="1"/>
        <v>0</v>
      </c>
      <c r="N21" s="61"/>
      <c r="P21" s="195">
        <v>44392</v>
      </c>
      <c r="Q21" s="195">
        <v>44211</v>
      </c>
      <c r="R21" s="195"/>
      <c r="S21" s="195"/>
    </row>
    <row r="22" spans="1:19" ht="15" customHeight="1">
      <c r="A22" s="61"/>
      <c r="B22" s="234"/>
      <c r="C22" s="263"/>
      <c r="D22" s="227"/>
      <c r="E22" s="227"/>
      <c r="F22" s="227"/>
      <c r="G22" s="168"/>
      <c r="H22" s="228"/>
      <c r="I22" s="264">
        <f t="shared" si="0"/>
        <v>0</v>
      </c>
      <c r="J22" s="229"/>
      <c r="K22" s="230"/>
      <c r="L22" s="302"/>
      <c r="M22" s="303">
        <f t="shared" si="1"/>
        <v>0</v>
      </c>
      <c r="N22" s="61"/>
      <c r="P22" s="195">
        <v>44393</v>
      </c>
      <c r="Q22" s="195">
        <v>44212</v>
      </c>
      <c r="R22" s="195"/>
      <c r="S22" s="195"/>
    </row>
    <row r="23" spans="1:19" ht="15" customHeight="1">
      <c r="A23" s="61"/>
      <c r="B23" s="226"/>
      <c r="C23" s="263"/>
      <c r="D23" s="227"/>
      <c r="E23" s="227"/>
      <c r="F23" s="227"/>
      <c r="G23" s="168"/>
      <c r="H23" s="228"/>
      <c r="I23" s="264">
        <f t="shared" si="0"/>
        <v>0</v>
      </c>
      <c r="J23" s="229"/>
      <c r="K23" s="230"/>
      <c r="L23" s="302"/>
      <c r="M23" s="303">
        <f t="shared" si="1"/>
        <v>0</v>
      </c>
      <c r="N23" s="61"/>
      <c r="P23" s="204">
        <v>44394</v>
      </c>
      <c r="Q23" s="195">
        <v>44213</v>
      </c>
      <c r="R23" s="195"/>
      <c r="S23" s="195"/>
    </row>
    <row r="24" spans="1:19" ht="15" customHeight="1">
      <c r="A24" s="61"/>
      <c r="B24" s="226"/>
      <c r="C24" s="263"/>
      <c r="D24" s="227"/>
      <c r="E24" s="227"/>
      <c r="F24" s="227"/>
      <c r="G24" s="168"/>
      <c r="H24" s="228"/>
      <c r="I24" s="264">
        <f t="shared" si="0"/>
        <v>0</v>
      </c>
      <c r="J24" s="229"/>
      <c r="K24" s="230"/>
      <c r="L24" s="302"/>
      <c r="M24" s="303">
        <f t="shared" si="1"/>
        <v>0</v>
      </c>
      <c r="N24" s="61"/>
      <c r="P24" s="195">
        <v>44395</v>
      </c>
      <c r="Q24" s="195">
        <v>44214</v>
      </c>
      <c r="R24" s="195"/>
      <c r="S24" s="195"/>
    </row>
    <row r="25" spans="1:19" ht="15" customHeight="1">
      <c r="A25" s="61"/>
      <c r="B25" s="234"/>
      <c r="C25" s="263"/>
      <c r="D25" s="227"/>
      <c r="E25" s="227"/>
      <c r="F25" s="227"/>
      <c r="G25" s="168"/>
      <c r="H25" s="228"/>
      <c r="I25" s="264">
        <f t="shared" si="0"/>
        <v>0</v>
      </c>
      <c r="J25" s="232"/>
      <c r="K25" s="230"/>
      <c r="L25" s="302"/>
      <c r="M25" s="303">
        <f t="shared" si="1"/>
        <v>0</v>
      </c>
      <c r="N25" s="61"/>
      <c r="P25" s="195">
        <v>44396</v>
      </c>
      <c r="Q25" s="195">
        <v>44215</v>
      </c>
      <c r="R25" s="195"/>
      <c r="S25" s="195"/>
    </row>
    <row r="26" spans="1:19" ht="15" customHeight="1">
      <c r="A26" s="61"/>
      <c r="B26" s="226"/>
      <c r="C26" s="263"/>
      <c r="D26" s="227"/>
      <c r="E26" s="227"/>
      <c r="F26" s="227"/>
      <c r="G26" s="168"/>
      <c r="H26" s="228"/>
      <c r="I26" s="264">
        <f t="shared" si="0"/>
        <v>0</v>
      </c>
      <c r="J26" s="229"/>
      <c r="K26" s="230"/>
      <c r="L26" s="302"/>
      <c r="M26" s="303">
        <f t="shared" si="1"/>
        <v>0</v>
      </c>
      <c r="N26" s="61"/>
      <c r="P26" s="204">
        <v>44397</v>
      </c>
      <c r="Q26" s="195">
        <v>44216</v>
      </c>
      <c r="R26" s="195"/>
      <c r="S26" s="195"/>
    </row>
    <row r="27" spans="1:19" ht="15" customHeight="1">
      <c r="A27" s="61"/>
      <c r="B27" s="226"/>
      <c r="C27" s="263"/>
      <c r="D27" s="227"/>
      <c r="E27" s="227"/>
      <c r="F27" s="227"/>
      <c r="G27" s="168"/>
      <c r="H27" s="228"/>
      <c r="I27" s="264">
        <f t="shared" si="0"/>
        <v>0</v>
      </c>
      <c r="J27" s="229"/>
      <c r="K27" s="230"/>
      <c r="L27" s="302"/>
      <c r="M27" s="303">
        <f t="shared" si="1"/>
        <v>0</v>
      </c>
      <c r="N27" s="61"/>
      <c r="P27" s="195">
        <v>44398</v>
      </c>
      <c r="Q27" s="195">
        <v>44217</v>
      </c>
      <c r="R27" s="195"/>
      <c r="S27" s="195"/>
    </row>
    <row r="28" spans="1:19" ht="15" customHeight="1">
      <c r="A28" s="61"/>
      <c r="B28" s="166"/>
      <c r="C28" s="263"/>
      <c r="D28" s="168"/>
      <c r="E28" s="168"/>
      <c r="F28" s="168"/>
      <c r="G28" s="168"/>
      <c r="H28" s="168"/>
      <c r="I28" s="264">
        <f t="shared" si="0"/>
        <v>0</v>
      </c>
      <c r="J28" s="265"/>
      <c r="K28" s="298"/>
      <c r="L28" s="302"/>
      <c r="M28" s="303">
        <f t="shared" si="1"/>
        <v>0</v>
      </c>
      <c r="N28" s="61"/>
      <c r="P28" s="195">
        <v>44399</v>
      </c>
      <c r="Q28" s="195">
        <v>44218</v>
      </c>
      <c r="R28" s="195"/>
      <c r="S28" s="195"/>
    </row>
    <row r="29" spans="1:19" ht="15" customHeight="1">
      <c r="A29" s="61"/>
      <c r="B29" s="166"/>
      <c r="C29" s="263"/>
      <c r="D29" s="168"/>
      <c r="E29" s="168"/>
      <c r="F29" s="168"/>
      <c r="G29" s="168"/>
      <c r="H29" s="168"/>
      <c r="I29" s="264">
        <f t="shared" si="0"/>
        <v>0</v>
      </c>
      <c r="J29" s="265"/>
      <c r="K29" s="298"/>
      <c r="L29" s="302"/>
      <c r="M29" s="303">
        <f t="shared" si="1"/>
        <v>0</v>
      </c>
      <c r="N29" s="61"/>
      <c r="P29" s="204">
        <v>44400</v>
      </c>
      <c r="Q29" s="195">
        <v>44219</v>
      </c>
      <c r="R29" s="195"/>
      <c r="S29" s="195"/>
    </row>
    <row r="30" spans="1:19" ht="15" customHeight="1">
      <c r="A30" s="61"/>
      <c r="B30" s="166"/>
      <c r="C30" s="263"/>
      <c r="D30" s="168"/>
      <c r="E30" s="168"/>
      <c r="F30" s="168"/>
      <c r="G30" s="168"/>
      <c r="H30" s="168"/>
      <c r="I30" s="264">
        <f t="shared" si="0"/>
        <v>0</v>
      </c>
      <c r="J30" s="265"/>
      <c r="K30" s="298"/>
      <c r="L30" s="302"/>
      <c r="M30" s="303">
        <f t="shared" si="1"/>
        <v>0</v>
      </c>
      <c r="N30" s="61"/>
      <c r="P30" s="195">
        <v>44401</v>
      </c>
      <c r="Q30" s="195">
        <v>44220</v>
      </c>
      <c r="R30" s="195"/>
      <c r="S30" s="195"/>
    </row>
    <row r="31" spans="1:19" ht="15" customHeight="1">
      <c r="A31" s="61"/>
      <c r="B31" s="166"/>
      <c r="C31" s="263"/>
      <c r="D31" s="168"/>
      <c r="E31" s="168"/>
      <c r="F31" s="168"/>
      <c r="G31" s="168"/>
      <c r="H31" s="168"/>
      <c r="I31" s="264">
        <f t="shared" si="0"/>
        <v>0</v>
      </c>
      <c r="J31" s="265"/>
      <c r="K31" s="298"/>
      <c r="L31" s="302"/>
      <c r="M31" s="303">
        <f t="shared" si="1"/>
        <v>0</v>
      </c>
      <c r="N31" s="61"/>
      <c r="P31" s="195">
        <v>44402</v>
      </c>
      <c r="Q31" s="195">
        <v>44221</v>
      </c>
      <c r="R31" s="195"/>
      <c r="S31" s="195"/>
    </row>
    <row r="32" spans="1:19" ht="15" customHeight="1">
      <c r="A32" s="61"/>
      <c r="B32" s="166"/>
      <c r="C32" s="263"/>
      <c r="D32" s="168"/>
      <c r="E32" s="168"/>
      <c r="F32" s="168"/>
      <c r="G32" s="168"/>
      <c r="H32" s="168"/>
      <c r="I32" s="264">
        <f t="shared" si="0"/>
        <v>0</v>
      </c>
      <c r="J32" s="265"/>
      <c r="K32" s="298"/>
      <c r="L32" s="302"/>
      <c r="M32" s="303">
        <f t="shared" si="1"/>
        <v>0</v>
      </c>
      <c r="N32" s="61"/>
      <c r="P32" s="204">
        <v>44403</v>
      </c>
      <c r="Q32" s="195">
        <v>44222</v>
      </c>
      <c r="R32" s="195"/>
      <c r="S32" s="195"/>
    </row>
    <row r="33" spans="1:19" ht="15" customHeight="1">
      <c r="A33" s="61"/>
      <c r="B33" s="166"/>
      <c r="C33" s="263"/>
      <c r="D33" s="168"/>
      <c r="E33" s="168"/>
      <c r="F33" s="168"/>
      <c r="G33" s="168"/>
      <c r="H33" s="168"/>
      <c r="I33" s="264">
        <f t="shared" si="0"/>
        <v>0</v>
      </c>
      <c r="J33" s="265"/>
      <c r="K33" s="298"/>
      <c r="L33" s="302"/>
      <c r="M33" s="303">
        <f t="shared" si="1"/>
        <v>0</v>
      </c>
      <c r="N33" s="61"/>
      <c r="P33" s="195">
        <v>44404</v>
      </c>
      <c r="Q33" s="195">
        <v>44223</v>
      </c>
      <c r="R33" s="195"/>
      <c r="S33" s="195"/>
    </row>
    <row r="34" spans="1:19" ht="15" customHeight="1">
      <c r="A34" s="61"/>
      <c r="B34" s="166"/>
      <c r="C34" s="263"/>
      <c r="D34" s="168"/>
      <c r="E34" s="168"/>
      <c r="F34" s="168"/>
      <c r="G34" s="168"/>
      <c r="H34" s="168"/>
      <c r="I34" s="264">
        <f t="shared" si="0"/>
        <v>0</v>
      </c>
      <c r="J34" s="265"/>
      <c r="K34" s="298"/>
      <c r="L34" s="302"/>
      <c r="M34" s="303">
        <f t="shared" si="1"/>
        <v>0</v>
      </c>
      <c r="N34" s="61"/>
      <c r="P34" s="195">
        <v>44405</v>
      </c>
      <c r="Q34" s="195">
        <v>44224</v>
      </c>
      <c r="R34" s="195"/>
      <c r="S34" s="195"/>
    </row>
    <row r="35" spans="1:19" ht="15" customHeight="1">
      <c r="A35" s="61"/>
      <c r="B35" s="166"/>
      <c r="C35" s="263"/>
      <c r="D35" s="168"/>
      <c r="E35" s="168"/>
      <c r="F35" s="168"/>
      <c r="G35" s="168"/>
      <c r="H35" s="168"/>
      <c r="I35" s="264">
        <f t="shared" si="0"/>
        <v>0</v>
      </c>
      <c r="J35" s="265"/>
      <c r="K35" s="298"/>
      <c r="L35" s="302"/>
      <c r="M35" s="303">
        <f t="shared" si="1"/>
        <v>0</v>
      </c>
      <c r="N35" s="61"/>
      <c r="P35" s="204">
        <v>44406</v>
      </c>
      <c r="Q35" s="195">
        <v>44225</v>
      </c>
      <c r="R35" s="195"/>
      <c r="S35" s="195"/>
    </row>
    <row r="36" spans="1:19" ht="15" customHeight="1">
      <c r="A36" s="61"/>
      <c r="B36" s="166"/>
      <c r="C36" s="263"/>
      <c r="D36" s="168"/>
      <c r="E36" s="168"/>
      <c r="F36" s="168"/>
      <c r="G36" s="168"/>
      <c r="H36" s="168"/>
      <c r="I36" s="264">
        <f t="shared" si="0"/>
        <v>0</v>
      </c>
      <c r="J36" s="265"/>
      <c r="K36" s="298"/>
      <c r="L36" s="302"/>
      <c r="M36" s="303">
        <f t="shared" si="1"/>
        <v>0</v>
      </c>
      <c r="N36" s="61"/>
      <c r="P36" s="195">
        <v>44407</v>
      </c>
      <c r="Q36" s="195">
        <v>44226</v>
      </c>
      <c r="R36" s="195"/>
      <c r="S36" s="195"/>
    </row>
    <row r="37" spans="1:19" ht="15" customHeight="1">
      <c r="A37" s="61"/>
      <c r="B37" s="166"/>
      <c r="C37" s="263"/>
      <c r="D37" s="168"/>
      <c r="E37" s="168"/>
      <c r="F37" s="168"/>
      <c r="G37" s="168"/>
      <c r="H37" s="168"/>
      <c r="I37" s="264">
        <f t="shared" si="0"/>
        <v>0</v>
      </c>
      <c r="J37" s="265"/>
      <c r="K37" s="298"/>
      <c r="L37" s="302"/>
      <c r="M37" s="303">
        <f t="shared" si="1"/>
        <v>0</v>
      </c>
      <c r="N37" s="61"/>
      <c r="P37" s="195">
        <v>44408</v>
      </c>
      <c r="Q37" s="195">
        <v>44227</v>
      </c>
      <c r="R37" s="195"/>
      <c r="S37" s="195"/>
    </row>
    <row r="38" spans="1:19" ht="15" customHeight="1">
      <c r="A38" s="61"/>
      <c r="B38" s="166"/>
      <c r="C38" s="263"/>
      <c r="D38" s="168"/>
      <c r="E38" s="168"/>
      <c r="F38" s="168"/>
      <c r="G38" s="168"/>
      <c r="H38" s="168"/>
      <c r="I38" s="264">
        <f t="shared" si="0"/>
        <v>0</v>
      </c>
      <c r="J38" s="265"/>
      <c r="K38" s="298"/>
      <c r="L38" s="302"/>
      <c r="M38" s="303">
        <f t="shared" si="1"/>
        <v>0</v>
      </c>
      <c r="N38" s="61"/>
      <c r="P38" s="204">
        <v>44409</v>
      </c>
      <c r="Q38" s="195">
        <v>44228</v>
      </c>
      <c r="R38" s="195"/>
      <c r="S38" s="195"/>
    </row>
    <row r="39" spans="1:19" ht="15" customHeight="1">
      <c r="A39" s="61"/>
      <c r="B39" s="166"/>
      <c r="C39" s="263"/>
      <c r="D39" s="168"/>
      <c r="E39" s="168"/>
      <c r="F39" s="168"/>
      <c r="G39" s="168"/>
      <c r="H39" s="168"/>
      <c r="I39" s="264">
        <f t="shared" si="0"/>
        <v>0</v>
      </c>
      <c r="J39" s="265"/>
      <c r="K39" s="298"/>
      <c r="L39" s="302"/>
      <c r="M39" s="303">
        <f t="shared" si="1"/>
        <v>0</v>
      </c>
      <c r="N39" s="61"/>
      <c r="P39" s="195">
        <v>44410</v>
      </c>
      <c r="Q39" s="195">
        <v>44229</v>
      </c>
      <c r="R39" s="195"/>
      <c r="S39" s="195"/>
    </row>
    <row r="40" spans="1:19" ht="15" customHeight="1">
      <c r="A40" s="61"/>
      <c r="B40" s="166"/>
      <c r="C40" s="263"/>
      <c r="D40" s="168"/>
      <c r="E40" s="168"/>
      <c r="F40" s="168"/>
      <c r="G40" s="168"/>
      <c r="H40" s="168"/>
      <c r="I40" s="264">
        <f t="shared" si="0"/>
        <v>0</v>
      </c>
      <c r="J40" s="265"/>
      <c r="K40" s="298"/>
      <c r="L40" s="302"/>
      <c r="M40" s="303">
        <f t="shared" si="1"/>
        <v>0</v>
      </c>
      <c r="N40" s="61"/>
      <c r="P40" s="195">
        <v>44411</v>
      </c>
      <c r="Q40" s="195">
        <v>44230</v>
      </c>
      <c r="R40" s="195"/>
      <c r="S40" s="195"/>
    </row>
    <row r="41" spans="1:19" ht="15" customHeight="1">
      <c r="A41" s="61"/>
      <c r="B41" s="166"/>
      <c r="C41" s="263"/>
      <c r="D41" s="168"/>
      <c r="E41" s="168"/>
      <c r="F41" s="168"/>
      <c r="G41" s="168"/>
      <c r="H41" s="168"/>
      <c r="I41" s="264">
        <f t="shared" si="0"/>
        <v>0</v>
      </c>
      <c r="J41" s="265"/>
      <c r="K41" s="298"/>
      <c r="L41" s="302"/>
      <c r="M41" s="303">
        <f t="shared" si="1"/>
        <v>0</v>
      </c>
      <c r="N41" s="61"/>
      <c r="P41" s="204">
        <v>44412</v>
      </c>
      <c r="Q41" s="195">
        <v>44231</v>
      </c>
      <c r="R41" s="195"/>
      <c r="S41" s="195"/>
    </row>
    <row r="42" spans="1:19" ht="15" customHeight="1">
      <c r="A42" s="61"/>
      <c r="B42" s="166"/>
      <c r="C42" s="263"/>
      <c r="D42" s="168"/>
      <c r="E42" s="168"/>
      <c r="F42" s="168"/>
      <c r="G42" s="168"/>
      <c r="H42" s="168"/>
      <c r="I42" s="264">
        <f t="shared" si="0"/>
        <v>0</v>
      </c>
      <c r="J42" s="265"/>
      <c r="K42" s="298"/>
      <c r="L42" s="302"/>
      <c r="M42" s="303">
        <f t="shared" si="1"/>
        <v>0</v>
      </c>
      <c r="N42" s="61"/>
      <c r="P42" s="195">
        <v>44413</v>
      </c>
      <c r="Q42" s="195">
        <v>44232</v>
      </c>
      <c r="R42" s="195"/>
      <c r="S42" s="195"/>
    </row>
    <row r="43" spans="1:19" ht="15" customHeight="1">
      <c r="A43" s="61"/>
      <c r="B43" s="166"/>
      <c r="C43" s="263"/>
      <c r="D43" s="168"/>
      <c r="E43" s="168"/>
      <c r="F43" s="168"/>
      <c r="G43" s="168"/>
      <c r="H43" s="168"/>
      <c r="I43" s="264">
        <f t="shared" si="0"/>
        <v>0</v>
      </c>
      <c r="J43" s="265"/>
      <c r="K43" s="298"/>
      <c r="L43" s="302"/>
      <c r="M43" s="303">
        <f t="shared" si="1"/>
        <v>0</v>
      </c>
      <c r="N43" s="61"/>
      <c r="P43" s="195">
        <v>44414</v>
      </c>
      <c r="Q43" s="195">
        <v>44233</v>
      </c>
      <c r="R43" s="195"/>
      <c r="S43" s="195"/>
    </row>
    <row r="44" spans="1:19" ht="15" customHeight="1">
      <c r="A44" s="61"/>
      <c r="B44" s="166"/>
      <c r="C44" s="263"/>
      <c r="D44" s="168"/>
      <c r="E44" s="168"/>
      <c r="F44" s="168"/>
      <c r="G44" s="168"/>
      <c r="H44" s="168"/>
      <c r="I44" s="264">
        <f t="shared" si="0"/>
        <v>0</v>
      </c>
      <c r="J44" s="265"/>
      <c r="K44" s="298"/>
      <c r="L44" s="302"/>
      <c r="M44" s="303">
        <f t="shared" si="1"/>
        <v>0</v>
      </c>
      <c r="N44" s="61"/>
      <c r="P44" s="204">
        <v>44415</v>
      </c>
      <c r="Q44" s="195">
        <v>44234</v>
      </c>
      <c r="R44" s="195"/>
      <c r="S44" s="195"/>
    </row>
    <row r="45" spans="1:19" ht="15" customHeight="1">
      <c r="A45" s="61"/>
      <c r="B45" s="166"/>
      <c r="C45" s="263"/>
      <c r="D45" s="168"/>
      <c r="E45" s="168"/>
      <c r="F45" s="168"/>
      <c r="G45" s="168"/>
      <c r="H45" s="168"/>
      <c r="I45" s="264">
        <f t="shared" si="0"/>
        <v>0</v>
      </c>
      <c r="J45" s="265"/>
      <c r="K45" s="298"/>
      <c r="L45" s="302"/>
      <c r="M45" s="303">
        <f t="shared" si="1"/>
        <v>0</v>
      </c>
      <c r="N45" s="61"/>
      <c r="P45" s="195">
        <v>44416</v>
      </c>
      <c r="Q45" s="195">
        <v>44235</v>
      </c>
      <c r="R45" s="195"/>
      <c r="S45" s="195"/>
    </row>
    <row r="46" spans="1:19" ht="15" customHeight="1">
      <c r="A46" s="61"/>
      <c r="B46" s="166"/>
      <c r="C46" s="263"/>
      <c r="D46" s="168"/>
      <c r="E46" s="168"/>
      <c r="F46" s="168"/>
      <c r="G46" s="168"/>
      <c r="H46" s="168"/>
      <c r="I46" s="264">
        <f t="shared" si="0"/>
        <v>0</v>
      </c>
      <c r="J46" s="265"/>
      <c r="K46" s="298"/>
      <c r="L46" s="302"/>
      <c r="M46" s="303">
        <f t="shared" si="1"/>
        <v>0</v>
      </c>
      <c r="N46" s="61"/>
      <c r="P46" s="195">
        <v>44417</v>
      </c>
      <c r="Q46" s="195">
        <v>44236</v>
      </c>
      <c r="R46" s="195"/>
      <c r="S46" s="195"/>
    </row>
    <row r="47" spans="1:19" ht="15" customHeight="1">
      <c r="A47" s="61"/>
      <c r="B47" s="166"/>
      <c r="C47" s="263"/>
      <c r="D47" s="168"/>
      <c r="E47" s="168"/>
      <c r="F47" s="168"/>
      <c r="G47" s="168"/>
      <c r="H47" s="168"/>
      <c r="I47" s="264">
        <f t="shared" si="0"/>
        <v>0</v>
      </c>
      <c r="J47" s="265"/>
      <c r="K47" s="298"/>
      <c r="L47" s="302"/>
      <c r="M47" s="303">
        <f t="shared" si="1"/>
        <v>0</v>
      </c>
      <c r="N47" s="61"/>
      <c r="P47" s="204">
        <v>44418</v>
      </c>
      <c r="Q47" s="195">
        <v>44237</v>
      </c>
      <c r="R47" s="195"/>
      <c r="S47" s="195"/>
    </row>
    <row r="48" spans="1:19" ht="15" customHeight="1">
      <c r="A48" s="61"/>
      <c r="B48" s="166"/>
      <c r="C48" s="263"/>
      <c r="D48" s="168"/>
      <c r="E48" s="168"/>
      <c r="F48" s="168"/>
      <c r="G48" s="168"/>
      <c r="H48" s="168"/>
      <c r="I48" s="264">
        <f t="shared" si="0"/>
        <v>0</v>
      </c>
      <c r="J48" s="265"/>
      <c r="K48" s="298"/>
      <c r="L48" s="302"/>
      <c r="M48" s="303">
        <f t="shared" si="1"/>
        <v>0</v>
      </c>
      <c r="N48" s="61"/>
      <c r="P48" s="195">
        <v>44419</v>
      </c>
      <c r="Q48" s="195">
        <v>44238</v>
      </c>
      <c r="R48" s="195"/>
      <c r="S48" s="195"/>
    </row>
    <row r="49" spans="1:19" ht="15" customHeight="1">
      <c r="A49" s="61"/>
      <c r="B49" s="166"/>
      <c r="C49" s="263"/>
      <c r="D49" s="168"/>
      <c r="E49" s="168"/>
      <c r="F49" s="168"/>
      <c r="G49" s="168"/>
      <c r="H49" s="168"/>
      <c r="I49" s="264">
        <f t="shared" si="0"/>
        <v>0</v>
      </c>
      <c r="J49" s="265"/>
      <c r="K49" s="298"/>
      <c r="L49" s="302"/>
      <c r="M49" s="303">
        <f t="shared" si="1"/>
        <v>0</v>
      </c>
      <c r="N49" s="61"/>
      <c r="P49" s="195">
        <v>44420</v>
      </c>
      <c r="Q49" s="195">
        <v>44239</v>
      </c>
      <c r="R49" s="195"/>
      <c r="S49" s="195"/>
    </row>
    <row r="50" spans="1:19" ht="15" customHeight="1">
      <c r="A50" s="61"/>
      <c r="B50" s="166"/>
      <c r="C50" s="263"/>
      <c r="D50" s="168"/>
      <c r="E50" s="168"/>
      <c r="F50" s="168"/>
      <c r="G50" s="168"/>
      <c r="H50" s="168"/>
      <c r="I50" s="264">
        <f t="shared" si="0"/>
        <v>0</v>
      </c>
      <c r="J50" s="265"/>
      <c r="K50" s="298"/>
      <c r="L50" s="302"/>
      <c r="M50" s="303">
        <f t="shared" si="1"/>
        <v>0</v>
      </c>
      <c r="N50" s="61"/>
      <c r="P50" s="204">
        <v>44421</v>
      </c>
      <c r="Q50" s="195">
        <v>44240</v>
      </c>
      <c r="R50" s="195"/>
      <c r="S50" s="195"/>
    </row>
    <row r="51" spans="1:19" ht="15" customHeight="1">
      <c r="A51" s="61"/>
      <c r="B51" s="166"/>
      <c r="C51" s="263"/>
      <c r="D51" s="168"/>
      <c r="E51" s="168"/>
      <c r="F51" s="168"/>
      <c r="G51" s="168"/>
      <c r="H51" s="168"/>
      <c r="I51" s="264">
        <f t="shared" si="0"/>
        <v>0</v>
      </c>
      <c r="J51" s="265"/>
      <c r="K51" s="298"/>
      <c r="L51" s="302"/>
      <c r="M51" s="303">
        <f t="shared" si="1"/>
        <v>0</v>
      </c>
      <c r="N51" s="61"/>
      <c r="P51" s="195">
        <v>44422</v>
      </c>
      <c r="Q51" s="195">
        <v>44241</v>
      </c>
      <c r="R51" s="195"/>
      <c r="S51" s="195"/>
    </row>
    <row r="52" spans="1:19" ht="15" customHeight="1">
      <c r="A52" s="61"/>
      <c r="B52" s="166"/>
      <c r="C52" s="263"/>
      <c r="D52" s="168"/>
      <c r="E52" s="168"/>
      <c r="F52" s="168"/>
      <c r="G52" s="168"/>
      <c r="H52" s="168"/>
      <c r="I52" s="264">
        <f t="shared" si="0"/>
        <v>0</v>
      </c>
      <c r="J52" s="265"/>
      <c r="K52" s="298"/>
      <c r="L52" s="302"/>
      <c r="M52" s="303">
        <f t="shared" si="1"/>
        <v>0</v>
      </c>
      <c r="N52" s="61"/>
      <c r="P52" s="195">
        <v>44423</v>
      </c>
      <c r="Q52" s="195">
        <v>44242</v>
      </c>
      <c r="R52" s="195"/>
      <c r="S52" s="195"/>
    </row>
    <row r="53" spans="1:19" ht="15" customHeight="1">
      <c r="A53" s="61"/>
      <c r="B53" s="166"/>
      <c r="C53" s="263"/>
      <c r="D53" s="168"/>
      <c r="E53" s="168"/>
      <c r="F53" s="168"/>
      <c r="G53" s="168"/>
      <c r="H53" s="168"/>
      <c r="I53" s="264">
        <f t="shared" si="0"/>
        <v>0</v>
      </c>
      <c r="J53" s="265"/>
      <c r="K53" s="298"/>
      <c r="L53" s="302"/>
      <c r="M53" s="303">
        <f t="shared" si="1"/>
        <v>0</v>
      </c>
      <c r="N53" s="61"/>
      <c r="P53" s="204">
        <v>44424</v>
      </c>
      <c r="Q53" s="195">
        <v>44243</v>
      </c>
      <c r="R53" s="195"/>
      <c r="S53" s="195"/>
    </row>
    <row r="54" spans="1:19" ht="15" customHeight="1">
      <c r="A54" s="61"/>
      <c r="B54" s="166"/>
      <c r="C54" s="263"/>
      <c r="D54" s="168"/>
      <c r="E54" s="168"/>
      <c r="F54" s="168"/>
      <c r="G54" s="168"/>
      <c r="H54" s="168"/>
      <c r="I54" s="264">
        <f t="shared" si="0"/>
        <v>0</v>
      </c>
      <c r="J54" s="265"/>
      <c r="K54" s="298"/>
      <c r="L54" s="302"/>
      <c r="M54" s="303">
        <f t="shared" si="1"/>
        <v>0</v>
      </c>
      <c r="N54" s="61"/>
      <c r="P54" s="195">
        <v>44425</v>
      </c>
      <c r="Q54" s="195">
        <v>44244</v>
      </c>
      <c r="R54" s="195"/>
      <c r="S54" s="195"/>
    </row>
    <row r="55" spans="1:19" ht="15" customHeight="1">
      <c r="A55" s="61"/>
      <c r="B55" s="166"/>
      <c r="C55" s="263"/>
      <c r="D55" s="168"/>
      <c r="E55" s="168"/>
      <c r="F55" s="168"/>
      <c r="G55" s="168"/>
      <c r="H55" s="168"/>
      <c r="I55" s="264">
        <f t="shared" si="0"/>
        <v>0</v>
      </c>
      <c r="J55" s="265"/>
      <c r="K55" s="298"/>
      <c r="L55" s="302"/>
      <c r="M55" s="303">
        <f t="shared" si="1"/>
        <v>0</v>
      </c>
      <c r="N55" s="61"/>
      <c r="P55" s="195">
        <v>44426</v>
      </c>
      <c r="Q55" s="195">
        <v>44245</v>
      </c>
      <c r="R55" s="195"/>
      <c r="S55" s="195"/>
    </row>
    <row r="56" spans="1:19" ht="15" customHeight="1">
      <c r="A56" s="61"/>
      <c r="B56" s="166"/>
      <c r="C56" s="263"/>
      <c r="D56" s="168"/>
      <c r="E56" s="168"/>
      <c r="F56" s="168"/>
      <c r="G56" s="168"/>
      <c r="H56" s="168"/>
      <c r="I56" s="264">
        <f t="shared" si="0"/>
        <v>0</v>
      </c>
      <c r="J56" s="265"/>
      <c r="K56" s="298"/>
      <c r="L56" s="302"/>
      <c r="M56" s="303">
        <f t="shared" si="1"/>
        <v>0</v>
      </c>
      <c r="N56" s="61"/>
      <c r="P56" s="204">
        <v>44427</v>
      </c>
      <c r="Q56" s="195">
        <v>44246</v>
      </c>
      <c r="R56" s="195"/>
      <c r="S56" s="195"/>
    </row>
    <row r="57" spans="1:19" ht="15" customHeight="1">
      <c r="A57" s="61"/>
      <c r="B57" s="166"/>
      <c r="C57" s="263"/>
      <c r="D57" s="168"/>
      <c r="E57" s="168"/>
      <c r="F57" s="168"/>
      <c r="G57" s="168"/>
      <c r="H57" s="168"/>
      <c r="I57" s="264">
        <f t="shared" si="0"/>
        <v>0</v>
      </c>
      <c r="J57" s="265"/>
      <c r="K57" s="298"/>
      <c r="L57" s="302"/>
      <c r="M57" s="303">
        <f t="shared" si="1"/>
        <v>0</v>
      </c>
      <c r="N57" s="61"/>
      <c r="P57" s="195">
        <v>44428</v>
      </c>
      <c r="Q57" s="195">
        <v>44247</v>
      </c>
      <c r="R57" s="195"/>
      <c r="S57" s="195"/>
    </row>
    <row r="58" spans="1:19" ht="15" customHeight="1">
      <c r="A58" s="61"/>
      <c r="B58" s="166"/>
      <c r="C58" s="263"/>
      <c r="D58" s="168"/>
      <c r="E58" s="168"/>
      <c r="F58" s="168"/>
      <c r="G58" s="168"/>
      <c r="H58" s="168"/>
      <c r="I58" s="264">
        <f t="shared" si="0"/>
        <v>0</v>
      </c>
      <c r="J58" s="265"/>
      <c r="K58" s="298"/>
      <c r="L58" s="302"/>
      <c r="M58" s="303">
        <f t="shared" si="1"/>
        <v>0</v>
      </c>
      <c r="N58" s="61"/>
      <c r="P58" s="195">
        <v>44429</v>
      </c>
      <c r="Q58" s="195">
        <v>44248</v>
      </c>
      <c r="R58" s="195"/>
      <c r="S58" s="195"/>
    </row>
    <row r="59" spans="1:19" ht="15" customHeight="1">
      <c r="A59" s="61"/>
      <c r="B59" s="166"/>
      <c r="C59" s="263"/>
      <c r="D59" s="168"/>
      <c r="E59" s="168"/>
      <c r="F59" s="168"/>
      <c r="G59" s="168"/>
      <c r="H59" s="168"/>
      <c r="I59" s="264">
        <f t="shared" si="0"/>
        <v>0</v>
      </c>
      <c r="J59" s="265"/>
      <c r="K59" s="298"/>
      <c r="L59" s="302"/>
      <c r="M59" s="303">
        <f t="shared" si="1"/>
        <v>0</v>
      </c>
      <c r="N59" s="61"/>
      <c r="P59" s="204">
        <v>44430</v>
      </c>
      <c r="Q59" s="195">
        <v>44249</v>
      </c>
      <c r="R59" s="195"/>
      <c r="S59" s="195"/>
    </row>
    <row r="60" spans="1:19" ht="15" customHeight="1">
      <c r="A60" s="61"/>
      <c r="B60" s="166"/>
      <c r="C60" s="263"/>
      <c r="D60" s="168"/>
      <c r="E60" s="168"/>
      <c r="F60" s="168"/>
      <c r="G60" s="168"/>
      <c r="H60" s="168"/>
      <c r="I60" s="264">
        <f t="shared" si="0"/>
        <v>0</v>
      </c>
      <c r="J60" s="265"/>
      <c r="K60" s="298"/>
      <c r="L60" s="302"/>
      <c r="M60" s="303">
        <f t="shared" si="1"/>
        <v>0</v>
      </c>
      <c r="N60" s="61"/>
      <c r="P60" s="195">
        <v>44431</v>
      </c>
      <c r="Q60" s="195">
        <v>44250</v>
      </c>
      <c r="R60" s="195"/>
      <c r="S60" s="195"/>
    </row>
    <row r="61" spans="1:19" ht="15" customHeight="1">
      <c r="A61" s="61"/>
      <c r="B61" s="166"/>
      <c r="C61" s="263"/>
      <c r="D61" s="168"/>
      <c r="E61" s="168"/>
      <c r="F61" s="168"/>
      <c r="G61" s="168"/>
      <c r="H61" s="168"/>
      <c r="I61" s="264">
        <f t="shared" si="0"/>
        <v>0</v>
      </c>
      <c r="J61" s="265"/>
      <c r="K61" s="298"/>
      <c r="L61" s="302"/>
      <c r="M61" s="303">
        <f t="shared" si="1"/>
        <v>0</v>
      </c>
      <c r="N61" s="61"/>
      <c r="P61" s="195">
        <v>44432</v>
      </c>
      <c r="Q61" s="195">
        <v>44251</v>
      </c>
      <c r="R61" s="195"/>
      <c r="S61" s="195"/>
    </row>
    <row r="62" spans="1:19" ht="15" customHeight="1">
      <c r="A62" s="61"/>
      <c r="B62" s="166"/>
      <c r="C62" s="263"/>
      <c r="D62" s="168"/>
      <c r="E62" s="168"/>
      <c r="F62" s="168"/>
      <c r="G62" s="168"/>
      <c r="H62" s="168"/>
      <c r="I62" s="264">
        <f t="shared" si="0"/>
        <v>0</v>
      </c>
      <c r="J62" s="265"/>
      <c r="K62" s="298"/>
      <c r="L62" s="302"/>
      <c r="M62" s="303">
        <f t="shared" si="1"/>
        <v>0</v>
      </c>
      <c r="N62" s="61"/>
      <c r="P62" s="204">
        <v>44433</v>
      </c>
      <c r="Q62" s="195">
        <v>44252</v>
      </c>
      <c r="R62" s="195"/>
      <c r="S62" s="195"/>
    </row>
    <row r="63" spans="1:19" ht="15" customHeight="1">
      <c r="A63" s="61"/>
      <c r="B63" s="166"/>
      <c r="C63" s="263"/>
      <c r="D63" s="168"/>
      <c r="E63" s="168"/>
      <c r="F63" s="168"/>
      <c r="G63" s="168"/>
      <c r="H63" s="168"/>
      <c r="I63" s="264">
        <f t="shared" si="0"/>
        <v>0</v>
      </c>
      <c r="J63" s="265"/>
      <c r="K63" s="298"/>
      <c r="L63" s="302"/>
      <c r="M63" s="303">
        <f t="shared" si="1"/>
        <v>0</v>
      </c>
      <c r="N63" s="61"/>
      <c r="P63" s="195">
        <v>44434</v>
      </c>
      <c r="Q63" s="195">
        <v>44253</v>
      </c>
      <c r="R63" s="195"/>
      <c r="S63" s="195"/>
    </row>
    <row r="64" spans="1:19" ht="15" customHeight="1">
      <c r="A64" s="61"/>
      <c r="B64" s="166"/>
      <c r="C64" s="263"/>
      <c r="D64" s="168"/>
      <c r="E64" s="168"/>
      <c r="F64" s="168"/>
      <c r="G64" s="168"/>
      <c r="H64" s="168"/>
      <c r="I64" s="264">
        <f t="shared" si="0"/>
        <v>0</v>
      </c>
      <c r="J64" s="265"/>
      <c r="K64" s="298"/>
      <c r="L64" s="302"/>
      <c r="M64" s="303">
        <f t="shared" si="1"/>
        <v>0</v>
      </c>
      <c r="N64" s="61"/>
      <c r="P64" s="195">
        <v>44435</v>
      </c>
      <c r="Q64" s="195">
        <v>44254</v>
      </c>
      <c r="R64" s="195"/>
      <c r="S64" s="195"/>
    </row>
    <row r="65" spans="1:19" ht="15" customHeight="1">
      <c r="A65" s="61"/>
      <c r="B65" s="166"/>
      <c r="C65" s="263"/>
      <c r="D65" s="168"/>
      <c r="E65" s="168"/>
      <c r="F65" s="168"/>
      <c r="G65" s="168"/>
      <c r="H65" s="168"/>
      <c r="I65" s="264">
        <f t="shared" si="0"/>
        <v>0</v>
      </c>
      <c r="J65" s="265"/>
      <c r="K65" s="298"/>
      <c r="L65" s="302"/>
      <c r="M65" s="303">
        <f t="shared" si="1"/>
        <v>0</v>
      </c>
      <c r="N65" s="61"/>
      <c r="P65" s="204">
        <v>44436</v>
      </c>
      <c r="Q65" s="195">
        <v>44255</v>
      </c>
      <c r="R65" s="195"/>
      <c r="S65" s="195"/>
    </row>
    <row r="66" spans="1:19" ht="15" customHeight="1">
      <c r="A66" s="61"/>
      <c r="B66" s="166"/>
      <c r="C66" s="263"/>
      <c r="D66" s="168"/>
      <c r="E66" s="168"/>
      <c r="F66" s="168"/>
      <c r="G66" s="168"/>
      <c r="H66" s="168"/>
      <c r="I66" s="264">
        <f t="shared" si="0"/>
        <v>0</v>
      </c>
      <c r="J66" s="265"/>
      <c r="K66" s="298"/>
      <c r="L66" s="302"/>
      <c r="M66" s="303">
        <f t="shared" si="1"/>
        <v>0</v>
      </c>
      <c r="N66" s="61"/>
      <c r="P66" s="195">
        <v>44437</v>
      </c>
      <c r="Q66" s="195">
        <v>44256</v>
      </c>
      <c r="R66" s="195"/>
      <c r="S66" s="195"/>
    </row>
    <row r="67" spans="1:19" ht="15" customHeight="1">
      <c r="A67" s="61"/>
      <c r="B67" s="166"/>
      <c r="C67" s="263"/>
      <c r="D67" s="168"/>
      <c r="E67" s="168"/>
      <c r="F67" s="168"/>
      <c r="G67" s="168"/>
      <c r="H67" s="168"/>
      <c r="I67" s="264">
        <f t="shared" si="0"/>
        <v>0</v>
      </c>
      <c r="J67" s="265"/>
      <c r="K67" s="298"/>
      <c r="L67" s="302"/>
      <c r="M67" s="303">
        <f t="shared" si="1"/>
        <v>0</v>
      </c>
      <c r="N67" s="61"/>
      <c r="P67" s="195">
        <v>44438</v>
      </c>
      <c r="Q67" s="195">
        <v>44257</v>
      </c>
      <c r="R67" s="195"/>
      <c r="S67" s="195"/>
    </row>
    <row r="68" spans="1:19" ht="15" customHeight="1">
      <c r="A68" s="61"/>
      <c r="B68" s="166"/>
      <c r="C68" s="263"/>
      <c r="D68" s="168"/>
      <c r="E68" s="168"/>
      <c r="F68" s="168"/>
      <c r="G68" s="168"/>
      <c r="H68" s="168"/>
      <c r="I68" s="264">
        <f t="shared" si="0"/>
        <v>0</v>
      </c>
      <c r="J68" s="265"/>
      <c r="K68" s="298"/>
      <c r="L68" s="302"/>
      <c r="M68" s="303">
        <f t="shared" si="1"/>
        <v>0</v>
      </c>
      <c r="N68" s="61"/>
      <c r="P68" s="204">
        <v>44439</v>
      </c>
      <c r="Q68" s="195">
        <v>44258</v>
      </c>
      <c r="R68" s="195"/>
      <c r="S68" s="195"/>
    </row>
    <row r="69" spans="1:19" ht="15" customHeight="1">
      <c r="A69" s="61"/>
      <c r="B69" s="166"/>
      <c r="C69" s="263"/>
      <c r="D69" s="168"/>
      <c r="E69" s="168"/>
      <c r="F69" s="168"/>
      <c r="G69" s="168"/>
      <c r="H69" s="168"/>
      <c r="I69" s="264">
        <f t="shared" si="0"/>
        <v>0</v>
      </c>
      <c r="J69" s="265"/>
      <c r="K69" s="298"/>
      <c r="L69" s="302"/>
      <c r="M69" s="303">
        <f t="shared" si="1"/>
        <v>0</v>
      </c>
      <c r="N69" s="61"/>
      <c r="P69" s="195"/>
      <c r="Q69" s="195">
        <v>44259</v>
      </c>
      <c r="R69" s="195"/>
      <c r="S69" s="195"/>
    </row>
    <row r="70" spans="1:19" ht="15" customHeight="1">
      <c r="A70" s="61"/>
      <c r="B70" s="166"/>
      <c r="C70" s="263"/>
      <c r="D70" s="168"/>
      <c r="E70" s="168"/>
      <c r="F70" s="168"/>
      <c r="G70" s="168"/>
      <c r="H70" s="168"/>
      <c r="I70" s="264">
        <f t="shared" si="0"/>
        <v>0</v>
      </c>
      <c r="J70" s="265"/>
      <c r="K70" s="298"/>
      <c r="L70" s="302"/>
      <c r="M70" s="303">
        <f t="shared" si="1"/>
        <v>0</v>
      </c>
      <c r="N70" s="61"/>
      <c r="P70" s="195"/>
      <c r="Q70" s="195">
        <v>44260</v>
      </c>
      <c r="R70" s="195"/>
      <c r="S70" s="195"/>
    </row>
    <row r="71" spans="1:19" ht="15" customHeight="1">
      <c r="A71" s="61"/>
      <c r="B71" s="166"/>
      <c r="C71" s="263"/>
      <c r="D71" s="168"/>
      <c r="E71" s="168"/>
      <c r="F71" s="168"/>
      <c r="G71" s="168"/>
      <c r="H71" s="168"/>
      <c r="I71" s="264">
        <f t="shared" ref="I71:I134" si="2">SUM(D71:H71)</f>
        <v>0</v>
      </c>
      <c r="J71" s="265"/>
      <c r="K71" s="298"/>
      <c r="L71" s="302"/>
      <c r="M71" s="303">
        <f t="shared" ref="M71:M134" si="3">((D71*100)+(E71*250)+(G71*250))*C71</f>
        <v>0</v>
      </c>
      <c r="N71" s="61"/>
      <c r="P71" s="195"/>
      <c r="Q71" s="195">
        <v>44261</v>
      </c>
      <c r="R71" s="195"/>
      <c r="S71" s="195"/>
    </row>
    <row r="72" spans="1:19" ht="15" customHeight="1">
      <c r="A72" s="61"/>
      <c r="B72" s="166"/>
      <c r="C72" s="263"/>
      <c r="D72" s="168"/>
      <c r="E72" s="168"/>
      <c r="F72" s="168"/>
      <c r="G72" s="168"/>
      <c r="H72" s="168"/>
      <c r="I72" s="264">
        <f t="shared" si="2"/>
        <v>0</v>
      </c>
      <c r="J72" s="265"/>
      <c r="K72" s="298"/>
      <c r="L72" s="302"/>
      <c r="M72" s="303">
        <f t="shared" si="3"/>
        <v>0</v>
      </c>
      <c r="N72" s="61"/>
      <c r="P72" s="195"/>
      <c r="Q72" s="195">
        <v>44262</v>
      </c>
      <c r="R72" s="195"/>
      <c r="S72" s="195"/>
    </row>
    <row r="73" spans="1:19" ht="15" customHeight="1">
      <c r="A73" s="61"/>
      <c r="B73" s="166"/>
      <c r="C73" s="263"/>
      <c r="D73" s="168"/>
      <c r="E73" s="168"/>
      <c r="F73" s="168"/>
      <c r="G73" s="168"/>
      <c r="H73" s="168"/>
      <c r="I73" s="264">
        <f t="shared" si="2"/>
        <v>0</v>
      </c>
      <c r="J73" s="265"/>
      <c r="K73" s="298"/>
      <c r="L73" s="302"/>
      <c r="M73" s="303">
        <f t="shared" si="3"/>
        <v>0</v>
      </c>
      <c r="N73" s="61"/>
      <c r="P73" s="195"/>
      <c r="Q73" s="195">
        <v>44263</v>
      </c>
      <c r="R73" s="195"/>
      <c r="S73" s="195"/>
    </row>
    <row r="74" spans="1:19" ht="15" customHeight="1">
      <c r="A74" s="61"/>
      <c r="B74" s="166"/>
      <c r="C74" s="263"/>
      <c r="D74" s="168"/>
      <c r="E74" s="168"/>
      <c r="F74" s="168"/>
      <c r="G74" s="168"/>
      <c r="H74" s="168"/>
      <c r="I74" s="264">
        <f t="shared" si="2"/>
        <v>0</v>
      </c>
      <c r="J74" s="265"/>
      <c r="K74" s="298"/>
      <c r="L74" s="302"/>
      <c r="M74" s="303">
        <f t="shared" si="3"/>
        <v>0</v>
      </c>
      <c r="N74" s="61"/>
      <c r="P74" s="195"/>
      <c r="Q74" s="195">
        <v>44264</v>
      </c>
      <c r="R74" s="195"/>
      <c r="S74" s="195"/>
    </row>
    <row r="75" spans="1:19" ht="15" customHeight="1">
      <c r="A75" s="61"/>
      <c r="B75" s="166"/>
      <c r="C75" s="263"/>
      <c r="D75" s="168"/>
      <c r="E75" s="168"/>
      <c r="F75" s="168"/>
      <c r="G75" s="168"/>
      <c r="H75" s="168"/>
      <c r="I75" s="264">
        <f t="shared" si="2"/>
        <v>0</v>
      </c>
      <c r="J75" s="265"/>
      <c r="K75" s="298"/>
      <c r="L75" s="302"/>
      <c r="M75" s="303">
        <f t="shared" si="3"/>
        <v>0</v>
      </c>
      <c r="N75" s="61"/>
      <c r="P75" s="195"/>
      <c r="Q75" s="195">
        <v>44265</v>
      </c>
      <c r="R75" s="195"/>
      <c r="S75" s="195"/>
    </row>
    <row r="76" spans="1:19" ht="15" customHeight="1">
      <c r="A76" s="61"/>
      <c r="B76" s="166"/>
      <c r="C76" s="263"/>
      <c r="D76" s="168"/>
      <c r="E76" s="168"/>
      <c r="F76" s="168"/>
      <c r="G76" s="168"/>
      <c r="H76" s="168"/>
      <c r="I76" s="264">
        <f t="shared" si="2"/>
        <v>0</v>
      </c>
      <c r="J76" s="265"/>
      <c r="K76" s="298"/>
      <c r="L76" s="302"/>
      <c r="M76" s="303">
        <f t="shared" si="3"/>
        <v>0</v>
      </c>
      <c r="N76" s="61"/>
      <c r="P76" s="195"/>
      <c r="Q76" s="195">
        <v>44266</v>
      </c>
      <c r="R76" s="195"/>
      <c r="S76" s="195"/>
    </row>
    <row r="77" spans="1:19" ht="15" customHeight="1">
      <c r="A77" s="61"/>
      <c r="B77" s="166"/>
      <c r="C77" s="263"/>
      <c r="D77" s="168"/>
      <c r="E77" s="168"/>
      <c r="F77" s="168"/>
      <c r="G77" s="168"/>
      <c r="H77" s="168"/>
      <c r="I77" s="264">
        <f t="shared" si="2"/>
        <v>0</v>
      </c>
      <c r="J77" s="265"/>
      <c r="K77" s="298"/>
      <c r="L77" s="302"/>
      <c r="M77" s="303">
        <f t="shared" si="3"/>
        <v>0</v>
      </c>
      <c r="N77" s="61"/>
      <c r="P77" s="195"/>
      <c r="Q77" s="195">
        <v>44267</v>
      </c>
      <c r="R77" s="195"/>
      <c r="S77" s="195"/>
    </row>
    <row r="78" spans="1:19" ht="15" customHeight="1">
      <c r="A78" s="61"/>
      <c r="B78" s="166"/>
      <c r="C78" s="263"/>
      <c r="D78" s="168"/>
      <c r="E78" s="168"/>
      <c r="F78" s="168"/>
      <c r="G78" s="168"/>
      <c r="H78" s="168"/>
      <c r="I78" s="264">
        <f t="shared" si="2"/>
        <v>0</v>
      </c>
      <c r="J78" s="265"/>
      <c r="K78" s="298"/>
      <c r="L78" s="302"/>
      <c r="M78" s="303">
        <f t="shared" si="3"/>
        <v>0</v>
      </c>
      <c r="N78" s="61"/>
      <c r="P78" s="195"/>
      <c r="Q78" s="195">
        <v>44268</v>
      </c>
      <c r="R78" s="195"/>
      <c r="S78" s="195"/>
    </row>
    <row r="79" spans="1:19" ht="15" customHeight="1">
      <c r="A79" s="61"/>
      <c r="B79" s="166"/>
      <c r="C79" s="263"/>
      <c r="D79" s="168"/>
      <c r="E79" s="168"/>
      <c r="F79" s="168"/>
      <c r="G79" s="168"/>
      <c r="H79" s="168"/>
      <c r="I79" s="264">
        <f t="shared" si="2"/>
        <v>0</v>
      </c>
      <c r="J79" s="265"/>
      <c r="K79" s="298"/>
      <c r="L79" s="302"/>
      <c r="M79" s="303">
        <f t="shared" si="3"/>
        <v>0</v>
      </c>
      <c r="N79" s="61"/>
      <c r="P79" s="195"/>
      <c r="Q79" s="195">
        <v>44269</v>
      </c>
      <c r="R79" s="195"/>
      <c r="S79" s="195"/>
    </row>
    <row r="80" spans="1:19" ht="15" customHeight="1">
      <c r="A80" s="61"/>
      <c r="B80" s="166"/>
      <c r="C80" s="263"/>
      <c r="D80" s="168"/>
      <c r="E80" s="168"/>
      <c r="F80" s="168"/>
      <c r="G80" s="168"/>
      <c r="H80" s="168"/>
      <c r="I80" s="264">
        <f t="shared" si="2"/>
        <v>0</v>
      </c>
      <c r="J80" s="265"/>
      <c r="K80" s="298"/>
      <c r="L80" s="302"/>
      <c r="M80" s="303">
        <f t="shared" si="3"/>
        <v>0</v>
      </c>
      <c r="N80" s="61"/>
      <c r="P80" s="195"/>
      <c r="Q80" s="195">
        <v>44270</v>
      </c>
      <c r="R80" s="195"/>
      <c r="S80" s="195"/>
    </row>
    <row r="81" spans="1:19" ht="15" customHeight="1">
      <c r="A81" s="61"/>
      <c r="B81" s="166"/>
      <c r="C81" s="263"/>
      <c r="D81" s="168"/>
      <c r="E81" s="168"/>
      <c r="F81" s="168"/>
      <c r="G81" s="168"/>
      <c r="H81" s="168"/>
      <c r="I81" s="264">
        <f t="shared" si="2"/>
        <v>0</v>
      </c>
      <c r="J81" s="265"/>
      <c r="K81" s="298"/>
      <c r="L81" s="302"/>
      <c r="M81" s="303">
        <f t="shared" si="3"/>
        <v>0</v>
      </c>
      <c r="N81" s="61"/>
      <c r="P81" s="195"/>
      <c r="Q81" s="195">
        <v>44271</v>
      </c>
      <c r="R81" s="195"/>
      <c r="S81" s="195"/>
    </row>
    <row r="82" spans="1:19" ht="15" customHeight="1">
      <c r="A82" s="61"/>
      <c r="B82" s="166"/>
      <c r="C82" s="263"/>
      <c r="D82" s="168"/>
      <c r="E82" s="168"/>
      <c r="F82" s="168"/>
      <c r="G82" s="168"/>
      <c r="H82" s="168"/>
      <c r="I82" s="264">
        <f t="shared" si="2"/>
        <v>0</v>
      </c>
      <c r="J82" s="265"/>
      <c r="K82" s="298"/>
      <c r="L82" s="302"/>
      <c r="M82" s="303">
        <f t="shared" si="3"/>
        <v>0</v>
      </c>
      <c r="N82" s="61"/>
      <c r="P82" s="195"/>
      <c r="Q82" s="195">
        <v>44272</v>
      </c>
      <c r="R82" s="195"/>
      <c r="S82" s="195"/>
    </row>
    <row r="83" spans="1:19" ht="15" customHeight="1">
      <c r="A83" s="61"/>
      <c r="B83" s="166"/>
      <c r="C83" s="263"/>
      <c r="D83" s="168"/>
      <c r="E83" s="168"/>
      <c r="F83" s="168"/>
      <c r="G83" s="168"/>
      <c r="H83" s="168"/>
      <c r="I83" s="264">
        <f t="shared" si="2"/>
        <v>0</v>
      </c>
      <c r="J83" s="265"/>
      <c r="K83" s="298"/>
      <c r="L83" s="302"/>
      <c r="M83" s="303">
        <f t="shared" si="3"/>
        <v>0</v>
      </c>
      <c r="N83" s="61"/>
      <c r="P83" s="195"/>
      <c r="Q83" s="195">
        <v>44273</v>
      </c>
      <c r="R83" s="195"/>
      <c r="S83" s="195"/>
    </row>
    <row r="84" spans="1:19" ht="15" customHeight="1">
      <c r="A84" s="61"/>
      <c r="B84" s="166"/>
      <c r="C84" s="263"/>
      <c r="D84" s="168"/>
      <c r="E84" s="168"/>
      <c r="F84" s="168"/>
      <c r="G84" s="168"/>
      <c r="H84" s="168"/>
      <c r="I84" s="264">
        <f t="shared" si="2"/>
        <v>0</v>
      </c>
      <c r="J84" s="265"/>
      <c r="K84" s="298"/>
      <c r="L84" s="302"/>
      <c r="M84" s="303">
        <f t="shared" si="3"/>
        <v>0</v>
      </c>
      <c r="N84" s="61"/>
      <c r="P84" s="195"/>
      <c r="Q84" s="195">
        <v>44274</v>
      </c>
      <c r="R84" s="195"/>
      <c r="S84" s="195"/>
    </row>
    <row r="85" spans="1:19" ht="15" customHeight="1">
      <c r="A85" s="61"/>
      <c r="B85" s="166"/>
      <c r="C85" s="263"/>
      <c r="D85" s="168"/>
      <c r="E85" s="168"/>
      <c r="F85" s="168"/>
      <c r="G85" s="168"/>
      <c r="H85" s="168"/>
      <c r="I85" s="264">
        <f t="shared" si="2"/>
        <v>0</v>
      </c>
      <c r="J85" s="265"/>
      <c r="K85" s="298"/>
      <c r="L85" s="302"/>
      <c r="M85" s="303">
        <f t="shared" si="3"/>
        <v>0</v>
      </c>
      <c r="N85" s="61"/>
      <c r="P85" s="195"/>
      <c r="Q85" s="195">
        <v>44275</v>
      </c>
      <c r="R85" s="195"/>
      <c r="S85" s="195"/>
    </row>
    <row r="86" spans="1:19" ht="15" customHeight="1">
      <c r="A86" s="61"/>
      <c r="B86" s="166"/>
      <c r="C86" s="263"/>
      <c r="D86" s="168"/>
      <c r="E86" s="168"/>
      <c r="F86" s="168"/>
      <c r="G86" s="168"/>
      <c r="H86" s="168"/>
      <c r="I86" s="264">
        <f t="shared" si="2"/>
        <v>0</v>
      </c>
      <c r="J86" s="265"/>
      <c r="K86" s="298"/>
      <c r="L86" s="302"/>
      <c r="M86" s="303">
        <f t="shared" si="3"/>
        <v>0</v>
      </c>
      <c r="N86" s="61"/>
      <c r="P86" s="195"/>
      <c r="Q86" s="195">
        <v>44276</v>
      </c>
      <c r="R86" s="195"/>
      <c r="S86" s="195"/>
    </row>
    <row r="87" spans="1:19" ht="15" customHeight="1">
      <c r="A87" s="61"/>
      <c r="B87" s="166"/>
      <c r="C87" s="263"/>
      <c r="D87" s="168"/>
      <c r="E87" s="168"/>
      <c r="F87" s="168"/>
      <c r="G87" s="168"/>
      <c r="H87" s="168"/>
      <c r="I87" s="264">
        <f t="shared" si="2"/>
        <v>0</v>
      </c>
      <c r="J87" s="265"/>
      <c r="K87" s="298"/>
      <c r="L87" s="302"/>
      <c r="M87" s="303">
        <f t="shared" si="3"/>
        <v>0</v>
      </c>
      <c r="N87" s="61"/>
      <c r="P87" s="195"/>
      <c r="Q87" s="195">
        <v>44277</v>
      </c>
      <c r="R87" s="195"/>
      <c r="S87" s="195"/>
    </row>
    <row r="88" spans="1:19" ht="15" customHeight="1">
      <c r="A88" s="61"/>
      <c r="B88" s="166"/>
      <c r="C88" s="263"/>
      <c r="D88" s="168"/>
      <c r="E88" s="168"/>
      <c r="F88" s="168"/>
      <c r="G88" s="168"/>
      <c r="H88" s="168"/>
      <c r="I88" s="264">
        <f t="shared" si="2"/>
        <v>0</v>
      </c>
      <c r="J88" s="265"/>
      <c r="K88" s="298"/>
      <c r="L88" s="302"/>
      <c r="M88" s="303">
        <f t="shared" si="3"/>
        <v>0</v>
      </c>
      <c r="N88" s="61"/>
      <c r="P88" s="195"/>
      <c r="Q88" s="195">
        <v>44278</v>
      </c>
      <c r="R88" s="195"/>
      <c r="S88" s="195"/>
    </row>
    <row r="89" spans="1:19" ht="15" customHeight="1">
      <c r="A89" s="61"/>
      <c r="B89" s="166"/>
      <c r="C89" s="263"/>
      <c r="D89" s="168"/>
      <c r="E89" s="168"/>
      <c r="F89" s="168"/>
      <c r="G89" s="168"/>
      <c r="H89" s="168"/>
      <c r="I89" s="264">
        <f t="shared" si="2"/>
        <v>0</v>
      </c>
      <c r="J89" s="265"/>
      <c r="K89" s="298"/>
      <c r="L89" s="302"/>
      <c r="M89" s="303">
        <f t="shared" si="3"/>
        <v>0</v>
      </c>
      <c r="N89" s="61"/>
      <c r="P89" s="195"/>
      <c r="Q89" s="195">
        <v>44279</v>
      </c>
      <c r="R89" s="195"/>
      <c r="S89" s="195"/>
    </row>
    <row r="90" spans="1:19" ht="15" customHeight="1">
      <c r="A90" s="61"/>
      <c r="B90" s="166"/>
      <c r="C90" s="263"/>
      <c r="D90" s="168"/>
      <c r="E90" s="168"/>
      <c r="F90" s="168"/>
      <c r="G90" s="168"/>
      <c r="H90" s="168"/>
      <c r="I90" s="264">
        <f t="shared" si="2"/>
        <v>0</v>
      </c>
      <c r="J90" s="265"/>
      <c r="K90" s="298"/>
      <c r="L90" s="302"/>
      <c r="M90" s="303">
        <f t="shared" si="3"/>
        <v>0</v>
      </c>
      <c r="N90" s="61"/>
      <c r="P90" s="195"/>
      <c r="Q90" s="195">
        <v>44280</v>
      </c>
      <c r="R90" s="195"/>
      <c r="S90" s="195"/>
    </row>
    <row r="91" spans="1:19" ht="15" customHeight="1">
      <c r="A91" s="61"/>
      <c r="B91" s="166"/>
      <c r="C91" s="263"/>
      <c r="D91" s="168"/>
      <c r="E91" s="168"/>
      <c r="F91" s="168"/>
      <c r="G91" s="168"/>
      <c r="H91" s="168"/>
      <c r="I91" s="264">
        <f t="shared" si="2"/>
        <v>0</v>
      </c>
      <c r="J91" s="265"/>
      <c r="K91" s="298"/>
      <c r="L91" s="302"/>
      <c r="M91" s="303">
        <f t="shared" si="3"/>
        <v>0</v>
      </c>
      <c r="N91" s="61"/>
      <c r="P91" s="195"/>
      <c r="Q91" s="195">
        <v>44281</v>
      </c>
      <c r="R91" s="195"/>
      <c r="S91" s="195"/>
    </row>
    <row r="92" spans="1:19" ht="15" customHeight="1">
      <c r="A92" s="61"/>
      <c r="B92" s="166"/>
      <c r="C92" s="263"/>
      <c r="D92" s="168"/>
      <c r="E92" s="168"/>
      <c r="F92" s="168"/>
      <c r="G92" s="168"/>
      <c r="H92" s="168"/>
      <c r="I92" s="264">
        <f t="shared" si="2"/>
        <v>0</v>
      </c>
      <c r="J92" s="265"/>
      <c r="K92" s="298"/>
      <c r="L92" s="302"/>
      <c r="M92" s="303">
        <f t="shared" si="3"/>
        <v>0</v>
      </c>
      <c r="N92" s="61"/>
      <c r="P92" s="195"/>
      <c r="Q92" s="195">
        <v>44282</v>
      </c>
      <c r="R92" s="195"/>
      <c r="S92" s="195"/>
    </row>
    <row r="93" spans="1:19" ht="15" customHeight="1">
      <c r="A93" s="61"/>
      <c r="B93" s="166"/>
      <c r="C93" s="263"/>
      <c r="D93" s="168"/>
      <c r="E93" s="168"/>
      <c r="F93" s="168"/>
      <c r="G93" s="168"/>
      <c r="H93" s="168"/>
      <c r="I93" s="264">
        <f t="shared" si="2"/>
        <v>0</v>
      </c>
      <c r="J93" s="265"/>
      <c r="K93" s="298"/>
      <c r="L93" s="302"/>
      <c r="M93" s="303">
        <f t="shared" si="3"/>
        <v>0</v>
      </c>
      <c r="N93" s="61"/>
      <c r="P93" s="195"/>
      <c r="Q93" s="195">
        <v>44283</v>
      </c>
      <c r="R93" s="195"/>
      <c r="S93" s="195"/>
    </row>
    <row r="94" spans="1:19" ht="15" customHeight="1">
      <c r="A94" s="61"/>
      <c r="B94" s="166"/>
      <c r="C94" s="263"/>
      <c r="D94" s="168"/>
      <c r="E94" s="168"/>
      <c r="F94" s="168"/>
      <c r="G94" s="168"/>
      <c r="H94" s="168"/>
      <c r="I94" s="264">
        <f t="shared" si="2"/>
        <v>0</v>
      </c>
      <c r="J94" s="265"/>
      <c r="K94" s="298"/>
      <c r="L94" s="302"/>
      <c r="M94" s="303">
        <f t="shared" si="3"/>
        <v>0</v>
      </c>
      <c r="N94" s="61"/>
      <c r="P94" s="195"/>
      <c r="Q94" s="195">
        <v>44284</v>
      </c>
      <c r="R94" s="195"/>
      <c r="S94" s="195"/>
    </row>
    <row r="95" spans="1:19" ht="15" customHeight="1">
      <c r="A95" s="61"/>
      <c r="B95" s="166"/>
      <c r="C95" s="263"/>
      <c r="D95" s="168"/>
      <c r="E95" s="168"/>
      <c r="F95" s="168"/>
      <c r="G95" s="168"/>
      <c r="H95" s="168"/>
      <c r="I95" s="264">
        <f t="shared" si="2"/>
        <v>0</v>
      </c>
      <c r="J95" s="265"/>
      <c r="K95" s="298"/>
      <c r="L95" s="302"/>
      <c r="M95" s="303">
        <f t="shared" si="3"/>
        <v>0</v>
      </c>
      <c r="N95" s="61"/>
      <c r="P95" s="195"/>
      <c r="Q95" s="195">
        <v>44285</v>
      </c>
      <c r="R95" s="195"/>
      <c r="S95" s="195"/>
    </row>
    <row r="96" spans="1:19" ht="15" customHeight="1">
      <c r="A96" s="61"/>
      <c r="B96" s="166"/>
      <c r="C96" s="263"/>
      <c r="D96" s="168"/>
      <c r="E96" s="168"/>
      <c r="F96" s="168"/>
      <c r="G96" s="168"/>
      <c r="H96" s="168"/>
      <c r="I96" s="264">
        <f t="shared" si="2"/>
        <v>0</v>
      </c>
      <c r="J96" s="265"/>
      <c r="K96" s="298"/>
      <c r="L96" s="302"/>
      <c r="M96" s="303">
        <f t="shared" si="3"/>
        <v>0</v>
      </c>
      <c r="N96" s="61"/>
      <c r="P96" s="195"/>
      <c r="Q96" s="195">
        <v>44286</v>
      </c>
      <c r="R96" s="195"/>
      <c r="S96" s="195"/>
    </row>
    <row r="97" spans="1:19" ht="15" customHeight="1">
      <c r="A97" s="61"/>
      <c r="B97" s="166"/>
      <c r="C97" s="263"/>
      <c r="D97" s="168"/>
      <c r="E97" s="168"/>
      <c r="F97" s="168"/>
      <c r="G97" s="168"/>
      <c r="H97" s="168"/>
      <c r="I97" s="264">
        <f t="shared" si="2"/>
        <v>0</v>
      </c>
      <c r="J97" s="265"/>
      <c r="K97" s="298"/>
      <c r="L97" s="302"/>
      <c r="M97" s="303">
        <f t="shared" si="3"/>
        <v>0</v>
      </c>
      <c r="N97" s="61"/>
      <c r="P97" s="195"/>
      <c r="Q97" s="195">
        <v>44531</v>
      </c>
      <c r="R97" s="195"/>
      <c r="S97" s="195"/>
    </row>
    <row r="98" spans="1:19" ht="15" customHeight="1">
      <c r="A98" s="61"/>
      <c r="B98" s="166"/>
      <c r="C98" s="263"/>
      <c r="D98" s="168"/>
      <c r="E98" s="168"/>
      <c r="F98" s="168"/>
      <c r="G98" s="168"/>
      <c r="H98" s="168"/>
      <c r="I98" s="264">
        <f t="shared" si="2"/>
        <v>0</v>
      </c>
      <c r="J98" s="265"/>
      <c r="K98" s="298"/>
      <c r="L98" s="302"/>
      <c r="M98" s="303">
        <f t="shared" si="3"/>
        <v>0</v>
      </c>
      <c r="N98" s="61"/>
      <c r="P98" s="195"/>
      <c r="Q98" s="195">
        <v>44532</v>
      </c>
      <c r="R98" s="195"/>
      <c r="S98" s="195"/>
    </row>
    <row r="99" spans="1:19" ht="15" customHeight="1">
      <c r="A99" s="61"/>
      <c r="B99" s="166"/>
      <c r="C99" s="263"/>
      <c r="D99" s="168"/>
      <c r="E99" s="168"/>
      <c r="F99" s="168"/>
      <c r="G99" s="168"/>
      <c r="H99" s="168"/>
      <c r="I99" s="264">
        <f t="shared" si="2"/>
        <v>0</v>
      </c>
      <c r="J99" s="265"/>
      <c r="K99" s="298"/>
      <c r="L99" s="302"/>
      <c r="M99" s="303">
        <f t="shared" si="3"/>
        <v>0</v>
      </c>
      <c r="N99" s="61"/>
      <c r="P99" s="195"/>
      <c r="Q99" s="195">
        <v>44533</v>
      </c>
      <c r="R99" s="195"/>
      <c r="S99" s="195"/>
    </row>
    <row r="100" spans="1:19" ht="15" customHeight="1">
      <c r="A100" s="61"/>
      <c r="B100" s="166"/>
      <c r="C100" s="263"/>
      <c r="D100" s="168"/>
      <c r="E100" s="168"/>
      <c r="F100" s="168"/>
      <c r="G100" s="168"/>
      <c r="H100" s="168"/>
      <c r="I100" s="264">
        <f t="shared" si="2"/>
        <v>0</v>
      </c>
      <c r="J100" s="265"/>
      <c r="K100" s="298"/>
      <c r="L100" s="302"/>
      <c r="M100" s="303">
        <f t="shared" si="3"/>
        <v>0</v>
      </c>
      <c r="N100" s="61"/>
      <c r="P100" s="195"/>
      <c r="Q100" s="195">
        <v>44534</v>
      </c>
      <c r="R100" s="195"/>
      <c r="S100" s="195"/>
    </row>
    <row r="101" spans="1:19" ht="15" customHeight="1">
      <c r="A101" s="61"/>
      <c r="B101" s="166"/>
      <c r="C101" s="263"/>
      <c r="D101" s="168"/>
      <c r="E101" s="168"/>
      <c r="F101" s="168"/>
      <c r="G101" s="168"/>
      <c r="H101" s="168"/>
      <c r="I101" s="264">
        <f t="shared" si="2"/>
        <v>0</v>
      </c>
      <c r="J101" s="265"/>
      <c r="K101" s="298"/>
      <c r="L101" s="302"/>
      <c r="M101" s="303">
        <f t="shared" si="3"/>
        <v>0</v>
      </c>
      <c r="N101" s="61"/>
      <c r="P101" s="195"/>
      <c r="Q101" s="195">
        <v>44535</v>
      </c>
      <c r="R101" s="195"/>
      <c r="S101" s="195"/>
    </row>
    <row r="102" spans="1:19" ht="15" customHeight="1">
      <c r="A102" s="61"/>
      <c r="B102" s="166"/>
      <c r="C102" s="263"/>
      <c r="D102" s="168"/>
      <c r="E102" s="168"/>
      <c r="F102" s="168"/>
      <c r="G102" s="168"/>
      <c r="H102" s="168"/>
      <c r="I102" s="264">
        <f t="shared" si="2"/>
        <v>0</v>
      </c>
      <c r="J102" s="265"/>
      <c r="K102" s="298"/>
      <c r="L102" s="302"/>
      <c r="M102" s="303">
        <f t="shared" si="3"/>
        <v>0</v>
      </c>
      <c r="N102" s="61"/>
      <c r="P102" s="195"/>
      <c r="Q102" s="195">
        <v>44536</v>
      </c>
      <c r="R102" s="195"/>
      <c r="S102" s="195"/>
    </row>
    <row r="103" spans="1:19" ht="15" customHeight="1">
      <c r="A103" s="61"/>
      <c r="B103" s="166"/>
      <c r="C103" s="263"/>
      <c r="D103" s="168"/>
      <c r="E103" s="168"/>
      <c r="F103" s="168"/>
      <c r="G103" s="168"/>
      <c r="H103" s="168"/>
      <c r="I103" s="264">
        <f t="shared" si="2"/>
        <v>0</v>
      </c>
      <c r="J103" s="265"/>
      <c r="K103" s="298"/>
      <c r="L103" s="302"/>
      <c r="M103" s="303">
        <f t="shared" si="3"/>
        <v>0</v>
      </c>
      <c r="N103" s="61"/>
      <c r="P103" s="195"/>
      <c r="Q103" s="195">
        <v>44537</v>
      </c>
      <c r="R103" s="195"/>
      <c r="S103" s="195"/>
    </row>
    <row r="104" spans="1:19" ht="15" customHeight="1">
      <c r="A104" s="61"/>
      <c r="B104" s="166"/>
      <c r="C104" s="263"/>
      <c r="D104" s="168"/>
      <c r="E104" s="168"/>
      <c r="F104" s="168"/>
      <c r="G104" s="168"/>
      <c r="H104" s="168"/>
      <c r="I104" s="264">
        <f t="shared" si="2"/>
        <v>0</v>
      </c>
      <c r="J104" s="265"/>
      <c r="K104" s="298"/>
      <c r="L104" s="302"/>
      <c r="M104" s="303">
        <f t="shared" si="3"/>
        <v>0</v>
      </c>
      <c r="N104" s="61"/>
      <c r="P104" s="195"/>
      <c r="Q104" s="195">
        <v>44538</v>
      </c>
      <c r="R104" s="195"/>
      <c r="S104" s="195"/>
    </row>
    <row r="105" spans="1:19" ht="15" customHeight="1">
      <c r="A105" s="61"/>
      <c r="B105" s="166"/>
      <c r="C105" s="263"/>
      <c r="D105" s="168"/>
      <c r="E105" s="168"/>
      <c r="F105" s="168"/>
      <c r="G105" s="168"/>
      <c r="H105" s="168"/>
      <c r="I105" s="264">
        <f t="shared" si="2"/>
        <v>0</v>
      </c>
      <c r="J105" s="265"/>
      <c r="K105" s="298"/>
      <c r="L105" s="302"/>
      <c r="M105" s="303">
        <f t="shared" si="3"/>
        <v>0</v>
      </c>
      <c r="N105" s="61"/>
      <c r="P105" s="195"/>
      <c r="Q105" s="195">
        <v>44539</v>
      </c>
      <c r="R105" s="195"/>
      <c r="S105" s="195"/>
    </row>
    <row r="106" spans="1:19" ht="15" customHeight="1">
      <c r="A106" s="61"/>
      <c r="B106" s="166"/>
      <c r="C106" s="263"/>
      <c r="D106" s="168"/>
      <c r="E106" s="168"/>
      <c r="F106" s="168"/>
      <c r="G106" s="168"/>
      <c r="H106" s="168"/>
      <c r="I106" s="264">
        <f t="shared" si="2"/>
        <v>0</v>
      </c>
      <c r="J106" s="265"/>
      <c r="K106" s="298"/>
      <c r="L106" s="302"/>
      <c r="M106" s="303">
        <f t="shared" si="3"/>
        <v>0</v>
      </c>
      <c r="N106" s="61"/>
      <c r="P106" s="195"/>
      <c r="Q106" s="195">
        <v>44540</v>
      </c>
      <c r="R106" s="195"/>
      <c r="S106" s="195"/>
    </row>
    <row r="107" spans="1:19" ht="15" customHeight="1">
      <c r="A107" s="61"/>
      <c r="B107" s="166"/>
      <c r="C107" s="263"/>
      <c r="D107" s="168"/>
      <c r="E107" s="168"/>
      <c r="F107" s="168"/>
      <c r="G107" s="168"/>
      <c r="H107" s="168"/>
      <c r="I107" s="264">
        <f t="shared" si="2"/>
        <v>0</v>
      </c>
      <c r="J107" s="265"/>
      <c r="K107" s="298"/>
      <c r="L107" s="302"/>
      <c r="M107" s="303">
        <f t="shared" si="3"/>
        <v>0</v>
      </c>
      <c r="N107" s="61"/>
      <c r="P107" s="195"/>
      <c r="Q107" s="195">
        <v>44541</v>
      </c>
      <c r="R107" s="195"/>
      <c r="S107" s="195"/>
    </row>
    <row r="108" spans="1:19" ht="15" customHeight="1">
      <c r="A108" s="61"/>
      <c r="B108" s="166"/>
      <c r="C108" s="263"/>
      <c r="D108" s="168"/>
      <c r="E108" s="168"/>
      <c r="F108" s="168"/>
      <c r="G108" s="168"/>
      <c r="H108" s="168"/>
      <c r="I108" s="264">
        <f t="shared" si="2"/>
        <v>0</v>
      </c>
      <c r="J108" s="265"/>
      <c r="K108" s="298"/>
      <c r="L108" s="302"/>
      <c r="M108" s="303">
        <f t="shared" si="3"/>
        <v>0</v>
      </c>
      <c r="N108" s="61"/>
      <c r="P108" s="195"/>
      <c r="Q108" s="195">
        <v>44542</v>
      </c>
      <c r="R108" s="195"/>
      <c r="S108" s="195"/>
    </row>
    <row r="109" spans="1:19" ht="15" customHeight="1">
      <c r="A109" s="61"/>
      <c r="B109" s="166"/>
      <c r="C109" s="263"/>
      <c r="D109" s="168"/>
      <c r="E109" s="168"/>
      <c r="F109" s="168"/>
      <c r="G109" s="168"/>
      <c r="H109" s="168"/>
      <c r="I109" s="264">
        <f t="shared" si="2"/>
        <v>0</v>
      </c>
      <c r="J109" s="265"/>
      <c r="K109" s="298"/>
      <c r="L109" s="302"/>
      <c r="M109" s="303">
        <f t="shared" si="3"/>
        <v>0</v>
      </c>
      <c r="N109" s="61"/>
      <c r="P109" s="195"/>
      <c r="Q109" s="195">
        <v>44543</v>
      </c>
      <c r="R109" s="195"/>
      <c r="S109" s="195"/>
    </row>
    <row r="110" spans="1:19" ht="15" customHeight="1">
      <c r="A110" s="61"/>
      <c r="B110" s="166"/>
      <c r="C110" s="263"/>
      <c r="D110" s="168"/>
      <c r="E110" s="168"/>
      <c r="F110" s="168"/>
      <c r="G110" s="168"/>
      <c r="H110" s="168"/>
      <c r="I110" s="264">
        <f t="shared" si="2"/>
        <v>0</v>
      </c>
      <c r="J110" s="265"/>
      <c r="K110" s="298"/>
      <c r="L110" s="302"/>
      <c r="M110" s="303">
        <f t="shared" si="3"/>
        <v>0</v>
      </c>
      <c r="N110" s="61"/>
      <c r="P110" s="195"/>
      <c r="Q110" s="195">
        <v>44544</v>
      </c>
      <c r="R110" s="195"/>
      <c r="S110" s="195"/>
    </row>
    <row r="111" spans="1:19" ht="15" customHeight="1">
      <c r="A111" s="61"/>
      <c r="B111" s="166"/>
      <c r="C111" s="263"/>
      <c r="D111" s="168"/>
      <c r="E111" s="168"/>
      <c r="F111" s="168"/>
      <c r="G111" s="168"/>
      <c r="H111" s="168"/>
      <c r="I111" s="264">
        <f t="shared" si="2"/>
        <v>0</v>
      </c>
      <c r="J111" s="265"/>
      <c r="K111" s="298"/>
      <c r="L111" s="302"/>
      <c r="M111" s="303">
        <f t="shared" si="3"/>
        <v>0</v>
      </c>
      <c r="N111" s="61"/>
      <c r="P111" s="195"/>
      <c r="Q111" s="195">
        <v>44545</v>
      </c>
      <c r="R111" s="195"/>
      <c r="S111" s="195"/>
    </row>
    <row r="112" spans="1:19" ht="15" customHeight="1">
      <c r="A112" s="61"/>
      <c r="B112" s="166"/>
      <c r="C112" s="263"/>
      <c r="D112" s="168"/>
      <c r="E112" s="168"/>
      <c r="F112" s="168"/>
      <c r="G112" s="168"/>
      <c r="H112" s="168"/>
      <c r="I112" s="264">
        <f t="shared" si="2"/>
        <v>0</v>
      </c>
      <c r="J112" s="265"/>
      <c r="K112" s="298"/>
      <c r="L112" s="302"/>
      <c r="M112" s="303">
        <f t="shared" si="3"/>
        <v>0</v>
      </c>
      <c r="N112" s="61"/>
      <c r="P112" s="195"/>
      <c r="Q112" s="195">
        <v>44546</v>
      </c>
      <c r="R112" s="195"/>
      <c r="S112" s="195"/>
    </row>
    <row r="113" spans="1:19" ht="15" customHeight="1">
      <c r="A113" s="61"/>
      <c r="B113" s="166"/>
      <c r="C113" s="263"/>
      <c r="D113" s="168"/>
      <c r="E113" s="168"/>
      <c r="F113" s="168"/>
      <c r="G113" s="168"/>
      <c r="H113" s="168"/>
      <c r="I113" s="264">
        <f t="shared" si="2"/>
        <v>0</v>
      </c>
      <c r="J113" s="265"/>
      <c r="K113" s="298"/>
      <c r="L113" s="302"/>
      <c r="M113" s="303">
        <f t="shared" si="3"/>
        <v>0</v>
      </c>
      <c r="N113" s="61"/>
      <c r="P113" s="195"/>
      <c r="Q113" s="195">
        <v>44547</v>
      </c>
      <c r="R113" s="195"/>
      <c r="S113" s="195"/>
    </row>
    <row r="114" spans="1:19" ht="15" customHeight="1">
      <c r="A114" s="61"/>
      <c r="B114" s="166"/>
      <c r="C114" s="263"/>
      <c r="D114" s="168"/>
      <c r="E114" s="168"/>
      <c r="F114" s="168"/>
      <c r="G114" s="168"/>
      <c r="H114" s="168"/>
      <c r="I114" s="264">
        <f t="shared" si="2"/>
        <v>0</v>
      </c>
      <c r="J114" s="265"/>
      <c r="K114" s="298"/>
      <c r="L114" s="302"/>
      <c r="M114" s="303">
        <f t="shared" si="3"/>
        <v>0</v>
      </c>
      <c r="N114" s="61"/>
      <c r="P114" s="195"/>
      <c r="Q114" s="195">
        <v>44548</v>
      </c>
      <c r="R114" s="195"/>
      <c r="S114" s="195"/>
    </row>
    <row r="115" spans="1:19" ht="15" customHeight="1">
      <c r="A115" s="61"/>
      <c r="B115" s="166"/>
      <c r="C115" s="263"/>
      <c r="D115" s="168"/>
      <c r="E115" s="168"/>
      <c r="F115" s="168"/>
      <c r="G115" s="168"/>
      <c r="H115" s="168"/>
      <c r="I115" s="264">
        <f t="shared" si="2"/>
        <v>0</v>
      </c>
      <c r="J115" s="265"/>
      <c r="K115" s="298"/>
      <c r="L115" s="302"/>
      <c r="M115" s="303">
        <f t="shared" si="3"/>
        <v>0</v>
      </c>
      <c r="N115" s="61"/>
      <c r="P115" s="195"/>
      <c r="Q115" s="195">
        <v>44549</v>
      </c>
      <c r="R115" s="195"/>
      <c r="S115" s="195"/>
    </row>
    <row r="116" spans="1:19" ht="15" customHeight="1">
      <c r="A116" s="61"/>
      <c r="B116" s="166"/>
      <c r="C116" s="263"/>
      <c r="D116" s="168"/>
      <c r="E116" s="168"/>
      <c r="F116" s="168"/>
      <c r="G116" s="168"/>
      <c r="H116" s="168"/>
      <c r="I116" s="264">
        <f t="shared" si="2"/>
        <v>0</v>
      </c>
      <c r="J116" s="265"/>
      <c r="K116" s="298"/>
      <c r="L116" s="302"/>
      <c r="M116" s="303">
        <f t="shared" si="3"/>
        <v>0</v>
      </c>
      <c r="N116" s="61"/>
      <c r="P116" s="195"/>
      <c r="Q116" s="195">
        <v>44550</v>
      </c>
      <c r="R116" s="195"/>
      <c r="S116" s="195"/>
    </row>
    <row r="117" spans="1:19" ht="15" customHeight="1">
      <c r="A117" s="61"/>
      <c r="B117" s="166"/>
      <c r="C117" s="263"/>
      <c r="D117" s="168"/>
      <c r="E117" s="168"/>
      <c r="F117" s="168"/>
      <c r="G117" s="168"/>
      <c r="H117" s="168"/>
      <c r="I117" s="264">
        <f t="shared" si="2"/>
        <v>0</v>
      </c>
      <c r="J117" s="265"/>
      <c r="K117" s="298"/>
      <c r="L117" s="302"/>
      <c r="M117" s="303">
        <f t="shared" si="3"/>
        <v>0</v>
      </c>
      <c r="N117" s="61"/>
      <c r="P117" s="195"/>
      <c r="Q117" s="195">
        <v>44551</v>
      </c>
      <c r="R117" s="195"/>
      <c r="S117" s="195"/>
    </row>
    <row r="118" spans="1:19" ht="15" customHeight="1">
      <c r="A118" s="61"/>
      <c r="B118" s="166"/>
      <c r="C118" s="263"/>
      <c r="D118" s="168"/>
      <c r="E118" s="168"/>
      <c r="F118" s="168"/>
      <c r="G118" s="168"/>
      <c r="H118" s="168"/>
      <c r="I118" s="264">
        <f t="shared" si="2"/>
        <v>0</v>
      </c>
      <c r="J118" s="265"/>
      <c r="K118" s="298"/>
      <c r="L118" s="302"/>
      <c r="M118" s="303">
        <f t="shared" si="3"/>
        <v>0</v>
      </c>
      <c r="N118" s="61"/>
      <c r="P118" s="195"/>
      <c r="Q118" s="195">
        <v>44552</v>
      </c>
      <c r="R118" s="195"/>
      <c r="S118" s="195"/>
    </row>
    <row r="119" spans="1:19" ht="15" customHeight="1">
      <c r="A119" s="61"/>
      <c r="B119" s="166"/>
      <c r="C119" s="263"/>
      <c r="D119" s="168"/>
      <c r="E119" s="168"/>
      <c r="F119" s="168"/>
      <c r="G119" s="168"/>
      <c r="H119" s="168"/>
      <c r="I119" s="264">
        <f t="shared" si="2"/>
        <v>0</v>
      </c>
      <c r="J119" s="265"/>
      <c r="K119" s="298"/>
      <c r="L119" s="302"/>
      <c r="M119" s="303">
        <f t="shared" si="3"/>
        <v>0</v>
      </c>
      <c r="N119" s="61"/>
      <c r="P119" s="195"/>
      <c r="Q119" s="195">
        <v>44553</v>
      </c>
      <c r="R119" s="195"/>
      <c r="S119" s="195"/>
    </row>
    <row r="120" spans="1:19" ht="15" customHeight="1">
      <c r="A120" s="61"/>
      <c r="B120" s="166"/>
      <c r="C120" s="263"/>
      <c r="D120" s="168"/>
      <c r="E120" s="168"/>
      <c r="F120" s="168"/>
      <c r="G120" s="168"/>
      <c r="H120" s="168"/>
      <c r="I120" s="264">
        <f t="shared" si="2"/>
        <v>0</v>
      </c>
      <c r="J120" s="265"/>
      <c r="K120" s="298"/>
      <c r="L120" s="302"/>
      <c r="M120" s="303">
        <f t="shared" si="3"/>
        <v>0</v>
      </c>
      <c r="N120" s="61"/>
      <c r="P120" s="195"/>
      <c r="Q120" s="195">
        <v>44554</v>
      </c>
      <c r="R120" s="195"/>
      <c r="S120" s="195"/>
    </row>
    <row r="121" spans="1:19" ht="15" customHeight="1">
      <c r="A121" s="61"/>
      <c r="B121" s="166"/>
      <c r="C121" s="263"/>
      <c r="D121" s="168"/>
      <c r="E121" s="168"/>
      <c r="F121" s="168"/>
      <c r="G121" s="168"/>
      <c r="H121" s="168"/>
      <c r="I121" s="264">
        <f t="shared" si="2"/>
        <v>0</v>
      </c>
      <c r="J121" s="265"/>
      <c r="K121" s="298"/>
      <c r="L121" s="302"/>
      <c r="M121" s="303">
        <f t="shared" si="3"/>
        <v>0</v>
      </c>
      <c r="N121" s="61"/>
      <c r="P121" s="195"/>
      <c r="Q121" s="195">
        <v>44555</v>
      </c>
      <c r="R121" s="195"/>
      <c r="S121" s="195"/>
    </row>
    <row r="122" spans="1:19" ht="15" customHeight="1">
      <c r="A122" s="61"/>
      <c r="B122" s="166"/>
      <c r="C122" s="263"/>
      <c r="D122" s="168"/>
      <c r="E122" s="168"/>
      <c r="F122" s="168"/>
      <c r="G122" s="168"/>
      <c r="H122" s="168"/>
      <c r="I122" s="264">
        <f t="shared" si="2"/>
        <v>0</v>
      </c>
      <c r="J122" s="265"/>
      <c r="K122" s="298"/>
      <c r="L122" s="302"/>
      <c r="M122" s="303">
        <f t="shared" si="3"/>
        <v>0</v>
      </c>
      <c r="N122" s="61"/>
      <c r="P122" s="195"/>
      <c r="Q122" s="195">
        <v>44556</v>
      </c>
      <c r="R122" s="195"/>
      <c r="S122" s="195"/>
    </row>
    <row r="123" spans="1:19" ht="15" customHeight="1">
      <c r="A123" s="61"/>
      <c r="B123" s="166"/>
      <c r="C123" s="263"/>
      <c r="D123" s="168"/>
      <c r="E123" s="168"/>
      <c r="F123" s="168"/>
      <c r="G123" s="168"/>
      <c r="H123" s="168"/>
      <c r="I123" s="264">
        <f t="shared" si="2"/>
        <v>0</v>
      </c>
      <c r="J123" s="265"/>
      <c r="K123" s="298"/>
      <c r="L123" s="302"/>
      <c r="M123" s="303">
        <f t="shared" si="3"/>
        <v>0</v>
      </c>
      <c r="N123" s="61"/>
      <c r="P123" s="195"/>
      <c r="Q123" s="195">
        <v>44557</v>
      </c>
      <c r="R123" s="195"/>
      <c r="S123" s="195"/>
    </row>
    <row r="124" spans="1:19" ht="15" customHeight="1">
      <c r="A124" s="61"/>
      <c r="B124" s="166"/>
      <c r="C124" s="263"/>
      <c r="D124" s="168"/>
      <c r="E124" s="168"/>
      <c r="F124" s="168"/>
      <c r="G124" s="168"/>
      <c r="H124" s="168"/>
      <c r="I124" s="264">
        <f t="shared" si="2"/>
        <v>0</v>
      </c>
      <c r="J124" s="265"/>
      <c r="K124" s="298"/>
      <c r="L124" s="302"/>
      <c r="M124" s="303">
        <f t="shared" si="3"/>
        <v>0</v>
      </c>
      <c r="N124" s="61"/>
      <c r="P124" s="195"/>
      <c r="Q124" s="195">
        <v>44558</v>
      </c>
      <c r="R124" s="195"/>
      <c r="S124" s="195"/>
    </row>
    <row r="125" spans="1:19" ht="15" customHeight="1">
      <c r="A125" s="61"/>
      <c r="B125" s="166"/>
      <c r="C125" s="263"/>
      <c r="D125" s="168"/>
      <c r="E125" s="168"/>
      <c r="F125" s="168"/>
      <c r="G125" s="168"/>
      <c r="H125" s="168"/>
      <c r="I125" s="264">
        <f t="shared" si="2"/>
        <v>0</v>
      </c>
      <c r="J125" s="265"/>
      <c r="K125" s="298"/>
      <c r="L125" s="302"/>
      <c r="M125" s="303">
        <f t="shared" si="3"/>
        <v>0</v>
      </c>
      <c r="N125" s="61"/>
      <c r="P125" s="195"/>
      <c r="Q125" s="195">
        <v>44559</v>
      </c>
      <c r="R125" s="195"/>
      <c r="S125" s="195"/>
    </row>
    <row r="126" spans="1:19" ht="15" customHeight="1">
      <c r="A126" s="61"/>
      <c r="B126" s="166"/>
      <c r="C126" s="263"/>
      <c r="D126" s="168"/>
      <c r="E126" s="168"/>
      <c r="F126" s="168"/>
      <c r="G126" s="168"/>
      <c r="H126" s="168"/>
      <c r="I126" s="264">
        <f t="shared" si="2"/>
        <v>0</v>
      </c>
      <c r="J126" s="265"/>
      <c r="K126" s="298"/>
      <c r="L126" s="302"/>
      <c r="M126" s="303">
        <f t="shared" si="3"/>
        <v>0</v>
      </c>
      <c r="N126" s="61"/>
      <c r="P126" s="195"/>
      <c r="Q126" s="195">
        <v>44560</v>
      </c>
      <c r="R126" s="195"/>
      <c r="S126" s="195"/>
    </row>
    <row r="127" spans="1:19" ht="15" customHeight="1">
      <c r="A127" s="61"/>
      <c r="B127" s="166"/>
      <c r="C127" s="263"/>
      <c r="D127" s="168"/>
      <c r="E127" s="168"/>
      <c r="F127" s="168"/>
      <c r="G127" s="168"/>
      <c r="H127" s="168"/>
      <c r="I127" s="264">
        <f t="shared" si="2"/>
        <v>0</v>
      </c>
      <c r="J127" s="265"/>
      <c r="K127" s="298"/>
      <c r="L127" s="302"/>
      <c r="M127" s="303">
        <f t="shared" si="3"/>
        <v>0</v>
      </c>
      <c r="N127" s="61"/>
      <c r="P127" s="195"/>
      <c r="Q127" s="195">
        <v>44561</v>
      </c>
      <c r="R127" s="195"/>
      <c r="S127" s="195"/>
    </row>
    <row r="128" spans="1:19" ht="15" customHeight="1">
      <c r="A128" s="61"/>
      <c r="B128" s="166"/>
      <c r="C128" s="263"/>
      <c r="D128" s="168"/>
      <c r="E128" s="168"/>
      <c r="F128" s="168"/>
      <c r="G128" s="168"/>
      <c r="H128" s="168"/>
      <c r="I128" s="264">
        <f t="shared" si="2"/>
        <v>0</v>
      </c>
      <c r="J128" s="265"/>
      <c r="K128" s="298"/>
      <c r="L128" s="302"/>
      <c r="M128" s="303">
        <f t="shared" si="3"/>
        <v>0</v>
      </c>
      <c r="N128" s="61"/>
      <c r="P128" s="195"/>
      <c r="Q128" s="195"/>
      <c r="R128" s="195"/>
      <c r="S128" s="195"/>
    </row>
    <row r="129" spans="1:19" ht="15" customHeight="1">
      <c r="A129" s="61"/>
      <c r="B129" s="166"/>
      <c r="C129" s="263"/>
      <c r="D129" s="168"/>
      <c r="E129" s="168"/>
      <c r="F129" s="168"/>
      <c r="G129" s="168"/>
      <c r="H129" s="168"/>
      <c r="I129" s="264">
        <f t="shared" si="2"/>
        <v>0</v>
      </c>
      <c r="J129" s="265"/>
      <c r="K129" s="298"/>
      <c r="L129" s="302"/>
      <c r="M129" s="303">
        <f t="shared" si="3"/>
        <v>0</v>
      </c>
      <c r="N129" s="61"/>
      <c r="P129" s="195"/>
      <c r="Q129" s="195"/>
      <c r="R129" s="195"/>
      <c r="S129" s="195"/>
    </row>
    <row r="130" spans="1:19" ht="15" customHeight="1">
      <c r="A130" s="61"/>
      <c r="B130" s="166"/>
      <c r="C130" s="263"/>
      <c r="D130" s="168"/>
      <c r="E130" s="168"/>
      <c r="F130" s="168"/>
      <c r="G130" s="168"/>
      <c r="H130" s="168"/>
      <c r="I130" s="264">
        <f t="shared" si="2"/>
        <v>0</v>
      </c>
      <c r="J130" s="265"/>
      <c r="K130" s="298"/>
      <c r="L130" s="302"/>
      <c r="M130" s="303">
        <f t="shared" si="3"/>
        <v>0</v>
      </c>
      <c r="N130" s="61"/>
      <c r="P130" s="195"/>
      <c r="Q130" s="195"/>
      <c r="R130" s="195"/>
      <c r="S130" s="195"/>
    </row>
    <row r="131" spans="1:19" ht="15" customHeight="1">
      <c r="A131" s="61"/>
      <c r="B131" s="166"/>
      <c r="C131" s="263"/>
      <c r="D131" s="168"/>
      <c r="E131" s="168"/>
      <c r="F131" s="168"/>
      <c r="G131" s="168"/>
      <c r="H131" s="168"/>
      <c r="I131" s="264">
        <f t="shared" si="2"/>
        <v>0</v>
      </c>
      <c r="J131" s="265"/>
      <c r="K131" s="298"/>
      <c r="L131" s="302"/>
      <c r="M131" s="303">
        <f t="shared" si="3"/>
        <v>0</v>
      </c>
      <c r="N131" s="61"/>
      <c r="P131" s="195"/>
      <c r="Q131" s="195"/>
      <c r="R131" s="195"/>
      <c r="S131" s="195"/>
    </row>
    <row r="132" spans="1:19" ht="15" customHeight="1">
      <c r="A132" s="61"/>
      <c r="B132" s="166"/>
      <c r="C132" s="263"/>
      <c r="D132" s="168"/>
      <c r="E132" s="168"/>
      <c r="F132" s="168"/>
      <c r="G132" s="168"/>
      <c r="H132" s="168"/>
      <c r="I132" s="264">
        <f t="shared" si="2"/>
        <v>0</v>
      </c>
      <c r="J132" s="265"/>
      <c r="K132" s="298"/>
      <c r="L132" s="302"/>
      <c r="M132" s="303">
        <f t="shared" si="3"/>
        <v>0</v>
      </c>
      <c r="N132" s="61"/>
      <c r="P132" s="195"/>
      <c r="Q132" s="195"/>
      <c r="R132" s="195"/>
      <c r="S132" s="195"/>
    </row>
    <row r="133" spans="1:19" ht="15" customHeight="1">
      <c r="A133" s="61"/>
      <c r="B133" s="166"/>
      <c r="C133" s="263"/>
      <c r="D133" s="168"/>
      <c r="E133" s="168"/>
      <c r="F133" s="168"/>
      <c r="G133" s="168"/>
      <c r="H133" s="168"/>
      <c r="I133" s="264">
        <f t="shared" si="2"/>
        <v>0</v>
      </c>
      <c r="J133" s="265"/>
      <c r="K133" s="298"/>
      <c r="L133" s="302"/>
      <c r="M133" s="303">
        <f t="shared" si="3"/>
        <v>0</v>
      </c>
      <c r="N133" s="61"/>
      <c r="P133" s="195"/>
      <c r="Q133" s="195"/>
      <c r="R133" s="195"/>
      <c r="S133" s="195"/>
    </row>
    <row r="134" spans="1:19" ht="15" customHeight="1">
      <c r="A134" s="61"/>
      <c r="B134" s="166"/>
      <c r="C134" s="263"/>
      <c r="D134" s="168"/>
      <c r="E134" s="168"/>
      <c r="F134" s="168"/>
      <c r="G134" s="168"/>
      <c r="H134" s="168"/>
      <c r="I134" s="264">
        <f t="shared" si="2"/>
        <v>0</v>
      </c>
      <c r="J134" s="265"/>
      <c r="K134" s="298"/>
      <c r="L134" s="302"/>
      <c r="M134" s="303">
        <f t="shared" si="3"/>
        <v>0</v>
      </c>
      <c r="N134" s="61"/>
      <c r="P134" s="195"/>
      <c r="Q134" s="195"/>
      <c r="R134" s="195"/>
      <c r="S134" s="195"/>
    </row>
    <row r="135" spans="1:19" ht="15" customHeight="1" thickBot="1">
      <c r="A135" s="61"/>
      <c r="B135" s="167"/>
      <c r="C135" s="259"/>
      <c r="D135" s="169"/>
      <c r="E135" s="169"/>
      <c r="F135" s="169"/>
      <c r="G135" s="169"/>
      <c r="H135" s="169"/>
      <c r="I135" s="269">
        <f t="shared" ref="I135" si="4">SUM(D135:H135)</f>
        <v>0</v>
      </c>
      <c r="J135" s="270"/>
      <c r="K135" s="299"/>
      <c r="L135" s="304"/>
      <c r="M135" s="305">
        <f t="shared" ref="M135" si="5">((D135*100)+(E135*250)+(G135*250))*C135</f>
        <v>0</v>
      </c>
      <c r="N135" s="61"/>
      <c r="P135" s="195"/>
      <c r="Q135" s="195"/>
      <c r="R135" s="195"/>
      <c r="S135" s="195"/>
    </row>
    <row r="136" spans="1:19" ht="15" customHeight="1">
      <c r="A136" s="58"/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4"/>
      <c r="M136" s="58"/>
      <c r="N136" s="58"/>
      <c r="P136" s="195"/>
      <c r="Q136" s="195"/>
      <c r="R136" s="195"/>
      <c r="S136" s="195"/>
    </row>
    <row r="137" spans="1:19" ht="15" customHeight="1">
      <c r="A137" s="58"/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4"/>
      <c r="M137" s="58"/>
      <c r="N137" s="58"/>
      <c r="P137" s="195"/>
      <c r="Q137" s="195"/>
      <c r="R137" s="195"/>
      <c r="S137" s="195"/>
    </row>
    <row r="138" spans="1:19" ht="18.600000000000001" customHeight="1" thickBot="1">
      <c r="A138" s="58"/>
      <c r="B138" s="62" t="s">
        <v>63</v>
      </c>
      <c r="C138" s="63"/>
      <c r="D138" s="63"/>
      <c r="E138" s="63"/>
      <c r="F138" s="63"/>
      <c r="G138" s="63"/>
      <c r="H138" s="63"/>
      <c r="I138" s="63"/>
      <c r="J138" s="63"/>
      <c r="K138" s="63"/>
      <c r="L138" s="64"/>
      <c r="M138" s="58"/>
      <c r="N138" s="58"/>
      <c r="P138" s="195"/>
      <c r="Q138" s="195"/>
      <c r="R138" s="195"/>
      <c r="S138" s="195"/>
    </row>
    <row r="139" spans="1:19" ht="24" customHeight="1">
      <c r="A139" s="58"/>
      <c r="B139" s="382" t="s">
        <v>135</v>
      </c>
      <c r="C139" s="371" t="s">
        <v>20</v>
      </c>
      <c r="D139" s="384" t="s">
        <v>25</v>
      </c>
      <c r="E139" s="385"/>
      <c r="F139" s="385"/>
      <c r="G139" s="385"/>
      <c r="H139" s="385"/>
      <c r="I139" s="386"/>
      <c r="J139" s="379" t="s">
        <v>142</v>
      </c>
      <c r="K139" s="371" t="s">
        <v>21</v>
      </c>
      <c r="L139" s="371" t="s">
        <v>22</v>
      </c>
      <c r="M139" s="375" t="s">
        <v>73</v>
      </c>
      <c r="N139" s="58"/>
      <c r="P139" s="195"/>
      <c r="Q139" s="195"/>
      <c r="R139" s="195"/>
      <c r="S139" s="195"/>
    </row>
    <row r="140" spans="1:19" ht="54" customHeight="1" thickBot="1">
      <c r="A140" s="58"/>
      <c r="B140" s="383"/>
      <c r="C140" s="372"/>
      <c r="D140" s="260" t="s">
        <v>23</v>
      </c>
      <c r="E140" s="261" t="s">
        <v>119</v>
      </c>
      <c r="F140" s="262" t="s">
        <v>45</v>
      </c>
      <c r="G140" s="260" t="s">
        <v>122</v>
      </c>
      <c r="H140" s="262" t="s">
        <v>46</v>
      </c>
      <c r="I140" s="260" t="s">
        <v>101</v>
      </c>
      <c r="J140" s="380"/>
      <c r="K140" s="372"/>
      <c r="L140" s="381"/>
      <c r="M140" s="376"/>
      <c r="N140" s="58"/>
      <c r="P140" s="195"/>
      <c r="Q140" s="195"/>
      <c r="R140" s="195"/>
      <c r="S140" s="195"/>
    </row>
    <row r="141" spans="1:19" ht="15" customHeight="1">
      <c r="A141" s="61"/>
      <c r="B141" s="272"/>
      <c r="C141" s="266"/>
      <c r="D141" s="267"/>
      <c r="E141" s="267"/>
      <c r="F141" s="267"/>
      <c r="G141" s="267"/>
      <c r="H141" s="267"/>
      <c r="I141" s="273">
        <f>D141+E141+F141+G141+H141</f>
        <v>0</v>
      </c>
      <c r="J141" s="274"/>
      <c r="K141" s="297"/>
      <c r="L141" s="300"/>
      <c r="M141" s="301">
        <f t="shared" ref="M141:M170" si="6">((D141*150)+(E141*250)+(G141*250))*C141</f>
        <v>0</v>
      </c>
      <c r="N141" s="61"/>
      <c r="P141" s="195"/>
      <c r="Q141" s="195"/>
      <c r="R141" s="195"/>
      <c r="S141" s="195"/>
    </row>
    <row r="142" spans="1:19" ht="15" customHeight="1">
      <c r="A142" s="61"/>
      <c r="B142" s="197"/>
      <c r="C142" s="263"/>
      <c r="D142" s="168"/>
      <c r="E142" s="168"/>
      <c r="F142" s="168"/>
      <c r="G142" s="168"/>
      <c r="H142" s="168"/>
      <c r="I142" s="271">
        <f t="shared" ref="I142:I170" si="7">D142+E142+F142+G142+H142</f>
        <v>0</v>
      </c>
      <c r="J142" s="265"/>
      <c r="K142" s="298"/>
      <c r="L142" s="302"/>
      <c r="M142" s="303">
        <f t="shared" si="6"/>
        <v>0</v>
      </c>
      <c r="N142" s="61"/>
      <c r="P142" s="195"/>
      <c r="Q142" s="195"/>
      <c r="R142" s="195"/>
      <c r="S142" s="195"/>
    </row>
    <row r="143" spans="1:19" ht="15" customHeight="1">
      <c r="A143" s="61"/>
      <c r="B143" s="197"/>
      <c r="C143" s="263"/>
      <c r="D143" s="168"/>
      <c r="E143" s="168"/>
      <c r="F143" s="168"/>
      <c r="G143" s="168"/>
      <c r="H143" s="168"/>
      <c r="I143" s="271">
        <f t="shared" si="7"/>
        <v>0</v>
      </c>
      <c r="J143" s="265"/>
      <c r="K143" s="298"/>
      <c r="L143" s="302"/>
      <c r="M143" s="303">
        <f t="shared" si="6"/>
        <v>0</v>
      </c>
      <c r="N143" s="61"/>
      <c r="P143" s="195"/>
      <c r="Q143" s="195"/>
      <c r="R143" s="195"/>
      <c r="S143" s="195"/>
    </row>
    <row r="144" spans="1:19" ht="15" customHeight="1">
      <c r="A144" s="61"/>
      <c r="B144" s="197"/>
      <c r="C144" s="263"/>
      <c r="D144" s="168"/>
      <c r="E144" s="168"/>
      <c r="F144" s="168"/>
      <c r="G144" s="168"/>
      <c r="H144" s="168"/>
      <c r="I144" s="271">
        <f t="shared" si="7"/>
        <v>0</v>
      </c>
      <c r="J144" s="265"/>
      <c r="K144" s="298"/>
      <c r="L144" s="302"/>
      <c r="M144" s="303">
        <f t="shared" si="6"/>
        <v>0</v>
      </c>
      <c r="N144" s="61"/>
      <c r="P144" s="195"/>
      <c r="Q144" s="195"/>
      <c r="R144" s="195"/>
      <c r="S144" s="195"/>
    </row>
    <row r="145" spans="1:19" ht="15" customHeight="1">
      <c r="A145" s="61"/>
      <c r="B145" s="197"/>
      <c r="C145" s="263"/>
      <c r="D145" s="168"/>
      <c r="E145" s="168"/>
      <c r="F145" s="168"/>
      <c r="G145" s="168"/>
      <c r="H145" s="168"/>
      <c r="I145" s="271">
        <f t="shared" si="7"/>
        <v>0</v>
      </c>
      <c r="J145" s="265"/>
      <c r="K145" s="298"/>
      <c r="L145" s="302"/>
      <c r="M145" s="303">
        <f t="shared" si="6"/>
        <v>0</v>
      </c>
      <c r="N145" s="61"/>
      <c r="P145" s="195"/>
      <c r="Q145" s="195"/>
      <c r="R145" s="195"/>
      <c r="S145" s="195"/>
    </row>
    <row r="146" spans="1:19" ht="15" customHeight="1">
      <c r="A146" s="61"/>
      <c r="B146" s="197"/>
      <c r="C146" s="263"/>
      <c r="D146" s="168"/>
      <c r="E146" s="168"/>
      <c r="F146" s="168"/>
      <c r="G146" s="168"/>
      <c r="H146" s="168"/>
      <c r="I146" s="271">
        <f t="shared" si="7"/>
        <v>0</v>
      </c>
      <c r="J146" s="265"/>
      <c r="K146" s="298"/>
      <c r="L146" s="302"/>
      <c r="M146" s="303">
        <f t="shared" si="6"/>
        <v>0</v>
      </c>
      <c r="N146" s="61"/>
      <c r="P146" s="195"/>
      <c r="Q146" s="195"/>
      <c r="R146" s="195"/>
      <c r="S146" s="195"/>
    </row>
    <row r="147" spans="1:19" ht="15" customHeight="1">
      <c r="A147" s="61"/>
      <c r="B147" s="197"/>
      <c r="C147" s="263"/>
      <c r="D147" s="168"/>
      <c r="E147" s="168"/>
      <c r="F147" s="168"/>
      <c r="G147" s="168"/>
      <c r="H147" s="168"/>
      <c r="I147" s="271">
        <f t="shared" si="7"/>
        <v>0</v>
      </c>
      <c r="J147" s="265"/>
      <c r="K147" s="298"/>
      <c r="L147" s="302"/>
      <c r="M147" s="303">
        <f t="shared" si="6"/>
        <v>0</v>
      </c>
      <c r="N147" s="61"/>
      <c r="P147" s="195"/>
      <c r="Q147" s="195"/>
      <c r="R147" s="195"/>
      <c r="S147" s="195"/>
    </row>
    <row r="148" spans="1:19" ht="15" customHeight="1">
      <c r="A148" s="61"/>
      <c r="B148" s="197"/>
      <c r="C148" s="263"/>
      <c r="D148" s="168"/>
      <c r="E148" s="168"/>
      <c r="F148" s="168"/>
      <c r="G148" s="168"/>
      <c r="H148" s="168"/>
      <c r="I148" s="271">
        <f t="shared" si="7"/>
        <v>0</v>
      </c>
      <c r="J148" s="265"/>
      <c r="K148" s="298"/>
      <c r="L148" s="302"/>
      <c r="M148" s="303">
        <f t="shared" si="6"/>
        <v>0</v>
      </c>
      <c r="N148" s="61"/>
      <c r="P148" s="195"/>
      <c r="Q148" s="195"/>
      <c r="R148" s="195"/>
      <c r="S148" s="195"/>
    </row>
    <row r="149" spans="1:19" ht="15" customHeight="1">
      <c r="A149" s="61"/>
      <c r="B149" s="197"/>
      <c r="C149" s="263"/>
      <c r="D149" s="168"/>
      <c r="E149" s="168"/>
      <c r="F149" s="168"/>
      <c r="G149" s="168"/>
      <c r="H149" s="168"/>
      <c r="I149" s="271">
        <f t="shared" si="7"/>
        <v>0</v>
      </c>
      <c r="J149" s="265"/>
      <c r="K149" s="298"/>
      <c r="L149" s="302"/>
      <c r="M149" s="303">
        <f t="shared" si="6"/>
        <v>0</v>
      </c>
      <c r="N149" s="61"/>
      <c r="P149" s="133"/>
      <c r="Q149" s="195"/>
      <c r="S149" s="195"/>
    </row>
    <row r="150" spans="1:19" ht="15" customHeight="1">
      <c r="A150" s="61"/>
      <c r="B150" s="197"/>
      <c r="C150" s="263"/>
      <c r="D150" s="168"/>
      <c r="E150" s="168"/>
      <c r="F150" s="168"/>
      <c r="G150" s="168"/>
      <c r="H150" s="168"/>
      <c r="I150" s="271">
        <f t="shared" si="7"/>
        <v>0</v>
      </c>
      <c r="J150" s="265"/>
      <c r="K150" s="298"/>
      <c r="L150" s="302"/>
      <c r="M150" s="303">
        <f t="shared" si="6"/>
        <v>0</v>
      </c>
      <c r="N150" s="61"/>
      <c r="P150" s="133"/>
      <c r="Q150" s="195"/>
      <c r="S150" s="195"/>
    </row>
    <row r="151" spans="1:19" ht="15" customHeight="1">
      <c r="A151" s="61"/>
      <c r="B151" s="197"/>
      <c r="C151" s="263"/>
      <c r="D151" s="168"/>
      <c r="E151" s="168"/>
      <c r="F151" s="168"/>
      <c r="G151" s="168"/>
      <c r="H151" s="168"/>
      <c r="I151" s="271">
        <f t="shared" si="7"/>
        <v>0</v>
      </c>
      <c r="J151" s="265"/>
      <c r="K151" s="298"/>
      <c r="L151" s="302"/>
      <c r="M151" s="303">
        <f t="shared" si="6"/>
        <v>0</v>
      </c>
      <c r="N151" s="61"/>
      <c r="P151" s="133"/>
      <c r="Q151" s="195"/>
      <c r="S151" s="195"/>
    </row>
    <row r="152" spans="1:19" ht="15" customHeight="1">
      <c r="A152" s="61"/>
      <c r="B152" s="197"/>
      <c r="C152" s="263"/>
      <c r="D152" s="168"/>
      <c r="E152" s="168"/>
      <c r="F152" s="168"/>
      <c r="G152" s="168"/>
      <c r="H152" s="168"/>
      <c r="I152" s="271">
        <f t="shared" si="7"/>
        <v>0</v>
      </c>
      <c r="J152" s="265"/>
      <c r="K152" s="298"/>
      <c r="L152" s="302"/>
      <c r="M152" s="303">
        <f t="shared" si="6"/>
        <v>0</v>
      </c>
      <c r="N152" s="61"/>
      <c r="P152" s="133"/>
      <c r="Q152" s="195"/>
      <c r="S152" s="195"/>
    </row>
    <row r="153" spans="1:19" ht="15" customHeight="1">
      <c r="A153" s="61"/>
      <c r="B153" s="197"/>
      <c r="C153" s="263"/>
      <c r="D153" s="168"/>
      <c r="E153" s="168"/>
      <c r="F153" s="168"/>
      <c r="G153" s="168"/>
      <c r="H153" s="168"/>
      <c r="I153" s="271">
        <f t="shared" si="7"/>
        <v>0</v>
      </c>
      <c r="J153" s="265"/>
      <c r="K153" s="298"/>
      <c r="L153" s="302"/>
      <c r="M153" s="303">
        <f t="shared" si="6"/>
        <v>0</v>
      </c>
      <c r="N153" s="61"/>
      <c r="P153" s="133"/>
      <c r="Q153" s="195"/>
      <c r="S153" s="195"/>
    </row>
    <row r="154" spans="1:19" ht="15" customHeight="1">
      <c r="A154" s="61"/>
      <c r="B154" s="197"/>
      <c r="C154" s="263"/>
      <c r="D154" s="168"/>
      <c r="E154" s="168"/>
      <c r="F154" s="168"/>
      <c r="G154" s="168"/>
      <c r="H154" s="168"/>
      <c r="I154" s="271">
        <f t="shared" si="7"/>
        <v>0</v>
      </c>
      <c r="J154" s="265"/>
      <c r="K154" s="298"/>
      <c r="L154" s="302"/>
      <c r="M154" s="303">
        <f t="shared" si="6"/>
        <v>0</v>
      </c>
      <c r="N154" s="61"/>
      <c r="P154" s="133"/>
      <c r="Q154" s="195"/>
      <c r="S154" s="195"/>
    </row>
    <row r="155" spans="1:19" ht="15" customHeight="1">
      <c r="A155" s="61"/>
      <c r="B155" s="197"/>
      <c r="C155" s="263"/>
      <c r="D155" s="168"/>
      <c r="E155" s="168"/>
      <c r="F155" s="168"/>
      <c r="G155" s="168"/>
      <c r="H155" s="168"/>
      <c r="I155" s="271">
        <f t="shared" si="7"/>
        <v>0</v>
      </c>
      <c r="J155" s="265"/>
      <c r="K155" s="298"/>
      <c r="L155" s="302"/>
      <c r="M155" s="303">
        <f t="shared" si="6"/>
        <v>0</v>
      </c>
      <c r="N155" s="61"/>
      <c r="P155" s="133"/>
      <c r="Q155" s="195"/>
      <c r="S155" s="195"/>
    </row>
    <row r="156" spans="1:19" ht="15" customHeight="1">
      <c r="A156" s="61"/>
      <c r="B156" s="197"/>
      <c r="C156" s="263"/>
      <c r="D156" s="168"/>
      <c r="E156" s="168"/>
      <c r="F156" s="168"/>
      <c r="G156" s="168"/>
      <c r="H156" s="168"/>
      <c r="I156" s="271">
        <f t="shared" si="7"/>
        <v>0</v>
      </c>
      <c r="J156" s="265"/>
      <c r="K156" s="298"/>
      <c r="L156" s="302"/>
      <c r="M156" s="303">
        <f t="shared" si="6"/>
        <v>0</v>
      </c>
      <c r="N156" s="61"/>
      <c r="P156" s="133"/>
      <c r="Q156" s="195"/>
      <c r="S156" s="195"/>
    </row>
    <row r="157" spans="1:19" ht="15" customHeight="1">
      <c r="A157" s="61"/>
      <c r="B157" s="197"/>
      <c r="C157" s="263"/>
      <c r="D157" s="168"/>
      <c r="E157" s="168"/>
      <c r="F157" s="168"/>
      <c r="G157" s="168"/>
      <c r="H157" s="168"/>
      <c r="I157" s="271">
        <f t="shared" si="7"/>
        <v>0</v>
      </c>
      <c r="J157" s="265"/>
      <c r="K157" s="298"/>
      <c r="L157" s="302"/>
      <c r="M157" s="303">
        <f t="shared" si="6"/>
        <v>0</v>
      </c>
      <c r="N157" s="61"/>
      <c r="P157" s="133"/>
      <c r="Q157" s="195"/>
      <c r="S157" s="195"/>
    </row>
    <row r="158" spans="1:19" ht="15" customHeight="1">
      <c r="A158" s="61"/>
      <c r="B158" s="197"/>
      <c r="C158" s="263"/>
      <c r="D158" s="168"/>
      <c r="E158" s="168"/>
      <c r="F158" s="168"/>
      <c r="G158" s="168"/>
      <c r="H158" s="168"/>
      <c r="I158" s="271">
        <f t="shared" si="7"/>
        <v>0</v>
      </c>
      <c r="J158" s="265"/>
      <c r="K158" s="298"/>
      <c r="L158" s="302"/>
      <c r="M158" s="303">
        <f t="shared" si="6"/>
        <v>0</v>
      </c>
      <c r="N158" s="61"/>
      <c r="P158" s="133"/>
      <c r="Q158" s="195"/>
      <c r="S158" s="195"/>
    </row>
    <row r="159" spans="1:19" ht="15" customHeight="1">
      <c r="A159" s="61"/>
      <c r="B159" s="197"/>
      <c r="C159" s="263"/>
      <c r="D159" s="168"/>
      <c r="E159" s="168"/>
      <c r="F159" s="168"/>
      <c r="G159" s="168"/>
      <c r="H159" s="168"/>
      <c r="I159" s="271">
        <f t="shared" si="7"/>
        <v>0</v>
      </c>
      <c r="J159" s="265"/>
      <c r="K159" s="298"/>
      <c r="L159" s="302"/>
      <c r="M159" s="303">
        <f t="shared" si="6"/>
        <v>0</v>
      </c>
      <c r="N159" s="61"/>
      <c r="P159" s="133"/>
      <c r="Q159" s="195"/>
      <c r="S159" s="195"/>
    </row>
    <row r="160" spans="1:19" ht="15" customHeight="1">
      <c r="A160" s="61"/>
      <c r="B160" s="197"/>
      <c r="C160" s="263"/>
      <c r="D160" s="168"/>
      <c r="E160" s="168"/>
      <c r="F160" s="168"/>
      <c r="G160" s="168"/>
      <c r="H160" s="168"/>
      <c r="I160" s="271">
        <f t="shared" si="7"/>
        <v>0</v>
      </c>
      <c r="J160" s="265"/>
      <c r="K160" s="298"/>
      <c r="L160" s="302"/>
      <c r="M160" s="303">
        <f t="shared" si="6"/>
        <v>0</v>
      </c>
      <c r="N160" s="61"/>
      <c r="P160" s="133"/>
      <c r="Q160" s="195"/>
      <c r="S160" s="195"/>
    </row>
    <row r="161" spans="1:19" ht="15" customHeight="1">
      <c r="A161" s="61"/>
      <c r="B161" s="197"/>
      <c r="C161" s="263"/>
      <c r="D161" s="168"/>
      <c r="E161" s="168"/>
      <c r="F161" s="168"/>
      <c r="G161" s="168"/>
      <c r="H161" s="168"/>
      <c r="I161" s="271">
        <f t="shared" si="7"/>
        <v>0</v>
      </c>
      <c r="J161" s="265"/>
      <c r="K161" s="298"/>
      <c r="L161" s="302"/>
      <c r="M161" s="303">
        <f t="shared" si="6"/>
        <v>0</v>
      </c>
      <c r="N161" s="61"/>
      <c r="P161" s="133"/>
      <c r="Q161" s="195"/>
      <c r="S161" s="195"/>
    </row>
    <row r="162" spans="1:19" ht="15" customHeight="1">
      <c r="A162" s="61"/>
      <c r="B162" s="197"/>
      <c r="C162" s="263"/>
      <c r="D162" s="168"/>
      <c r="E162" s="168"/>
      <c r="F162" s="168"/>
      <c r="G162" s="168"/>
      <c r="H162" s="168"/>
      <c r="I162" s="271">
        <f t="shared" si="7"/>
        <v>0</v>
      </c>
      <c r="J162" s="265"/>
      <c r="K162" s="298"/>
      <c r="L162" s="302"/>
      <c r="M162" s="303">
        <f t="shared" si="6"/>
        <v>0</v>
      </c>
      <c r="N162" s="61"/>
      <c r="P162" s="133"/>
      <c r="Q162" s="195"/>
      <c r="S162" s="195"/>
    </row>
    <row r="163" spans="1:19" ht="15" customHeight="1">
      <c r="A163" s="61"/>
      <c r="B163" s="197"/>
      <c r="C163" s="263"/>
      <c r="D163" s="168"/>
      <c r="E163" s="168"/>
      <c r="F163" s="168"/>
      <c r="G163" s="168"/>
      <c r="H163" s="168"/>
      <c r="I163" s="271">
        <f t="shared" si="7"/>
        <v>0</v>
      </c>
      <c r="J163" s="265"/>
      <c r="K163" s="298"/>
      <c r="L163" s="302"/>
      <c r="M163" s="303">
        <f t="shared" si="6"/>
        <v>0</v>
      </c>
      <c r="N163" s="61"/>
      <c r="P163" s="133"/>
      <c r="Q163" s="195"/>
      <c r="S163" s="195"/>
    </row>
    <row r="164" spans="1:19" ht="15" customHeight="1">
      <c r="A164" s="61"/>
      <c r="B164" s="197"/>
      <c r="C164" s="263"/>
      <c r="D164" s="168"/>
      <c r="E164" s="168"/>
      <c r="F164" s="168"/>
      <c r="G164" s="168"/>
      <c r="H164" s="168"/>
      <c r="I164" s="271">
        <f t="shared" si="7"/>
        <v>0</v>
      </c>
      <c r="J164" s="265"/>
      <c r="K164" s="298"/>
      <c r="L164" s="302"/>
      <c r="M164" s="303">
        <f t="shared" si="6"/>
        <v>0</v>
      </c>
      <c r="N164" s="61"/>
      <c r="P164" s="133"/>
      <c r="Q164" s="195"/>
      <c r="S164" s="195"/>
    </row>
    <row r="165" spans="1:19" ht="15" customHeight="1">
      <c r="A165" s="61"/>
      <c r="B165" s="197"/>
      <c r="C165" s="263"/>
      <c r="D165" s="168"/>
      <c r="E165" s="168"/>
      <c r="F165" s="168"/>
      <c r="G165" s="168"/>
      <c r="H165" s="168"/>
      <c r="I165" s="271">
        <f t="shared" si="7"/>
        <v>0</v>
      </c>
      <c r="J165" s="265"/>
      <c r="K165" s="298"/>
      <c r="L165" s="302"/>
      <c r="M165" s="303">
        <f t="shared" si="6"/>
        <v>0</v>
      </c>
      <c r="N165" s="61"/>
      <c r="P165" s="133"/>
      <c r="Q165" s="195"/>
      <c r="S165" s="195"/>
    </row>
    <row r="166" spans="1:19" ht="15" customHeight="1">
      <c r="A166" s="61"/>
      <c r="B166" s="197"/>
      <c r="C166" s="263"/>
      <c r="D166" s="168"/>
      <c r="E166" s="168"/>
      <c r="F166" s="168"/>
      <c r="G166" s="168"/>
      <c r="H166" s="168"/>
      <c r="I166" s="271">
        <f t="shared" si="7"/>
        <v>0</v>
      </c>
      <c r="J166" s="265"/>
      <c r="K166" s="298"/>
      <c r="L166" s="302"/>
      <c r="M166" s="303">
        <f t="shared" si="6"/>
        <v>0</v>
      </c>
      <c r="N166" s="61"/>
      <c r="P166" s="133"/>
      <c r="Q166" s="195"/>
      <c r="S166" s="195"/>
    </row>
    <row r="167" spans="1:19" ht="15" customHeight="1">
      <c r="A167" s="61"/>
      <c r="B167" s="166"/>
      <c r="C167" s="263"/>
      <c r="D167" s="168"/>
      <c r="E167" s="168"/>
      <c r="F167" s="168"/>
      <c r="G167" s="168"/>
      <c r="H167" s="168"/>
      <c r="I167" s="271">
        <f t="shared" si="7"/>
        <v>0</v>
      </c>
      <c r="J167" s="265"/>
      <c r="K167" s="298"/>
      <c r="L167" s="302"/>
      <c r="M167" s="303">
        <f t="shared" si="6"/>
        <v>0</v>
      </c>
      <c r="N167" s="61"/>
      <c r="P167" s="133"/>
      <c r="Q167" s="195"/>
      <c r="S167" s="195"/>
    </row>
    <row r="168" spans="1:19" ht="15" customHeight="1">
      <c r="A168" s="61"/>
      <c r="B168" s="166"/>
      <c r="C168" s="263"/>
      <c r="D168" s="168"/>
      <c r="E168" s="168"/>
      <c r="F168" s="168"/>
      <c r="G168" s="168"/>
      <c r="H168" s="168"/>
      <c r="I168" s="271">
        <f t="shared" si="7"/>
        <v>0</v>
      </c>
      <c r="J168" s="265"/>
      <c r="K168" s="298"/>
      <c r="L168" s="302"/>
      <c r="M168" s="303">
        <f t="shared" si="6"/>
        <v>0</v>
      </c>
      <c r="N168" s="61"/>
      <c r="P168" s="133"/>
      <c r="Q168" s="195"/>
      <c r="S168" s="195"/>
    </row>
    <row r="169" spans="1:19" ht="15" customHeight="1">
      <c r="A169" s="61"/>
      <c r="B169" s="166"/>
      <c r="C169" s="263"/>
      <c r="D169" s="168"/>
      <c r="E169" s="168"/>
      <c r="F169" s="168"/>
      <c r="G169" s="168"/>
      <c r="H169" s="168"/>
      <c r="I169" s="271">
        <f t="shared" si="7"/>
        <v>0</v>
      </c>
      <c r="J169" s="265"/>
      <c r="K169" s="298"/>
      <c r="L169" s="302"/>
      <c r="M169" s="303">
        <f t="shared" si="6"/>
        <v>0</v>
      </c>
      <c r="N169" s="61"/>
      <c r="P169" s="133"/>
      <c r="Q169" s="195"/>
      <c r="S169" s="195"/>
    </row>
    <row r="170" spans="1:19" ht="15" customHeight="1" thickBot="1">
      <c r="A170" s="61"/>
      <c r="B170" s="167"/>
      <c r="C170" s="259"/>
      <c r="D170" s="169"/>
      <c r="E170" s="169"/>
      <c r="F170" s="169"/>
      <c r="G170" s="169"/>
      <c r="H170" s="169"/>
      <c r="I170" s="170">
        <f t="shared" si="7"/>
        <v>0</v>
      </c>
      <c r="J170" s="270"/>
      <c r="K170" s="299"/>
      <c r="L170" s="304"/>
      <c r="M170" s="305">
        <f t="shared" si="6"/>
        <v>0</v>
      </c>
      <c r="N170" s="61"/>
      <c r="P170" s="133"/>
      <c r="Q170" s="195"/>
      <c r="S170" s="195"/>
    </row>
    <row r="171" spans="1:19" ht="15" customHeight="1" thickBot="1">
      <c r="A171" s="58"/>
      <c r="B171" s="65"/>
      <c r="C171" s="65"/>
      <c r="D171" s="65"/>
      <c r="E171" s="65"/>
      <c r="F171" s="65"/>
      <c r="G171" s="65"/>
      <c r="H171" s="65"/>
      <c r="I171" s="65"/>
      <c r="J171" s="66"/>
      <c r="K171" s="66"/>
      <c r="L171" s="66"/>
      <c r="M171" s="58"/>
      <c r="N171" s="58"/>
      <c r="P171" s="133"/>
      <c r="Q171" s="195"/>
      <c r="S171" s="195"/>
    </row>
    <row r="172" spans="1:19" ht="15" customHeight="1" thickTop="1" thickBot="1">
      <c r="A172" s="58"/>
      <c r="B172" s="67"/>
      <c r="C172" s="67"/>
      <c r="D172" s="68"/>
      <c r="E172" s="68"/>
      <c r="F172" s="68"/>
      <c r="G172" s="68"/>
      <c r="H172" s="69"/>
      <c r="I172" s="69"/>
      <c r="J172" s="373" t="s">
        <v>116</v>
      </c>
      <c r="K172" s="374"/>
      <c r="L172" s="311">
        <f>SUM(L6:L170)</f>
        <v>0</v>
      </c>
      <c r="M172" s="58"/>
      <c r="N172" s="58"/>
      <c r="P172" s="133"/>
      <c r="Q172" s="195"/>
      <c r="S172" s="195"/>
    </row>
    <row r="173" spans="1:19" ht="15" customHeight="1" thickTop="1">
      <c r="A173" s="58"/>
      <c r="B173" s="52"/>
      <c r="C173" s="70"/>
      <c r="D173" s="70"/>
      <c r="E173" s="70"/>
      <c r="F173" s="70"/>
      <c r="G173" s="70"/>
      <c r="H173" s="70"/>
      <c r="I173" s="70"/>
      <c r="J173" s="135" t="s">
        <v>146</v>
      </c>
      <c r="K173" s="86"/>
      <c r="L173" s="86"/>
      <c r="M173" s="58"/>
      <c r="N173" s="58"/>
      <c r="P173" s="133"/>
      <c r="Q173" s="195"/>
      <c r="S173" s="195"/>
    </row>
    <row r="174" spans="1:19" ht="15" customHeight="1">
      <c r="A174" s="58"/>
      <c r="B174" s="71"/>
      <c r="C174" s="70"/>
      <c r="D174" s="70"/>
      <c r="E174" s="70"/>
      <c r="F174" s="70"/>
      <c r="G174" s="70"/>
      <c r="H174" s="70"/>
      <c r="I174" s="70"/>
      <c r="J174" s="136" t="s">
        <v>47</v>
      </c>
      <c r="K174" s="58"/>
      <c r="L174" s="72"/>
      <c r="M174" s="58"/>
      <c r="N174" s="58"/>
      <c r="P174" s="133"/>
      <c r="Q174" s="195"/>
      <c r="S174" s="195"/>
    </row>
    <row r="175" spans="1:19" ht="15" customHeight="1">
      <c r="A175" s="58"/>
      <c r="B175" s="73"/>
      <c r="C175" s="73"/>
      <c r="D175" s="74"/>
      <c r="E175" s="74"/>
      <c r="F175" s="74"/>
      <c r="G175" s="74"/>
      <c r="H175" s="59"/>
      <c r="I175" s="59"/>
      <c r="J175" s="137" t="s">
        <v>48</v>
      </c>
      <c r="K175" s="215"/>
      <c r="L175" s="215"/>
      <c r="M175" s="58"/>
      <c r="N175" s="58"/>
      <c r="P175" s="133"/>
      <c r="Q175" s="195"/>
      <c r="S175" s="195"/>
    </row>
    <row r="176" spans="1:19">
      <c r="Q176" s="195"/>
      <c r="S176" s="195"/>
    </row>
    <row r="177" spans="17:19">
      <c r="Q177" s="195"/>
      <c r="S177" s="195"/>
    </row>
    <row r="178" spans="17:19">
      <c r="Q178" s="195"/>
      <c r="S178" s="195"/>
    </row>
    <row r="179" spans="17:19">
      <c r="Q179" s="195"/>
      <c r="S179" s="195"/>
    </row>
    <row r="180" spans="17:19">
      <c r="Q180" s="195"/>
      <c r="S180" s="195"/>
    </row>
    <row r="181" spans="17:19">
      <c r="Q181" s="195"/>
      <c r="S181" s="195"/>
    </row>
    <row r="182" spans="17:19">
      <c r="Q182" s="195"/>
      <c r="S182" s="195"/>
    </row>
    <row r="183" spans="17:19">
      <c r="Q183" s="195"/>
      <c r="S183" s="195"/>
    </row>
    <row r="184" spans="17:19">
      <c r="Q184" s="195"/>
      <c r="S184" s="195"/>
    </row>
    <row r="185" spans="17:19">
      <c r="Q185" s="195"/>
      <c r="S185" s="195"/>
    </row>
    <row r="186" spans="17:19">
      <c r="Q186" s="195"/>
      <c r="S186" s="195"/>
    </row>
    <row r="187" spans="17:19">
      <c r="Q187" s="195"/>
      <c r="S187" s="195"/>
    </row>
    <row r="188" spans="17:19">
      <c r="Q188" s="195"/>
      <c r="S188" s="195"/>
    </row>
    <row r="189" spans="17:19">
      <c r="Q189" s="195"/>
      <c r="S189" s="195"/>
    </row>
    <row r="190" spans="17:19">
      <c r="Q190" s="195"/>
      <c r="S190" s="195"/>
    </row>
    <row r="191" spans="17:19">
      <c r="Q191" s="195"/>
      <c r="S191" s="195"/>
    </row>
    <row r="192" spans="17:19">
      <c r="Q192" s="195"/>
      <c r="S192" s="195"/>
    </row>
    <row r="193" spans="17:19">
      <c r="Q193" s="195"/>
      <c r="S193" s="195"/>
    </row>
    <row r="194" spans="17:19">
      <c r="Q194" s="195"/>
      <c r="S194" s="195"/>
    </row>
    <row r="195" spans="17:19">
      <c r="Q195" s="195"/>
      <c r="S195" s="195"/>
    </row>
    <row r="196" spans="17:19">
      <c r="Q196" s="195"/>
      <c r="S196" s="195"/>
    </row>
    <row r="197" spans="17:19">
      <c r="Q197" s="195"/>
      <c r="S197" s="195"/>
    </row>
    <row r="198" spans="17:19">
      <c r="Q198" s="195"/>
      <c r="S198" s="195"/>
    </row>
    <row r="199" spans="17:19">
      <c r="Q199" s="195"/>
      <c r="S199" s="195"/>
    </row>
    <row r="200" spans="17:19">
      <c r="Q200" s="195"/>
      <c r="S200" s="195"/>
    </row>
    <row r="201" spans="17:19">
      <c r="Q201" s="195"/>
      <c r="S201" s="195"/>
    </row>
    <row r="202" spans="17:19">
      <c r="Q202" s="195"/>
      <c r="S202" s="195"/>
    </row>
    <row r="203" spans="17:19">
      <c r="Q203" s="195"/>
      <c r="S203" s="195"/>
    </row>
    <row r="204" spans="17:19">
      <c r="Q204" s="195"/>
      <c r="S204" s="195"/>
    </row>
    <row r="205" spans="17:19">
      <c r="Q205" s="195"/>
      <c r="S205" s="195"/>
    </row>
    <row r="206" spans="17:19">
      <c r="Q206" s="195"/>
      <c r="S206" s="195"/>
    </row>
    <row r="207" spans="17:19">
      <c r="Q207" s="195"/>
      <c r="S207" s="195"/>
    </row>
    <row r="208" spans="17:19">
      <c r="Q208" s="195"/>
      <c r="S208" s="195"/>
    </row>
    <row r="209" spans="17:19">
      <c r="Q209" s="195"/>
      <c r="S209" s="195"/>
    </row>
    <row r="210" spans="17:19">
      <c r="Q210" s="195"/>
      <c r="S210" s="195"/>
    </row>
    <row r="211" spans="17:19">
      <c r="Q211" s="195"/>
      <c r="S211" s="195"/>
    </row>
    <row r="212" spans="17:19">
      <c r="Q212" s="195"/>
      <c r="S212" s="195"/>
    </row>
    <row r="213" spans="17:19">
      <c r="Q213" s="195"/>
      <c r="S213" s="195"/>
    </row>
    <row r="214" spans="17:19">
      <c r="Q214" s="195"/>
      <c r="S214" s="195"/>
    </row>
    <row r="215" spans="17:19">
      <c r="Q215" s="195"/>
      <c r="S215" s="195"/>
    </row>
    <row r="216" spans="17:19">
      <c r="Q216" s="195"/>
      <c r="S216" s="195"/>
    </row>
  </sheetData>
  <sheetProtection algorithmName="SHA-512" hashValue="Foa2+FzNHGnYk+2o9pY7JPeLUdfKbo7GZ2XuTOcyqsZt0F8UNpqhFp6iqSEurJtWk/AEZ/d/GEvSAE6J6ecUjw==" saltValue="+ZZWTZq02T4ovMpOhzOWDQ==" spinCount="100000" sheet="1" formatCells="0" formatColumns="0" formatRows="0" insertRows="0" deleteRows="0"/>
  <mergeCells count="15">
    <mergeCell ref="C139:C140"/>
    <mergeCell ref="J172:K172"/>
    <mergeCell ref="M4:M5"/>
    <mergeCell ref="M139:M140"/>
    <mergeCell ref="B4:B5"/>
    <mergeCell ref="L4:L5"/>
    <mergeCell ref="J4:J5"/>
    <mergeCell ref="L139:L140"/>
    <mergeCell ref="K4:K5"/>
    <mergeCell ref="B139:B140"/>
    <mergeCell ref="J139:J140"/>
    <mergeCell ref="K139:K140"/>
    <mergeCell ref="D4:I4"/>
    <mergeCell ref="D139:I139"/>
    <mergeCell ref="C4:C5"/>
  </mergeCells>
  <conditionalFormatting sqref="K10">
    <cfRule type="cellIs" dxfId="5" priority="9" stopIfTrue="1" operator="greaterThanOrEqual">
      <formula>E10+#REF!</formula>
    </cfRule>
  </conditionalFormatting>
  <conditionalFormatting sqref="K11">
    <cfRule type="cellIs" dxfId="4" priority="8" stopIfTrue="1" operator="greaterThanOrEqual">
      <formula>E11+#REF!</formula>
    </cfRule>
  </conditionalFormatting>
  <conditionalFormatting sqref="K22">
    <cfRule type="cellIs" dxfId="3" priority="7" stopIfTrue="1" operator="greaterThanOrEqual">
      <formula>E22+#REF!</formula>
    </cfRule>
  </conditionalFormatting>
  <conditionalFormatting sqref="K26">
    <cfRule type="cellIs" dxfId="2" priority="6" stopIfTrue="1" operator="greaterThanOrEqual">
      <formula>E26+#REF!</formula>
    </cfRule>
  </conditionalFormatting>
  <conditionalFormatting sqref="L6:L135">
    <cfRule type="cellIs" dxfId="1" priority="5" operator="greaterThan">
      <formula>M6</formula>
    </cfRule>
  </conditionalFormatting>
  <conditionalFormatting sqref="L141:L170">
    <cfRule type="cellIs" dxfId="0" priority="1" operator="greaterThan">
      <formula>M141</formula>
    </cfRule>
  </conditionalFormatting>
  <pageMargins left="0.75" right="0.75" top="1" bottom="1" header="0.4921259845" footer="0.4921259845"/>
  <pageSetup paperSize="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4"/>
  <dimension ref="A1:F48"/>
  <sheetViews>
    <sheetView topLeftCell="A16" workbookViewId="0">
      <selection activeCell="E28" sqref="E28"/>
    </sheetView>
  </sheetViews>
  <sheetFormatPr defaultRowHeight="13.2"/>
  <cols>
    <col min="1" max="1" width="3" customWidth="1"/>
    <col min="2" max="2" width="32.77734375" customWidth="1"/>
    <col min="3" max="3" width="20" customWidth="1"/>
    <col min="4" max="4" width="23.77734375" customWidth="1"/>
    <col min="5" max="5" width="36.21875" customWidth="1"/>
    <col min="6" max="6" width="3.21875" customWidth="1"/>
  </cols>
  <sheetData>
    <row r="1" spans="1:6" ht="24.6">
      <c r="A1" s="87"/>
      <c r="B1" s="118" t="s">
        <v>96</v>
      </c>
      <c r="C1" s="119"/>
      <c r="D1" s="119"/>
      <c r="E1" s="89" t="s">
        <v>97</v>
      </c>
      <c r="F1" s="87"/>
    </row>
    <row r="2" spans="1:6" ht="15.6">
      <c r="A2" s="87"/>
      <c r="B2" s="120" t="s">
        <v>98</v>
      </c>
      <c r="C2" s="120"/>
      <c r="D2" s="92"/>
      <c r="E2" s="92"/>
      <c r="F2" s="87"/>
    </row>
    <row r="3" spans="1:6" ht="16.2" thickBot="1">
      <c r="A3" s="87"/>
      <c r="B3" s="93"/>
      <c r="C3" s="93"/>
      <c r="D3" s="92"/>
      <c r="E3" s="92"/>
      <c r="F3" s="87"/>
    </row>
    <row r="4" spans="1:6" ht="15.6">
      <c r="A4" s="87"/>
      <c r="B4" s="121"/>
      <c r="C4" s="122" t="s">
        <v>99</v>
      </c>
      <c r="D4" s="122" t="s">
        <v>100</v>
      </c>
      <c r="E4" s="123" t="s">
        <v>101</v>
      </c>
      <c r="F4" s="87"/>
    </row>
    <row r="5" spans="1:6" ht="15.6">
      <c r="A5" s="87"/>
      <c r="B5" s="124" t="s">
        <v>102</v>
      </c>
      <c r="C5" s="171"/>
      <c r="D5" s="171"/>
      <c r="E5" s="172">
        <f>C5+D5</f>
        <v>0</v>
      </c>
      <c r="F5" s="87"/>
    </row>
    <row r="6" spans="1:6" ht="15.6">
      <c r="A6" s="87"/>
      <c r="B6" s="125" t="s">
        <v>103</v>
      </c>
      <c r="C6" s="173"/>
      <c r="D6" s="173"/>
      <c r="E6" s="172">
        <f t="shared" ref="E6:E7" si="0">C6+D6</f>
        <v>0</v>
      </c>
      <c r="F6" s="87"/>
    </row>
    <row r="7" spans="1:6" ht="16.2" thickBot="1">
      <c r="A7" s="87"/>
      <c r="B7" s="126" t="s">
        <v>104</v>
      </c>
      <c r="C7" s="174"/>
      <c r="D7" s="174"/>
      <c r="E7" s="175">
        <f t="shared" si="0"/>
        <v>0</v>
      </c>
      <c r="F7" s="87"/>
    </row>
    <row r="8" spans="1:6" ht="15" customHeight="1" thickBot="1">
      <c r="A8" s="87"/>
      <c r="B8" s="127"/>
      <c r="C8" s="127"/>
      <c r="D8" s="127"/>
      <c r="E8" s="92"/>
      <c r="F8" s="87"/>
    </row>
    <row r="9" spans="1:6" ht="15.6">
      <c r="A9" s="87"/>
      <c r="B9" s="387" t="s">
        <v>105</v>
      </c>
      <c r="C9" s="387"/>
      <c r="D9" s="387"/>
      <c r="E9" s="176"/>
      <c r="F9" s="87"/>
    </row>
    <row r="10" spans="1:6" ht="16.2" thickBot="1">
      <c r="A10" s="87"/>
      <c r="B10" s="387" t="s">
        <v>106</v>
      </c>
      <c r="C10" s="387"/>
      <c r="D10" s="387"/>
      <c r="E10" s="177"/>
      <c r="F10" s="87"/>
    </row>
    <row r="11" spans="1:6" ht="21" customHeight="1">
      <c r="A11" s="87"/>
      <c r="B11" s="93"/>
      <c r="C11" s="93"/>
      <c r="D11" s="92"/>
      <c r="E11" s="92"/>
      <c r="F11" s="87"/>
    </row>
    <row r="12" spans="1:6" ht="15.6">
      <c r="A12" s="87"/>
      <c r="B12" s="388" t="s">
        <v>107</v>
      </c>
      <c r="C12" s="388"/>
      <c r="D12" s="388"/>
      <c r="E12" s="92"/>
      <c r="F12" s="87"/>
    </row>
    <row r="13" spans="1:6" ht="6" customHeight="1" thickBot="1">
      <c r="A13" s="87"/>
      <c r="B13" s="93"/>
      <c r="C13" s="93"/>
      <c r="D13" s="92"/>
      <c r="E13" s="92"/>
      <c r="F13" s="87"/>
    </row>
    <row r="14" spans="1:6" ht="16.2" thickBot="1">
      <c r="A14" s="128"/>
      <c r="B14" s="94" t="s">
        <v>108</v>
      </c>
      <c r="C14" s="95" t="s">
        <v>109</v>
      </c>
      <c r="D14" s="95" t="s">
        <v>110</v>
      </c>
      <c r="E14" s="129" t="s">
        <v>111</v>
      </c>
      <c r="F14" s="128"/>
    </row>
    <row r="15" spans="1:6" ht="15.6">
      <c r="A15" s="87">
        <v>1</v>
      </c>
      <c r="B15" s="178"/>
      <c r="C15" s="181"/>
      <c r="D15" s="182"/>
      <c r="E15" s="187"/>
      <c r="F15" s="87"/>
    </row>
    <row r="16" spans="1:6" ht="15.6">
      <c r="A16" s="87">
        <v>2</v>
      </c>
      <c r="B16" s="179"/>
      <c r="C16" s="183"/>
      <c r="D16" s="184"/>
      <c r="E16" s="188"/>
      <c r="F16" s="87"/>
    </row>
    <row r="17" spans="1:6" ht="15.6">
      <c r="A17" s="87">
        <v>3</v>
      </c>
      <c r="B17" s="179"/>
      <c r="C17" s="183"/>
      <c r="D17" s="184"/>
      <c r="E17" s="188"/>
      <c r="F17" s="87"/>
    </row>
    <row r="18" spans="1:6" ht="15.6">
      <c r="A18" s="87">
        <v>4</v>
      </c>
      <c r="B18" s="179"/>
      <c r="C18" s="183"/>
      <c r="D18" s="184"/>
      <c r="E18" s="188"/>
      <c r="F18" s="87"/>
    </row>
    <row r="19" spans="1:6" ht="15.6">
      <c r="A19" s="87">
        <v>5</v>
      </c>
      <c r="B19" s="179"/>
      <c r="C19" s="183"/>
      <c r="D19" s="184"/>
      <c r="E19" s="188"/>
      <c r="F19" s="87"/>
    </row>
    <row r="20" spans="1:6" ht="15.6">
      <c r="A20" s="87">
        <v>6</v>
      </c>
      <c r="B20" s="179"/>
      <c r="C20" s="183"/>
      <c r="D20" s="184"/>
      <c r="E20" s="188"/>
      <c r="F20" s="87"/>
    </row>
    <row r="21" spans="1:6" ht="15.6">
      <c r="A21" s="87">
        <v>7</v>
      </c>
      <c r="B21" s="179"/>
      <c r="C21" s="183"/>
      <c r="D21" s="184"/>
      <c r="E21" s="188"/>
      <c r="F21" s="87"/>
    </row>
    <row r="22" spans="1:6" ht="15.6">
      <c r="A22" s="87">
        <v>8</v>
      </c>
      <c r="B22" s="179"/>
      <c r="C22" s="183"/>
      <c r="D22" s="184"/>
      <c r="E22" s="188"/>
      <c r="F22" s="87"/>
    </row>
    <row r="23" spans="1:6" ht="15.6">
      <c r="A23" s="87">
        <v>9</v>
      </c>
      <c r="B23" s="179"/>
      <c r="C23" s="183"/>
      <c r="D23" s="184"/>
      <c r="E23" s="188"/>
      <c r="F23" s="87"/>
    </row>
    <row r="24" spans="1:6" ht="15.6">
      <c r="A24" s="87">
        <v>10</v>
      </c>
      <c r="B24" s="179"/>
      <c r="C24" s="183"/>
      <c r="D24" s="184"/>
      <c r="E24" s="188"/>
      <c r="F24" s="87"/>
    </row>
    <row r="25" spans="1:6" ht="15.6">
      <c r="A25" s="87">
        <v>11</v>
      </c>
      <c r="B25" s="179"/>
      <c r="C25" s="183"/>
      <c r="D25" s="184"/>
      <c r="E25" s="188"/>
      <c r="F25" s="87"/>
    </row>
    <row r="26" spans="1:6" ht="15.6">
      <c r="A26" s="87">
        <v>12</v>
      </c>
      <c r="B26" s="179"/>
      <c r="C26" s="183"/>
      <c r="D26" s="184"/>
      <c r="E26" s="188"/>
      <c r="F26" s="87"/>
    </row>
    <row r="27" spans="1:6" ht="15.6">
      <c r="A27" s="87">
        <v>13</v>
      </c>
      <c r="B27" s="179"/>
      <c r="C27" s="183"/>
      <c r="D27" s="184"/>
      <c r="E27" s="188"/>
      <c r="F27" s="87"/>
    </row>
    <row r="28" spans="1:6" ht="15.6">
      <c r="A28" s="87">
        <v>14</v>
      </c>
      <c r="B28" s="179"/>
      <c r="C28" s="183"/>
      <c r="D28" s="184"/>
      <c r="E28" s="188"/>
      <c r="F28" s="87"/>
    </row>
    <row r="29" spans="1:6" ht="15.6">
      <c r="A29" s="87">
        <v>15</v>
      </c>
      <c r="B29" s="179"/>
      <c r="C29" s="183"/>
      <c r="D29" s="184"/>
      <c r="E29" s="188"/>
      <c r="F29" s="87"/>
    </row>
    <row r="30" spans="1:6" ht="15.6">
      <c r="A30" s="87">
        <v>16</v>
      </c>
      <c r="B30" s="179"/>
      <c r="C30" s="183"/>
      <c r="D30" s="184"/>
      <c r="E30" s="188"/>
      <c r="F30" s="87"/>
    </row>
    <row r="31" spans="1:6" ht="15.6">
      <c r="A31" s="87">
        <v>17</v>
      </c>
      <c r="B31" s="179"/>
      <c r="C31" s="183"/>
      <c r="D31" s="184"/>
      <c r="E31" s="188"/>
      <c r="F31" s="87"/>
    </row>
    <row r="32" spans="1:6" ht="15.6">
      <c r="A32" s="87">
        <v>18</v>
      </c>
      <c r="B32" s="179"/>
      <c r="C32" s="183"/>
      <c r="D32" s="184"/>
      <c r="E32" s="188"/>
      <c r="F32" s="87"/>
    </row>
    <row r="33" spans="1:6" ht="15.6">
      <c r="A33" s="87">
        <v>19</v>
      </c>
      <c r="B33" s="179"/>
      <c r="C33" s="183"/>
      <c r="D33" s="184"/>
      <c r="E33" s="188"/>
      <c r="F33" s="87"/>
    </row>
    <row r="34" spans="1:6" ht="15.6">
      <c r="A34" s="87">
        <v>20</v>
      </c>
      <c r="B34" s="179"/>
      <c r="C34" s="183"/>
      <c r="D34" s="184"/>
      <c r="E34" s="188"/>
      <c r="F34" s="87"/>
    </row>
    <row r="35" spans="1:6" ht="15.6">
      <c r="A35" s="87">
        <v>21</v>
      </c>
      <c r="B35" s="179"/>
      <c r="C35" s="183"/>
      <c r="D35" s="184"/>
      <c r="E35" s="188"/>
      <c r="F35" s="87"/>
    </row>
    <row r="36" spans="1:6" ht="15.6">
      <c r="A36" s="87">
        <v>22</v>
      </c>
      <c r="B36" s="179"/>
      <c r="C36" s="183"/>
      <c r="D36" s="184"/>
      <c r="E36" s="188"/>
      <c r="F36" s="87"/>
    </row>
    <row r="37" spans="1:6" ht="15.6">
      <c r="A37" s="87">
        <v>23</v>
      </c>
      <c r="B37" s="179"/>
      <c r="C37" s="183"/>
      <c r="D37" s="184"/>
      <c r="E37" s="188"/>
      <c r="F37" s="87"/>
    </row>
    <row r="38" spans="1:6" ht="15.6">
      <c r="A38" s="87">
        <v>24</v>
      </c>
      <c r="B38" s="179"/>
      <c r="C38" s="183"/>
      <c r="D38" s="184"/>
      <c r="E38" s="188"/>
      <c r="F38" s="87"/>
    </row>
    <row r="39" spans="1:6" ht="15.6">
      <c r="A39" s="87">
        <v>25</v>
      </c>
      <c r="B39" s="179"/>
      <c r="C39" s="183"/>
      <c r="D39" s="184"/>
      <c r="E39" s="188"/>
      <c r="F39" s="87"/>
    </row>
    <row r="40" spans="1:6" ht="15.6">
      <c r="A40" s="87">
        <v>26</v>
      </c>
      <c r="B40" s="179"/>
      <c r="C40" s="183"/>
      <c r="D40" s="184"/>
      <c r="E40" s="188"/>
      <c r="F40" s="87"/>
    </row>
    <row r="41" spans="1:6" ht="15.6">
      <c r="A41" s="87">
        <v>27</v>
      </c>
      <c r="B41" s="179"/>
      <c r="C41" s="183"/>
      <c r="D41" s="184"/>
      <c r="E41" s="188"/>
      <c r="F41" s="87"/>
    </row>
    <row r="42" spans="1:6" ht="15.6">
      <c r="A42" s="87">
        <v>28</v>
      </c>
      <c r="B42" s="179"/>
      <c r="C42" s="183"/>
      <c r="D42" s="184"/>
      <c r="E42" s="188"/>
      <c r="F42" s="87"/>
    </row>
    <row r="43" spans="1:6" ht="15.6">
      <c r="A43" s="87">
        <v>29</v>
      </c>
      <c r="B43" s="179"/>
      <c r="C43" s="183"/>
      <c r="D43" s="184"/>
      <c r="E43" s="188"/>
      <c r="F43" s="87"/>
    </row>
    <row r="44" spans="1:6" ht="16.2" thickBot="1">
      <c r="A44" s="87">
        <v>30</v>
      </c>
      <c r="B44" s="180"/>
      <c r="C44" s="185"/>
      <c r="D44" s="186"/>
      <c r="E44" s="189"/>
      <c r="F44" s="87"/>
    </row>
    <row r="45" spans="1:6" ht="15.75" customHeight="1" thickBot="1">
      <c r="A45" s="87"/>
      <c r="B45" s="130"/>
      <c r="C45" s="130"/>
      <c r="D45" s="87"/>
      <c r="E45" s="87"/>
      <c r="F45" s="87"/>
    </row>
    <row r="46" spans="1:6" ht="32.25" customHeight="1" thickBot="1">
      <c r="A46" s="87"/>
      <c r="B46" s="131" t="s">
        <v>112</v>
      </c>
      <c r="C46" s="190">
        <f>SUM(C15:C44)</f>
        <v>0</v>
      </c>
      <c r="D46" s="191">
        <f>SUM(D15:D44)</f>
        <v>0</v>
      </c>
      <c r="E46" s="87"/>
      <c r="F46" s="87"/>
    </row>
    <row r="47" spans="1:6" ht="15.6">
      <c r="A47" s="87"/>
      <c r="B47" s="130"/>
      <c r="C47" s="130"/>
      <c r="D47" s="87"/>
      <c r="E47" s="87"/>
      <c r="F47" s="87"/>
    </row>
    <row r="48" spans="1:6">
      <c r="A48" s="87"/>
      <c r="B48" s="132" t="s">
        <v>113</v>
      </c>
      <c r="C48" s="87"/>
      <c r="D48" s="87"/>
      <c r="E48" s="87"/>
      <c r="F48" s="87"/>
    </row>
  </sheetData>
  <sheetProtection algorithmName="SHA-512" hashValue="Kv/VpR96sB2yxg24YSv0vONyIDX6JDE9ifAQ5uDV4wqECxb9eqWGfyS5ASLfj3UZhpzfxTzIARGvNczkSqfiqA==" saltValue="yWU9wjaNMPKoN7cEzNOsog==" spinCount="100000" sheet="1" objects="1" scenarios="1" formatCells="0" formatColumns="0" formatRows="0" insertRows="0" deleteRows="0"/>
  <mergeCells count="3">
    <mergeCell ref="B9:D9"/>
    <mergeCell ref="B10:D10"/>
    <mergeCell ref="B12:D12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3</vt:i4>
      </vt:variant>
    </vt:vector>
  </HeadingPairs>
  <TitlesOfParts>
    <vt:vector size="11" baseType="lpstr">
      <vt:lpstr>D1-Úvodní list</vt:lpstr>
      <vt:lpstr>D2-Přehled zdrojů financování</vt:lpstr>
      <vt:lpstr>D3-Součtová tabulka</vt:lpstr>
      <vt:lpstr>D4-Přehled dokladů</vt:lpstr>
      <vt:lpstr>D3b-Součtová tab. pro prog. 2-4</vt:lpstr>
      <vt:lpstr>D5_Osobní náklady</vt:lpstr>
      <vt:lpstr>D6-Tábory</vt:lpstr>
      <vt:lpstr>D9-Mládež_kraji-prog. 2</vt:lpstr>
      <vt:lpstr>'D1-Úvodní list'!Oblast_tisku</vt:lpstr>
      <vt:lpstr>'D5_Osobní náklady'!Oblast_tisku</vt:lpstr>
      <vt:lpstr>'D6-Tábory'!Oblast_tisku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Drobilová Karolína</dc:creator>
  <cp:lastModifiedBy>Häcklová Jana</cp:lastModifiedBy>
  <cp:lastPrinted>2019-08-08T08:21:39Z</cp:lastPrinted>
  <dcterms:created xsi:type="dcterms:W3CDTF">2015-11-04T09:07:42Z</dcterms:created>
  <dcterms:modified xsi:type="dcterms:W3CDTF">2024-02-20T07:42:34Z</dcterms:modified>
</cp:coreProperties>
</file>