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afrankovae\Documents\2021\KN_2021\"/>
    </mc:Choice>
  </mc:AlternateContent>
  <xr:revisionPtr revIDLastSave="0" documentId="13_ncr:1_{E3CE007B-7261-4C66-A609-1CE48702E431}" xr6:coauthVersionLast="36" xr6:coauthVersionMax="36" xr10:uidLastSave="{00000000-0000-0000-0000-000000000000}"/>
  <bookViews>
    <workbookView xWindow="120" yWindow="5910" windowWidth="25095" windowHeight="6045" xr2:uid="{00000000-000D-0000-FFFF-FFFF00000000}"/>
  </bookViews>
  <sheets>
    <sheet name="titul" sheetId="5" r:id="rId1"/>
    <sheet name="PPP 2021" sheetId="4" r:id="rId2"/>
  </sheets>
  <definedNames>
    <definedName name="_xlnm.Print_Titles" localSheetId="1">'PPP 2021'!$1:$5</definedName>
  </definedNames>
  <calcPr calcId="191029"/>
</workbook>
</file>

<file path=xl/calcChain.xml><?xml version="1.0" encoding="utf-8"?>
<calcChain xmlns="http://schemas.openxmlformats.org/spreadsheetml/2006/main">
  <c r="D7" i="4" l="1"/>
  <c r="E7" i="4"/>
  <c r="F7" i="4"/>
  <c r="G7" i="4"/>
  <c r="H7" i="4"/>
  <c r="I7" i="4"/>
  <c r="J7" i="4"/>
  <c r="K7" i="4"/>
  <c r="L7" i="4"/>
  <c r="M7" i="4"/>
  <c r="N7" i="4"/>
  <c r="O7" i="4"/>
  <c r="C7" i="4"/>
  <c r="B7" i="4"/>
  <c r="O10" i="4" l="1"/>
  <c r="C8" i="4" l="1"/>
  <c r="C6" i="4" s="1"/>
  <c r="G8" i="4"/>
  <c r="G6" i="4" s="1"/>
  <c r="H8" i="4"/>
  <c r="H6" i="4" s="1"/>
  <c r="M8" i="4"/>
  <c r="M6" i="4" s="1"/>
  <c r="E8" i="4"/>
  <c r="E6" i="4" s="1"/>
  <c r="J8" i="4"/>
  <c r="J6" i="4" s="1"/>
  <c r="K8" i="4"/>
  <c r="K6" i="4" s="1"/>
  <c r="B8" i="4"/>
  <c r="B6" i="4" s="1"/>
  <c r="I8" i="4" l="1"/>
  <c r="I6" i="4" s="1"/>
  <c r="N8" i="4"/>
  <c r="N6" i="4" s="1"/>
  <c r="F8" i="4"/>
  <c r="F6" i="4" s="1"/>
  <c r="L8" i="4"/>
  <c r="L6" i="4" s="1"/>
  <c r="D8" i="4"/>
  <c r="D6" i="4" s="1"/>
  <c r="P11" i="4" l="1"/>
  <c r="C9" i="4"/>
  <c r="D9" i="4"/>
  <c r="E9" i="4"/>
  <c r="F9" i="4"/>
  <c r="G9" i="4"/>
  <c r="H9" i="4"/>
  <c r="I9" i="4"/>
  <c r="J9" i="4"/>
  <c r="K9" i="4"/>
  <c r="L9" i="4"/>
  <c r="M9" i="4"/>
  <c r="N9" i="4"/>
  <c r="O9" i="4"/>
  <c r="C10" i="4"/>
  <c r="D10" i="4"/>
  <c r="E10" i="4"/>
  <c r="F10" i="4"/>
  <c r="G10" i="4"/>
  <c r="H10" i="4"/>
  <c r="I10" i="4"/>
  <c r="J10" i="4"/>
  <c r="K10" i="4"/>
  <c r="L10" i="4"/>
  <c r="M10" i="4"/>
  <c r="N10" i="4"/>
  <c r="B9" i="4"/>
  <c r="B10" i="4"/>
  <c r="P9" i="4" l="1"/>
  <c r="P10" i="4"/>
  <c r="P15" i="4"/>
  <c r="P14" i="4"/>
  <c r="P13" i="4"/>
  <c r="P12" i="4"/>
  <c r="O8" i="4" l="1"/>
  <c r="O6" i="4" s="1"/>
  <c r="P7" i="4"/>
  <c r="P8" i="4" l="1"/>
  <c r="P6" i="4"/>
</calcChain>
</file>

<file path=xl/sharedStrings.xml><?xml version="1.0" encoding="utf-8"?>
<sst xmlns="http://schemas.openxmlformats.org/spreadsheetml/2006/main" count="48" uniqueCount="48">
  <si>
    <t>Odvody</t>
  </si>
  <si>
    <t>NIV celkem</t>
  </si>
  <si>
    <t>Jihočeský</t>
  </si>
  <si>
    <t>Plzeňský</t>
  </si>
  <si>
    <t>CZ010</t>
  </si>
  <si>
    <t>CZ020</t>
  </si>
  <si>
    <t>CZ031</t>
  </si>
  <si>
    <t>CZ032</t>
  </si>
  <si>
    <t>CZ041</t>
  </si>
  <si>
    <t>CZ042</t>
  </si>
  <si>
    <t>CZ051</t>
  </si>
  <si>
    <t>CZ052</t>
  </si>
  <si>
    <t>CZ053</t>
  </si>
  <si>
    <t>CZ063</t>
  </si>
  <si>
    <t>CZ064</t>
  </si>
  <si>
    <t>CZ071</t>
  </si>
  <si>
    <t>CZ072</t>
  </si>
  <si>
    <t>CZ080</t>
  </si>
  <si>
    <t>Hl. m. Praha</t>
  </si>
  <si>
    <t>Středočeský</t>
  </si>
  <si>
    <t xml:space="preserve">Karlovarský </t>
  </si>
  <si>
    <t xml:space="preserve">Ústecký  </t>
  </si>
  <si>
    <t>Liberecký</t>
  </si>
  <si>
    <t>Pardubický</t>
  </si>
  <si>
    <t>Vysočina</t>
  </si>
  <si>
    <t>Jihomoravský</t>
  </si>
  <si>
    <t>Olomoucký</t>
  </si>
  <si>
    <t>Zlínský</t>
  </si>
  <si>
    <t>Průměr ČR</t>
  </si>
  <si>
    <t>ONIV celkem</t>
  </si>
  <si>
    <t>Králové hradecký</t>
  </si>
  <si>
    <t>Moravsko slezský</t>
  </si>
  <si>
    <t>Np</t>
  </si>
  <si>
    <t>Pp</t>
  </si>
  <si>
    <t>No</t>
  </si>
  <si>
    <t>Po</t>
  </si>
  <si>
    <t>Pedagogicko-psychologická poradna PPP (v Kč/dítě, žáka, studenta)</t>
  </si>
  <si>
    <t>MP bez odv.</t>
  </si>
  <si>
    <t>MPP bez odv.</t>
  </si>
  <si>
    <t>MPN bez odv.</t>
  </si>
  <si>
    <t>Krajské normativy v roce 2021</t>
  </si>
  <si>
    <t>Č.j.: MSMT-10158/2021-1</t>
  </si>
  <si>
    <t>Porovnání krajských normativů mzdových prostředků a ostatních neinvestičních výdajů</t>
  </si>
  <si>
    <t>stanovených jednotlivými krajskými úřady pro krajské a obecní školství v roce 2021</t>
  </si>
  <si>
    <t>Děti, žáci, studenti pedagogicko-psychologických poraden</t>
  </si>
  <si>
    <t>Příloha č. 5</t>
  </si>
  <si>
    <t>PEDAGOGICKO-PSYCHOLOGICKÉ</t>
  </si>
  <si>
    <t>PORADNY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</si>
</sst>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u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8"/>
      <color theme="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9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0" fontId="0" fillId="7" borderId="1" xfId="0" applyFont="1" applyFill="1" applyBorder="1" applyAlignment="1">
      <alignment horizontal="center" vertical="center"/>
    </xf>
    <xf numFmtId="0" fontId="0" fillId="8" borderId="1" xfId="0" applyFont="1" applyFill="1" applyBorder="1" applyAlignment="1">
      <alignment horizontal="center" vertical="center"/>
    </xf>
    <xf numFmtId="0" fontId="0" fillId="9" borderId="1" xfId="0" applyFont="1" applyFill="1" applyBorder="1" applyAlignment="1">
      <alignment horizontal="center" vertical="center"/>
    </xf>
    <xf numFmtId="0" fontId="0" fillId="10" borderId="1" xfId="0" applyFont="1" applyFill="1" applyBorder="1" applyAlignment="1">
      <alignment horizontal="center" vertical="center"/>
    </xf>
    <xf numFmtId="0" fontId="0" fillId="11" borderId="1" xfId="0" applyFont="1" applyFill="1" applyBorder="1" applyAlignment="1">
      <alignment horizontal="center" vertical="center"/>
    </xf>
    <xf numFmtId="0" fontId="0" fillId="12" borderId="1" xfId="0" applyFont="1" applyFill="1" applyBorder="1" applyAlignment="1">
      <alignment horizontal="center" vertical="center"/>
    </xf>
    <xf numFmtId="0" fontId="0" fillId="13" borderId="1" xfId="0" applyFont="1" applyFill="1" applyBorder="1" applyAlignment="1">
      <alignment horizontal="center" vertical="center"/>
    </xf>
    <xf numFmtId="0" fontId="0" fillId="14" borderId="1" xfId="0" applyFont="1" applyFill="1" applyBorder="1" applyAlignment="1">
      <alignment horizontal="center" vertical="center"/>
    </xf>
    <xf numFmtId="0" fontId="0" fillId="15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vertical="center" wrapText="1"/>
    </xf>
    <xf numFmtId="3" fontId="1" fillId="0" borderId="1" xfId="0" applyNumberFormat="1" applyFont="1" applyFill="1" applyBorder="1" applyAlignment="1">
      <alignment vertical="center" wrapText="1"/>
    </xf>
    <xf numFmtId="3" fontId="1" fillId="0" borderId="1" xfId="0" applyNumberFormat="1" applyFont="1" applyBorder="1" applyAlignment="1">
      <alignment vertical="center"/>
    </xf>
    <xf numFmtId="2" fontId="1" fillId="0" borderId="1" xfId="0" applyNumberFormat="1" applyFont="1" applyFill="1" applyBorder="1" applyAlignment="1">
      <alignment vertical="center" wrapText="1"/>
    </xf>
    <xf numFmtId="3" fontId="4" fillId="0" borderId="1" xfId="0" applyNumberFormat="1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3" fontId="0" fillId="0" borderId="0" xfId="0" applyNumberFormat="1" applyFont="1" applyAlignment="1">
      <alignment vertical="center"/>
    </xf>
    <xf numFmtId="0" fontId="0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left"/>
    </xf>
    <xf numFmtId="0" fontId="7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textRotation="90" wrapText="1"/>
    </xf>
    <xf numFmtId="0" fontId="8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400" b="1" i="0" u="none" strike="noStrike" baseline="0">
                <a:solidFill>
                  <a:sysClr val="windowText" lastClr="000000"/>
                </a:solidFill>
                <a:effectLst/>
              </a:rPr>
              <a:t>Krajské normativy mzdových prostředků v roce 2021</a:t>
            </a:r>
          </a:p>
          <a:p>
            <a:pPr>
              <a:defRPr/>
            </a:pPr>
            <a:r>
              <a:rPr lang="cs-CZ" b="1">
                <a:solidFill>
                  <a:sysClr val="windowText" lastClr="000000"/>
                </a:solidFill>
              </a:rPr>
              <a:t>Pedagogicko-psychologická poradna PPP (v Kč/dítě, žáka, studenta)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'PPP 2021'!$B$5:$O$5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 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 slezský</c:v>
                </c:pt>
              </c:strCache>
            </c:strRef>
          </c:cat>
          <c:val>
            <c:numRef>
              <c:f>'PPP 2021'!$B$7:$O$7</c:f>
              <c:numCache>
                <c:formatCode>#,##0</c:formatCode>
                <c:ptCount val="14"/>
                <c:pt idx="0">
                  <c:v>3049.4456140350881</c:v>
                </c:pt>
                <c:pt idx="1">
                  <c:v>4314.3980769230775</c:v>
                </c:pt>
                <c:pt idx="2">
                  <c:v>5355.6899630541875</c:v>
                </c:pt>
                <c:pt idx="3">
                  <c:v>2995.0795698924735</c:v>
                </c:pt>
                <c:pt idx="4">
                  <c:v>3416.2895927601808</c:v>
                </c:pt>
                <c:pt idx="5">
                  <c:v>3776.2624695189538</c:v>
                </c:pt>
                <c:pt idx="6">
                  <c:v>3034.9420431115277</c:v>
                </c:pt>
                <c:pt idx="7">
                  <c:v>3173.8057971014496</c:v>
                </c:pt>
                <c:pt idx="8">
                  <c:v>4175.4944074181394</c:v>
                </c:pt>
                <c:pt idx="9">
                  <c:v>3428.4284210526316</c:v>
                </c:pt>
                <c:pt idx="10">
                  <c:v>2497.4446312500882</c:v>
                </c:pt>
                <c:pt idx="11">
                  <c:v>3206.2299072356213</c:v>
                </c:pt>
                <c:pt idx="12">
                  <c:v>2900.536633663366</c:v>
                </c:pt>
                <c:pt idx="13">
                  <c:v>4731.6069384265365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F8-463B-A8F4-0773D0AC00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49509152"/>
        <c:axId val="1250612544"/>
      </c:barChart>
      <c:catAx>
        <c:axId val="12495091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b="1">
                    <a:solidFill>
                      <a:sysClr val="windowText" lastClr="000000"/>
                    </a:solidFill>
                  </a:rPr>
                  <a:t>kraje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250612544"/>
        <c:crosses val="autoZero"/>
        <c:auto val="1"/>
        <c:lblAlgn val="ctr"/>
        <c:lblOffset val="100"/>
        <c:noMultiLvlLbl val="0"/>
      </c:catAx>
      <c:valAx>
        <c:axId val="1250612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b="1">
                    <a:solidFill>
                      <a:sysClr val="windowText" lastClr="000000"/>
                    </a:solidFill>
                  </a:rPr>
                  <a:t>normativ</a:t>
                </a:r>
                <a:r>
                  <a:rPr lang="cs-CZ" b="1" baseline="0">
                    <a:solidFill>
                      <a:sysClr val="windowText" lastClr="000000"/>
                    </a:solidFill>
                  </a:rPr>
                  <a:t> MP v Kč/dítě, žáka, studenta</a:t>
                </a:r>
                <a:endParaRPr lang="cs-CZ" b="1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249509152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16</xdr:row>
      <xdr:rowOff>28575</xdr:rowOff>
    </xdr:from>
    <xdr:to>
      <xdr:col>15</xdr:col>
      <xdr:colOff>600075</xdr:colOff>
      <xdr:row>38</xdr:row>
      <xdr:rowOff>66675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95013D00-F28E-42CF-87A3-45CBC78DF3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34A5A-1DB3-4A62-9EF1-3316C41F4E27}">
  <dimension ref="A2:A45"/>
  <sheetViews>
    <sheetView tabSelected="1" workbookViewId="0">
      <selection activeCell="B19" sqref="B19"/>
    </sheetView>
  </sheetViews>
  <sheetFormatPr defaultRowHeight="15" x14ac:dyDescent="0.25"/>
  <cols>
    <col min="1" max="1" width="83.85546875" style="32" customWidth="1"/>
  </cols>
  <sheetData>
    <row r="2" spans="1:1" x14ac:dyDescent="0.25">
      <c r="A2" s="29" t="s">
        <v>41</v>
      </c>
    </row>
    <row r="3" spans="1:1" x14ac:dyDescent="0.25">
      <c r="A3" s="29"/>
    </row>
    <row r="4" spans="1:1" x14ac:dyDescent="0.25">
      <c r="A4" s="29"/>
    </row>
    <row r="15" spans="1:1" ht="36" x14ac:dyDescent="0.55000000000000004">
      <c r="A15" s="36" t="s">
        <v>46</v>
      </c>
    </row>
    <row r="16" spans="1:1" ht="36" x14ac:dyDescent="0.55000000000000004">
      <c r="A16" s="36" t="s">
        <v>47</v>
      </c>
    </row>
    <row r="19" spans="1:1" ht="18.75" x14ac:dyDescent="0.3">
      <c r="A19" s="30" t="s">
        <v>44</v>
      </c>
    </row>
    <row r="21" spans="1:1" ht="18.75" x14ac:dyDescent="0.3">
      <c r="A21" s="30" t="s">
        <v>45</v>
      </c>
    </row>
    <row r="44" spans="1:1" x14ac:dyDescent="0.25">
      <c r="A44" s="31" t="s">
        <v>42</v>
      </c>
    </row>
    <row r="45" spans="1:1" x14ac:dyDescent="0.25">
      <c r="A45" s="32" t="s">
        <v>43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7E83E-3137-43E1-9025-BD647D6AF375}">
  <dimension ref="A1:AQ18"/>
  <sheetViews>
    <sheetView workbookViewId="0">
      <pane ySplit="5" topLeftCell="A6" activePane="bottomLeft" state="frozen"/>
      <selection pane="bottomLeft" activeCell="A2" sqref="A2:P2"/>
    </sheetView>
  </sheetViews>
  <sheetFormatPr defaultRowHeight="15" x14ac:dyDescent="0.25"/>
  <cols>
    <col min="1" max="1" width="13" style="17" customWidth="1"/>
    <col min="2" max="2" width="9.42578125" style="17" customWidth="1"/>
    <col min="3" max="3" width="9.28515625" style="17" customWidth="1"/>
    <col min="4" max="4" width="9.42578125" style="17" customWidth="1"/>
    <col min="5" max="5" width="9" style="17" customWidth="1"/>
    <col min="6" max="6" width="8.7109375" style="17" customWidth="1"/>
    <col min="7" max="7" width="8.5703125" style="17" customWidth="1"/>
    <col min="8" max="9" width="9.28515625" style="17" customWidth="1"/>
    <col min="10" max="10" width="8.7109375" style="17" customWidth="1"/>
    <col min="11" max="11" width="8.85546875" style="17" customWidth="1"/>
    <col min="12" max="12" width="8.7109375" style="17" customWidth="1"/>
    <col min="13" max="14" width="8.5703125" style="17" customWidth="1"/>
    <col min="15" max="15" width="9" style="17" customWidth="1"/>
    <col min="16" max="16" width="9.140625" style="17" customWidth="1"/>
    <col min="17" max="19" width="9.140625" style="17"/>
    <col min="20" max="34" width="6" style="17" customWidth="1"/>
    <col min="35" max="16384" width="9.140625" style="17"/>
  </cols>
  <sheetData>
    <row r="1" spans="1:43" ht="18.75" x14ac:dyDescent="0.25">
      <c r="A1" s="33" t="s">
        <v>40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</row>
    <row r="2" spans="1:43" ht="18.75" x14ac:dyDescent="0.25">
      <c r="A2" s="33" t="s">
        <v>36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</row>
    <row r="3" spans="1:43" ht="15.75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</row>
    <row r="4" spans="1:43" s="15" customFormat="1" ht="15" customHeight="1" x14ac:dyDescent="0.25">
      <c r="A4" s="34"/>
      <c r="B4" s="1" t="s">
        <v>4</v>
      </c>
      <c r="C4" s="2" t="s">
        <v>5</v>
      </c>
      <c r="D4" s="3" t="s">
        <v>6</v>
      </c>
      <c r="E4" s="4" t="s">
        <v>7</v>
      </c>
      <c r="F4" s="5" t="s">
        <v>8</v>
      </c>
      <c r="G4" s="6" t="s">
        <v>9</v>
      </c>
      <c r="H4" s="7" t="s">
        <v>10</v>
      </c>
      <c r="I4" s="8" t="s">
        <v>11</v>
      </c>
      <c r="J4" s="9" t="s">
        <v>12</v>
      </c>
      <c r="K4" s="10" t="s">
        <v>13</v>
      </c>
      <c r="L4" s="11" t="s">
        <v>14</v>
      </c>
      <c r="M4" s="12" t="s">
        <v>15</v>
      </c>
      <c r="N4" s="13" t="s">
        <v>16</v>
      </c>
      <c r="O4" s="14" t="s">
        <v>17</v>
      </c>
      <c r="P4" s="35" t="s">
        <v>28</v>
      </c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</row>
    <row r="5" spans="1:43" s="15" customFormat="1" ht="71.25" customHeight="1" x14ac:dyDescent="0.25">
      <c r="A5" s="34"/>
      <c r="B5" s="28" t="s">
        <v>18</v>
      </c>
      <c r="C5" s="28" t="s">
        <v>19</v>
      </c>
      <c r="D5" s="28" t="s">
        <v>2</v>
      </c>
      <c r="E5" s="28" t="s">
        <v>3</v>
      </c>
      <c r="F5" s="28" t="s">
        <v>20</v>
      </c>
      <c r="G5" s="28" t="s">
        <v>21</v>
      </c>
      <c r="H5" s="28" t="s">
        <v>22</v>
      </c>
      <c r="I5" s="28" t="s">
        <v>30</v>
      </c>
      <c r="J5" s="28" t="s">
        <v>23</v>
      </c>
      <c r="K5" s="28" t="s">
        <v>24</v>
      </c>
      <c r="L5" s="28" t="s">
        <v>25</v>
      </c>
      <c r="M5" s="28" t="s">
        <v>26</v>
      </c>
      <c r="N5" s="28" t="s">
        <v>27</v>
      </c>
      <c r="O5" s="28" t="s">
        <v>31</v>
      </c>
      <c r="P5" s="35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</row>
    <row r="6" spans="1:43" x14ac:dyDescent="0.25">
      <c r="A6" s="25" t="s">
        <v>1</v>
      </c>
      <c r="B6" s="20">
        <f>SUM(B7:B8)+B11</f>
        <v>4175.1471438596491</v>
      </c>
      <c r="C6" s="20">
        <f>SUM(C7:C8)+C11</f>
        <v>5962.9525884615396</v>
      </c>
      <c r="D6" s="20">
        <f t="shared" ref="D6:O6" si="0">SUM(D7:D8)+D11</f>
        <v>7329.0269698275861</v>
      </c>
      <c r="E6" s="20">
        <f t="shared" si="0"/>
        <v>4102.3180559139792</v>
      </c>
      <c r="F6" s="20">
        <f t="shared" si="0"/>
        <v>4699.3212669683253</v>
      </c>
      <c r="G6" s="20">
        <f t="shared" si="0"/>
        <v>5178.1644336067393</v>
      </c>
      <c r="H6" s="20">
        <f t="shared" si="0"/>
        <v>4268.4512945454544</v>
      </c>
      <c r="I6" s="20">
        <f t="shared" si="0"/>
        <v>4400.0282724637682</v>
      </c>
      <c r="J6" s="20">
        <f t="shared" si="0"/>
        <v>5760.3214052738331</v>
      </c>
      <c r="K6" s="20">
        <f t="shared" si="0"/>
        <v>4692.8057957894734</v>
      </c>
      <c r="L6" s="20">
        <f t="shared" si="0"/>
        <v>3526.5298092376197</v>
      </c>
      <c r="M6" s="20">
        <f t="shared" si="0"/>
        <v>4385.0602140259734</v>
      </c>
      <c r="N6" s="20">
        <f t="shared" si="0"/>
        <v>3974.9287485148511</v>
      </c>
      <c r="O6" s="20">
        <f t="shared" si="0"/>
        <v>6525.522222383237</v>
      </c>
      <c r="P6" s="19">
        <f t="shared" ref="P6" si="1">SUMIF(B6:O6,"&gt;0")/COUNTIF(B6:O6,"&gt;0")</f>
        <v>4927.1841586337159</v>
      </c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</row>
    <row r="7" spans="1:43" x14ac:dyDescent="0.25">
      <c r="A7" s="16" t="s">
        <v>37</v>
      </c>
      <c r="B7" s="20">
        <f>B9+B10</f>
        <v>3049.4456140350881</v>
      </c>
      <c r="C7" s="20">
        <f>C9+C10</f>
        <v>4314.3980769230775</v>
      </c>
      <c r="D7" s="20">
        <f t="shared" ref="D7:O7" si="2">D9+D10</f>
        <v>5355.6899630541875</v>
      </c>
      <c r="E7" s="20">
        <f t="shared" si="2"/>
        <v>2995.0795698924735</v>
      </c>
      <c r="F7" s="20">
        <f t="shared" si="2"/>
        <v>3416.2895927601808</v>
      </c>
      <c r="G7" s="20">
        <f t="shared" si="2"/>
        <v>3776.2624695189538</v>
      </c>
      <c r="H7" s="20">
        <f t="shared" si="2"/>
        <v>3034.9420431115277</v>
      </c>
      <c r="I7" s="20">
        <f t="shared" si="2"/>
        <v>3173.8057971014496</v>
      </c>
      <c r="J7" s="20">
        <f t="shared" si="2"/>
        <v>4175.4944074181394</v>
      </c>
      <c r="K7" s="20">
        <f t="shared" si="2"/>
        <v>3428.4284210526316</v>
      </c>
      <c r="L7" s="20">
        <f t="shared" si="2"/>
        <v>2497.4446312500882</v>
      </c>
      <c r="M7" s="20">
        <f t="shared" si="2"/>
        <v>3206.2299072356213</v>
      </c>
      <c r="N7" s="20">
        <f t="shared" si="2"/>
        <v>2900.536633663366</v>
      </c>
      <c r="O7" s="20">
        <f t="shared" si="2"/>
        <v>4731.6069384265365</v>
      </c>
      <c r="P7" s="21">
        <f>SUMIF(B7:O7,"&gt;0")/COUNTIF(B7:O7,"&gt;0")</f>
        <v>3575.4038618173799</v>
      </c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</row>
    <row r="8" spans="1:43" x14ac:dyDescent="0.25">
      <c r="A8" s="25" t="s">
        <v>0</v>
      </c>
      <c r="B8" s="20">
        <f t="shared" ref="B8" si="3">IFERROR(0.358*B7,"x")</f>
        <v>1091.7015298245615</v>
      </c>
      <c r="C8" s="20">
        <f t="shared" ref="C8" si="4">IFERROR(0.358*C7,"x")</f>
        <v>1544.5545115384616</v>
      </c>
      <c r="D8" s="20">
        <f t="shared" ref="D8" si="5">IFERROR(0.358*D7,"x")</f>
        <v>1917.337006773399</v>
      </c>
      <c r="E8" s="20">
        <f t="shared" ref="E8" si="6">IFERROR(0.358*E7,"x")</f>
        <v>1072.2384860215054</v>
      </c>
      <c r="F8" s="20">
        <f t="shared" ref="F8" si="7">IFERROR(0.358*F7,"x")</f>
        <v>1223.0316742081448</v>
      </c>
      <c r="G8" s="20">
        <f t="shared" ref="G8" si="8">IFERROR(0.358*G7,"x")</f>
        <v>1351.9019640877855</v>
      </c>
      <c r="H8" s="20">
        <f t="shared" ref="H8" si="9">IFERROR(0.358*H7,"x")</f>
        <v>1086.5092514339269</v>
      </c>
      <c r="I8" s="20">
        <f t="shared" ref="I8" si="10">IFERROR(0.358*I7,"x")</f>
        <v>1136.2224753623188</v>
      </c>
      <c r="J8" s="20">
        <f t="shared" ref="J8" si="11">IFERROR(0.358*J7,"x")</f>
        <v>1494.8269978556939</v>
      </c>
      <c r="K8" s="20">
        <f t="shared" ref="K8" si="12">IFERROR(0.358*K7,"x")</f>
        <v>1227.3773747368421</v>
      </c>
      <c r="L8" s="20">
        <f t="shared" ref="L8" si="13">IFERROR(0.358*L7,"x")</f>
        <v>894.08517798753155</v>
      </c>
      <c r="M8" s="20">
        <f t="shared" ref="M8" si="14">IFERROR(0.358*M7,"x")</f>
        <v>1147.8303067903523</v>
      </c>
      <c r="N8" s="20">
        <f t="shared" ref="N8" si="15">IFERROR(0.358*N7,"x")</f>
        <v>1038.3921148514851</v>
      </c>
      <c r="O8" s="20">
        <f t="shared" ref="O8" si="16">0.358*O7</f>
        <v>1693.9152839567</v>
      </c>
      <c r="P8" s="21">
        <f>SUMIF(B8:O8,"&gt;0")/COUNTIF(B8:O8,"&gt;0")</f>
        <v>1279.9945825306222</v>
      </c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</row>
    <row r="9" spans="1:43" x14ac:dyDescent="0.25">
      <c r="A9" s="16" t="s">
        <v>38</v>
      </c>
      <c r="B9" s="20">
        <f>IFERROR(12*B13/B12,"x")</f>
        <v>2636.2666666666669</v>
      </c>
      <c r="C9" s="20">
        <f t="shared" ref="C9:O9" si="17">IFERROR(12*C13/C12,"x")</f>
        <v>3665.1750000000002</v>
      </c>
      <c r="D9" s="20">
        <f t="shared" si="17"/>
        <v>4662.9310344827591</v>
      </c>
      <c r="E9" s="20">
        <f t="shared" si="17"/>
        <v>2552.2666666666669</v>
      </c>
      <c r="F9" s="20">
        <f t="shared" si="17"/>
        <v>2929.2307692307691</v>
      </c>
      <c r="G9" s="20">
        <f t="shared" si="17"/>
        <v>2769.2307692307695</v>
      </c>
      <c r="H9" s="20">
        <f t="shared" si="17"/>
        <v>2391.889090909091</v>
      </c>
      <c r="I9" s="20">
        <f t="shared" si="17"/>
        <v>2724.4057971014495</v>
      </c>
      <c r="J9" s="20">
        <f>IFERROR(12*J13/J12,"x")</f>
        <v>3514.344827586207</v>
      </c>
      <c r="K9" s="20">
        <f t="shared" si="17"/>
        <v>2970.42</v>
      </c>
      <c r="L9" s="20">
        <f t="shared" si="17"/>
        <v>2173.932092004381</v>
      </c>
      <c r="M9" s="20">
        <f t="shared" si="17"/>
        <v>2899.0408163265306</v>
      </c>
      <c r="N9" s="20">
        <f t="shared" si="17"/>
        <v>2566.3366336633662</v>
      </c>
      <c r="O9" s="20">
        <f t="shared" si="17"/>
        <v>3886.0927152317881</v>
      </c>
      <c r="P9" s="21">
        <f t="shared" ref="P9:P10" si="18">SUMIF(B9:O9,"&gt;0")/COUNTIF(B9:O9,"&gt;0")</f>
        <v>3024.3973485071742</v>
      </c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</row>
    <row r="10" spans="1:43" x14ac:dyDescent="0.25">
      <c r="A10" s="16" t="s">
        <v>39</v>
      </c>
      <c r="B10" s="20">
        <f>IFERROR(12*B15/B14,"x")</f>
        <v>413.17894736842106</v>
      </c>
      <c r="C10" s="20">
        <f t="shared" ref="C10:O10" si="19">IFERROR(12*C15/C14,"x")</f>
        <v>649.22307692307697</v>
      </c>
      <c r="D10" s="20">
        <f t="shared" si="19"/>
        <v>692.75892857142856</v>
      </c>
      <c r="E10" s="20">
        <f t="shared" si="19"/>
        <v>442.81290322580645</v>
      </c>
      <c r="F10" s="20">
        <f t="shared" si="19"/>
        <v>487.05882352941177</v>
      </c>
      <c r="G10" s="20">
        <f t="shared" si="19"/>
        <v>1007.0317002881844</v>
      </c>
      <c r="H10" s="20">
        <f t="shared" si="19"/>
        <v>643.05295220243681</v>
      </c>
      <c r="I10" s="20">
        <f t="shared" si="19"/>
        <v>449.4</v>
      </c>
      <c r="J10" s="20">
        <f t="shared" si="19"/>
        <v>661.14957983193278</v>
      </c>
      <c r="K10" s="20">
        <f t="shared" si="19"/>
        <v>458.0084210526316</v>
      </c>
      <c r="L10" s="20">
        <f t="shared" si="19"/>
        <v>323.51253924570716</v>
      </c>
      <c r="M10" s="20">
        <f t="shared" si="19"/>
        <v>307.18909090909091</v>
      </c>
      <c r="N10" s="20">
        <f t="shared" si="19"/>
        <v>334.2</v>
      </c>
      <c r="O10" s="20">
        <f t="shared" si="19"/>
        <v>845.51422319474841</v>
      </c>
      <c r="P10" s="21">
        <f t="shared" si="18"/>
        <v>551.00651331020549</v>
      </c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</row>
    <row r="11" spans="1:43" x14ac:dyDescent="0.25">
      <c r="A11" s="16" t="s">
        <v>29</v>
      </c>
      <c r="B11" s="20">
        <v>34</v>
      </c>
      <c r="C11" s="20">
        <v>104</v>
      </c>
      <c r="D11" s="20">
        <v>56</v>
      </c>
      <c r="E11" s="20">
        <v>35</v>
      </c>
      <c r="F11" s="20">
        <v>60</v>
      </c>
      <c r="G11" s="20">
        <v>50</v>
      </c>
      <c r="H11" s="20">
        <v>147</v>
      </c>
      <c r="I11" s="20">
        <v>90</v>
      </c>
      <c r="J11" s="20">
        <v>90</v>
      </c>
      <c r="K11" s="20">
        <v>37</v>
      </c>
      <c r="L11" s="20">
        <v>135</v>
      </c>
      <c r="M11" s="20">
        <v>31</v>
      </c>
      <c r="N11" s="20">
        <v>36</v>
      </c>
      <c r="O11" s="20">
        <v>100</v>
      </c>
      <c r="P11" s="21">
        <f>SUMIF(B11:O11,"&gt;0")/COUNTIF(B11:O11,"&gt;0")</f>
        <v>71.785714285714292</v>
      </c>
      <c r="R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</row>
    <row r="12" spans="1:43" x14ac:dyDescent="0.25">
      <c r="A12" s="16" t="s">
        <v>32</v>
      </c>
      <c r="B12" s="22">
        <v>225</v>
      </c>
      <c r="C12" s="22">
        <v>160</v>
      </c>
      <c r="D12" s="22">
        <v>116</v>
      </c>
      <c r="E12" s="22">
        <v>225</v>
      </c>
      <c r="F12" s="22">
        <v>195</v>
      </c>
      <c r="G12" s="22">
        <v>193.7</v>
      </c>
      <c r="H12" s="22">
        <v>234.29179978700745</v>
      </c>
      <c r="I12" s="22">
        <v>207</v>
      </c>
      <c r="J12" s="22">
        <v>174</v>
      </c>
      <c r="K12" s="22">
        <v>200</v>
      </c>
      <c r="L12" s="22">
        <v>237.38</v>
      </c>
      <c r="M12" s="22">
        <v>196</v>
      </c>
      <c r="N12" s="22">
        <v>202</v>
      </c>
      <c r="O12" s="22">
        <v>151</v>
      </c>
      <c r="P12" s="20">
        <f t="shared" ref="P12:P15" si="20">SUMIF(B12:O12,"&gt;0")/COUNTIF(B12:O12,"&gt;0")</f>
        <v>194.0265571276434</v>
      </c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</row>
    <row r="13" spans="1:43" x14ac:dyDescent="0.25">
      <c r="A13" s="16" t="s">
        <v>33</v>
      </c>
      <c r="B13" s="20">
        <v>49430</v>
      </c>
      <c r="C13" s="20">
        <v>48869</v>
      </c>
      <c r="D13" s="20">
        <v>45075</v>
      </c>
      <c r="E13" s="20">
        <v>47855</v>
      </c>
      <c r="F13" s="20">
        <v>47600</v>
      </c>
      <c r="G13" s="20">
        <v>44700</v>
      </c>
      <c r="H13" s="20">
        <v>46700</v>
      </c>
      <c r="I13" s="20">
        <v>46996</v>
      </c>
      <c r="J13" s="20">
        <v>50958</v>
      </c>
      <c r="K13" s="20">
        <v>49507</v>
      </c>
      <c r="L13" s="20">
        <v>43004</v>
      </c>
      <c r="M13" s="20">
        <v>47351</v>
      </c>
      <c r="N13" s="20">
        <v>43200</v>
      </c>
      <c r="O13" s="20">
        <v>48900</v>
      </c>
      <c r="P13" s="20">
        <f t="shared" si="20"/>
        <v>47153.214285714283</v>
      </c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</row>
    <row r="14" spans="1:43" x14ac:dyDescent="0.25">
      <c r="A14" s="16" t="s">
        <v>34</v>
      </c>
      <c r="B14" s="22">
        <v>950</v>
      </c>
      <c r="C14" s="22">
        <v>520</v>
      </c>
      <c r="D14" s="22">
        <v>448</v>
      </c>
      <c r="E14" s="22">
        <v>930</v>
      </c>
      <c r="F14" s="22">
        <v>680</v>
      </c>
      <c r="G14" s="22">
        <v>347</v>
      </c>
      <c r="H14" s="22">
        <v>599.01754385964909</v>
      </c>
      <c r="I14" s="22">
        <v>800</v>
      </c>
      <c r="J14" s="22">
        <v>595</v>
      </c>
      <c r="K14" s="22">
        <v>950</v>
      </c>
      <c r="L14" s="22">
        <v>1031.96</v>
      </c>
      <c r="M14" s="22">
        <v>1100</v>
      </c>
      <c r="N14" s="22">
        <v>1000</v>
      </c>
      <c r="O14" s="22">
        <v>457</v>
      </c>
      <c r="P14" s="20">
        <f t="shared" si="20"/>
        <v>743.42696741854627</v>
      </c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</row>
    <row r="15" spans="1:43" x14ac:dyDescent="0.25">
      <c r="A15" s="16" t="s">
        <v>35</v>
      </c>
      <c r="B15" s="20">
        <v>32710</v>
      </c>
      <c r="C15" s="20">
        <v>28133</v>
      </c>
      <c r="D15" s="20">
        <v>25863</v>
      </c>
      <c r="E15" s="20">
        <v>34318</v>
      </c>
      <c r="F15" s="20">
        <v>27600</v>
      </c>
      <c r="G15" s="20">
        <v>29120</v>
      </c>
      <c r="H15" s="20">
        <v>32100</v>
      </c>
      <c r="I15" s="20">
        <v>29960</v>
      </c>
      <c r="J15" s="20">
        <v>32782</v>
      </c>
      <c r="K15" s="20">
        <v>36259</v>
      </c>
      <c r="L15" s="20">
        <v>27821</v>
      </c>
      <c r="M15" s="20">
        <v>28159</v>
      </c>
      <c r="N15" s="20">
        <v>27850</v>
      </c>
      <c r="O15" s="20">
        <v>32200</v>
      </c>
      <c r="P15" s="20">
        <f t="shared" si="20"/>
        <v>30348.214285714286</v>
      </c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</row>
    <row r="16" spans="1:43" x14ac:dyDescent="0.25">
      <c r="A16" s="16"/>
      <c r="B16" s="20"/>
      <c r="C16" s="23"/>
      <c r="D16" s="20"/>
      <c r="E16" s="20"/>
      <c r="F16" s="23"/>
      <c r="G16" s="20"/>
      <c r="H16" s="23"/>
      <c r="I16" s="23"/>
      <c r="J16" s="23"/>
      <c r="K16" s="23"/>
      <c r="L16" s="20"/>
      <c r="M16" s="20"/>
      <c r="N16" s="20"/>
      <c r="O16" s="23"/>
      <c r="P16" s="24"/>
      <c r="S16" s="27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</row>
    <row r="17" spans="1:12" x14ac:dyDescent="0.25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</row>
    <row r="18" spans="1:12" x14ac:dyDescent="0.25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</row>
  </sheetData>
  <mergeCells count="4">
    <mergeCell ref="A1:P1"/>
    <mergeCell ref="A4:A5"/>
    <mergeCell ref="P4:P5"/>
    <mergeCell ref="A2:P2"/>
  </mergeCells>
  <printOptions horizontalCentered="1"/>
  <pageMargins left="0.39370078740157483" right="0.39370078740157483" top="0.55118110236220474" bottom="0.55118110236220474" header="0.31496062992125984" footer="0.31496062992125984"/>
  <pageSetup paperSize="9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titul</vt:lpstr>
      <vt:lpstr>PPP 2021</vt:lpstr>
      <vt:lpstr>'PPP 2021'!Názvy_tisku</vt:lpstr>
    </vt:vector>
  </TitlesOfParts>
  <Company>Ministerstvo školství, mládeže a tělovýchovy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 Cahová</dc:creator>
  <cp:lastModifiedBy>Šafránková Eva</cp:lastModifiedBy>
  <cp:lastPrinted>2021-04-14T07:14:00Z</cp:lastPrinted>
  <dcterms:created xsi:type="dcterms:W3CDTF">2013-04-19T07:05:39Z</dcterms:created>
  <dcterms:modified xsi:type="dcterms:W3CDTF">2021-07-19T07:36:25Z</dcterms:modified>
</cp:coreProperties>
</file>