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1\KN_2021\"/>
    </mc:Choice>
  </mc:AlternateContent>
  <xr:revisionPtr revIDLastSave="0" documentId="13_ncr:1_{5D0FD2B6-FF59-45E1-BFD9-7C04ADC3CD6F}" xr6:coauthVersionLast="36" xr6:coauthVersionMax="36" xr10:uidLastSave="{00000000-0000-0000-0000-000000000000}"/>
  <bookViews>
    <workbookView xWindow="120" yWindow="90" windowWidth="19020" windowHeight="11895" xr2:uid="{00000000-000D-0000-FFFF-FFFF00000000}"/>
  </bookViews>
  <sheets>
    <sheet name="titul" sheetId="19" r:id="rId1"/>
    <sheet name="Tabulka a graf č. 1" sheetId="47" r:id="rId2"/>
    <sheet name="Tabulka a graf č. 2" sheetId="45" r:id="rId3"/>
    <sheet name="Tabulka a graf č. 3" sheetId="44" r:id="rId4"/>
    <sheet name="Tabulka a graf č. 4" sheetId="42" r:id="rId5"/>
    <sheet name="Tabulka a graf č. 5" sheetId="43" r:id="rId6"/>
  </sheets>
  <definedNames>
    <definedName name="_xlnm._FilterDatabase" localSheetId="1" hidden="1">'Tabulka a graf č. 1'!$A$4:$P$4</definedName>
    <definedName name="_xlnm._FilterDatabase" localSheetId="2" hidden="1">'Tabulka a graf č. 2'!$A$4:$P$4</definedName>
    <definedName name="_xlnm._FilterDatabase" localSheetId="3" hidden="1">'Tabulka a graf č. 3'!$A$4:$P$4</definedName>
    <definedName name="_xlnm._FilterDatabase" localSheetId="4" hidden="1">'Tabulka a graf č. 4'!$A$4:$P$4</definedName>
    <definedName name="_xlnm._FilterDatabase" localSheetId="5" hidden="1">'Tabulka a graf č. 5'!$A$4:$P$4</definedName>
  </definedNames>
  <calcPr calcId="191029"/>
</workbook>
</file>

<file path=xl/calcChain.xml><?xml version="1.0" encoding="utf-8"?>
<calcChain xmlns="http://schemas.openxmlformats.org/spreadsheetml/2006/main">
  <c r="A29" i="43" l="1"/>
  <c r="A21" i="43"/>
  <c r="A17" i="43"/>
  <c r="A13" i="43"/>
  <c r="A9" i="43"/>
  <c r="A5" i="43"/>
  <c r="A29" i="42"/>
  <c r="A25" i="42"/>
  <c r="A21" i="42"/>
  <c r="A17" i="42"/>
  <c r="A13" i="42"/>
  <c r="A9" i="42"/>
  <c r="A5" i="42"/>
  <c r="A29" i="44"/>
  <c r="A25" i="44"/>
  <c r="A21" i="44"/>
  <c r="A17" i="44"/>
  <c r="A13" i="44"/>
  <c r="A9" i="44"/>
  <c r="A5" i="44"/>
  <c r="A29" i="45"/>
  <c r="A25" i="45"/>
  <c r="A21" i="45"/>
  <c r="A17" i="45"/>
  <c r="A13" i="45"/>
  <c r="A9" i="45"/>
  <c r="A5" i="45"/>
  <c r="B22" i="43"/>
  <c r="O32" i="47" l="1"/>
  <c r="N32" i="47"/>
  <c r="M32" i="47"/>
  <c r="L32" i="47"/>
  <c r="K32" i="47"/>
  <c r="J32" i="47"/>
  <c r="I32" i="47"/>
  <c r="H32" i="47"/>
  <c r="G32" i="47"/>
  <c r="F32" i="47"/>
  <c r="E32" i="47"/>
  <c r="D32" i="47"/>
  <c r="C32" i="47"/>
  <c r="B32" i="47"/>
  <c r="O31" i="47"/>
  <c r="N31" i="47"/>
  <c r="M31" i="47"/>
  <c r="L31" i="47"/>
  <c r="K31" i="47"/>
  <c r="J31" i="47"/>
  <c r="I31" i="47"/>
  <c r="H31" i="47"/>
  <c r="G31" i="47"/>
  <c r="F31" i="47"/>
  <c r="E31" i="47"/>
  <c r="D31" i="47"/>
  <c r="C31" i="47"/>
  <c r="B31" i="47"/>
  <c r="O24" i="47"/>
  <c r="N24" i="47"/>
  <c r="M24" i="47"/>
  <c r="L24" i="47"/>
  <c r="K24" i="47"/>
  <c r="J24" i="47"/>
  <c r="I24" i="47"/>
  <c r="H24" i="47"/>
  <c r="G24" i="47"/>
  <c r="F24" i="47"/>
  <c r="E24" i="47"/>
  <c r="D24" i="47"/>
  <c r="C24" i="47"/>
  <c r="B24" i="47"/>
  <c r="O23" i="47"/>
  <c r="N23" i="47"/>
  <c r="M23" i="47"/>
  <c r="L23" i="47"/>
  <c r="K23" i="47"/>
  <c r="J23" i="47"/>
  <c r="I23" i="47"/>
  <c r="H23" i="47"/>
  <c r="G23" i="47"/>
  <c r="F23" i="47"/>
  <c r="E23" i="47"/>
  <c r="D23" i="47"/>
  <c r="C23" i="47"/>
  <c r="B23" i="47"/>
  <c r="P16" i="47" l="1"/>
  <c r="P15" i="47"/>
  <c r="C14" i="47"/>
  <c r="D14" i="47"/>
  <c r="E14" i="47"/>
  <c r="F14" i="47"/>
  <c r="G14" i="47"/>
  <c r="H14" i="47"/>
  <c r="I14" i="47"/>
  <c r="J14" i="47"/>
  <c r="K14" i="47"/>
  <c r="L14" i="47"/>
  <c r="M14" i="47"/>
  <c r="N14" i="47"/>
  <c r="O14" i="47"/>
  <c r="B14" i="47"/>
  <c r="B1" i="45" l="1"/>
  <c r="B1" i="43" l="1"/>
  <c r="B1" i="42"/>
  <c r="B1" i="44"/>
  <c r="B10" i="47"/>
  <c r="O28" i="47"/>
  <c r="N28" i="47"/>
  <c r="M28" i="47"/>
  <c r="L28" i="47"/>
  <c r="K28" i="47"/>
  <c r="J28" i="47"/>
  <c r="I28" i="47"/>
  <c r="H28" i="47"/>
  <c r="G28" i="47"/>
  <c r="F28" i="47"/>
  <c r="E28" i="47"/>
  <c r="D28" i="47"/>
  <c r="C28" i="47"/>
  <c r="B28" i="47"/>
  <c r="O27" i="47"/>
  <c r="N27" i="47"/>
  <c r="M27" i="47"/>
  <c r="L27" i="47"/>
  <c r="K27" i="47"/>
  <c r="J27" i="47"/>
  <c r="I27" i="47"/>
  <c r="H27" i="47"/>
  <c r="G27" i="47"/>
  <c r="F27" i="47"/>
  <c r="E27" i="47"/>
  <c r="D27" i="47"/>
  <c r="C27" i="47"/>
  <c r="B27" i="47"/>
  <c r="O20" i="47"/>
  <c r="N20" i="47"/>
  <c r="M20" i="47"/>
  <c r="L20" i="47"/>
  <c r="K20" i="47"/>
  <c r="J20" i="47"/>
  <c r="I20" i="47"/>
  <c r="H20" i="47"/>
  <c r="G20" i="47"/>
  <c r="F20" i="47"/>
  <c r="E20" i="47"/>
  <c r="D20" i="47"/>
  <c r="C20" i="47"/>
  <c r="B20" i="47"/>
  <c r="O19" i="47"/>
  <c r="N19" i="47"/>
  <c r="M19" i="47"/>
  <c r="L19" i="47"/>
  <c r="K19" i="47"/>
  <c r="J19" i="47"/>
  <c r="I19" i="47"/>
  <c r="H19" i="47"/>
  <c r="G19" i="47"/>
  <c r="F19" i="47"/>
  <c r="E19" i="47"/>
  <c r="D19" i="47"/>
  <c r="C19" i="47"/>
  <c r="B19" i="47"/>
  <c r="P12" i="47"/>
  <c r="P11" i="47"/>
  <c r="O10" i="47"/>
  <c r="N10" i="47"/>
  <c r="M10" i="47"/>
  <c r="L10" i="47"/>
  <c r="K10" i="47"/>
  <c r="J10" i="47"/>
  <c r="I10" i="47"/>
  <c r="H10" i="47"/>
  <c r="G10" i="47"/>
  <c r="F10" i="47"/>
  <c r="E10" i="47"/>
  <c r="D10" i="47"/>
  <c r="C10" i="47"/>
  <c r="P8" i="47"/>
  <c r="P7" i="47"/>
  <c r="O6" i="47"/>
  <c r="N6" i="47"/>
  <c r="M6" i="47"/>
  <c r="L6" i="47"/>
  <c r="K6" i="47"/>
  <c r="J6" i="47"/>
  <c r="I6" i="47"/>
  <c r="H6" i="47"/>
  <c r="G6" i="47"/>
  <c r="F6" i="47"/>
  <c r="E6" i="47"/>
  <c r="D6" i="47"/>
  <c r="C6" i="47"/>
  <c r="B6" i="47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B14" i="43"/>
  <c r="O14" i="42"/>
  <c r="N14" i="42"/>
  <c r="M14" i="42"/>
  <c r="L14" i="42"/>
  <c r="K14" i="42"/>
  <c r="J14" i="42"/>
  <c r="I14" i="42"/>
  <c r="H14" i="42"/>
  <c r="G14" i="42"/>
  <c r="F14" i="42"/>
  <c r="E14" i="42"/>
  <c r="D14" i="42"/>
  <c r="C14" i="42"/>
  <c r="B14" i="42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B14" i="45"/>
  <c r="O14" i="45"/>
  <c r="O30" i="45" s="1"/>
  <c r="N14" i="45"/>
  <c r="M14" i="45"/>
  <c r="L14" i="45"/>
  <c r="K14" i="45"/>
  <c r="J14" i="45"/>
  <c r="I14" i="45"/>
  <c r="H14" i="45"/>
  <c r="G14" i="45"/>
  <c r="F14" i="45"/>
  <c r="E14" i="45"/>
  <c r="D14" i="45"/>
  <c r="C14" i="45"/>
  <c r="O10" i="45"/>
  <c r="N10" i="45"/>
  <c r="M10" i="45"/>
  <c r="L10" i="45"/>
  <c r="K10" i="45"/>
  <c r="K22" i="45" s="1"/>
  <c r="J10" i="45"/>
  <c r="I10" i="45"/>
  <c r="H10" i="45"/>
  <c r="G10" i="45"/>
  <c r="F10" i="45"/>
  <c r="E10" i="45"/>
  <c r="D10" i="45"/>
  <c r="C10" i="45"/>
  <c r="B10" i="45"/>
  <c r="O10" i="44"/>
  <c r="N10" i="44"/>
  <c r="M10" i="44"/>
  <c r="L10" i="44"/>
  <c r="K10" i="44"/>
  <c r="K18" i="44" s="1"/>
  <c r="J10" i="44"/>
  <c r="I10" i="44"/>
  <c r="H10" i="44"/>
  <c r="G10" i="44"/>
  <c r="F10" i="44"/>
  <c r="E10" i="44"/>
  <c r="D10" i="44"/>
  <c r="C10" i="44"/>
  <c r="B10" i="44"/>
  <c r="C10" i="42"/>
  <c r="D10" i="42"/>
  <c r="E10" i="42"/>
  <c r="F10" i="42"/>
  <c r="G10" i="42"/>
  <c r="H10" i="42"/>
  <c r="I10" i="42"/>
  <c r="J10" i="42"/>
  <c r="K10" i="42"/>
  <c r="L10" i="42"/>
  <c r="M10" i="42"/>
  <c r="N10" i="42"/>
  <c r="O10" i="42"/>
  <c r="B10" i="42"/>
  <c r="B10" i="43"/>
  <c r="C10" i="43"/>
  <c r="D10" i="43"/>
  <c r="E10" i="43"/>
  <c r="F10" i="43"/>
  <c r="G10" i="43"/>
  <c r="H10" i="43"/>
  <c r="I10" i="43"/>
  <c r="J10" i="43"/>
  <c r="K10" i="43"/>
  <c r="L10" i="43"/>
  <c r="M10" i="43"/>
  <c r="N10" i="43"/>
  <c r="O10" i="43"/>
  <c r="B6" i="45"/>
  <c r="O6" i="43"/>
  <c r="N6" i="43"/>
  <c r="M6" i="43"/>
  <c r="L6" i="43"/>
  <c r="K6" i="43"/>
  <c r="J6" i="43"/>
  <c r="I6" i="43"/>
  <c r="H6" i="43"/>
  <c r="G6" i="43"/>
  <c r="F6" i="43"/>
  <c r="E6" i="43"/>
  <c r="D6" i="43"/>
  <c r="C6" i="43"/>
  <c r="B6" i="43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O6" i="44"/>
  <c r="N6" i="44"/>
  <c r="M6" i="44"/>
  <c r="L6" i="44"/>
  <c r="K6" i="44"/>
  <c r="J6" i="44"/>
  <c r="I6" i="44"/>
  <c r="H6" i="44"/>
  <c r="G6" i="44"/>
  <c r="F6" i="44"/>
  <c r="E6" i="44"/>
  <c r="D6" i="44"/>
  <c r="C6" i="44"/>
  <c r="B6" i="44"/>
  <c r="O6" i="45"/>
  <c r="N6" i="45"/>
  <c r="N18" i="45" s="1"/>
  <c r="M6" i="45"/>
  <c r="L6" i="45"/>
  <c r="K6" i="45"/>
  <c r="J6" i="45"/>
  <c r="I6" i="45"/>
  <c r="H6" i="45"/>
  <c r="G6" i="45"/>
  <c r="F6" i="45"/>
  <c r="F26" i="45" s="1"/>
  <c r="E6" i="45"/>
  <c r="D6" i="45"/>
  <c r="C6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C32" i="45"/>
  <c r="B32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C31" i="45"/>
  <c r="B31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C28" i="45"/>
  <c r="B28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B27" i="45"/>
  <c r="O24" i="45"/>
  <c r="N24" i="45"/>
  <c r="M24" i="45"/>
  <c r="L24" i="45"/>
  <c r="K24" i="45"/>
  <c r="J24" i="45"/>
  <c r="I24" i="45"/>
  <c r="H24" i="45"/>
  <c r="G24" i="45"/>
  <c r="F24" i="45"/>
  <c r="E24" i="45"/>
  <c r="D24" i="45"/>
  <c r="C24" i="45"/>
  <c r="B24" i="45"/>
  <c r="O23" i="45"/>
  <c r="N23" i="45"/>
  <c r="M23" i="45"/>
  <c r="L23" i="45"/>
  <c r="K23" i="45"/>
  <c r="J23" i="45"/>
  <c r="I23" i="45"/>
  <c r="H23" i="45"/>
  <c r="G23" i="45"/>
  <c r="F23" i="45"/>
  <c r="E23" i="45"/>
  <c r="D23" i="45"/>
  <c r="C23" i="45"/>
  <c r="B23" i="45"/>
  <c r="O20" i="45"/>
  <c r="N20" i="45"/>
  <c r="M20" i="45"/>
  <c r="L20" i="45"/>
  <c r="K20" i="45"/>
  <c r="J20" i="45"/>
  <c r="I20" i="45"/>
  <c r="H20" i="45"/>
  <c r="G20" i="45"/>
  <c r="F20" i="45"/>
  <c r="E20" i="45"/>
  <c r="D20" i="45"/>
  <c r="C20" i="45"/>
  <c r="B20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C19" i="45"/>
  <c r="B19" i="45"/>
  <c r="P16" i="45"/>
  <c r="P15" i="45"/>
  <c r="P12" i="45"/>
  <c r="P11" i="45"/>
  <c r="P8" i="45"/>
  <c r="P7" i="45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P16" i="44"/>
  <c r="P15" i="44"/>
  <c r="P12" i="44"/>
  <c r="P11" i="44"/>
  <c r="P8" i="44"/>
  <c r="P7" i="44"/>
  <c r="E30" i="44" l="1"/>
  <c r="J26" i="45"/>
  <c r="E18" i="45"/>
  <c r="N22" i="44"/>
  <c r="E26" i="44"/>
  <c r="G26" i="44"/>
  <c r="P14" i="43"/>
  <c r="K18" i="45"/>
  <c r="I26" i="44"/>
  <c r="F30" i="45"/>
  <c r="N30" i="45"/>
  <c r="M26" i="45"/>
  <c r="C22" i="45"/>
  <c r="G22" i="44"/>
  <c r="K30" i="44"/>
  <c r="O22" i="44"/>
  <c r="J26" i="44"/>
  <c r="O26" i="44"/>
  <c r="C26" i="44"/>
  <c r="O18" i="44"/>
  <c r="F22" i="45"/>
  <c r="J22" i="45"/>
  <c r="B26" i="44"/>
  <c r="F26" i="44"/>
  <c r="P27" i="45"/>
  <c r="H18" i="45"/>
  <c r="P6" i="45"/>
  <c r="C18" i="45"/>
  <c r="G26" i="45"/>
  <c r="O26" i="45"/>
  <c r="P28" i="44"/>
  <c r="M26" i="44"/>
  <c r="B26" i="45"/>
  <c r="F18" i="45"/>
  <c r="E26" i="45"/>
  <c r="I26" i="45"/>
  <c r="M18" i="45"/>
  <c r="J18" i="45"/>
  <c r="N26" i="45"/>
  <c r="P28" i="47"/>
  <c r="G18" i="44"/>
  <c r="K26" i="44"/>
  <c r="D30" i="44"/>
  <c r="H30" i="44"/>
  <c r="L30" i="44"/>
  <c r="P27" i="44"/>
  <c r="C18" i="44"/>
  <c r="K26" i="45"/>
  <c r="G18" i="45"/>
  <c r="O18" i="45"/>
  <c r="G30" i="45"/>
  <c r="H30" i="45"/>
  <c r="L30" i="45"/>
  <c r="B30" i="45"/>
  <c r="G22" i="45"/>
  <c r="C26" i="45"/>
  <c r="F22" i="44"/>
  <c r="B18" i="44"/>
  <c r="F18" i="44"/>
  <c r="J18" i="44"/>
  <c r="N18" i="44"/>
  <c r="I30" i="44"/>
  <c r="M22" i="44"/>
  <c r="N26" i="44"/>
  <c r="P10" i="44"/>
  <c r="B30" i="44"/>
  <c r="F30" i="44"/>
  <c r="J30" i="44"/>
  <c r="N30" i="44"/>
  <c r="C30" i="44"/>
  <c r="G30" i="44"/>
  <c r="K22" i="44"/>
  <c r="O30" i="44"/>
  <c r="I18" i="45"/>
  <c r="P10" i="45"/>
  <c r="C30" i="45"/>
  <c r="K30" i="45"/>
  <c r="O22" i="45"/>
  <c r="E22" i="45"/>
  <c r="I30" i="45"/>
  <c r="M30" i="45"/>
  <c r="J30" i="45"/>
  <c r="P14" i="44"/>
  <c r="B22" i="44"/>
  <c r="J22" i="44"/>
  <c r="C22" i="44"/>
  <c r="P31" i="44"/>
  <c r="M30" i="44"/>
  <c r="E22" i="44"/>
  <c r="I22" i="44"/>
  <c r="B22" i="45"/>
  <c r="F30" i="47"/>
  <c r="J30" i="47"/>
  <c r="B30" i="47"/>
  <c r="P20" i="47"/>
  <c r="C26" i="47"/>
  <c r="G26" i="47"/>
  <c r="K26" i="47"/>
  <c r="O26" i="47"/>
  <c r="P32" i="47"/>
  <c r="P24" i="47"/>
  <c r="N30" i="47"/>
  <c r="P23" i="47"/>
  <c r="P10" i="47"/>
  <c r="D30" i="47"/>
  <c r="H30" i="47"/>
  <c r="L30" i="47"/>
  <c r="E30" i="47"/>
  <c r="I30" i="47"/>
  <c r="M30" i="47"/>
  <c r="C30" i="47"/>
  <c r="G22" i="47"/>
  <c r="K30" i="47"/>
  <c r="O30" i="47"/>
  <c r="P31" i="47"/>
  <c r="D26" i="47"/>
  <c r="H26" i="47"/>
  <c r="L26" i="47"/>
  <c r="P6" i="47"/>
  <c r="E26" i="47"/>
  <c r="I26" i="47"/>
  <c r="M26" i="47"/>
  <c r="P19" i="47"/>
  <c r="F26" i="47"/>
  <c r="J26" i="47"/>
  <c r="N26" i="47"/>
  <c r="P27" i="47"/>
  <c r="E18" i="47"/>
  <c r="M18" i="47"/>
  <c r="G30" i="47"/>
  <c r="P14" i="47"/>
  <c r="B18" i="47"/>
  <c r="F18" i="47"/>
  <c r="J18" i="47"/>
  <c r="N18" i="47"/>
  <c r="D22" i="47"/>
  <c r="H22" i="47"/>
  <c r="L22" i="47"/>
  <c r="B26" i="47"/>
  <c r="I18" i="47"/>
  <c r="C22" i="47"/>
  <c r="K22" i="47"/>
  <c r="O22" i="47"/>
  <c r="C18" i="47"/>
  <c r="G18" i="47"/>
  <c r="K18" i="47"/>
  <c r="O18" i="47"/>
  <c r="E22" i="47"/>
  <c r="I22" i="47"/>
  <c r="M22" i="47"/>
  <c r="D18" i="47"/>
  <c r="H18" i="47"/>
  <c r="L18" i="47"/>
  <c r="B22" i="47"/>
  <c r="F22" i="47"/>
  <c r="J22" i="47"/>
  <c r="N22" i="47"/>
  <c r="H22" i="44"/>
  <c r="L22" i="44"/>
  <c r="E30" i="45"/>
  <c r="P14" i="45"/>
  <c r="M22" i="45"/>
  <c r="I22" i="45"/>
  <c r="L22" i="45"/>
  <c r="D22" i="45"/>
  <c r="H22" i="45"/>
  <c r="D18" i="45"/>
  <c r="H26" i="45"/>
  <c r="L18" i="45"/>
  <c r="D30" i="45"/>
  <c r="B18" i="45"/>
  <c r="N22" i="45"/>
  <c r="D22" i="44"/>
  <c r="D26" i="44"/>
  <c r="H26" i="44"/>
  <c r="L26" i="44"/>
  <c r="E18" i="44"/>
  <c r="I18" i="44"/>
  <c r="M18" i="44"/>
  <c r="L18" i="44"/>
  <c r="D18" i="44"/>
  <c r="H18" i="44"/>
  <c r="P6" i="44"/>
  <c r="D26" i="45"/>
  <c r="L26" i="45"/>
  <c r="P32" i="45"/>
  <c r="P24" i="45"/>
  <c r="P23" i="45"/>
  <c r="P28" i="45"/>
  <c r="P31" i="45"/>
  <c r="P19" i="45"/>
  <c r="P20" i="45"/>
  <c r="P20" i="44"/>
  <c r="P32" i="44"/>
  <c r="P19" i="44"/>
  <c r="P24" i="44"/>
  <c r="P23" i="44"/>
  <c r="P26" i="45" l="1"/>
  <c r="P18" i="45"/>
  <c r="P18" i="44"/>
  <c r="P30" i="44"/>
  <c r="P26" i="44"/>
  <c r="P22" i="44"/>
  <c r="P30" i="45"/>
  <c r="P30" i="47"/>
  <c r="P22" i="47"/>
  <c r="P26" i="47"/>
  <c r="P18" i="47"/>
  <c r="P22" i="45"/>
  <c r="O32" i="43"/>
  <c r="N32" i="43"/>
  <c r="M32" i="43"/>
  <c r="L32" i="43"/>
  <c r="K32" i="43"/>
  <c r="J32" i="43"/>
  <c r="I32" i="43"/>
  <c r="H32" i="43"/>
  <c r="G32" i="43"/>
  <c r="F32" i="43"/>
  <c r="E32" i="43"/>
  <c r="D32" i="43"/>
  <c r="C32" i="43"/>
  <c r="B32" i="43"/>
  <c r="O31" i="43"/>
  <c r="N31" i="43"/>
  <c r="M31" i="43"/>
  <c r="L31" i="43"/>
  <c r="K31" i="43"/>
  <c r="J31" i="43"/>
  <c r="I31" i="43"/>
  <c r="H31" i="43"/>
  <c r="G31" i="43"/>
  <c r="F31" i="43"/>
  <c r="E31" i="43"/>
  <c r="D31" i="43"/>
  <c r="C31" i="43"/>
  <c r="B31" i="43"/>
  <c r="O30" i="43"/>
  <c r="N30" i="43"/>
  <c r="M30" i="43"/>
  <c r="L30" i="43"/>
  <c r="K30" i="43"/>
  <c r="J30" i="43"/>
  <c r="I30" i="43"/>
  <c r="H30" i="43"/>
  <c r="G30" i="43"/>
  <c r="F30" i="43"/>
  <c r="E30" i="43"/>
  <c r="D30" i="43"/>
  <c r="C30" i="43"/>
  <c r="B30" i="43"/>
  <c r="O24" i="43"/>
  <c r="N24" i="43"/>
  <c r="M24" i="43"/>
  <c r="L24" i="43"/>
  <c r="K24" i="43"/>
  <c r="J24" i="43"/>
  <c r="I24" i="43"/>
  <c r="H24" i="43"/>
  <c r="G24" i="43"/>
  <c r="F24" i="43"/>
  <c r="E24" i="43"/>
  <c r="D24" i="43"/>
  <c r="C24" i="43"/>
  <c r="B24" i="43"/>
  <c r="O23" i="43"/>
  <c r="N23" i="43"/>
  <c r="M23" i="43"/>
  <c r="L23" i="43"/>
  <c r="K23" i="43"/>
  <c r="J23" i="43"/>
  <c r="I23" i="43"/>
  <c r="H23" i="43"/>
  <c r="G23" i="43"/>
  <c r="F23" i="43"/>
  <c r="E23" i="43"/>
  <c r="D23" i="43"/>
  <c r="C23" i="43"/>
  <c r="B23" i="43"/>
  <c r="O22" i="43"/>
  <c r="N22" i="43"/>
  <c r="M22" i="43"/>
  <c r="L22" i="43"/>
  <c r="K22" i="43"/>
  <c r="J22" i="43"/>
  <c r="I22" i="43"/>
  <c r="H22" i="43"/>
  <c r="G22" i="43"/>
  <c r="F22" i="43"/>
  <c r="E22" i="43"/>
  <c r="D22" i="43"/>
  <c r="C22" i="43"/>
  <c r="P16" i="43"/>
  <c r="P15" i="43"/>
  <c r="O32" i="42"/>
  <c r="N32" i="42"/>
  <c r="M32" i="42"/>
  <c r="L32" i="42"/>
  <c r="K32" i="42"/>
  <c r="J32" i="42"/>
  <c r="I32" i="42"/>
  <c r="H32" i="42"/>
  <c r="G32" i="42"/>
  <c r="F32" i="42"/>
  <c r="E32" i="42"/>
  <c r="D32" i="42"/>
  <c r="C32" i="42"/>
  <c r="B32" i="42"/>
  <c r="O31" i="42"/>
  <c r="N31" i="42"/>
  <c r="M31" i="42"/>
  <c r="L31" i="42"/>
  <c r="K31" i="42"/>
  <c r="J31" i="42"/>
  <c r="I31" i="42"/>
  <c r="H31" i="42"/>
  <c r="G31" i="42"/>
  <c r="F31" i="42"/>
  <c r="E31" i="42"/>
  <c r="D31" i="42"/>
  <c r="C31" i="42"/>
  <c r="B31" i="42"/>
  <c r="O30" i="42"/>
  <c r="N30" i="42"/>
  <c r="M30" i="42"/>
  <c r="L30" i="42"/>
  <c r="K30" i="42"/>
  <c r="J30" i="42"/>
  <c r="I30" i="42"/>
  <c r="H30" i="42"/>
  <c r="G30" i="42"/>
  <c r="F30" i="42"/>
  <c r="E30" i="42"/>
  <c r="D30" i="42"/>
  <c r="C30" i="42"/>
  <c r="B30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B24" i="42"/>
  <c r="O23" i="42"/>
  <c r="N23" i="42"/>
  <c r="M23" i="42"/>
  <c r="L23" i="42"/>
  <c r="K23" i="42"/>
  <c r="J23" i="42"/>
  <c r="I23" i="42"/>
  <c r="H23" i="42"/>
  <c r="G23" i="42"/>
  <c r="F23" i="42"/>
  <c r="E23" i="42"/>
  <c r="D23" i="42"/>
  <c r="C23" i="42"/>
  <c r="B23" i="42"/>
  <c r="O22" i="42"/>
  <c r="N22" i="42"/>
  <c r="M22" i="42"/>
  <c r="L22" i="42"/>
  <c r="K22" i="42"/>
  <c r="J22" i="42"/>
  <c r="I22" i="42"/>
  <c r="H22" i="42"/>
  <c r="G22" i="42"/>
  <c r="F22" i="42"/>
  <c r="E22" i="42"/>
  <c r="D22" i="42"/>
  <c r="C22" i="42"/>
  <c r="B22" i="42"/>
  <c r="P16" i="42"/>
  <c r="P15" i="42"/>
  <c r="P14" i="42"/>
  <c r="P30" i="42" l="1"/>
  <c r="P23" i="43"/>
  <c r="P30" i="43"/>
  <c r="P31" i="43"/>
  <c r="P22" i="43"/>
  <c r="P23" i="42"/>
  <c r="P31" i="42"/>
  <c r="P22" i="42"/>
  <c r="P24" i="43"/>
  <c r="P32" i="43"/>
  <c r="P24" i="42"/>
  <c r="P32" i="42"/>
  <c r="O28" i="43" l="1"/>
  <c r="N28" i="43"/>
  <c r="M28" i="43"/>
  <c r="L28" i="43"/>
  <c r="K28" i="43"/>
  <c r="J28" i="43"/>
  <c r="I28" i="43"/>
  <c r="H28" i="43"/>
  <c r="G28" i="43"/>
  <c r="F28" i="43"/>
  <c r="E28" i="43"/>
  <c r="D28" i="43"/>
  <c r="C28" i="43"/>
  <c r="B28" i="43"/>
  <c r="O27" i="43"/>
  <c r="N27" i="43"/>
  <c r="M27" i="43"/>
  <c r="L27" i="43"/>
  <c r="K27" i="43"/>
  <c r="J27" i="43"/>
  <c r="I27" i="43"/>
  <c r="H27" i="43"/>
  <c r="G27" i="43"/>
  <c r="F27" i="43"/>
  <c r="E27" i="43"/>
  <c r="D27" i="43"/>
  <c r="C27" i="43"/>
  <c r="B27" i="43"/>
  <c r="O26" i="43"/>
  <c r="N26" i="43"/>
  <c r="M26" i="43"/>
  <c r="L26" i="43"/>
  <c r="K26" i="43"/>
  <c r="J26" i="43"/>
  <c r="I26" i="43"/>
  <c r="H26" i="43"/>
  <c r="G26" i="43"/>
  <c r="F26" i="43"/>
  <c r="E26" i="43"/>
  <c r="D26" i="43"/>
  <c r="C26" i="43"/>
  <c r="B26" i="43"/>
  <c r="O20" i="43"/>
  <c r="N20" i="43"/>
  <c r="M20" i="43"/>
  <c r="L20" i="43"/>
  <c r="K20" i="43"/>
  <c r="J20" i="43"/>
  <c r="I20" i="43"/>
  <c r="H20" i="43"/>
  <c r="G20" i="43"/>
  <c r="F20" i="43"/>
  <c r="E20" i="43"/>
  <c r="D20" i="43"/>
  <c r="C20" i="43"/>
  <c r="B20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B19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B18" i="43"/>
  <c r="P12" i="43"/>
  <c r="P11" i="43"/>
  <c r="P10" i="43"/>
  <c r="P8" i="43"/>
  <c r="P7" i="43"/>
  <c r="P6" i="43"/>
  <c r="O28" i="42"/>
  <c r="N28" i="42"/>
  <c r="M28" i="42"/>
  <c r="L28" i="42"/>
  <c r="K28" i="42"/>
  <c r="J28" i="42"/>
  <c r="I28" i="42"/>
  <c r="H28" i="42"/>
  <c r="G28" i="42"/>
  <c r="F28" i="42"/>
  <c r="E28" i="42"/>
  <c r="D28" i="42"/>
  <c r="C28" i="42"/>
  <c r="B28" i="42"/>
  <c r="O27" i="42"/>
  <c r="N27" i="42"/>
  <c r="M27" i="42"/>
  <c r="L27" i="42"/>
  <c r="K27" i="42"/>
  <c r="J27" i="42"/>
  <c r="I27" i="42"/>
  <c r="H27" i="42"/>
  <c r="G27" i="42"/>
  <c r="F27" i="42"/>
  <c r="E27" i="42"/>
  <c r="D27" i="42"/>
  <c r="C27" i="42"/>
  <c r="B27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B20" i="42"/>
  <c r="O19" i="42"/>
  <c r="N19" i="42"/>
  <c r="M19" i="42"/>
  <c r="L19" i="42"/>
  <c r="K19" i="42"/>
  <c r="J19" i="42"/>
  <c r="I19" i="42"/>
  <c r="H19" i="42"/>
  <c r="G19" i="42"/>
  <c r="F19" i="42"/>
  <c r="E19" i="42"/>
  <c r="D19" i="42"/>
  <c r="C19" i="42"/>
  <c r="B19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C18" i="42"/>
  <c r="B18" i="42"/>
  <c r="P12" i="42"/>
  <c r="P11" i="42"/>
  <c r="P10" i="42"/>
  <c r="P8" i="42"/>
  <c r="P7" i="42"/>
  <c r="P6" i="42"/>
  <c r="P28" i="42" l="1"/>
  <c r="P18" i="43"/>
  <c r="P20" i="43"/>
  <c r="P27" i="43"/>
  <c r="P19" i="42"/>
  <c r="P26" i="42"/>
  <c r="P28" i="43"/>
  <c r="P20" i="42"/>
  <c r="P19" i="43"/>
  <c r="P26" i="43"/>
  <c r="P27" i="42"/>
  <c r="P18" i="42"/>
</calcChain>
</file>

<file path=xl/sharedStrings.xml><?xml version="1.0" encoding="utf-8"?>
<sst xmlns="http://schemas.openxmlformats.org/spreadsheetml/2006/main" count="199" uniqueCount="36">
  <si>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</si>
  <si>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</si>
  <si>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</si>
  <si>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</si>
  <si>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</si>
  <si>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</si>
  <si>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</si>
  <si>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</si>
  <si>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</si>
  <si>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</si>
  <si>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</si>
  <si>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</si>
  <si>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</si>
  <si>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</si>
  <si>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Porovnání krajských normativů mzdových prostředků a ostatních neinvestičních výdajů</t>
  </si>
  <si>
    <t>stanovených jednotlivými krajskými úřady pro krajské a obecní školství</t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</si>
  <si>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</si>
  <si>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</si>
  <si>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Průměr</t>
  </si>
  <si>
    <t>Meziroční změny 2020 oproti 2019 - v %</t>
  </si>
  <si>
    <t>Meziroční změny 2020 oproti 2019 - absolutně</t>
  </si>
  <si>
    <t>ŠKOLNÍ STRAVOVÁNÍ</t>
  </si>
  <si>
    <t>VE ŠKOLNÍCH JÍDELNÁCH</t>
  </si>
  <si>
    <t>MPN v Kč/strav.</t>
  </si>
  <si>
    <t>pro 360 stravovaných</t>
  </si>
  <si>
    <t>pro 198 stravovaných</t>
  </si>
  <si>
    <t>pro 150 stravovaných</t>
  </si>
  <si>
    <t>pro 100 stravovaných</t>
  </si>
  <si>
    <t>pro 70 stravovaných</t>
  </si>
  <si>
    <t>stravovaní, vzdělávající se ve střední škole, konzervatoři a vyšší odborné škole</t>
  </si>
  <si>
    <t>v letech 2019 - 2021</t>
  </si>
  <si>
    <t>Krajské normativy školní jídelny celodenně stravovaní v letech 2019 - 2021</t>
  </si>
  <si>
    <t>Č.j.: MSMT-10158/2021-1</t>
  </si>
  <si>
    <t>Meziroční změny 2021 oproti 2020 - absolutně</t>
  </si>
  <si>
    <t>Meziroční změny 2021 oproti 2020 - v %</t>
  </si>
  <si>
    <t>Příloha č.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</si>
</sst>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0_ ;[Red]\-0.00\ 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53">
    <xf numFmtId="0" fontId="0" fillId="0" borderId="0" xfId="0"/>
    <xf numFmtId="0" fontId="0" fillId="0" borderId="0" xfId="0" applyFont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3" fontId="12" fillId="0" borderId="3" xfId="0" applyNumberFormat="1" applyFont="1" applyFill="1" applyBorder="1" applyAlignment="1">
      <alignment vertical="center"/>
    </xf>
    <xf numFmtId="3" fontId="0" fillId="0" borderId="4" xfId="0" applyNumberFormat="1" applyFont="1" applyBorder="1"/>
    <xf numFmtId="3" fontId="0" fillId="2" borderId="6" xfId="0" applyNumberFormat="1" applyFont="1" applyFill="1" applyBorder="1"/>
    <xf numFmtId="4" fontId="12" fillId="0" borderId="7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/>
    <xf numFmtId="4" fontId="4" fillId="0" borderId="8" xfId="0" applyNumberFormat="1" applyFont="1" applyBorder="1" applyAlignment="1">
      <alignment wrapText="1"/>
    </xf>
    <xf numFmtId="4" fontId="4" fillId="2" borderId="9" xfId="0" applyNumberFormat="1" applyFont="1" applyFill="1" applyBorder="1" applyAlignment="1"/>
    <xf numFmtId="3" fontId="12" fillId="0" borderId="10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wrapText="1"/>
    </xf>
    <xf numFmtId="3" fontId="4" fillId="0" borderId="11" xfId="0" applyNumberFormat="1" applyFont="1" applyBorder="1" applyAlignment="1"/>
    <xf numFmtId="3" fontId="4" fillId="0" borderId="12" xfId="0" applyNumberFormat="1" applyFont="1" applyBorder="1" applyAlignment="1">
      <alignment wrapText="1"/>
    </xf>
    <xf numFmtId="3" fontId="4" fillId="2" borderId="13" xfId="0" applyNumberFormat="1" applyFont="1" applyFill="1" applyBorder="1" applyAlignment="1"/>
    <xf numFmtId="0" fontId="3" fillId="0" borderId="1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textRotation="90" wrapText="1"/>
    </xf>
    <xf numFmtId="2" fontId="6" fillId="0" borderId="18" xfId="0" applyNumberFormat="1" applyFont="1" applyFill="1" applyBorder="1" applyAlignment="1">
      <alignment horizontal="center" vertical="center" textRotation="90" wrapText="1"/>
    </xf>
    <xf numFmtId="164" fontId="0" fillId="0" borderId="4" xfId="0" applyNumberFormat="1" applyFont="1" applyBorder="1"/>
    <xf numFmtId="164" fontId="0" fillId="0" borderId="5" xfId="0" applyNumberFormat="1" applyFont="1" applyBorder="1"/>
    <xf numFmtId="165" fontId="4" fillId="2" borderId="2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8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0" fillId="2" borderId="19" xfId="0" applyNumberFormat="1" applyFont="1" applyFill="1" applyBorder="1" applyAlignment="1">
      <alignment horizontal="right"/>
    </xf>
    <xf numFmtId="165" fontId="4" fillId="2" borderId="21" xfId="0" applyNumberFormat="1" applyFont="1" applyFill="1" applyBorder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65" fontId="0" fillId="0" borderId="11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4" fontId="0" fillId="0" borderId="11" xfId="0" applyNumberFormat="1" applyFont="1" applyBorder="1"/>
    <xf numFmtId="164" fontId="0" fillId="0" borderId="12" xfId="0" applyNumberFormat="1" applyFont="1" applyBorder="1"/>
    <xf numFmtId="3" fontId="0" fillId="2" borderId="13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0" xfId="0" applyNumberFormat="1" applyFont="1"/>
    <xf numFmtId="0" fontId="9" fillId="0" borderId="22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1'!$A$5:$P$5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1'!$B$6:$O$6</c:f>
              <c:numCache>
                <c:formatCode>#,##0</c:formatCode>
                <c:ptCount val="14"/>
                <c:pt idx="0">
                  <c:v>11826</c:v>
                </c:pt>
                <c:pt idx="1">
                  <c:v>8484</c:v>
                </c:pt>
                <c:pt idx="2">
                  <c:v>10439</c:v>
                </c:pt>
                <c:pt idx="3">
                  <c:v>10664</c:v>
                </c:pt>
                <c:pt idx="4">
                  <c:v>7490</c:v>
                </c:pt>
                <c:pt idx="5">
                  <c:v>7666</c:v>
                </c:pt>
                <c:pt idx="6">
                  <c:v>9098</c:v>
                </c:pt>
                <c:pt idx="7">
                  <c:v>8686</c:v>
                </c:pt>
                <c:pt idx="8">
                  <c:v>8147</c:v>
                </c:pt>
                <c:pt idx="9">
                  <c:v>7243</c:v>
                </c:pt>
                <c:pt idx="10">
                  <c:v>7252</c:v>
                </c:pt>
                <c:pt idx="11">
                  <c:v>9416</c:v>
                </c:pt>
                <c:pt idx="12">
                  <c:v>10176</c:v>
                </c:pt>
                <c:pt idx="13">
                  <c:v>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A-413E-89E2-66EBAAC915EA}"/>
            </c:ext>
          </c:extLst>
        </c:ser>
        <c:ser>
          <c:idx val="1"/>
          <c:order val="1"/>
          <c:tx>
            <c:strRef>
              <c:f>'Tabulka a graf č. 1'!$A$9:$P$9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a graf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1'!$B$10:$O$10</c:f>
              <c:numCache>
                <c:formatCode>#,##0</c:formatCode>
                <c:ptCount val="14"/>
                <c:pt idx="0">
                  <c:v>9992</c:v>
                </c:pt>
                <c:pt idx="1">
                  <c:v>10188</c:v>
                </c:pt>
                <c:pt idx="2">
                  <c:v>11286</c:v>
                </c:pt>
                <c:pt idx="3">
                  <c:v>12596</c:v>
                </c:pt>
                <c:pt idx="4">
                  <c:v>11658</c:v>
                </c:pt>
                <c:pt idx="5">
                  <c:v>8987</c:v>
                </c:pt>
                <c:pt idx="6">
                  <c:v>10171</c:v>
                </c:pt>
                <c:pt idx="7">
                  <c:v>9469</c:v>
                </c:pt>
                <c:pt idx="8">
                  <c:v>9286</c:v>
                </c:pt>
                <c:pt idx="9">
                  <c:v>7991</c:v>
                </c:pt>
                <c:pt idx="10">
                  <c:v>8087</c:v>
                </c:pt>
                <c:pt idx="11">
                  <c:v>10529</c:v>
                </c:pt>
                <c:pt idx="12">
                  <c:v>10889</c:v>
                </c:pt>
                <c:pt idx="13">
                  <c:v>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A-413E-89E2-66EBAAC915EA}"/>
            </c:ext>
          </c:extLst>
        </c:ser>
        <c:ser>
          <c:idx val="2"/>
          <c:order val="2"/>
          <c:tx>
            <c:strRef>
              <c:f>'Tabulka a graf č. 1'!$A$13:$P$13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a graf č. 1'!$B$14:$O$14</c:f>
              <c:numCache>
                <c:formatCode>#,##0</c:formatCode>
                <c:ptCount val="14"/>
                <c:pt idx="0">
                  <c:v>10550</c:v>
                </c:pt>
                <c:pt idx="1">
                  <c:v>10475</c:v>
                </c:pt>
                <c:pt idx="2">
                  <c:v>11837</c:v>
                </c:pt>
                <c:pt idx="3">
                  <c:v>13226</c:v>
                </c:pt>
                <c:pt idx="4">
                  <c:v>12535</c:v>
                </c:pt>
                <c:pt idx="5">
                  <c:v>9723</c:v>
                </c:pt>
                <c:pt idx="6">
                  <c:v>11489</c:v>
                </c:pt>
                <c:pt idx="7">
                  <c:v>9509</c:v>
                </c:pt>
                <c:pt idx="8">
                  <c:v>8865</c:v>
                </c:pt>
                <c:pt idx="9">
                  <c:v>8481</c:v>
                </c:pt>
                <c:pt idx="10">
                  <c:v>8438</c:v>
                </c:pt>
                <c:pt idx="11">
                  <c:v>8931</c:v>
                </c:pt>
                <c:pt idx="12">
                  <c:v>8526</c:v>
                </c:pt>
                <c:pt idx="13">
                  <c:v>10320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A-413E-89E2-66EBAAC9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87648"/>
        <c:axId val="234888040"/>
      </c:barChart>
      <c:catAx>
        <c:axId val="23488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888040"/>
        <c:crosses val="autoZero"/>
        <c:auto val="1"/>
        <c:lblAlgn val="ctr"/>
        <c:lblOffset val="100"/>
        <c:noMultiLvlLbl val="0"/>
      </c:catAx>
      <c:valAx>
        <c:axId val="234888040"/>
        <c:scaling>
          <c:orientation val="minMax"/>
          <c:max val="1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488764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2'!$A$5:$P$5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2'!$B$6:$O$6</c:f>
              <c:numCache>
                <c:formatCode>#,##0</c:formatCode>
                <c:ptCount val="14"/>
                <c:pt idx="0">
                  <c:v>11826</c:v>
                </c:pt>
                <c:pt idx="1">
                  <c:v>8484</c:v>
                </c:pt>
                <c:pt idx="2">
                  <c:v>9579</c:v>
                </c:pt>
                <c:pt idx="3">
                  <c:v>9761</c:v>
                </c:pt>
                <c:pt idx="4">
                  <c:v>6894</c:v>
                </c:pt>
                <c:pt idx="5">
                  <c:v>7666</c:v>
                </c:pt>
                <c:pt idx="6">
                  <c:v>8336</c:v>
                </c:pt>
                <c:pt idx="7">
                  <c:v>8210</c:v>
                </c:pt>
                <c:pt idx="8">
                  <c:v>7498</c:v>
                </c:pt>
                <c:pt idx="9">
                  <c:v>7059</c:v>
                </c:pt>
                <c:pt idx="10">
                  <c:v>7252</c:v>
                </c:pt>
                <c:pt idx="11">
                  <c:v>8666</c:v>
                </c:pt>
                <c:pt idx="12">
                  <c:v>9305</c:v>
                </c:pt>
                <c:pt idx="13">
                  <c:v>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6-403A-B922-9E4CF364911A}"/>
            </c:ext>
          </c:extLst>
        </c:ser>
        <c:ser>
          <c:idx val="1"/>
          <c:order val="1"/>
          <c:tx>
            <c:strRef>
              <c:f>'Tabulka a graf č. 2'!$A$9:$P$9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a graf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2'!$B$10:$O$10</c:f>
              <c:numCache>
                <c:formatCode>#,##0</c:formatCode>
                <c:ptCount val="14"/>
                <c:pt idx="0">
                  <c:v>9381</c:v>
                </c:pt>
                <c:pt idx="1">
                  <c:v>10067</c:v>
                </c:pt>
                <c:pt idx="2">
                  <c:v>10353</c:v>
                </c:pt>
                <c:pt idx="3">
                  <c:v>11530</c:v>
                </c:pt>
                <c:pt idx="4">
                  <c:v>11658</c:v>
                </c:pt>
                <c:pt idx="5">
                  <c:v>8987</c:v>
                </c:pt>
                <c:pt idx="6">
                  <c:v>9319</c:v>
                </c:pt>
                <c:pt idx="7">
                  <c:v>8987</c:v>
                </c:pt>
                <c:pt idx="8">
                  <c:v>8547</c:v>
                </c:pt>
                <c:pt idx="9">
                  <c:v>7788</c:v>
                </c:pt>
                <c:pt idx="10">
                  <c:v>8087</c:v>
                </c:pt>
                <c:pt idx="11">
                  <c:v>9690</c:v>
                </c:pt>
                <c:pt idx="12">
                  <c:v>9961</c:v>
                </c:pt>
                <c:pt idx="13">
                  <c:v>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6-403A-B922-9E4CF364911A}"/>
            </c:ext>
          </c:extLst>
        </c:ser>
        <c:ser>
          <c:idx val="2"/>
          <c:order val="2"/>
          <c:tx>
            <c:strRef>
              <c:f>'Tabulka a graf č. 2'!$A$13:$P$13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a graf č. 2'!$B$14:$O$14</c:f>
              <c:numCache>
                <c:formatCode>#,##0</c:formatCode>
                <c:ptCount val="14"/>
                <c:pt idx="0">
                  <c:v>9949</c:v>
                </c:pt>
                <c:pt idx="1">
                  <c:v>10351</c:v>
                </c:pt>
                <c:pt idx="2">
                  <c:v>10859</c:v>
                </c:pt>
                <c:pt idx="3">
                  <c:v>12106</c:v>
                </c:pt>
                <c:pt idx="4">
                  <c:v>12535</c:v>
                </c:pt>
                <c:pt idx="5">
                  <c:v>9723</c:v>
                </c:pt>
                <c:pt idx="6">
                  <c:v>10527</c:v>
                </c:pt>
                <c:pt idx="7">
                  <c:v>9016</c:v>
                </c:pt>
                <c:pt idx="8">
                  <c:v>8159</c:v>
                </c:pt>
                <c:pt idx="9">
                  <c:v>8265</c:v>
                </c:pt>
                <c:pt idx="10">
                  <c:v>8438</c:v>
                </c:pt>
                <c:pt idx="11">
                  <c:v>8219</c:v>
                </c:pt>
                <c:pt idx="12">
                  <c:v>7799</c:v>
                </c:pt>
                <c:pt idx="13">
                  <c:v>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6-403A-B922-9E4CF364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88824"/>
        <c:axId val="234889216"/>
      </c:barChart>
      <c:catAx>
        <c:axId val="23488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889216"/>
        <c:crosses val="autoZero"/>
        <c:auto val="1"/>
        <c:lblAlgn val="ctr"/>
        <c:lblOffset val="100"/>
        <c:noMultiLvlLbl val="0"/>
      </c:catAx>
      <c:valAx>
        <c:axId val="234889216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</a:t>
                </a:r>
                <a:r>
                  <a:rPr lang="cs-CZ"/>
                  <a:t>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488882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3'!$B$6:$O$6</c:f>
              <c:numCache>
                <c:formatCode>#,##0</c:formatCode>
                <c:ptCount val="14"/>
                <c:pt idx="0">
                  <c:v>11826</c:v>
                </c:pt>
                <c:pt idx="1">
                  <c:v>8484</c:v>
                </c:pt>
                <c:pt idx="2">
                  <c:v>8552</c:v>
                </c:pt>
                <c:pt idx="3">
                  <c:v>8892</c:v>
                </c:pt>
                <c:pt idx="4">
                  <c:v>6312</c:v>
                </c:pt>
                <c:pt idx="5">
                  <c:v>7666</c:v>
                </c:pt>
                <c:pt idx="6">
                  <c:v>7600</c:v>
                </c:pt>
                <c:pt idx="7">
                  <c:v>7776</c:v>
                </c:pt>
                <c:pt idx="8">
                  <c:v>6865</c:v>
                </c:pt>
                <c:pt idx="9">
                  <c:v>6796</c:v>
                </c:pt>
                <c:pt idx="10">
                  <c:v>7252</c:v>
                </c:pt>
                <c:pt idx="11">
                  <c:v>7934</c:v>
                </c:pt>
                <c:pt idx="12">
                  <c:v>8436</c:v>
                </c:pt>
                <c:pt idx="13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14A-A50F-09126E94CEE4}"/>
            </c:ext>
          </c:extLst>
        </c:ser>
        <c:ser>
          <c:idx val="1"/>
          <c:order val="1"/>
          <c:tx>
            <c:strRef>
              <c:f>'Tabulka a graf č. 3'!$A$9:$P$9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a graf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3'!$B$10:$O$10</c:f>
              <c:numCache>
                <c:formatCode>#,##0</c:formatCode>
                <c:ptCount val="14"/>
                <c:pt idx="0">
                  <c:v>8740</c:v>
                </c:pt>
                <c:pt idx="1">
                  <c:v>9882</c:v>
                </c:pt>
                <c:pt idx="2">
                  <c:v>9222</c:v>
                </c:pt>
                <c:pt idx="3">
                  <c:v>10503</c:v>
                </c:pt>
                <c:pt idx="4">
                  <c:v>11658</c:v>
                </c:pt>
                <c:pt idx="5">
                  <c:v>8987</c:v>
                </c:pt>
                <c:pt idx="6">
                  <c:v>8496</c:v>
                </c:pt>
                <c:pt idx="7">
                  <c:v>8617</c:v>
                </c:pt>
                <c:pt idx="8">
                  <c:v>7826</c:v>
                </c:pt>
                <c:pt idx="9">
                  <c:v>7498</c:v>
                </c:pt>
                <c:pt idx="10">
                  <c:v>8087</c:v>
                </c:pt>
                <c:pt idx="11">
                  <c:v>8872</c:v>
                </c:pt>
                <c:pt idx="12">
                  <c:v>9034</c:v>
                </c:pt>
                <c:pt idx="13">
                  <c:v>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1-414A-A50F-09126E94CEE4}"/>
            </c:ext>
          </c:extLst>
        </c:ser>
        <c:ser>
          <c:idx val="2"/>
          <c:order val="2"/>
          <c:tx>
            <c:strRef>
              <c:f>'Tabulka a graf č. 3'!$A$13:$P$13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a graf č. 3'!$B$14:$O$14</c:f>
              <c:numCache>
                <c:formatCode>#,##0</c:formatCode>
                <c:ptCount val="14"/>
                <c:pt idx="0">
                  <c:v>9342</c:v>
                </c:pt>
                <c:pt idx="1">
                  <c:v>10162</c:v>
                </c:pt>
                <c:pt idx="2">
                  <c:v>9673</c:v>
                </c:pt>
                <c:pt idx="3">
                  <c:v>11029</c:v>
                </c:pt>
                <c:pt idx="4">
                  <c:v>12535</c:v>
                </c:pt>
                <c:pt idx="5">
                  <c:v>9723</c:v>
                </c:pt>
                <c:pt idx="6">
                  <c:v>9597</c:v>
                </c:pt>
                <c:pt idx="7">
                  <c:v>8405</c:v>
                </c:pt>
                <c:pt idx="8">
                  <c:v>7471</c:v>
                </c:pt>
                <c:pt idx="9">
                  <c:v>7957</c:v>
                </c:pt>
                <c:pt idx="10">
                  <c:v>8438</c:v>
                </c:pt>
                <c:pt idx="11">
                  <c:v>7527</c:v>
                </c:pt>
                <c:pt idx="12">
                  <c:v>7074</c:v>
                </c:pt>
                <c:pt idx="13">
                  <c:v>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1-414A-A50F-09126E94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90000"/>
        <c:axId val="234890392"/>
      </c:barChart>
      <c:catAx>
        <c:axId val="23489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890392"/>
        <c:crosses val="autoZero"/>
        <c:auto val="1"/>
        <c:lblAlgn val="ctr"/>
        <c:lblOffset val="100"/>
        <c:noMultiLvlLbl val="0"/>
      </c:catAx>
      <c:valAx>
        <c:axId val="234890392"/>
        <c:scaling>
          <c:orientation val="minMax"/>
          <c:max val="1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4890000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4'!$A$5:$P$5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4'!$B$6:$O$6</c:f>
              <c:numCache>
                <c:formatCode>#,##0</c:formatCode>
                <c:ptCount val="14"/>
                <c:pt idx="0">
                  <c:v>11826</c:v>
                </c:pt>
                <c:pt idx="1">
                  <c:v>8484</c:v>
                </c:pt>
                <c:pt idx="2">
                  <c:v>7883</c:v>
                </c:pt>
                <c:pt idx="3">
                  <c:v>8371</c:v>
                </c:pt>
                <c:pt idx="4">
                  <c:v>5960</c:v>
                </c:pt>
                <c:pt idx="5">
                  <c:v>7666</c:v>
                </c:pt>
                <c:pt idx="6">
                  <c:v>7158</c:v>
                </c:pt>
                <c:pt idx="7">
                  <c:v>7763</c:v>
                </c:pt>
                <c:pt idx="8">
                  <c:v>6483</c:v>
                </c:pt>
                <c:pt idx="9">
                  <c:v>6587</c:v>
                </c:pt>
                <c:pt idx="10">
                  <c:v>7252</c:v>
                </c:pt>
                <c:pt idx="11">
                  <c:v>7492</c:v>
                </c:pt>
                <c:pt idx="12">
                  <c:v>7895</c:v>
                </c:pt>
                <c:pt idx="13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3-44DB-BEB2-B4A930087B63}"/>
            </c:ext>
          </c:extLst>
        </c:ser>
        <c:ser>
          <c:idx val="1"/>
          <c:order val="1"/>
          <c:tx>
            <c:strRef>
              <c:f>'Tabulka a graf č. 4'!$A$9:$P$9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a graf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4'!$B$10:$O$10</c:f>
              <c:numCache>
                <c:formatCode>#,##0</c:formatCode>
                <c:ptCount val="14"/>
                <c:pt idx="0">
                  <c:v>8208</c:v>
                </c:pt>
                <c:pt idx="1">
                  <c:v>9716</c:v>
                </c:pt>
                <c:pt idx="2">
                  <c:v>8469</c:v>
                </c:pt>
                <c:pt idx="3">
                  <c:v>9888</c:v>
                </c:pt>
                <c:pt idx="4">
                  <c:v>11658</c:v>
                </c:pt>
                <c:pt idx="5">
                  <c:v>8987</c:v>
                </c:pt>
                <c:pt idx="6">
                  <c:v>8002</c:v>
                </c:pt>
                <c:pt idx="7">
                  <c:v>8617</c:v>
                </c:pt>
                <c:pt idx="8">
                  <c:v>7390</c:v>
                </c:pt>
                <c:pt idx="9">
                  <c:v>7268</c:v>
                </c:pt>
                <c:pt idx="10">
                  <c:v>8087</c:v>
                </c:pt>
                <c:pt idx="11">
                  <c:v>8377</c:v>
                </c:pt>
                <c:pt idx="12">
                  <c:v>8459</c:v>
                </c:pt>
                <c:pt idx="13">
                  <c:v>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3-44DB-BEB2-B4A930087B63}"/>
            </c:ext>
          </c:extLst>
        </c:ser>
        <c:ser>
          <c:idx val="2"/>
          <c:order val="2"/>
          <c:tx>
            <c:strRef>
              <c:f>'Tabulka a graf č. 4'!$A$13:$P$13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a graf č. 4'!$B$14:$O$14</c:f>
              <c:numCache>
                <c:formatCode>#,##0</c:formatCode>
                <c:ptCount val="14"/>
                <c:pt idx="0">
                  <c:v>8970</c:v>
                </c:pt>
                <c:pt idx="1">
                  <c:v>9993</c:v>
                </c:pt>
                <c:pt idx="2">
                  <c:v>8883</c:v>
                </c:pt>
                <c:pt idx="3">
                  <c:v>10382</c:v>
                </c:pt>
                <c:pt idx="4">
                  <c:v>12535</c:v>
                </c:pt>
                <c:pt idx="5">
                  <c:v>9723</c:v>
                </c:pt>
                <c:pt idx="6">
                  <c:v>9038</c:v>
                </c:pt>
                <c:pt idx="7">
                  <c:v>8052</c:v>
                </c:pt>
                <c:pt idx="8">
                  <c:v>7055</c:v>
                </c:pt>
                <c:pt idx="9">
                  <c:v>7713</c:v>
                </c:pt>
                <c:pt idx="10">
                  <c:v>8438</c:v>
                </c:pt>
                <c:pt idx="11">
                  <c:v>7108</c:v>
                </c:pt>
                <c:pt idx="12">
                  <c:v>6623</c:v>
                </c:pt>
                <c:pt idx="13">
                  <c:v>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3-44DB-BEB2-B4A930087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95440"/>
        <c:axId val="237795832"/>
      </c:barChart>
      <c:catAx>
        <c:axId val="23779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7795832"/>
        <c:crosses val="autoZero"/>
        <c:auto val="1"/>
        <c:lblAlgn val="ctr"/>
        <c:lblOffset val="100"/>
        <c:noMultiLvlLbl val="0"/>
      </c:catAx>
      <c:valAx>
        <c:axId val="237795832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7795440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5'!$A$5:$P$5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5'!$B$6:$O$6</c:f>
              <c:numCache>
                <c:formatCode>#,##0</c:formatCode>
                <c:ptCount val="14"/>
                <c:pt idx="0">
                  <c:v>11826</c:v>
                </c:pt>
                <c:pt idx="1">
                  <c:v>8484</c:v>
                </c:pt>
                <c:pt idx="2">
                  <c:v>7091</c:v>
                </c:pt>
                <c:pt idx="3">
                  <c:v>7395</c:v>
                </c:pt>
                <c:pt idx="4">
                  <c:v>5298</c:v>
                </c:pt>
                <c:pt idx="5">
                  <c:v>7666</c:v>
                </c:pt>
                <c:pt idx="6">
                  <c:v>6331</c:v>
                </c:pt>
                <c:pt idx="7">
                  <c:v>7763</c:v>
                </c:pt>
                <c:pt idx="8">
                  <c:v>5763</c:v>
                </c:pt>
                <c:pt idx="9">
                  <c:v>6130</c:v>
                </c:pt>
                <c:pt idx="10">
                  <c:v>7252</c:v>
                </c:pt>
                <c:pt idx="11">
                  <c:v>6660</c:v>
                </c:pt>
                <c:pt idx="12">
                  <c:v>6828</c:v>
                </c:pt>
                <c:pt idx="13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C-41A5-8652-35C092DE49D9}"/>
            </c:ext>
          </c:extLst>
        </c:ser>
        <c:ser>
          <c:idx val="1"/>
          <c:order val="1"/>
          <c:tx>
            <c:strRef>
              <c:f>'Tabulka a graf č. 5'!$A$9:$P$9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a graf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5'!$B$10:$O$10</c:f>
              <c:numCache>
                <c:formatCode>#,##0</c:formatCode>
                <c:ptCount val="14"/>
                <c:pt idx="0">
                  <c:v>6809</c:v>
                </c:pt>
                <c:pt idx="1">
                  <c:v>9210</c:v>
                </c:pt>
                <c:pt idx="2">
                  <c:v>7506</c:v>
                </c:pt>
                <c:pt idx="3">
                  <c:v>8735</c:v>
                </c:pt>
                <c:pt idx="4">
                  <c:v>11658</c:v>
                </c:pt>
                <c:pt idx="5">
                  <c:v>8987</c:v>
                </c:pt>
                <c:pt idx="6">
                  <c:v>7078</c:v>
                </c:pt>
                <c:pt idx="7">
                  <c:v>8617</c:v>
                </c:pt>
                <c:pt idx="8">
                  <c:v>6569</c:v>
                </c:pt>
                <c:pt idx="9">
                  <c:v>6764</c:v>
                </c:pt>
                <c:pt idx="10">
                  <c:v>8087</c:v>
                </c:pt>
                <c:pt idx="11">
                  <c:v>7447</c:v>
                </c:pt>
                <c:pt idx="12">
                  <c:v>7326</c:v>
                </c:pt>
                <c:pt idx="13">
                  <c:v>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C-41A5-8652-35C092DE49D9}"/>
            </c:ext>
          </c:extLst>
        </c:ser>
        <c:ser>
          <c:idx val="2"/>
          <c:order val="2"/>
          <c:tx>
            <c:strRef>
              <c:f>'Tabulka a graf č. 5'!$A$13:$P$13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a graf č. 5'!$B$14:$O$14</c:f>
              <c:numCache>
                <c:formatCode>#,##0</c:formatCode>
                <c:ptCount val="14"/>
                <c:pt idx="0">
                  <c:v>8259</c:v>
                </c:pt>
                <c:pt idx="1">
                  <c:v>9475</c:v>
                </c:pt>
                <c:pt idx="2">
                  <c:v>7873</c:v>
                </c:pt>
                <c:pt idx="3">
                  <c:v>9172</c:v>
                </c:pt>
                <c:pt idx="4">
                  <c:v>12535</c:v>
                </c:pt>
                <c:pt idx="5">
                  <c:v>9723</c:v>
                </c:pt>
                <c:pt idx="6">
                  <c:v>7995</c:v>
                </c:pt>
                <c:pt idx="7">
                  <c:v>7932</c:v>
                </c:pt>
                <c:pt idx="8">
                  <c:v>6271</c:v>
                </c:pt>
                <c:pt idx="9">
                  <c:v>7178</c:v>
                </c:pt>
                <c:pt idx="10">
                  <c:v>8438</c:v>
                </c:pt>
                <c:pt idx="11">
                  <c:v>6317</c:v>
                </c:pt>
                <c:pt idx="12">
                  <c:v>5736</c:v>
                </c:pt>
                <c:pt idx="13">
                  <c:v>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C-41A5-8652-35C092DE4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98184"/>
        <c:axId val="237798576"/>
      </c:barChart>
      <c:catAx>
        <c:axId val="23779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1815901741564071"/>
              <c:y val="0.9294140353667912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7798576"/>
        <c:crosses val="autoZero"/>
        <c:auto val="1"/>
        <c:lblAlgn val="ctr"/>
        <c:lblOffset val="100"/>
        <c:noMultiLvlLbl val="0"/>
      </c:catAx>
      <c:valAx>
        <c:axId val="237798576"/>
        <c:scaling>
          <c:orientation val="minMax"/>
          <c:max val="1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779818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15</xdr:col>
      <xdr:colOff>495300</xdr:colOff>
      <xdr:row>57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7"/>
  <sheetViews>
    <sheetView tabSelected="1" zoomScale="80" zoomScaleNormal="80" workbookViewId="0">
      <selection activeCell="A21" sqref="A21"/>
    </sheetView>
  </sheetViews>
  <sheetFormatPr defaultRowHeight="15" x14ac:dyDescent="0.25"/>
  <cols>
    <col min="1" max="1" width="87.42578125" style="9" customWidth="1"/>
    <col min="2" max="2" width="9.140625" customWidth="1"/>
  </cols>
  <sheetData>
    <row r="1" spans="1:1" x14ac:dyDescent="0.25">
      <c r="A1" s="42"/>
    </row>
    <row r="2" spans="1:1" x14ac:dyDescent="0.25">
      <c r="A2" s="42" t="s">
        <v>32</v>
      </c>
    </row>
    <row r="15" spans="1:1" ht="36" x14ac:dyDescent="0.55000000000000004">
      <c r="A15" s="6" t="s">
        <v>21</v>
      </c>
    </row>
    <row r="16" spans="1:1" ht="36" x14ac:dyDescent="0.55000000000000004">
      <c r="A16" s="6" t="s">
        <v>22</v>
      </c>
    </row>
    <row r="19" spans="1:1" ht="18.75" x14ac:dyDescent="0.3">
      <c r="A19" s="7" t="s">
        <v>29</v>
      </c>
    </row>
    <row r="21" spans="1:1" ht="18.75" x14ac:dyDescent="0.3">
      <c r="A21" s="7" t="s">
        <v>35</v>
      </c>
    </row>
    <row r="45" spans="1:1" x14ac:dyDescent="0.25">
      <c r="A45" s="8" t="s">
        <v>14</v>
      </c>
    </row>
    <row r="46" spans="1:1" x14ac:dyDescent="0.25">
      <c r="A46" s="9" t="s">
        <v>15</v>
      </c>
    </row>
    <row r="47" spans="1:1" x14ac:dyDescent="0.25">
      <c r="A47" s="9" t="s">
        <v>30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topLeftCell="A13" zoomScaleNormal="100" workbookViewId="0">
      <selection activeCell="A13" sqref="A13:P13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8" ht="18.75" x14ac:dyDescent="0.3">
      <c r="B1" s="48" t="s">
        <v>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15.75" x14ac:dyDescent="0.25">
      <c r="A2" s="10"/>
      <c r="B2" s="49" t="s">
        <v>28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8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8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8" ht="19.5" thickBot="1" x14ac:dyDescent="0.3">
      <c r="A5" s="50">
        <v>2019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8" x14ac:dyDescent="0.25">
      <c r="A6" s="11" t="s">
        <v>23</v>
      </c>
      <c r="B6" s="12">
        <f>ROUND(12*B8/B7,0)</f>
        <v>11826</v>
      </c>
      <c r="C6" s="12">
        <f>ROUND(12*C8/C7,0)</f>
        <v>8484</v>
      </c>
      <c r="D6" s="12">
        <f t="shared" ref="D6:O6" si="0">ROUND(12*D8/D7,0)</f>
        <v>10439</v>
      </c>
      <c r="E6" s="12">
        <f t="shared" si="0"/>
        <v>10664</v>
      </c>
      <c r="F6" s="12">
        <f t="shared" si="0"/>
        <v>7490</v>
      </c>
      <c r="G6" s="12">
        <f t="shared" si="0"/>
        <v>7666</v>
      </c>
      <c r="H6" s="12">
        <f t="shared" si="0"/>
        <v>9098</v>
      </c>
      <c r="I6" s="12">
        <f t="shared" si="0"/>
        <v>8686</v>
      </c>
      <c r="J6" s="12">
        <f t="shared" si="0"/>
        <v>8147</v>
      </c>
      <c r="K6" s="12">
        <f t="shared" si="0"/>
        <v>7243</v>
      </c>
      <c r="L6" s="12">
        <f t="shared" si="0"/>
        <v>7252</v>
      </c>
      <c r="M6" s="12">
        <f t="shared" si="0"/>
        <v>9416</v>
      </c>
      <c r="N6" s="12">
        <f t="shared" si="0"/>
        <v>10176</v>
      </c>
      <c r="O6" s="12">
        <f t="shared" si="0"/>
        <v>9125</v>
      </c>
      <c r="P6" s="13">
        <f>SUMIF(B6:O6,"&gt;0")/COUNTIF(B6:O6,"&gt;0")</f>
        <v>8979.4285714285706</v>
      </c>
      <c r="R6" s="44"/>
    </row>
    <row r="7" spans="1:18" x14ac:dyDescent="0.25">
      <c r="A7" s="14" t="s">
        <v>16</v>
      </c>
      <c r="B7" s="15">
        <v>20</v>
      </c>
      <c r="C7" s="15">
        <v>28.92</v>
      </c>
      <c r="D7" s="15">
        <v>21.632650000000002</v>
      </c>
      <c r="E7" s="15">
        <v>21.83</v>
      </c>
      <c r="F7" s="15">
        <v>29.158999999999999</v>
      </c>
      <c r="G7" s="16">
        <v>27.84</v>
      </c>
      <c r="H7" s="15">
        <v>26.101241686748317</v>
      </c>
      <c r="I7" s="15">
        <v>26.91</v>
      </c>
      <c r="J7" s="15">
        <v>29.392240275150456</v>
      </c>
      <c r="K7" s="15">
        <v>30.667000000000002</v>
      </c>
      <c r="L7" s="15">
        <v>32.840000000000003</v>
      </c>
      <c r="M7" s="15">
        <v>23.56</v>
      </c>
      <c r="N7" s="15">
        <v>23.207657883430244</v>
      </c>
      <c r="O7" s="17">
        <v>25.287493356278581</v>
      </c>
      <c r="P7" s="18">
        <f>SUMIF(B7:O7,"&gt;0")/COUNTIF(B7:O7,"&gt;0")</f>
        <v>26.239091657257688</v>
      </c>
    </row>
    <row r="8" spans="1:18" ht="15.75" thickBot="1" x14ac:dyDescent="0.3">
      <c r="A8" s="19" t="s">
        <v>17</v>
      </c>
      <c r="B8" s="20">
        <v>19710</v>
      </c>
      <c r="C8" s="20">
        <v>20446</v>
      </c>
      <c r="D8" s="20">
        <v>18819</v>
      </c>
      <c r="E8" s="20">
        <v>19400</v>
      </c>
      <c r="F8" s="20">
        <v>18200</v>
      </c>
      <c r="G8" s="20">
        <v>17785</v>
      </c>
      <c r="H8" s="20">
        <v>19790</v>
      </c>
      <c r="I8" s="20">
        <v>19479</v>
      </c>
      <c r="J8" s="20">
        <v>19954</v>
      </c>
      <c r="K8" s="20">
        <v>18510</v>
      </c>
      <c r="L8" s="21">
        <v>19846</v>
      </c>
      <c r="M8" s="20">
        <v>18487</v>
      </c>
      <c r="N8" s="20">
        <v>19680</v>
      </c>
      <c r="O8" s="22">
        <v>19230</v>
      </c>
      <c r="P8" s="23">
        <f>SUMIF(B8:O8,"&gt;0")/COUNTIF(B8:O8,"&gt;0")</f>
        <v>19238.285714285714</v>
      </c>
    </row>
    <row r="9" spans="1:18" s="5" customFormat="1" ht="19.5" thickBot="1" x14ac:dyDescent="0.3">
      <c r="A9" s="50">
        <v>2020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8" s="5" customFormat="1" x14ac:dyDescent="0.25">
      <c r="A10" s="11" t="s">
        <v>23</v>
      </c>
      <c r="B10" s="12">
        <f>ROUND(12*B12/B11,0)</f>
        <v>9992</v>
      </c>
      <c r="C10" s="12">
        <f t="shared" ref="C10:O10" si="1">ROUND(12*C12/C11,0)</f>
        <v>10188</v>
      </c>
      <c r="D10" s="12">
        <f t="shared" si="1"/>
        <v>11286</v>
      </c>
      <c r="E10" s="12">
        <f t="shared" si="1"/>
        <v>12596</v>
      </c>
      <c r="F10" s="12">
        <f t="shared" si="1"/>
        <v>11658</v>
      </c>
      <c r="G10" s="12">
        <f t="shared" si="1"/>
        <v>8987</v>
      </c>
      <c r="H10" s="12">
        <f t="shared" si="1"/>
        <v>10171</v>
      </c>
      <c r="I10" s="12">
        <f t="shared" si="1"/>
        <v>9469</v>
      </c>
      <c r="J10" s="12">
        <f t="shared" si="1"/>
        <v>9286</v>
      </c>
      <c r="K10" s="12">
        <f t="shared" si="1"/>
        <v>7991</v>
      </c>
      <c r="L10" s="12">
        <f t="shared" si="1"/>
        <v>8087</v>
      </c>
      <c r="M10" s="12">
        <f t="shared" si="1"/>
        <v>10529</v>
      </c>
      <c r="N10" s="12">
        <f t="shared" si="1"/>
        <v>10889</v>
      </c>
      <c r="O10" s="12">
        <f t="shared" si="1"/>
        <v>9796</v>
      </c>
      <c r="P10" s="13">
        <f>SUMIF(B10:O10,"&gt;0")/COUNTIF(B10:O10,"&gt;0")</f>
        <v>10066.071428571429</v>
      </c>
    </row>
    <row r="11" spans="1:18" s="5" customFormat="1" x14ac:dyDescent="0.25">
      <c r="A11" s="14" t="s">
        <v>16</v>
      </c>
      <c r="B11" s="15">
        <v>26.060346683273973</v>
      </c>
      <c r="C11" s="15">
        <v>27.585422434455552</v>
      </c>
      <c r="D11" s="15">
        <v>24.970300000000002</v>
      </c>
      <c r="E11" s="15">
        <v>21.83</v>
      </c>
      <c r="F11" s="15">
        <v>23.263000000000002</v>
      </c>
      <c r="G11" s="16">
        <v>27.84</v>
      </c>
      <c r="H11" s="15">
        <v>25.589452634066976</v>
      </c>
      <c r="I11" s="15">
        <v>27.4</v>
      </c>
      <c r="J11" s="15">
        <v>29.392240275150456</v>
      </c>
      <c r="K11" s="15">
        <v>34.654000000000003</v>
      </c>
      <c r="L11" s="15">
        <v>32.840000000000003</v>
      </c>
      <c r="M11" s="15">
        <v>23.56</v>
      </c>
      <c r="N11" s="15">
        <v>24.12108436047086</v>
      </c>
      <c r="O11" s="17">
        <v>26.337021723100808</v>
      </c>
      <c r="P11" s="18">
        <f>SUMIF(B11:O11,"&gt;0")/COUNTIF(B11:O11,"&gt;0")</f>
        <v>26.817347722179903</v>
      </c>
    </row>
    <row r="12" spans="1:18" s="5" customFormat="1" ht="15.75" thickBot="1" x14ac:dyDescent="0.3">
      <c r="A12" s="19" t="s">
        <v>17</v>
      </c>
      <c r="B12" s="20">
        <v>21700</v>
      </c>
      <c r="C12" s="20">
        <v>23420</v>
      </c>
      <c r="D12" s="20">
        <v>23484</v>
      </c>
      <c r="E12" s="20">
        <v>22915</v>
      </c>
      <c r="F12" s="20">
        <v>22600</v>
      </c>
      <c r="G12" s="20">
        <v>20850</v>
      </c>
      <c r="H12" s="20">
        <v>21690</v>
      </c>
      <c r="I12" s="20">
        <v>21622</v>
      </c>
      <c r="J12" s="20">
        <v>22745</v>
      </c>
      <c r="K12" s="20">
        <v>23078</v>
      </c>
      <c r="L12" s="21">
        <v>22132</v>
      </c>
      <c r="M12" s="20">
        <v>20671</v>
      </c>
      <c r="N12" s="20">
        <v>21888</v>
      </c>
      <c r="O12" s="22">
        <v>21500</v>
      </c>
      <c r="P12" s="23">
        <f>SUMIF(B12:O12,"&gt;0")/COUNTIF(B12:O12,"&gt;0")</f>
        <v>22163.928571428572</v>
      </c>
    </row>
    <row r="13" spans="1:18" s="5" customFormat="1" ht="19.5" thickBot="1" x14ac:dyDescent="0.3">
      <c r="A13" s="50">
        <v>2021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8" s="5" customFormat="1" x14ac:dyDescent="0.25">
      <c r="A14" s="11" t="s">
        <v>23</v>
      </c>
      <c r="B14" s="12">
        <f>ROUND(12*B16/B15,0)</f>
        <v>10550</v>
      </c>
      <c r="C14" s="12">
        <f t="shared" ref="C14:O14" si="2">ROUND(12*C16/C15,0)</f>
        <v>10475</v>
      </c>
      <c r="D14" s="12">
        <f t="shared" si="2"/>
        <v>11837</v>
      </c>
      <c r="E14" s="12">
        <f t="shared" si="2"/>
        <v>13226</v>
      </c>
      <c r="F14" s="12">
        <f t="shared" si="2"/>
        <v>12535</v>
      </c>
      <c r="G14" s="12">
        <f t="shared" si="2"/>
        <v>9723</v>
      </c>
      <c r="H14" s="12">
        <f t="shared" si="2"/>
        <v>11489</v>
      </c>
      <c r="I14" s="12">
        <f t="shared" si="2"/>
        <v>9509</v>
      </c>
      <c r="J14" s="12">
        <f t="shared" si="2"/>
        <v>8865</v>
      </c>
      <c r="K14" s="12">
        <f t="shared" si="2"/>
        <v>8481</v>
      </c>
      <c r="L14" s="12">
        <f t="shared" si="2"/>
        <v>8438</v>
      </c>
      <c r="M14" s="12">
        <f t="shared" si="2"/>
        <v>8931</v>
      </c>
      <c r="N14" s="12">
        <f t="shared" si="2"/>
        <v>8526</v>
      </c>
      <c r="O14" s="12">
        <f t="shared" si="2"/>
        <v>10320</v>
      </c>
      <c r="P14" s="13">
        <f t="shared" ref="P14:P16" si="3">SUMIF(B14:O14,"&gt;0")/COUNTIF(B14:O14,"&gt;0")</f>
        <v>10207.5</v>
      </c>
    </row>
    <row r="15" spans="1:18" s="5" customFormat="1" x14ac:dyDescent="0.25">
      <c r="A15" s="14" t="s">
        <v>16</v>
      </c>
      <c r="B15" s="15">
        <v>25.99</v>
      </c>
      <c r="C15" s="15">
        <v>27.785422434455551</v>
      </c>
      <c r="D15" s="15">
        <v>24.970300000000002</v>
      </c>
      <c r="E15" s="15">
        <v>21.83</v>
      </c>
      <c r="F15" s="15">
        <v>23.263000000000002</v>
      </c>
      <c r="G15" s="16">
        <v>27.84</v>
      </c>
      <c r="H15" s="15">
        <v>25.589452634066976</v>
      </c>
      <c r="I15" s="15">
        <v>29.64</v>
      </c>
      <c r="J15" s="15">
        <v>32.331464302665502</v>
      </c>
      <c r="K15" s="15">
        <v>33.960999999999999</v>
      </c>
      <c r="L15" s="15">
        <v>32.840000000000003</v>
      </c>
      <c r="M15" s="15">
        <v>29.44</v>
      </c>
      <c r="N15" s="15">
        <v>32.161445813961144</v>
      </c>
      <c r="O15" s="17">
        <v>26.337021723100808</v>
      </c>
      <c r="P15" s="18">
        <f t="shared" si="3"/>
        <v>28.141364779160714</v>
      </c>
    </row>
    <row r="16" spans="1:18" s="5" customFormat="1" ht="15.75" thickBot="1" x14ac:dyDescent="0.3">
      <c r="A16" s="19" t="s">
        <v>17</v>
      </c>
      <c r="B16" s="20">
        <v>22850</v>
      </c>
      <c r="C16" s="20">
        <v>24254</v>
      </c>
      <c r="D16" s="20">
        <v>24632</v>
      </c>
      <c r="E16" s="20">
        <v>24061</v>
      </c>
      <c r="F16" s="20">
        <v>24300</v>
      </c>
      <c r="G16" s="20">
        <v>22558</v>
      </c>
      <c r="H16" s="20">
        <v>24500</v>
      </c>
      <c r="I16" s="20">
        <v>23486</v>
      </c>
      <c r="J16" s="20">
        <v>23885</v>
      </c>
      <c r="K16" s="20">
        <v>24001</v>
      </c>
      <c r="L16" s="21">
        <v>23092</v>
      </c>
      <c r="M16" s="20">
        <v>21911</v>
      </c>
      <c r="N16" s="20">
        <v>22850</v>
      </c>
      <c r="O16" s="22">
        <v>22650</v>
      </c>
      <c r="P16" s="23">
        <f t="shared" si="3"/>
        <v>23502.142857142859</v>
      </c>
    </row>
    <row r="17" spans="1:16" ht="19.5" thickBot="1" x14ac:dyDescent="0.3">
      <c r="A17" s="45" t="s">
        <v>20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23</v>
      </c>
      <c r="B18" s="27">
        <f t="shared" ref="B18:O18" si="4">ROUND(B10-B6,0)</f>
        <v>-1834</v>
      </c>
      <c r="C18" s="27">
        <f t="shared" si="4"/>
        <v>1704</v>
      </c>
      <c r="D18" s="27">
        <f t="shared" si="4"/>
        <v>847</v>
      </c>
      <c r="E18" s="27">
        <f t="shared" si="4"/>
        <v>1932</v>
      </c>
      <c r="F18" s="27">
        <f t="shared" si="4"/>
        <v>4168</v>
      </c>
      <c r="G18" s="27">
        <f t="shared" si="4"/>
        <v>1321</v>
      </c>
      <c r="H18" s="27">
        <f t="shared" si="4"/>
        <v>1073</v>
      </c>
      <c r="I18" s="27">
        <f t="shared" si="4"/>
        <v>783</v>
      </c>
      <c r="J18" s="27">
        <f t="shared" si="4"/>
        <v>1139</v>
      </c>
      <c r="K18" s="27">
        <f t="shared" si="4"/>
        <v>748</v>
      </c>
      <c r="L18" s="27">
        <f t="shared" si="4"/>
        <v>835</v>
      </c>
      <c r="M18" s="27">
        <f t="shared" si="4"/>
        <v>1113</v>
      </c>
      <c r="N18" s="27">
        <f t="shared" si="4"/>
        <v>713</v>
      </c>
      <c r="O18" s="28">
        <f t="shared" si="4"/>
        <v>671</v>
      </c>
      <c r="P18" s="13">
        <f t="shared" ref="P18:P20" si="5">AVERAGE(B18:O18)</f>
        <v>1086.6428571428571</v>
      </c>
    </row>
    <row r="19" spans="1:16" x14ac:dyDescent="0.25">
      <c r="A19" s="14" t="s">
        <v>16</v>
      </c>
      <c r="B19" s="30">
        <f t="shared" ref="B19:O19" si="6">ROUND(B11-B7,2)</f>
        <v>6.06</v>
      </c>
      <c r="C19" s="30">
        <f t="shared" si="6"/>
        <v>-1.33</v>
      </c>
      <c r="D19" s="30">
        <f t="shared" si="6"/>
        <v>3.34</v>
      </c>
      <c r="E19" s="30">
        <f t="shared" si="6"/>
        <v>0</v>
      </c>
      <c r="F19" s="30">
        <f t="shared" si="6"/>
        <v>-5.9</v>
      </c>
      <c r="G19" s="30">
        <f t="shared" si="6"/>
        <v>0</v>
      </c>
      <c r="H19" s="30">
        <f t="shared" si="6"/>
        <v>-0.51</v>
      </c>
      <c r="I19" s="30">
        <f t="shared" si="6"/>
        <v>0.49</v>
      </c>
      <c r="J19" s="30">
        <f t="shared" si="6"/>
        <v>0</v>
      </c>
      <c r="K19" s="30">
        <f t="shared" si="6"/>
        <v>3.99</v>
      </c>
      <c r="L19" s="30">
        <f t="shared" si="6"/>
        <v>0</v>
      </c>
      <c r="M19" s="30">
        <f t="shared" si="6"/>
        <v>0</v>
      </c>
      <c r="N19" s="30">
        <f t="shared" si="6"/>
        <v>0.91</v>
      </c>
      <c r="O19" s="31">
        <f t="shared" si="6"/>
        <v>1.05</v>
      </c>
      <c r="P19" s="29">
        <f t="shared" si="5"/>
        <v>0.57857142857142863</v>
      </c>
    </row>
    <row r="20" spans="1:16" ht="15.75" thickBot="1" x14ac:dyDescent="0.3">
      <c r="A20" s="19" t="s">
        <v>17</v>
      </c>
      <c r="B20" s="39">
        <f t="shared" ref="B20:O20" si="7">ROUND(B12-B8,0)</f>
        <v>1990</v>
      </c>
      <c r="C20" s="39">
        <f t="shared" si="7"/>
        <v>2974</v>
      </c>
      <c r="D20" s="39">
        <f t="shared" si="7"/>
        <v>4665</v>
      </c>
      <c r="E20" s="39">
        <f t="shared" si="7"/>
        <v>3515</v>
      </c>
      <c r="F20" s="39">
        <f t="shared" si="7"/>
        <v>4400</v>
      </c>
      <c r="G20" s="39">
        <f t="shared" si="7"/>
        <v>3065</v>
      </c>
      <c r="H20" s="39">
        <f t="shared" si="7"/>
        <v>1900</v>
      </c>
      <c r="I20" s="39">
        <f t="shared" si="7"/>
        <v>2143</v>
      </c>
      <c r="J20" s="39">
        <f t="shared" si="7"/>
        <v>2791</v>
      </c>
      <c r="K20" s="39">
        <f t="shared" si="7"/>
        <v>4568</v>
      </c>
      <c r="L20" s="39">
        <f t="shared" si="7"/>
        <v>2286</v>
      </c>
      <c r="M20" s="39">
        <f t="shared" si="7"/>
        <v>2184</v>
      </c>
      <c r="N20" s="39">
        <f t="shared" si="7"/>
        <v>2208</v>
      </c>
      <c r="O20" s="40">
        <f t="shared" si="7"/>
        <v>2270</v>
      </c>
      <c r="P20" s="41">
        <f t="shared" si="5"/>
        <v>2925.6428571428573</v>
      </c>
    </row>
    <row r="21" spans="1:16" ht="19.5" thickBot="1" x14ac:dyDescent="0.3">
      <c r="A21" s="45" t="s">
        <v>33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23</v>
      </c>
      <c r="B22" s="27">
        <f t="shared" ref="B22:O22" si="8">ROUND(B14-B10,0)</f>
        <v>558</v>
      </c>
      <c r="C22" s="27">
        <f t="shared" si="8"/>
        <v>287</v>
      </c>
      <c r="D22" s="27">
        <f t="shared" si="8"/>
        <v>551</v>
      </c>
      <c r="E22" s="27">
        <f t="shared" si="8"/>
        <v>630</v>
      </c>
      <c r="F22" s="27">
        <f t="shared" si="8"/>
        <v>877</v>
      </c>
      <c r="G22" s="27">
        <f t="shared" si="8"/>
        <v>736</v>
      </c>
      <c r="H22" s="27">
        <f t="shared" si="8"/>
        <v>1318</v>
      </c>
      <c r="I22" s="27">
        <f t="shared" si="8"/>
        <v>40</v>
      </c>
      <c r="J22" s="27">
        <f t="shared" si="8"/>
        <v>-421</v>
      </c>
      <c r="K22" s="27">
        <f t="shared" si="8"/>
        <v>490</v>
      </c>
      <c r="L22" s="27">
        <f t="shared" si="8"/>
        <v>351</v>
      </c>
      <c r="M22" s="27">
        <f t="shared" si="8"/>
        <v>-1598</v>
      </c>
      <c r="N22" s="27">
        <f t="shared" si="8"/>
        <v>-2363</v>
      </c>
      <c r="O22" s="28">
        <f t="shared" si="8"/>
        <v>524</v>
      </c>
      <c r="P22" s="13">
        <f t="shared" ref="P22:P24" si="9">AVERAGE(B22:O22)</f>
        <v>141.42857142857142</v>
      </c>
    </row>
    <row r="23" spans="1:16" x14ac:dyDescent="0.25">
      <c r="A23" s="14" t="s">
        <v>16</v>
      </c>
      <c r="B23" s="30">
        <f t="shared" ref="B23:O23" si="10">ROUND(B15-B11,2)</f>
        <v>-7.0000000000000007E-2</v>
      </c>
      <c r="C23" s="30">
        <f t="shared" si="10"/>
        <v>0.2</v>
      </c>
      <c r="D23" s="30">
        <f t="shared" si="10"/>
        <v>0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2.2400000000000002</v>
      </c>
      <c r="J23" s="30">
        <f t="shared" si="10"/>
        <v>2.94</v>
      </c>
      <c r="K23" s="30">
        <f t="shared" si="10"/>
        <v>-0.69</v>
      </c>
      <c r="L23" s="30">
        <f t="shared" si="10"/>
        <v>0</v>
      </c>
      <c r="M23" s="30">
        <f t="shared" si="10"/>
        <v>5.88</v>
      </c>
      <c r="N23" s="30">
        <f t="shared" si="10"/>
        <v>8.0399999999999991</v>
      </c>
      <c r="O23" s="31">
        <f t="shared" si="10"/>
        <v>0</v>
      </c>
      <c r="P23" s="29">
        <f t="shared" si="9"/>
        <v>1.3242857142857143</v>
      </c>
    </row>
    <row r="24" spans="1:16" ht="15.75" thickBot="1" x14ac:dyDescent="0.3">
      <c r="A24" s="19" t="s">
        <v>17</v>
      </c>
      <c r="B24" s="39">
        <f t="shared" ref="B24:O24" si="11">ROUND(B16-B12,0)</f>
        <v>1150</v>
      </c>
      <c r="C24" s="39">
        <f t="shared" si="11"/>
        <v>834</v>
      </c>
      <c r="D24" s="39">
        <f t="shared" si="11"/>
        <v>1148</v>
      </c>
      <c r="E24" s="39">
        <f t="shared" si="11"/>
        <v>1146</v>
      </c>
      <c r="F24" s="39">
        <f t="shared" si="11"/>
        <v>1700</v>
      </c>
      <c r="G24" s="39">
        <f t="shared" si="11"/>
        <v>1708</v>
      </c>
      <c r="H24" s="39">
        <f t="shared" si="11"/>
        <v>2810</v>
      </c>
      <c r="I24" s="39">
        <f t="shared" si="11"/>
        <v>1864</v>
      </c>
      <c r="J24" s="39">
        <f t="shared" si="11"/>
        <v>1140</v>
      </c>
      <c r="K24" s="39">
        <f t="shared" si="11"/>
        <v>923</v>
      </c>
      <c r="L24" s="39">
        <f t="shared" si="11"/>
        <v>960</v>
      </c>
      <c r="M24" s="39">
        <f t="shared" si="11"/>
        <v>1240</v>
      </c>
      <c r="N24" s="39">
        <f t="shared" si="11"/>
        <v>962</v>
      </c>
      <c r="O24" s="40">
        <f t="shared" si="11"/>
        <v>1150</v>
      </c>
      <c r="P24" s="41">
        <f t="shared" si="9"/>
        <v>1338.2142857142858</v>
      </c>
    </row>
    <row r="25" spans="1:16" ht="19.5" thickBot="1" x14ac:dyDescent="0.3">
      <c r="A25" s="45" t="s">
        <v>19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23</v>
      </c>
      <c r="B26" s="35">
        <f t="shared" ref="B26:O28" si="12">ROUND(100*(B10-B6)/B6,2)</f>
        <v>-15.51</v>
      </c>
      <c r="C26" s="35">
        <f t="shared" si="12"/>
        <v>20.079999999999998</v>
      </c>
      <c r="D26" s="35">
        <f t="shared" si="12"/>
        <v>8.11</v>
      </c>
      <c r="E26" s="35">
        <f t="shared" si="12"/>
        <v>18.12</v>
      </c>
      <c r="F26" s="35">
        <f t="shared" si="12"/>
        <v>55.65</v>
      </c>
      <c r="G26" s="35">
        <f t="shared" si="12"/>
        <v>17.23</v>
      </c>
      <c r="H26" s="35">
        <f t="shared" si="12"/>
        <v>11.79</v>
      </c>
      <c r="I26" s="35">
        <f t="shared" si="12"/>
        <v>9.01</v>
      </c>
      <c r="J26" s="35">
        <f t="shared" si="12"/>
        <v>13.98</v>
      </c>
      <c r="K26" s="35">
        <f t="shared" si="12"/>
        <v>10.33</v>
      </c>
      <c r="L26" s="35">
        <f t="shared" si="12"/>
        <v>11.51</v>
      </c>
      <c r="M26" s="35">
        <f t="shared" si="12"/>
        <v>11.82</v>
      </c>
      <c r="N26" s="35">
        <f t="shared" si="12"/>
        <v>7.01</v>
      </c>
      <c r="O26" s="36">
        <f t="shared" si="12"/>
        <v>7.35</v>
      </c>
      <c r="P26" s="33">
        <f t="shared" ref="P26:P28" si="13">AVERAGE(B26:O26)</f>
        <v>13.319999999999999</v>
      </c>
    </row>
    <row r="27" spans="1:16" x14ac:dyDescent="0.25">
      <c r="A27" s="14" t="s">
        <v>16</v>
      </c>
      <c r="B27" s="30">
        <f t="shared" si="12"/>
        <v>30.3</v>
      </c>
      <c r="C27" s="30">
        <f t="shared" si="12"/>
        <v>-4.6100000000000003</v>
      </c>
      <c r="D27" s="30">
        <f t="shared" si="12"/>
        <v>15.43</v>
      </c>
      <c r="E27" s="30">
        <f t="shared" si="12"/>
        <v>0</v>
      </c>
      <c r="F27" s="30">
        <f t="shared" si="12"/>
        <v>-20.22</v>
      </c>
      <c r="G27" s="30">
        <f t="shared" si="12"/>
        <v>0</v>
      </c>
      <c r="H27" s="30">
        <f t="shared" si="12"/>
        <v>-1.96</v>
      </c>
      <c r="I27" s="30">
        <f t="shared" si="12"/>
        <v>1.82</v>
      </c>
      <c r="J27" s="30">
        <f t="shared" si="12"/>
        <v>0</v>
      </c>
      <c r="K27" s="30">
        <f t="shared" si="12"/>
        <v>13</v>
      </c>
      <c r="L27" s="30">
        <f t="shared" si="12"/>
        <v>0</v>
      </c>
      <c r="M27" s="30">
        <f t="shared" si="12"/>
        <v>0</v>
      </c>
      <c r="N27" s="30">
        <f t="shared" si="12"/>
        <v>3.94</v>
      </c>
      <c r="O27" s="31">
        <f t="shared" si="12"/>
        <v>4.1500000000000004</v>
      </c>
      <c r="P27" s="29">
        <f t="shared" si="13"/>
        <v>2.9892857142857143</v>
      </c>
    </row>
    <row r="28" spans="1:16" ht="15.75" thickBot="1" x14ac:dyDescent="0.3">
      <c r="A28" s="19" t="s">
        <v>17</v>
      </c>
      <c r="B28" s="37">
        <f t="shared" si="12"/>
        <v>10.1</v>
      </c>
      <c r="C28" s="37">
        <f t="shared" si="12"/>
        <v>14.55</v>
      </c>
      <c r="D28" s="37">
        <f t="shared" si="12"/>
        <v>24.79</v>
      </c>
      <c r="E28" s="37">
        <f t="shared" si="12"/>
        <v>18.12</v>
      </c>
      <c r="F28" s="37">
        <f t="shared" si="12"/>
        <v>24.18</v>
      </c>
      <c r="G28" s="37">
        <f t="shared" si="12"/>
        <v>17.23</v>
      </c>
      <c r="H28" s="37">
        <f t="shared" si="12"/>
        <v>9.6</v>
      </c>
      <c r="I28" s="37">
        <f t="shared" si="12"/>
        <v>11</v>
      </c>
      <c r="J28" s="37">
        <f t="shared" si="12"/>
        <v>13.99</v>
      </c>
      <c r="K28" s="37">
        <f t="shared" si="12"/>
        <v>24.68</v>
      </c>
      <c r="L28" s="37">
        <f t="shared" si="12"/>
        <v>11.52</v>
      </c>
      <c r="M28" s="37">
        <f t="shared" si="12"/>
        <v>11.81</v>
      </c>
      <c r="N28" s="37">
        <f t="shared" si="12"/>
        <v>11.22</v>
      </c>
      <c r="O28" s="38">
        <f t="shared" si="12"/>
        <v>11.8</v>
      </c>
      <c r="P28" s="34">
        <f t="shared" si="13"/>
        <v>15.327857142857145</v>
      </c>
    </row>
    <row r="29" spans="1:16" ht="19.5" thickBot="1" x14ac:dyDescent="0.3">
      <c r="A29" s="45" t="s">
        <v>34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23</v>
      </c>
      <c r="B30" s="35">
        <f t="shared" ref="B30:O32" si="14">ROUND(100*(B14-B10)/B10,2)</f>
        <v>5.58</v>
      </c>
      <c r="C30" s="35">
        <f t="shared" si="14"/>
        <v>2.82</v>
      </c>
      <c r="D30" s="35">
        <f t="shared" si="14"/>
        <v>4.88</v>
      </c>
      <c r="E30" s="35">
        <f t="shared" si="14"/>
        <v>5</v>
      </c>
      <c r="F30" s="35">
        <f t="shared" si="14"/>
        <v>7.52</v>
      </c>
      <c r="G30" s="35">
        <f t="shared" si="14"/>
        <v>8.19</v>
      </c>
      <c r="H30" s="35">
        <f t="shared" si="14"/>
        <v>12.96</v>
      </c>
      <c r="I30" s="35">
        <f t="shared" si="14"/>
        <v>0.42</v>
      </c>
      <c r="J30" s="35">
        <f t="shared" si="14"/>
        <v>-4.53</v>
      </c>
      <c r="K30" s="35">
        <f t="shared" si="14"/>
        <v>6.13</v>
      </c>
      <c r="L30" s="35">
        <f t="shared" si="14"/>
        <v>4.34</v>
      </c>
      <c r="M30" s="35">
        <f t="shared" si="14"/>
        <v>-15.18</v>
      </c>
      <c r="N30" s="35">
        <f t="shared" si="14"/>
        <v>-21.7</v>
      </c>
      <c r="O30" s="36">
        <f t="shared" si="14"/>
        <v>5.35</v>
      </c>
      <c r="P30" s="33">
        <f t="shared" ref="P30:P32" si="15">AVERAGE(B30:O30)</f>
        <v>1.5557142857142858</v>
      </c>
    </row>
    <row r="31" spans="1:16" x14ac:dyDescent="0.25">
      <c r="A31" s="14" t="s">
        <v>16</v>
      </c>
      <c r="B31" s="30">
        <f t="shared" si="14"/>
        <v>-0.27</v>
      </c>
      <c r="C31" s="30">
        <f t="shared" si="14"/>
        <v>0.73</v>
      </c>
      <c r="D31" s="30">
        <f t="shared" si="14"/>
        <v>0</v>
      </c>
      <c r="E31" s="30">
        <f t="shared" si="14"/>
        <v>0</v>
      </c>
      <c r="F31" s="30">
        <f t="shared" si="14"/>
        <v>0</v>
      </c>
      <c r="G31" s="30">
        <f t="shared" si="14"/>
        <v>0</v>
      </c>
      <c r="H31" s="30">
        <f t="shared" si="14"/>
        <v>0</v>
      </c>
      <c r="I31" s="30">
        <f t="shared" si="14"/>
        <v>8.18</v>
      </c>
      <c r="J31" s="30">
        <f t="shared" si="14"/>
        <v>10</v>
      </c>
      <c r="K31" s="30">
        <f t="shared" si="14"/>
        <v>-2</v>
      </c>
      <c r="L31" s="30">
        <f t="shared" si="14"/>
        <v>0</v>
      </c>
      <c r="M31" s="30">
        <f t="shared" si="14"/>
        <v>24.96</v>
      </c>
      <c r="N31" s="30">
        <f t="shared" si="14"/>
        <v>33.33</v>
      </c>
      <c r="O31" s="31">
        <f t="shared" si="14"/>
        <v>0</v>
      </c>
      <c r="P31" s="29">
        <f t="shared" si="15"/>
        <v>5.3521428571428578</v>
      </c>
    </row>
    <row r="32" spans="1:16" ht="15.75" thickBot="1" x14ac:dyDescent="0.3">
      <c r="A32" s="19" t="s">
        <v>17</v>
      </c>
      <c r="B32" s="37">
        <f t="shared" si="14"/>
        <v>5.3</v>
      </c>
      <c r="C32" s="37">
        <f t="shared" si="14"/>
        <v>3.56</v>
      </c>
      <c r="D32" s="37">
        <f t="shared" si="14"/>
        <v>4.8899999999999997</v>
      </c>
      <c r="E32" s="37">
        <f t="shared" si="14"/>
        <v>5</v>
      </c>
      <c r="F32" s="37">
        <f t="shared" si="14"/>
        <v>7.52</v>
      </c>
      <c r="G32" s="37">
        <f t="shared" si="14"/>
        <v>8.19</v>
      </c>
      <c r="H32" s="37">
        <f t="shared" si="14"/>
        <v>12.96</v>
      </c>
      <c r="I32" s="37">
        <f t="shared" si="14"/>
        <v>8.6199999999999992</v>
      </c>
      <c r="J32" s="37">
        <f t="shared" si="14"/>
        <v>5.01</v>
      </c>
      <c r="K32" s="37">
        <f t="shared" si="14"/>
        <v>4</v>
      </c>
      <c r="L32" s="37">
        <f t="shared" si="14"/>
        <v>4.34</v>
      </c>
      <c r="M32" s="37">
        <f t="shared" si="14"/>
        <v>6</v>
      </c>
      <c r="N32" s="37">
        <f t="shared" si="14"/>
        <v>4.4000000000000004</v>
      </c>
      <c r="O32" s="38">
        <f t="shared" si="14"/>
        <v>5.35</v>
      </c>
      <c r="P32" s="34">
        <f t="shared" si="15"/>
        <v>6.0814285714285718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>&amp;RPříloha č. 13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zoomScaleNormal="100" workbookViewId="0">
      <selection activeCell="A5" sqref="A5:P5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celodenně stravovaní v letech 2019 - 2021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27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1'!A5:P5</f>
        <v>2019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23</v>
      </c>
      <c r="B6" s="12">
        <f>ROUND(12*B8/B7,0)</f>
        <v>11826</v>
      </c>
      <c r="C6" s="12">
        <f>ROUND(12*C8/C7,0)</f>
        <v>8484</v>
      </c>
      <c r="D6" s="12">
        <f t="shared" ref="D6:O6" si="0">ROUND(12*D8/D7,0)</f>
        <v>9579</v>
      </c>
      <c r="E6" s="12">
        <f t="shared" si="0"/>
        <v>9761</v>
      </c>
      <c r="F6" s="12">
        <f t="shared" si="0"/>
        <v>6894</v>
      </c>
      <c r="G6" s="12">
        <f t="shared" si="0"/>
        <v>7666</v>
      </c>
      <c r="H6" s="12">
        <f t="shared" si="0"/>
        <v>8336</v>
      </c>
      <c r="I6" s="12">
        <f t="shared" si="0"/>
        <v>8210</v>
      </c>
      <c r="J6" s="12">
        <f t="shared" si="0"/>
        <v>7498</v>
      </c>
      <c r="K6" s="12">
        <f t="shared" si="0"/>
        <v>7059</v>
      </c>
      <c r="L6" s="12">
        <f t="shared" si="0"/>
        <v>7252</v>
      </c>
      <c r="M6" s="12">
        <f t="shared" si="0"/>
        <v>8666</v>
      </c>
      <c r="N6" s="12">
        <f t="shared" si="0"/>
        <v>9305</v>
      </c>
      <c r="O6" s="12">
        <f t="shared" si="0"/>
        <v>8330</v>
      </c>
      <c r="P6" s="13">
        <f>SUMIF(B6:O6,"&gt;0")/COUNTIF(B6:O6,"&gt;0")</f>
        <v>8490.4285714285706</v>
      </c>
    </row>
    <row r="7" spans="1:16" x14ac:dyDescent="0.25">
      <c r="A7" s="14" t="s">
        <v>16</v>
      </c>
      <c r="B7" s="15">
        <v>20</v>
      </c>
      <c r="C7" s="15">
        <v>28.92</v>
      </c>
      <c r="D7" s="15">
        <v>23.575000000000003</v>
      </c>
      <c r="E7" s="15">
        <v>23.85</v>
      </c>
      <c r="F7" s="15">
        <v>31.681999999999999</v>
      </c>
      <c r="G7" s="16">
        <v>27.84</v>
      </c>
      <c r="H7" s="15">
        <v>28.487895767790008</v>
      </c>
      <c r="I7" s="15">
        <v>28.47</v>
      </c>
      <c r="J7" s="15">
        <v>31.935802409963053</v>
      </c>
      <c r="K7" s="15">
        <v>31.468</v>
      </c>
      <c r="L7" s="15">
        <v>32.840000000000003</v>
      </c>
      <c r="M7" s="15">
        <v>25.6</v>
      </c>
      <c r="N7" s="15">
        <v>25.379379613522694</v>
      </c>
      <c r="O7" s="17">
        <v>27.700863029451227</v>
      </c>
      <c r="P7" s="18">
        <f>SUMIF(B7:O7,"&gt;0")/COUNTIF(B7:O7,"&gt;0")</f>
        <v>27.696352915766216</v>
      </c>
    </row>
    <row r="8" spans="1:16" ht="15.75" thickBot="1" x14ac:dyDescent="0.3">
      <c r="A8" s="19" t="s">
        <v>17</v>
      </c>
      <c r="B8" s="20">
        <v>19710</v>
      </c>
      <c r="C8" s="20">
        <v>20446</v>
      </c>
      <c r="D8" s="20">
        <v>18819</v>
      </c>
      <c r="E8" s="20">
        <v>19400</v>
      </c>
      <c r="F8" s="20">
        <v>18200</v>
      </c>
      <c r="G8" s="20">
        <v>17785</v>
      </c>
      <c r="H8" s="20">
        <v>19790</v>
      </c>
      <c r="I8" s="20">
        <v>19479</v>
      </c>
      <c r="J8" s="20">
        <v>19954</v>
      </c>
      <c r="K8" s="20">
        <v>18510</v>
      </c>
      <c r="L8" s="21">
        <v>19846</v>
      </c>
      <c r="M8" s="20">
        <v>18487</v>
      </c>
      <c r="N8" s="20">
        <v>19680</v>
      </c>
      <c r="O8" s="22">
        <v>19230</v>
      </c>
      <c r="P8" s="23">
        <f>SUMIF(B8:O8,"&gt;0")/COUNTIF(B8:O8,"&gt;0")</f>
        <v>19238.285714285714</v>
      </c>
    </row>
    <row r="9" spans="1:16" s="5" customFormat="1" ht="19.5" thickBot="1" x14ac:dyDescent="0.3">
      <c r="A9" s="50">
        <f>'Tabulka a graf č. 1'!A9:P9</f>
        <v>2020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23</v>
      </c>
      <c r="B10" s="12">
        <f>ROUND(12*B12/B11,0)</f>
        <v>9381</v>
      </c>
      <c r="C10" s="12">
        <f t="shared" ref="C10:O10" si="1">ROUND(12*C12/C11,0)</f>
        <v>10067</v>
      </c>
      <c r="D10" s="12">
        <f t="shared" si="1"/>
        <v>10353</v>
      </c>
      <c r="E10" s="12">
        <f t="shared" si="1"/>
        <v>11530</v>
      </c>
      <c r="F10" s="12">
        <f t="shared" si="1"/>
        <v>11658</v>
      </c>
      <c r="G10" s="12">
        <f t="shared" si="1"/>
        <v>8987</v>
      </c>
      <c r="H10" s="12">
        <f t="shared" si="1"/>
        <v>9319</v>
      </c>
      <c r="I10" s="12">
        <f t="shared" si="1"/>
        <v>8987</v>
      </c>
      <c r="J10" s="12">
        <f t="shared" si="1"/>
        <v>8547</v>
      </c>
      <c r="K10" s="12">
        <f t="shared" si="1"/>
        <v>7788</v>
      </c>
      <c r="L10" s="12">
        <f t="shared" si="1"/>
        <v>8087</v>
      </c>
      <c r="M10" s="12">
        <f t="shared" si="1"/>
        <v>9690</v>
      </c>
      <c r="N10" s="12">
        <f t="shared" si="1"/>
        <v>9961</v>
      </c>
      <c r="O10" s="12">
        <f t="shared" si="1"/>
        <v>8943</v>
      </c>
      <c r="P10" s="13">
        <f>SUMIF(B10:O10,"&gt;0")/COUNTIF(B10:O10,"&gt;0")</f>
        <v>9521.2857142857138</v>
      </c>
    </row>
    <row r="11" spans="1:16" s="5" customFormat="1" x14ac:dyDescent="0.25">
      <c r="A11" s="14" t="s">
        <v>16</v>
      </c>
      <c r="B11" s="15">
        <v>27.758381447816653</v>
      </c>
      <c r="C11" s="15">
        <v>27.916701453824139</v>
      </c>
      <c r="D11" s="15">
        <v>27.22</v>
      </c>
      <c r="E11" s="15">
        <v>23.85</v>
      </c>
      <c r="F11" s="15">
        <v>23.263000000000002</v>
      </c>
      <c r="G11" s="16">
        <v>27.84</v>
      </c>
      <c r="H11" s="15">
        <v>27.929309576264714</v>
      </c>
      <c r="I11" s="15">
        <v>28.87</v>
      </c>
      <c r="J11" s="15">
        <v>31.935802409963053</v>
      </c>
      <c r="K11" s="15">
        <v>35.558999999999997</v>
      </c>
      <c r="L11" s="15">
        <v>32.840000000000003</v>
      </c>
      <c r="M11" s="15">
        <v>25.6</v>
      </c>
      <c r="N11" s="15">
        <v>26.369491203510137</v>
      </c>
      <c r="O11" s="17">
        <v>28.85033171556509</v>
      </c>
      <c r="P11" s="18">
        <f>SUMIF(B11:O11,"&gt;0")/COUNTIF(B11:O11,"&gt;0")</f>
        <v>28.271572700495987</v>
      </c>
    </row>
    <row r="12" spans="1:16" s="5" customFormat="1" ht="15.75" thickBot="1" x14ac:dyDescent="0.3">
      <c r="A12" s="19" t="s">
        <v>17</v>
      </c>
      <c r="B12" s="20">
        <v>21700</v>
      </c>
      <c r="C12" s="20">
        <v>23420</v>
      </c>
      <c r="D12" s="20">
        <v>23484</v>
      </c>
      <c r="E12" s="20">
        <v>22915</v>
      </c>
      <c r="F12" s="20">
        <v>22600</v>
      </c>
      <c r="G12" s="20">
        <v>20850</v>
      </c>
      <c r="H12" s="20">
        <v>21690</v>
      </c>
      <c r="I12" s="20">
        <v>21622</v>
      </c>
      <c r="J12" s="20">
        <v>22745</v>
      </c>
      <c r="K12" s="20">
        <v>23078</v>
      </c>
      <c r="L12" s="21">
        <v>22132</v>
      </c>
      <c r="M12" s="20">
        <v>20671</v>
      </c>
      <c r="N12" s="20">
        <v>21888</v>
      </c>
      <c r="O12" s="22">
        <v>21500</v>
      </c>
      <c r="P12" s="23">
        <f>SUMIF(B12:O12,"&gt;0")/COUNTIF(B12:O12,"&gt;0")</f>
        <v>22163.928571428572</v>
      </c>
    </row>
    <row r="13" spans="1:16" s="5" customFormat="1" ht="19.5" thickBot="1" x14ac:dyDescent="0.3">
      <c r="A13" s="50">
        <f>'Tabulka a graf č. 1'!A13:P13</f>
        <v>2021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23</v>
      </c>
      <c r="B14" s="12">
        <f>ROUND(12*B16/B15,0)</f>
        <v>9949</v>
      </c>
      <c r="C14" s="12">
        <f>ROUND(12*C16/C15,0)</f>
        <v>10351</v>
      </c>
      <c r="D14" s="12">
        <f t="shared" ref="D14:O14" si="2">ROUND(12*D16/D15,0)</f>
        <v>10859</v>
      </c>
      <c r="E14" s="12">
        <f t="shared" si="2"/>
        <v>12106</v>
      </c>
      <c r="F14" s="12">
        <f t="shared" si="2"/>
        <v>12535</v>
      </c>
      <c r="G14" s="12">
        <f t="shared" si="2"/>
        <v>9723</v>
      </c>
      <c r="H14" s="12">
        <f t="shared" si="2"/>
        <v>10527</v>
      </c>
      <c r="I14" s="12">
        <f t="shared" si="2"/>
        <v>9016</v>
      </c>
      <c r="J14" s="12">
        <f t="shared" si="2"/>
        <v>8159</v>
      </c>
      <c r="K14" s="12">
        <f t="shared" si="2"/>
        <v>8265</v>
      </c>
      <c r="L14" s="12">
        <f t="shared" si="2"/>
        <v>8438</v>
      </c>
      <c r="M14" s="12">
        <f t="shared" si="2"/>
        <v>8219</v>
      </c>
      <c r="N14" s="12">
        <f t="shared" si="2"/>
        <v>7799</v>
      </c>
      <c r="O14" s="12">
        <f t="shared" si="2"/>
        <v>9421</v>
      </c>
      <c r="P14" s="13">
        <f t="shared" ref="P14:P16" si="3">SUMIF(B14:O14,"&gt;0")/COUNTIF(B14:O14,"&gt;0")</f>
        <v>9669.0714285714294</v>
      </c>
    </row>
    <row r="15" spans="1:16" s="5" customFormat="1" x14ac:dyDescent="0.25">
      <c r="A15" s="14" t="s">
        <v>16</v>
      </c>
      <c r="B15" s="15">
        <v>27.56</v>
      </c>
      <c r="C15" s="15">
        <v>28.116701453824138</v>
      </c>
      <c r="D15" s="15">
        <v>27.22</v>
      </c>
      <c r="E15" s="15">
        <v>23.85</v>
      </c>
      <c r="F15" s="15">
        <v>23.263000000000002</v>
      </c>
      <c r="G15" s="16">
        <v>27.84</v>
      </c>
      <c r="H15" s="15">
        <v>27.929309576264714</v>
      </c>
      <c r="I15" s="15">
        <v>31.26</v>
      </c>
      <c r="J15" s="15">
        <v>35.129382650959364</v>
      </c>
      <c r="K15" s="15">
        <v>34.847999999999999</v>
      </c>
      <c r="L15" s="15">
        <v>32.840000000000003</v>
      </c>
      <c r="M15" s="15">
        <v>31.99</v>
      </c>
      <c r="N15" s="15">
        <v>35.15932160468018</v>
      </c>
      <c r="O15" s="17">
        <v>28.85033171556509</v>
      </c>
      <c r="P15" s="18">
        <f t="shared" si="3"/>
        <v>29.704003357235251</v>
      </c>
    </row>
    <row r="16" spans="1:16" s="5" customFormat="1" ht="15.75" thickBot="1" x14ac:dyDescent="0.3">
      <c r="A16" s="19" t="s">
        <v>17</v>
      </c>
      <c r="B16" s="20">
        <v>22850</v>
      </c>
      <c r="C16" s="20">
        <v>24254</v>
      </c>
      <c r="D16" s="20">
        <v>24632</v>
      </c>
      <c r="E16" s="20">
        <v>24061</v>
      </c>
      <c r="F16" s="20">
        <v>24300</v>
      </c>
      <c r="G16" s="20">
        <v>22558</v>
      </c>
      <c r="H16" s="20">
        <v>24500</v>
      </c>
      <c r="I16" s="20">
        <v>23486</v>
      </c>
      <c r="J16" s="20">
        <v>23885</v>
      </c>
      <c r="K16" s="20">
        <v>24001</v>
      </c>
      <c r="L16" s="21">
        <v>23092</v>
      </c>
      <c r="M16" s="20">
        <v>21911</v>
      </c>
      <c r="N16" s="20">
        <v>22850</v>
      </c>
      <c r="O16" s="22">
        <v>22650</v>
      </c>
      <c r="P16" s="23">
        <f t="shared" si="3"/>
        <v>23502.142857142859</v>
      </c>
    </row>
    <row r="17" spans="1:16" ht="19.5" thickBot="1" x14ac:dyDescent="0.3">
      <c r="A17" s="45" t="str">
        <f>'Tabulka a graf č. 1'!A17:P17</f>
        <v>Meziroční změny 2020 oproti 2019 -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23</v>
      </c>
      <c r="B18" s="27">
        <f t="shared" ref="B18:O18" si="4">ROUND(B10-B6,0)</f>
        <v>-2445</v>
      </c>
      <c r="C18" s="27">
        <f t="shared" si="4"/>
        <v>1583</v>
      </c>
      <c r="D18" s="27">
        <f t="shared" si="4"/>
        <v>774</v>
      </c>
      <c r="E18" s="27">
        <f t="shared" si="4"/>
        <v>1769</v>
      </c>
      <c r="F18" s="27">
        <f t="shared" si="4"/>
        <v>4764</v>
      </c>
      <c r="G18" s="27">
        <f t="shared" si="4"/>
        <v>1321</v>
      </c>
      <c r="H18" s="27">
        <f t="shared" si="4"/>
        <v>983</v>
      </c>
      <c r="I18" s="27">
        <f t="shared" si="4"/>
        <v>777</v>
      </c>
      <c r="J18" s="27">
        <f t="shared" si="4"/>
        <v>1049</v>
      </c>
      <c r="K18" s="27">
        <f t="shared" si="4"/>
        <v>729</v>
      </c>
      <c r="L18" s="27">
        <f t="shared" si="4"/>
        <v>835</v>
      </c>
      <c r="M18" s="27">
        <f t="shared" si="4"/>
        <v>1024</v>
      </c>
      <c r="N18" s="27">
        <f t="shared" si="4"/>
        <v>656</v>
      </c>
      <c r="O18" s="28">
        <f t="shared" si="4"/>
        <v>613</v>
      </c>
      <c r="P18" s="13">
        <f t="shared" ref="P18:P20" si="5">AVERAGE(B18:O18)</f>
        <v>1030.8571428571429</v>
      </c>
    </row>
    <row r="19" spans="1:16" x14ac:dyDescent="0.25">
      <c r="A19" s="14" t="s">
        <v>16</v>
      </c>
      <c r="B19" s="30">
        <f t="shared" ref="B19:O19" si="6">ROUND(B11-B7,2)</f>
        <v>7.76</v>
      </c>
      <c r="C19" s="30">
        <f t="shared" si="6"/>
        <v>-1</v>
      </c>
      <c r="D19" s="30">
        <f t="shared" si="6"/>
        <v>3.65</v>
      </c>
      <c r="E19" s="30">
        <f t="shared" si="6"/>
        <v>0</v>
      </c>
      <c r="F19" s="30">
        <f t="shared" si="6"/>
        <v>-8.42</v>
      </c>
      <c r="G19" s="30">
        <f t="shared" si="6"/>
        <v>0</v>
      </c>
      <c r="H19" s="30">
        <f t="shared" si="6"/>
        <v>-0.56000000000000005</v>
      </c>
      <c r="I19" s="30">
        <f t="shared" si="6"/>
        <v>0.4</v>
      </c>
      <c r="J19" s="30">
        <f t="shared" si="6"/>
        <v>0</v>
      </c>
      <c r="K19" s="30">
        <f t="shared" si="6"/>
        <v>4.09</v>
      </c>
      <c r="L19" s="30">
        <f t="shared" si="6"/>
        <v>0</v>
      </c>
      <c r="M19" s="30">
        <f t="shared" si="6"/>
        <v>0</v>
      </c>
      <c r="N19" s="30">
        <f t="shared" si="6"/>
        <v>0.99</v>
      </c>
      <c r="O19" s="31">
        <f t="shared" si="6"/>
        <v>1.1499999999999999</v>
      </c>
      <c r="P19" s="29">
        <f t="shared" si="5"/>
        <v>0.57571428571428573</v>
      </c>
    </row>
    <row r="20" spans="1:16" ht="15.75" thickBot="1" x14ac:dyDescent="0.3">
      <c r="A20" s="19" t="s">
        <v>17</v>
      </c>
      <c r="B20" s="39">
        <f t="shared" ref="B20:O20" si="7">ROUND(B12-B8,0)</f>
        <v>1990</v>
      </c>
      <c r="C20" s="39">
        <f t="shared" si="7"/>
        <v>2974</v>
      </c>
      <c r="D20" s="39">
        <f t="shared" si="7"/>
        <v>4665</v>
      </c>
      <c r="E20" s="39">
        <f t="shared" si="7"/>
        <v>3515</v>
      </c>
      <c r="F20" s="39">
        <f t="shared" si="7"/>
        <v>4400</v>
      </c>
      <c r="G20" s="39">
        <f t="shared" si="7"/>
        <v>3065</v>
      </c>
      <c r="H20" s="39">
        <f t="shared" si="7"/>
        <v>1900</v>
      </c>
      <c r="I20" s="39">
        <f t="shared" si="7"/>
        <v>2143</v>
      </c>
      <c r="J20" s="39">
        <f t="shared" si="7"/>
        <v>2791</v>
      </c>
      <c r="K20" s="39">
        <f t="shared" si="7"/>
        <v>4568</v>
      </c>
      <c r="L20" s="39">
        <f t="shared" si="7"/>
        <v>2286</v>
      </c>
      <c r="M20" s="39">
        <f t="shared" si="7"/>
        <v>2184</v>
      </c>
      <c r="N20" s="39">
        <f t="shared" si="7"/>
        <v>2208</v>
      </c>
      <c r="O20" s="40">
        <f t="shared" si="7"/>
        <v>2270</v>
      </c>
      <c r="P20" s="41">
        <f t="shared" si="5"/>
        <v>2925.6428571428573</v>
      </c>
    </row>
    <row r="21" spans="1:16" ht="19.5" thickBot="1" x14ac:dyDescent="0.3">
      <c r="A21" s="45" t="str">
        <f>'Tabulka a graf č. 1'!A21:P21</f>
        <v>Meziroční změny 2021 oproti 2020 -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23</v>
      </c>
      <c r="B22" s="27">
        <f t="shared" ref="B22:O22" si="8">ROUND(B14-B10,0)</f>
        <v>568</v>
      </c>
      <c r="C22" s="27">
        <f t="shared" si="8"/>
        <v>284</v>
      </c>
      <c r="D22" s="27">
        <f t="shared" si="8"/>
        <v>506</v>
      </c>
      <c r="E22" s="27">
        <f t="shared" si="8"/>
        <v>576</v>
      </c>
      <c r="F22" s="27">
        <f t="shared" si="8"/>
        <v>877</v>
      </c>
      <c r="G22" s="27">
        <f t="shared" si="8"/>
        <v>736</v>
      </c>
      <c r="H22" s="27">
        <f t="shared" si="8"/>
        <v>1208</v>
      </c>
      <c r="I22" s="27">
        <f t="shared" si="8"/>
        <v>29</v>
      </c>
      <c r="J22" s="27">
        <f t="shared" si="8"/>
        <v>-388</v>
      </c>
      <c r="K22" s="27">
        <f t="shared" si="8"/>
        <v>477</v>
      </c>
      <c r="L22" s="27">
        <f t="shared" si="8"/>
        <v>351</v>
      </c>
      <c r="M22" s="27">
        <f t="shared" si="8"/>
        <v>-1471</v>
      </c>
      <c r="N22" s="27">
        <f t="shared" si="8"/>
        <v>-2162</v>
      </c>
      <c r="O22" s="28">
        <f t="shared" si="8"/>
        <v>478</v>
      </c>
      <c r="P22" s="13">
        <f t="shared" ref="P22:P24" si="9">AVERAGE(B22:O22)</f>
        <v>147.78571428571428</v>
      </c>
    </row>
    <row r="23" spans="1:16" x14ac:dyDescent="0.25">
      <c r="A23" s="14" t="s">
        <v>16</v>
      </c>
      <c r="B23" s="30">
        <f t="shared" ref="B23:O23" si="10">ROUND(B15-B11,2)</f>
        <v>-0.2</v>
      </c>
      <c r="C23" s="30">
        <f t="shared" si="10"/>
        <v>0.2</v>
      </c>
      <c r="D23" s="30">
        <f t="shared" si="10"/>
        <v>0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2.39</v>
      </c>
      <c r="J23" s="30">
        <f t="shared" si="10"/>
        <v>3.19</v>
      </c>
      <c r="K23" s="30">
        <f t="shared" si="10"/>
        <v>-0.71</v>
      </c>
      <c r="L23" s="30">
        <f t="shared" si="10"/>
        <v>0</v>
      </c>
      <c r="M23" s="30">
        <f t="shared" si="10"/>
        <v>6.39</v>
      </c>
      <c r="N23" s="30">
        <f t="shared" si="10"/>
        <v>8.7899999999999991</v>
      </c>
      <c r="O23" s="31">
        <f t="shared" si="10"/>
        <v>0</v>
      </c>
      <c r="P23" s="29">
        <f t="shared" si="9"/>
        <v>1.4321428571428569</v>
      </c>
    </row>
    <row r="24" spans="1:16" ht="15.75" thickBot="1" x14ac:dyDescent="0.3">
      <c r="A24" s="19" t="s">
        <v>17</v>
      </c>
      <c r="B24" s="39">
        <f t="shared" ref="B24:O24" si="11">ROUND(B16-B12,0)</f>
        <v>1150</v>
      </c>
      <c r="C24" s="39">
        <f t="shared" si="11"/>
        <v>834</v>
      </c>
      <c r="D24" s="39">
        <f t="shared" si="11"/>
        <v>1148</v>
      </c>
      <c r="E24" s="39">
        <f t="shared" si="11"/>
        <v>1146</v>
      </c>
      <c r="F24" s="39">
        <f t="shared" si="11"/>
        <v>1700</v>
      </c>
      <c r="G24" s="39">
        <f t="shared" si="11"/>
        <v>1708</v>
      </c>
      <c r="H24" s="39">
        <f t="shared" si="11"/>
        <v>2810</v>
      </c>
      <c r="I24" s="39">
        <f t="shared" si="11"/>
        <v>1864</v>
      </c>
      <c r="J24" s="39">
        <f t="shared" si="11"/>
        <v>1140</v>
      </c>
      <c r="K24" s="39">
        <f t="shared" si="11"/>
        <v>923</v>
      </c>
      <c r="L24" s="39">
        <f t="shared" si="11"/>
        <v>960</v>
      </c>
      <c r="M24" s="39">
        <f t="shared" si="11"/>
        <v>1240</v>
      </c>
      <c r="N24" s="39">
        <f t="shared" si="11"/>
        <v>962</v>
      </c>
      <c r="O24" s="40">
        <f t="shared" si="11"/>
        <v>1150</v>
      </c>
      <c r="P24" s="41">
        <f t="shared" si="9"/>
        <v>1338.2142857142858</v>
      </c>
    </row>
    <row r="25" spans="1:16" ht="19.5" thickBot="1" x14ac:dyDescent="0.3">
      <c r="A25" s="45" t="str">
        <f>'Tabulka a graf č. 1'!A25:P25</f>
        <v>Meziroční změny 2020 oproti 2019 -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23</v>
      </c>
      <c r="B26" s="35">
        <f t="shared" ref="B26:O28" si="12">ROUND(100*(B10-B6)/B6,2)</f>
        <v>-20.67</v>
      </c>
      <c r="C26" s="35">
        <f t="shared" si="12"/>
        <v>18.66</v>
      </c>
      <c r="D26" s="35">
        <f t="shared" si="12"/>
        <v>8.08</v>
      </c>
      <c r="E26" s="35">
        <f t="shared" si="12"/>
        <v>18.12</v>
      </c>
      <c r="F26" s="35">
        <f t="shared" si="12"/>
        <v>69.099999999999994</v>
      </c>
      <c r="G26" s="35">
        <f t="shared" si="12"/>
        <v>17.23</v>
      </c>
      <c r="H26" s="35">
        <f t="shared" si="12"/>
        <v>11.79</v>
      </c>
      <c r="I26" s="35">
        <f t="shared" si="12"/>
        <v>9.4600000000000009</v>
      </c>
      <c r="J26" s="35">
        <f t="shared" si="12"/>
        <v>13.99</v>
      </c>
      <c r="K26" s="35">
        <f t="shared" si="12"/>
        <v>10.33</v>
      </c>
      <c r="L26" s="35">
        <f t="shared" si="12"/>
        <v>11.51</v>
      </c>
      <c r="M26" s="35">
        <f t="shared" si="12"/>
        <v>11.82</v>
      </c>
      <c r="N26" s="35">
        <f t="shared" si="12"/>
        <v>7.05</v>
      </c>
      <c r="O26" s="36">
        <f t="shared" si="12"/>
        <v>7.36</v>
      </c>
      <c r="P26" s="33">
        <f t="shared" ref="P26:P28" si="13">AVERAGE(B26:O26)</f>
        <v>13.845000000000002</v>
      </c>
    </row>
    <row r="27" spans="1:16" x14ac:dyDescent="0.25">
      <c r="A27" s="14" t="s">
        <v>16</v>
      </c>
      <c r="B27" s="30">
        <f t="shared" si="12"/>
        <v>38.79</v>
      </c>
      <c r="C27" s="30">
        <f t="shared" si="12"/>
        <v>-3.47</v>
      </c>
      <c r="D27" s="30">
        <f t="shared" si="12"/>
        <v>15.46</v>
      </c>
      <c r="E27" s="30">
        <f t="shared" si="12"/>
        <v>0</v>
      </c>
      <c r="F27" s="30">
        <f t="shared" si="12"/>
        <v>-26.57</v>
      </c>
      <c r="G27" s="30">
        <f t="shared" si="12"/>
        <v>0</v>
      </c>
      <c r="H27" s="30">
        <f t="shared" si="12"/>
        <v>-1.96</v>
      </c>
      <c r="I27" s="30">
        <f t="shared" si="12"/>
        <v>1.4</v>
      </c>
      <c r="J27" s="30">
        <f t="shared" si="12"/>
        <v>0</v>
      </c>
      <c r="K27" s="30">
        <f t="shared" si="12"/>
        <v>13</v>
      </c>
      <c r="L27" s="30">
        <f t="shared" si="12"/>
        <v>0</v>
      </c>
      <c r="M27" s="30">
        <f t="shared" si="12"/>
        <v>0</v>
      </c>
      <c r="N27" s="30">
        <f t="shared" si="12"/>
        <v>3.9</v>
      </c>
      <c r="O27" s="31">
        <f t="shared" si="12"/>
        <v>4.1500000000000004</v>
      </c>
      <c r="P27" s="29">
        <f t="shared" si="13"/>
        <v>3.1928571428571426</v>
      </c>
    </row>
    <row r="28" spans="1:16" ht="15.75" thickBot="1" x14ac:dyDescent="0.3">
      <c r="A28" s="19" t="s">
        <v>17</v>
      </c>
      <c r="B28" s="37">
        <f t="shared" si="12"/>
        <v>10.1</v>
      </c>
      <c r="C28" s="37">
        <f t="shared" si="12"/>
        <v>14.55</v>
      </c>
      <c r="D28" s="37">
        <f t="shared" si="12"/>
        <v>24.79</v>
      </c>
      <c r="E28" s="37">
        <f t="shared" si="12"/>
        <v>18.12</v>
      </c>
      <c r="F28" s="37">
        <f t="shared" si="12"/>
        <v>24.18</v>
      </c>
      <c r="G28" s="37">
        <f t="shared" si="12"/>
        <v>17.23</v>
      </c>
      <c r="H28" s="37">
        <f t="shared" si="12"/>
        <v>9.6</v>
      </c>
      <c r="I28" s="37">
        <f t="shared" si="12"/>
        <v>11</v>
      </c>
      <c r="J28" s="37">
        <f t="shared" si="12"/>
        <v>13.99</v>
      </c>
      <c r="K28" s="37">
        <f t="shared" si="12"/>
        <v>24.68</v>
      </c>
      <c r="L28" s="37">
        <f t="shared" si="12"/>
        <v>11.52</v>
      </c>
      <c r="M28" s="37">
        <f t="shared" si="12"/>
        <v>11.81</v>
      </c>
      <c r="N28" s="37">
        <f t="shared" si="12"/>
        <v>11.22</v>
      </c>
      <c r="O28" s="38">
        <f t="shared" si="12"/>
        <v>11.8</v>
      </c>
      <c r="P28" s="34">
        <f t="shared" si="13"/>
        <v>15.327857142857145</v>
      </c>
    </row>
    <row r="29" spans="1:16" ht="19.5" thickBot="1" x14ac:dyDescent="0.3">
      <c r="A29" s="45" t="str">
        <f>'Tabulka a graf č. 1'!A29:P29</f>
        <v>Meziroční změny 2021 oproti 2020 -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23</v>
      </c>
      <c r="B30" s="35">
        <f t="shared" ref="B30:O32" si="14">ROUND(100*(B14-B10)/B10,2)</f>
        <v>6.05</v>
      </c>
      <c r="C30" s="35">
        <f t="shared" si="14"/>
        <v>2.82</v>
      </c>
      <c r="D30" s="35">
        <f t="shared" si="14"/>
        <v>4.8899999999999997</v>
      </c>
      <c r="E30" s="35">
        <f t="shared" si="14"/>
        <v>5</v>
      </c>
      <c r="F30" s="35">
        <f t="shared" si="14"/>
        <v>7.52</v>
      </c>
      <c r="G30" s="35">
        <f t="shared" si="14"/>
        <v>8.19</v>
      </c>
      <c r="H30" s="35">
        <f t="shared" si="14"/>
        <v>12.96</v>
      </c>
      <c r="I30" s="35">
        <f t="shared" si="14"/>
        <v>0.32</v>
      </c>
      <c r="J30" s="35">
        <f t="shared" si="14"/>
        <v>-4.54</v>
      </c>
      <c r="K30" s="35">
        <f t="shared" si="14"/>
        <v>6.12</v>
      </c>
      <c r="L30" s="35">
        <f t="shared" si="14"/>
        <v>4.34</v>
      </c>
      <c r="M30" s="35">
        <f t="shared" si="14"/>
        <v>-15.18</v>
      </c>
      <c r="N30" s="35">
        <f t="shared" si="14"/>
        <v>-21.7</v>
      </c>
      <c r="O30" s="36">
        <f t="shared" si="14"/>
        <v>5.34</v>
      </c>
      <c r="P30" s="33">
        <f t="shared" ref="P30:P32" si="15">AVERAGE(B30:O30)</f>
        <v>1.580714285714286</v>
      </c>
    </row>
    <row r="31" spans="1:16" x14ac:dyDescent="0.25">
      <c r="A31" s="14" t="s">
        <v>16</v>
      </c>
      <c r="B31" s="30">
        <f t="shared" si="14"/>
        <v>-0.71</v>
      </c>
      <c r="C31" s="30">
        <f t="shared" si="14"/>
        <v>0.72</v>
      </c>
      <c r="D31" s="30">
        <f t="shared" si="14"/>
        <v>0</v>
      </c>
      <c r="E31" s="30">
        <f t="shared" si="14"/>
        <v>0</v>
      </c>
      <c r="F31" s="30">
        <f t="shared" si="14"/>
        <v>0</v>
      </c>
      <c r="G31" s="30">
        <f t="shared" si="14"/>
        <v>0</v>
      </c>
      <c r="H31" s="30">
        <f t="shared" si="14"/>
        <v>0</v>
      </c>
      <c r="I31" s="30">
        <f t="shared" si="14"/>
        <v>8.2799999999999994</v>
      </c>
      <c r="J31" s="30">
        <f t="shared" si="14"/>
        <v>10</v>
      </c>
      <c r="K31" s="30">
        <f t="shared" si="14"/>
        <v>-2</v>
      </c>
      <c r="L31" s="30">
        <f t="shared" si="14"/>
        <v>0</v>
      </c>
      <c r="M31" s="30">
        <f t="shared" si="14"/>
        <v>24.96</v>
      </c>
      <c r="N31" s="30">
        <f t="shared" si="14"/>
        <v>33.33</v>
      </c>
      <c r="O31" s="31">
        <f t="shared" si="14"/>
        <v>0</v>
      </c>
      <c r="P31" s="29">
        <f t="shared" si="15"/>
        <v>5.3271428571428574</v>
      </c>
    </row>
    <row r="32" spans="1:16" ht="15.75" thickBot="1" x14ac:dyDescent="0.3">
      <c r="A32" s="19" t="s">
        <v>17</v>
      </c>
      <c r="B32" s="37">
        <f t="shared" si="14"/>
        <v>5.3</v>
      </c>
      <c r="C32" s="37">
        <f t="shared" si="14"/>
        <v>3.56</v>
      </c>
      <c r="D32" s="37">
        <f t="shared" si="14"/>
        <v>4.8899999999999997</v>
      </c>
      <c r="E32" s="37">
        <f t="shared" si="14"/>
        <v>5</v>
      </c>
      <c r="F32" s="37">
        <f t="shared" si="14"/>
        <v>7.52</v>
      </c>
      <c r="G32" s="37">
        <f t="shared" si="14"/>
        <v>8.19</v>
      </c>
      <c r="H32" s="37">
        <f t="shared" si="14"/>
        <v>12.96</v>
      </c>
      <c r="I32" s="37">
        <f t="shared" si="14"/>
        <v>8.6199999999999992</v>
      </c>
      <c r="J32" s="37">
        <f t="shared" si="14"/>
        <v>5.01</v>
      </c>
      <c r="K32" s="37">
        <f t="shared" si="14"/>
        <v>4</v>
      </c>
      <c r="L32" s="37">
        <f t="shared" si="14"/>
        <v>4.34</v>
      </c>
      <c r="M32" s="37">
        <f t="shared" si="14"/>
        <v>6</v>
      </c>
      <c r="N32" s="37">
        <f t="shared" si="14"/>
        <v>4.4000000000000004</v>
      </c>
      <c r="O32" s="38">
        <f t="shared" si="14"/>
        <v>5.35</v>
      </c>
      <c r="P32" s="34">
        <f t="shared" si="15"/>
        <v>6.0814285714285718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2"/>
  <sheetViews>
    <sheetView zoomScaleNormal="100" workbookViewId="0">
      <selection activeCell="A29" sqref="A29:P29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celodenně stravovaní v letech 2019 - 2021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26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1'!A5:P5</f>
        <v>2019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23</v>
      </c>
      <c r="B6" s="12">
        <f>ROUND(12*B8/B7,0)</f>
        <v>11826</v>
      </c>
      <c r="C6" s="12">
        <f>ROUND(12*C8/C7,0)</f>
        <v>8484</v>
      </c>
      <c r="D6" s="12">
        <f t="shared" ref="D6:O6" si="0">ROUND(12*D8/D7,0)</f>
        <v>8552</v>
      </c>
      <c r="E6" s="12">
        <f t="shared" si="0"/>
        <v>8892</v>
      </c>
      <c r="F6" s="12">
        <f t="shared" si="0"/>
        <v>6312</v>
      </c>
      <c r="G6" s="12">
        <f t="shared" si="0"/>
        <v>7666</v>
      </c>
      <c r="H6" s="12">
        <f t="shared" si="0"/>
        <v>7600</v>
      </c>
      <c r="I6" s="12">
        <f t="shared" si="0"/>
        <v>7776</v>
      </c>
      <c r="J6" s="12">
        <f t="shared" si="0"/>
        <v>6865</v>
      </c>
      <c r="K6" s="12">
        <f t="shared" si="0"/>
        <v>6796</v>
      </c>
      <c r="L6" s="12">
        <f t="shared" si="0"/>
        <v>7252</v>
      </c>
      <c r="M6" s="12">
        <f t="shared" si="0"/>
        <v>7934</v>
      </c>
      <c r="N6" s="12">
        <f t="shared" si="0"/>
        <v>8436</v>
      </c>
      <c r="O6" s="12">
        <f t="shared" si="0"/>
        <v>7963</v>
      </c>
      <c r="P6" s="13">
        <f>SUMIF(B6:O6,"&gt;0")/COUNTIF(B6:O6,"&gt;0")</f>
        <v>8025.2857142857147</v>
      </c>
    </row>
    <row r="7" spans="1:16" x14ac:dyDescent="0.25">
      <c r="A7" s="14" t="s">
        <v>16</v>
      </c>
      <c r="B7" s="15">
        <v>20</v>
      </c>
      <c r="C7" s="15">
        <v>28.92</v>
      </c>
      <c r="D7" s="15">
        <v>26.40625</v>
      </c>
      <c r="E7" s="15">
        <v>26.18</v>
      </c>
      <c r="F7" s="15">
        <v>34.600999999999999</v>
      </c>
      <c r="G7" s="16">
        <v>27.84</v>
      </c>
      <c r="H7" s="15">
        <v>31.248008522044</v>
      </c>
      <c r="I7" s="15">
        <v>30.06</v>
      </c>
      <c r="J7" s="15">
        <v>34.877375864323703</v>
      </c>
      <c r="K7" s="15">
        <v>32.686</v>
      </c>
      <c r="L7" s="15">
        <v>32.840000000000003</v>
      </c>
      <c r="M7" s="15">
        <v>27.96</v>
      </c>
      <c r="N7" s="15">
        <v>27.995362300540005</v>
      </c>
      <c r="O7" s="17">
        <v>28.98</v>
      </c>
      <c r="P7" s="18">
        <f>SUMIF(B7:O7,"&gt;0")/COUNTIF(B7:O7,"&gt;0")</f>
        <v>29.328142620493406</v>
      </c>
    </row>
    <row r="8" spans="1:16" ht="15.75" thickBot="1" x14ac:dyDescent="0.3">
      <c r="A8" s="19" t="s">
        <v>17</v>
      </c>
      <c r="B8" s="20">
        <v>19710</v>
      </c>
      <c r="C8" s="20">
        <v>20446</v>
      </c>
      <c r="D8" s="20">
        <v>18819</v>
      </c>
      <c r="E8" s="20">
        <v>19400</v>
      </c>
      <c r="F8" s="20">
        <v>18200</v>
      </c>
      <c r="G8" s="20">
        <v>17785</v>
      </c>
      <c r="H8" s="20">
        <v>19790</v>
      </c>
      <c r="I8" s="20">
        <v>19479</v>
      </c>
      <c r="J8" s="20">
        <v>19954</v>
      </c>
      <c r="K8" s="20">
        <v>18510</v>
      </c>
      <c r="L8" s="21">
        <v>19846</v>
      </c>
      <c r="M8" s="20">
        <v>18487</v>
      </c>
      <c r="N8" s="20">
        <v>19680</v>
      </c>
      <c r="O8" s="22">
        <v>19230</v>
      </c>
      <c r="P8" s="23">
        <f>SUMIF(B8:O8,"&gt;0")/COUNTIF(B8:O8,"&gt;0")</f>
        <v>19238.285714285714</v>
      </c>
    </row>
    <row r="9" spans="1:16" s="5" customFormat="1" ht="19.5" thickBot="1" x14ac:dyDescent="0.3">
      <c r="A9" s="50">
        <f>'Tabulka a graf č. 1'!A9:P9</f>
        <v>2020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23</v>
      </c>
      <c r="B10" s="12">
        <f>ROUND(12*B12/B11,0)</f>
        <v>8740</v>
      </c>
      <c r="C10" s="12">
        <f t="shared" ref="C10:O10" si="1">ROUND(12*C12/C11,0)</f>
        <v>9882</v>
      </c>
      <c r="D10" s="12">
        <f t="shared" si="1"/>
        <v>9222</v>
      </c>
      <c r="E10" s="12">
        <f t="shared" si="1"/>
        <v>10503</v>
      </c>
      <c r="F10" s="12">
        <f t="shared" si="1"/>
        <v>11658</v>
      </c>
      <c r="G10" s="12">
        <f t="shared" si="1"/>
        <v>8987</v>
      </c>
      <c r="H10" s="12">
        <f t="shared" si="1"/>
        <v>8496</v>
      </c>
      <c r="I10" s="12">
        <f t="shared" si="1"/>
        <v>8617</v>
      </c>
      <c r="J10" s="12">
        <f t="shared" si="1"/>
        <v>7826</v>
      </c>
      <c r="K10" s="12">
        <f t="shared" si="1"/>
        <v>7498</v>
      </c>
      <c r="L10" s="12">
        <f t="shared" si="1"/>
        <v>8087</v>
      </c>
      <c r="M10" s="12">
        <f t="shared" si="1"/>
        <v>8872</v>
      </c>
      <c r="N10" s="12">
        <f t="shared" si="1"/>
        <v>9034</v>
      </c>
      <c r="O10" s="12">
        <f t="shared" si="1"/>
        <v>8546</v>
      </c>
      <c r="P10" s="13">
        <f>SUMIF(B10:O10,"&gt;0")/COUNTIF(B10:O10,"&gt;0")</f>
        <v>8997.7142857142862</v>
      </c>
    </row>
    <row r="11" spans="1:16" s="5" customFormat="1" x14ac:dyDescent="0.25">
      <c r="A11" s="14" t="s">
        <v>16</v>
      </c>
      <c r="B11" s="15">
        <v>29.794668235204274</v>
      </c>
      <c r="C11" s="15">
        <v>28.440484183003328</v>
      </c>
      <c r="D11" s="15">
        <v>30.557500000000001</v>
      </c>
      <c r="E11" s="15">
        <v>26.18</v>
      </c>
      <c r="F11" s="15">
        <v>23.263000000000002</v>
      </c>
      <c r="G11" s="16">
        <v>27.84</v>
      </c>
      <c r="H11" s="15">
        <v>30.635302472592151</v>
      </c>
      <c r="I11" s="15">
        <v>30.11</v>
      </c>
      <c r="J11" s="15">
        <v>34.877375864323703</v>
      </c>
      <c r="K11" s="15">
        <v>36.935000000000002</v>
      </c>
      <c r="L11" s="15">
        <v>32.840000000000003</v>
      </c>
      <c r="M11" s="15">
        <v>27.96</v>
      </c>
      <c r="N11" s="15">
        <v>29.072648888770704</v>
      </c>
      <c r="O11" s="17">
        <v>30.19</v>
      </c>
      <c r="P11" s="18">
        <f>SUMIF(B11:O11,"&gt;0")/COUNTIF(B11:O11,"&gt;0")</f>
        <v>29.906855688849582</v>
      </c>
    </row>
    <row r="12" spans="1:16" s="5" customFormat="1" ht="15.75" thickBot="1" x14ac:dyDescent="0.3">
      <c r="A12" s="19" t="s">
        <v>17</v>
      </c>
      <c r="B12" s="20">
        <v>21700</v>
      </c>
      <c r="C12" s="20">
        <v>23420</v>
      </c>
      <c r="D12" s="20">
        <v>23484</v>
      </c>
      <c r="E12" s="20">
        <v>22915</v>
      </c>
      <c r="F12" s="20">
        <v>22600</v>
      </c>
      <c r="G12" s="20">
        <v>20850</v>
      </c>
      <c r="H12" s="20">
        <v>21690</v>
      </c>
      <c r="I12" s="20">
        <v>21622</v>
      </c>
      <c r="J12" s="20">
        <v>22745</v>
      </c>
      <c r="K12" s="20">
        <v>23078</v>
      </c>
      <c r="L12" s="21">
        <v>22132</v>
      </c>
      <c r="M12" s="20">
        <v>20671</v>
      </c>
      <c r="N12" s="20">
        <v>21888</v>
      </c>
      <c r="O12" s="22">
        <v>21500</v>
      </c>
      <c r="P12" s="23">
        <f>SUMIF(B12:O12,"&gt;0")/COUNTIF(B12:O12,"&gt;0")</f>
        <v>22163.928571428572</v>
      </c>
    </row>
    <row r="13" spans="1:16" s="5" customFormat="1" ht="19.5" thickBot="1" x14ac:dyDescent="0.3">
      <c r="A13" s="50">
        <f>'Tabulka a graf č. 1'!A13:P13</f>
        <v>2021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23</v>
      </c>
      <c r="B14" s="12">
        <f>ROUND(12*B16/B15,0)</f>
        <v>9342</v>
      </c>
      <c r="C14" s="12">
        <f>ROUND(12*C16/C15,0)</f>
        <v>10162</v>
      </c>
      <c r="D14" s="12">
        <f t="shared" ref="D14:O14" si="2">ROUND(12*D16/D15,0)</f>
        <v>9673</v>
      </c>
      <c r="E14" s="12">
        <f t="shared" si="2"/>
        <v>11029</v>
      </c>
      <c r="F14" s="12">
        <f t="shared" si="2"/>
        <v>12535</v>
      </c>
      <c r="G14" s="12">
        <f t="shared" si="2"/>
        <v>9723</v>
      </c>
      <c r="H14" s="12">
        <f t="shared" si="2"/>
        <v>9597</v>
      </c>
      <c r="I14" s="12">
        <f t="shared" si="2"/>
        <v>8405</v>
      </c>
      <c r="J14" s="12">
        <f t="shared" si="2"/>
        <v>7471</v>
      </c>
      <c r="K14" s="12">
        <f t="shared" si="2"/>
        <v>7957</v>
      </c>
      <c r="L14" s="12">
        <f t="shared" si="2"/>
        <v>8438</v>
      </c>
      <c r="M14" s="12">
        <f t="shared" si="2"/>
        <v>7527</v>
      </c>
      <c r="N14" s="12">
        <f t="shared" si="2"/>
        <v>7074</v>
      </c>
      <c r="O14" s="12">
        <f t="shared" si="2"/>
        <v>9003</v>
      </c>
      <c r="P14" s="13">
        <f t="shared" ref="P14:P16" si="3">SUMIF(B14:O14,"&gt;0")/COUNTIF(B14:O14,"&gt;0")</f>
        <v>9138.2857142857138</v>
      </c>
    </row>
    <row r="15" spans="1:16" s="5" customFormat="1" x14ac:dyDescent="0.25">
      <c r="A15" s="14" t="s">
        <v>16</v>
      </c>
      <c r="B15" s="15">
        <v>29.35</v>
      </c>
      <c r="C15" s="15">
        <v>28.640484183003327</v>
      </c>
      <c r="D15" s="15">
        <v>30.557500000000001</v>
      </c>
      <c r="E15" s="15">
        <v>26.18</v>
      </c>
      <c r="F15" s="15">
        <v>23.263000000000002</v>
      </c>
      <c r="G15" s="16">
        <v>27.84</v>
      </c>
      <c r="H15" s="15">
        <v>30.635302472592151</v>
      </c>
      <c r="I15" s="15">
        <v>33.53</v>
      </c>
      <c r="J15" s="15">
        <v>38.365113450756077</v>
      </c>
      <c r="K15" s="15">
        <v>36.195999999999998</v>
      </c>
      <c r="L15" s="15">
        <v>32.840000000000003</v>
      </c>
      <c r="M15" s="15">
        <v>34.93</v>
      </c>
      <c r="N15" s="15">
        <v>38.763531851694275</v>
      </c>
      <c r="O15" s="17">
        <v>30.19</v>
      </c>
      <c r="P15" s="18">
        <f t="shared" si="3"/>
        <v>31.520066568431847</v>
      </c>
    </row>
    <row r="16" spans="1:16" s="5" customFormat="1" ht="15.75" thickBot="1" x14ac:dyDescent="0.3">
      <c r="A16" s="19" t="s">
        <v>17</v>
      </c>
      <c r="B16" s="20">
        <v>22850</v>
      </c>
      <c r="C16" s="20">
        <v>24254</v>
      </c>
      <c r="D16" s="20">
        <v>24632</v>
      </c>
      <c r="E16" s="20">
        <v>24061</v>
      </c>
      <c r="F16" s="20">
        <v>24300</v>
      </c>
      <c r="G16" s="20">
        <v>22558</v>
      </c>
      <c r="H16" s="20">
        <v>24500</v>
      </c>
      <c r="I16" s="20">
        <v>23486</v>
      </c>
      <c r="J16" s="20">
        <v>23885</v>
      </c>
      <c r="K16" s="20">
        <v>24001</v>
      </c>
      <c r="L16" s="21">
        <v>23092</v>
      </c>
      <c r="M16" s="20">
        <v>21911</v>
      </c>
      <c r="N16" s="20">
        <v>22850</v>
      </c>
      <c r="O16" s="22">
        <v>22650</v>
      </c>
      <c r="P16" s="23">
        <f t="shared" si="3"/>
        <v>23502.142857142859</v>
      </c>
    </row>
    <row r="17" spans="1:16" ht="19.5" thickBot="1" x14ac:dyDescent="0.3">
      <c r="A17" s="45" t="str">
        <f>'Tabulka a graf č. 1'!A17:P17</f>
        <v>Meziroční změny 2020 oproti 2019 -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23</v>
      </c>
      <c r="B18" s="27">
        <f t="shared" ref="B18:O18" si="4">ROUND(B10-B6,0)</f>
        <v>-3086</v>
      </c>
      <c r="C18" s="27">
        <f t="shared" si="4"/>
        <v>1398</v>
      </c>
      <c r="D18" s="27">
        <f t="shared" si="4"/>
        <v>670</v>
      </c>
      <c r="E18" s="27">
        <f t="shared" si="4"/>
        <v>1611</v>
      </c>
      <c r="F18" s="27">
        <f t="shared" si="4"/>
        <v>5346</v>
      </c>
      <c r="G18" s="27">
        <f t="shared" si="4"/>
        <v>1321</v>
      </c>
      <c r="H18" s="27">
        <f t="shared" si="4"/>
        <v>896</v>
      </c>
      <c r="I18" s="27">
        <f t="shared" si="4"/>
        <v>841</v>
      </c>
      <c r="J18" s="27">
        <f t="shared" si="4"/>
        <v>961</v>
      </c>
      <c r="K18" s="27">
        <f t="shared" si="4"/>
        <v>702</v>
      </c>
      <c r="L18" s="27">
        <f t="shared" si="4"/>
        <v>835</v>
      </c>
      <c r="M18" s="27">
        <f t="shared" si="4"/>
        <v>938</v>
      </c>
      <c r="N18" s="27">
        <f t="shared" si="4"/>
        <v>598</v>
      </c>
      <c r="O18" s="28">
        <f t="shared" si="4"/>
        <v>583</v>
      </c>
      <c r="P18" s="13">
        <f t="shared" ref="P18:P20" si="5">AVERAGE(B18:O18)</f>
        <v>972.42857142857144</v>
      </c>
    </row>
    <row r="19" spans="1:16" x14ac:dyDescent="0.25">
      <c r="A19" s="14" t="s">
        <v>16</v>
      </c>
      <c r="B19" s="30">
        <f t="shared" ref="B19:O19" si="6">ROUND(B11-B7,2)</f>
        <v>9.7899999999999991</v>
      </c>
      <c r="C19" s="30">
        <f t="shared" si="6"/>
        <v>-0.48</v>
      </c>
      <c r="D19" s="30">
        <f t="shared" si="6"/>
        <v>4.1500000000000004</v>
      </c>
      <c r="E19" s="30">
        <f t="shared" si="6"/>
        <v>0</v>
      </c>
      <c r="F19" s="30">
        <f t="shared" si="6"/>
        <v>-11.34</v>
      </c>
      <c r="G19" s="30">
        <f t="shared" si="6"/>
        <v>0</v>
      </c>
      <c r="H19" s="30">
        <f t="shared" si="6"/>
        <v>-0.61</v>
      </c>
      <c r="I19" s="30">
        <f t="shared" si="6"/>
        <v>0.05</v>
      </c>
      <c r="J19" s="30">
        <f t="shared" si="6"/>
        <v>0</v>
      </c>
      <c r="K19" s="30">
        <f t="shared" si="6"/>
        <v>4.25</v>
      </c>
      <c r="L19" s="30">
        <f t="shared" si="6"/>
        <v>0</v>
      </c>
      <c r="M19" s="30">
        <f t="shared" si="6"/>
        <v>0</v>
      </c>
      <c r="N19" s="30">
        <f t="shared" si="6"/>
        <v>1.08</v>
      </c>
      <c r="O19" s="31">
        <f t="shared" si="6"/>
        <v>1.21</v>
      </c>
      <c r="P19" s="29">
        <f t="shared" si="5"/>
        <v>0.57857142857142851</v>
      </c>
    </row>
    <row r="20" spans="1:16" ht="15.75" thickBot="1" x14ac:dyDescent="0.3">
      <c r="A20" s="19" t="s">
        <v>17</v>
      </c>
      <c r="B20" s="39">
        <f t="shared" ref="B20:O20" si="7">ROUND(B12-B8,0)</f>
        <v>1990</v>
      </c>
      <c r="C20" s="39">
        <f t="shared" si="7"/>
        <v>2974</v>
      </c>
      <c r="D20" s="39">
        <f t="shared" si="7"/>
        <v>4665</v>
      </c>
      <c r="E20" s="39">
        <f t="shared" si="7"/>
        <v>3515</v>
      </c>
      <c r="F20" s="39">
        <f t="shared" si="7"/>
        <v>4400</v>
      </c>
      <c r="G20" s="39">
        <f t="shared" si="7"/>
        <v>3065</v>
      </c>
      <c r="H20" s="39">
        <f t="shared" si="7"/>
        <v>1900</v>
      </c>
      <c r="I20" s="39">
        <f t="shared" si="7"/>
        <v>2143</v>
      </c>
      <c r="J20" s="39">
        <f t="shared" si="7"/>
        <v>2791</v>
      </c>
      <c r="K20" s="39">
        <f t="shared" si="7"/>
        <v>4568</v>
      </c>
      <c r="L20" s="39">
        <f t="shared" si="7"/>
        <v>2286</v>
      </c>
      <c r="M20" s="39">
        <f t="shared" si="7"/>
        <v>2184</v>
      </c>
      <c r="N20" s="39">
        <f t="shared" si="7"/>
        <v>2208</v>
      </c>
      <c r="O20" s="40">
        <f t="shared" si="7"/>
        <v>2270</v>
      </c>
      <c r="P20" s="41">
        <f t="shared" si="5"/>
        <v>2925.6428571428573</v>
      </c>
    </row>
    <row r="21" spans="1:16" ht="19.5" thickBot="1" x14ac:dyDescent="0.3">
      <c r="A21" s="45" t="str">
        <f>'Tabulka a graf č. 1'!A21:P21</f>
        <v>Meziroční změny 2021 oproti 2020 -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23</v>
      </c>
      <c r="B22" s="27">
        <f t="shared" ref="B22:O22" si="8">ROUND(B14-B10,0)</f>
        <v>602</v>
      </c>
      <c r="C22" s="27">
        <f t="shared" si="8"/>
        <v>280</v>
      </c>
      <c r="D22" s="27">
        <f t="shared" si="8"/>
        <v>451</v>
      </c>
      <c r="E22" s="27">
        <f t="shared" si="8"/>
        <v>526</v>
      </c>
      <c r="F22" s="27">
        <f t="shared" si="8"/>
        <v>877</v>
      </c>
      <c r="G22" s="27">
        <f t="shared" si="8"/>
        <v>736</v>
      </c>
      <c r="H22" s="27">
        <f t="shared" si="8"/>
        <v>1101</v>
      </c>
      <c r="I22" s="27">
        <f t="shared" si="8"/>
        <v>-212</v>
      </c>
      <c r="J22" s="27">
        <f t="shared" si="8"/>
        <v>-355</v>
      </c>
      <c r="K22" s="27">
        <f t="shared" si="8"/>
        <v>459</v>
      </c>
      <c r="L22" s="27">
        <f t="shared" si="8"/>
        <v>351</v>
      </c>
      <c r="M22" s="27">
        <f t="shared" si="8"/>
        <v>-1345</v>
      </c>
      <c r="N22" s="27">
        <f t="shared" si="8"/>
        <v>-1960</v>
      </c>
      <c r="O22" s="28">
        <f t="shared" si="8"/>
        <v>457</v>
      </c>
      <c r="P22" s="13">
        <f t="shared" ref="P22:P24" si="9">AVERAGE(B22:O22)</f>
        <v>140.57142857142858</v>
      </c>
    </row>
    <row r="23" spans="1:16" x14ac:dyDescent="0.25">
      <c r="A23" s="14" t="s">
        <v>16</v>
      </c>
      <c r="B23" s="30">
        <f t="shared" ref="B23:O23" si="10">ROUND(B15-B11,2)</f>
        <v>-0.44</v>
      </c>
      <c r="C23" s="30">
        <f t="shared" si="10"/>
        <v>0.2</v>
      </c>
      <c r="D23" s="30">
        <f t="shared" si="10"/>
        <v>0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3.42</v>
      </c>
      <c r="J23" s="30">
        <f t="shared" si="10"/>
        <v>3.49</v>
      </c>
      <c r="K23" s="30">
        <f t="shared" si="10"/>
        <v>-0.74</v>
      </c>
      <c r="L23" s="30">
        <f t="shared" si="10"/>
        <v>0</v>
      </c>
      <c r="M23" s="30">
        <f t="shared" si="10"/>
        <v>6.97</v>
      </c>
      <c r="N23" s="30">
        <f t="shared" si="10"/>
        <v>9.69</v>
      </c>
      <c r="O23" s="31">
        <f t="shared" si="10"/>
        <v>0</v>
      </c>
      <c r="P23" s="29">
        <f t="shared" si="9"/>
        <v>1.6135714285714282</v>
      </c>
    </row>
    <row r="24" spans="1:16" ht="15.75" thickBot="1" x14ac:dyDescent="0.3">
      <c r="A24" s="19" t="s">
        <v>17</v>
      </c>
      <c r="B24" s="39">
        <f t="shared" ref="B24:O24" si="11">ROUND(B16-B12,0)</f>
        <v>1150</v>
      </c>
      <c r="C24" s="39">
        <f t="shared" si="11"/>
        <v>834</v>
      </c>
      <c r="D24" s="39">
        <f t="shared" si="11"/>
        <v>1148</v>
      </c>
      <c r="E24" s="39">
        <f t="shared" si="11"/>
        <v>1146</v>
      </c>
      <c r="F24" s="39">
        <f t="shared" si="11"/>
        <v>1700</v>
      </c>
      <c r="G24" s="39">
        <f t="shared" si="11"/>
        <v>1708</v>
      </c>
      <c r="H24" s="39">
        <f t="shared" si="11"/>
        <v>2810</v>
      </c>
      <c r="I24" s="39">
        <f t="shared" si="11"/>
        <v>1864</v>
      </c>
      <c r="J24" s="39">
        <f t="shared" si="11"/>
        <v>1140</v>
      </c>
      <c r="K24" s="39">
        <f t="shared" si="11"/>
        <v>923</v>
      </c>
      <c r="L24" s="39">
        <f t="shared" si="11"/>
        <v>960</v>
      </c>
      <c r="M24" s="39">
        <f t="shared" si="11"/>
        <v>1240</v>
      </c>
      <c r="N24" s="39">
        <f t="shared" si="11"/>
        <v>962</v>
      </c>
      <c r="O24" s="40">
        <f t="shared" si="11"/>
        <v>1150</v>
      </c>
      <c r="P24" s="41">
        <f t="shared" si="9"/>
        <v>1338.2142857142858</v>
      </c>
    </row>
    <row r="25" spans="1:16" ht="19.5" thickBot="1" x14ac:dyDescent="0.3">
      <c r="A25" s="45" t="str">
        <f>'Tabulka a graf č. 1'!A25:P25</f>
        <v>Meziroční změny 2020 oproti 2019 -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23</v>
      </c>
      <c r="B26" s="35">
        <f t="shared" ref="B26:O28" si="12">ROUND(100*(B10-B6)/B6,2)</f>
        <v>-26.1</v>
      </c>
      <c r="C26" s="35">
        <f t="shared" si="12"/>
        <v>16.48</v>
      </c>
      <c r="D26" s="35">
        <f t="shared" si="12"/>
        <v>7.83</v>
      </c>
      <c r="E26" s="35">
        <f t="shared" si="12"/>
        <v>18.12</v>
      </c>
      <c r="F26" s="35">
        <f t="shared" si="12"/>
        <v>84.7</v>
      </c>
      <c r="G26" s="35">
        <f t="shared" si="12"/>
        <v>17.23</v>
      </c>
      <c r="H26" s="35">
        <f t="shared" si="12"/>
        <v>11.79</v>
      </c>
      <c r="I26" s="35">
        <f t="shared" si="12"/>
        <v>10.82</v>
      </c>
      <c r="J26" s="35">
        <f t="shared" si="12"/>
        <v>14</v>
      </c>
      <c r="K26" s="35">
        <f t="shared" si="12"/>
        <v>10.33</v>
      </c>
      <c r="L26" s="35">
        <f t="shared" si="12"/>
        <v>11.51</v>
      </c>
      <c r="M26" s="35">
        <f t="shared" si="12"/>
        <v>11.82</v>
      </c>
      <c r="N26" s="35">
        <f t="shared" si="12"/>
        <v>7.09</v>
      </c>
      <c r="O26" s="36">
        <f t="shared" si="12"/>
        <v>7.32</v>
      </c>
      <c r="P26" s="33">
        <f t="shared" ref="P26:P28" si="13">AVERAGE(B26:O26)</f>
        <v>14.495714285714286</v>
      </c>
    </row>
    <row r="27" spans="1:16" x14ac:dyDescent="0.25">
      <c r="A27" s="14" t="s">
        <v>16</v>
      </c>
      <c r="B27" s="30">
        <f t="shared" si="12"/>
        <v>48.97</v>
      </c>
      <c r="C27" s="30">
        <f t="shared" si="12"/>
        <v>-1.66</v>
      </c>
      <c r="D27" s="30">
        <f t="shared" si="12"/>
        <v>15.72</v>
      </c>
      <c r="E27" s="30">
        <f t="shared" si="12"/>
        <v>0</v>
      </c>
      <c r="F27" s="30">
        <f t="shared" si="12"/>
        <v>-32.770000000000003</v>
      </c>
      <c r="G27" s="30">
        <f t="shared" si="12"/>
        <v>0</v>
      </c>
      <c r="H27" s="30">
        <f t="shared" si="12"/>
        <v>-1.96</v>
      </c>
      <c r="I27" s="30">
        <f t="shared" si="12"/>
        <v>0.17</v>
      </c>
      <c r="J27" s="30">
        <f t="shared" si="12"/>
        <v>0</v>
      </c>
      <c r="K27" s="30">
        <f t="shared" si="12"/>
        <v>13</v>
      </c>
      <c r="L27" s="30">
        <f t="shared" si="12"/>
        <v>0</v>
      </c>
      <c r="M27" s="30">
        <f t="shared" si="12"/>
        <v>0</v>
      </c>
      <c r="N27" s="30">
        <f t="shared" si="12"/>
        <v>3.85</v>
      </c>
      <c r="O27" s="31">
        <f t="shared" si="12"/>
        <v>4.18</v>
      </c>
      <c r="P27" s="29">
        <f t="shared" si="13"/>
        <v>3.5357142857142856</v>
      </c>
    </row>
    <row r="28" spans="1:16" ht="15.75" thickBot="1" x14ac:dyDescent="0.3">
      <c r="A28" s="19" t="s">
        <v>17</v>
      </c>
      <c r="B28" s="37">
        <f t="shared" si="12"/>
        <v>10.1</v>
      </c>
      <c r="C28" s="37">
        <f t="shared" si="12"/>
        <v>14.55</v>
      </c>
      <c r="D28" s="37">
        <f t="shared" si="12"/>
        <v>24.79</v>
      </c>
      <c r="E28" s="37">
        <f t="shared" si="12"/>
        <v>18.12</v>
      </c>
      <c r="F28" s="37">
        <f t="shared" si="12"/>
        <v>24.18</v>
      </c>
      <c r="G28" s="37">
        <f t="shared" si="12"/>
        <v>17.23</v>
      </c>
      <c r="H28" s="37">
        <f t="shared" si="12"/>
        <v>9.6</v>
      </c>
      <c r="I28" s="37">
        <f t="shared" si="12"/>
        <v>11</v>
      </c>
      <c r="J28" s="37">
        <f t="shared" si="12"/>
        <v>13.99</v>
      </c>
      <c r="K28" s="37">
        <f t="shared" si="12"/>
        <v>24.68</v>
      </c>
      <c r="L28" s="37">
        <f t="shared" si="12"/>
        <v>11.52</v>
      </c>
      <c r="M28" s="37">
        <f t="shared" si="12"/>
        <v>11.81</v>
      </c>
      <c r="N28" s="37">
        <f t="shared" si="12"/>
        <v>11.22</v>
      </c>
      <c r="O28" s="38">
        <f t="shared" si="12"/>
        <v>11.8</v>
      </c>
      <c r="P28" s="34">
        <f t="shared" si="13"/>
        <v>15.327857142857145</v>
      </c>
    </row>
    <row r="29" spans="1:16" ht="19.5" thickBot="1" x14ac:dyDescent="0.3">
      <c r="A29" s="45" t="str">
        <f>'Tabulka a graf č. 1'!A29:P29</f>
        <v>Meziroční změny 2021 oproti 2020 -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23</v>
      </c>
      <c r="B30" s="35">
        <f t="shared" ref="B30:O32" si="14">ROUND(100*(B14-B10)/B10,2)</f>
        <v>6.89</v>
      </c>
      <c r="C30" s="35">
        <f t="shared" si="14"/>
        <v>2.83</v>
      </c>
      <c r="D30" s="35">
        <f t="shared" si="14"/>
        <v>4.8899999999999997</v>
      </c>
      <c r="E30" s="35">
        <f t="shared" si="14"/>
        <v>5.01</v>
      </c>
      <c r="F30" s="35">
        <f t="shared" si="14"/>
        <v>7.52</v>
      </c>
      <c r="G30" s="35">
        <f t="shared" si="14"/>
        <v>8.19</v>
      </c>
      <c r="H30" s="35">
        <f t="shared" si="14"/>
        <v>12.96</v>
      </c>
      <c r="I30" s="35">
        <f t="shared" si="14"/>
        <v>-2.46</v>
      </c>
      <c r="J30" s="35">
        <f t="shared" si="14"/>
        <v>-4.54</v>
      </c>
      <c r="K30" s="35">
        <f t="shared" si="14"/>
        <v>6.12</v>
      </c>
      <c r="L30" s="35">
        <f t="shared" si="14"/>
        <v>4.34</v>
      </c>
      <c r="M30" s="35">
        <f t="shared" si="14"/>
        <v>-15.16</v>
      </c>
      <c r="N30" s="35">
        <f t="shared" si="14"/>
        <v>-21.7</v>
      </c>
      <c r="O30" s="36">
        <f t="shared" si="14"/>
        <v>5.35</v>
      </c>
      <c r="P30" s="33">
        <f t="shared" ref="P30:P32" si="15">AVERAGE(B30:O30)</f>
        <v>1.445714285714286</v>
      </c>
    </row>
    <row r="31" spans="1:16" x14ac:dyDescent="0.25">
      <c r="A31" s="14" t="s">
        <v>16</v>
      </c>
      <c r="B31" s="30">
        <f t="shared" si="14"/>
        <v>-1.49</v>
      </c>
      <c r="C31" s="30">
        <f t="shared" si="14"/>
        <v>0.7</v>
      </c>
      <c r="D31" s="30">
        <f t="shared" si="14"/>
        <v>0</v>
      </c>
      <c r="E31" s="30">
        <f t="shared" si="14"/>
        <v>0</v>
      </c>
      <c r="F31" s="30">
        <f t="shared" si="14"/>
        <v>0</v>
      </c>
      <c r="G31" s="30">
        <f t="shared" si="14"/>
        <v>0</v>
      </c>
      <c r="H31" s="30">
        <f t="shared" si="14"/>
        <v>0</v>
      </c>
      <c r="I31" s="30">
        <f t="shared" si="14"/>
        <v>11.36</v>
      </c>
      <c r="J31" s="30">
        <f t="shared" si="14"/>
        <v>10</v>
      </c>
      <c r="K31" s="30">
        <f t="shared" si="14"/>
        <v>-2</v>
      </c>
      <c r="L31" s="30">
        <f t="shared" si="14"/>
        <v>0</v>
      </c>
      <c r="M31" s="30">
        <f t="shared" si="14"/>
        <v>24.93</v>
      </c>
      <c r="N31" s="30">
        <f t="shared" si="14"/>
        <v>33.33</v>
      </c>
      <c r="O31" s="31">
        <f t="shared" si="14"/>
        <v>0</v>
      </c>
      <c r="P31" s="29">
        <f t="shared" si="15"/>
        <v>5.487857142857143</v>
      </c>
    </row>
    <row r="32" spans="1:16" ht="15.75" thickBot="1" x14ac:dyDescent="0.3">
      <c r="A32" s="19" t="s">
        <v>17</v>
      </c>
      <c r="B32" s="37">
        <f t="shared" si="14"/>
        <v>5.3</v>
      </c>
      <c r="C32" s="37">
        <f t="shared" si="14"/>
        <v>3.56</v>
      </c>
      <c r="D32" s="37">
        <f t="shared" si="14"/>
        <v>4.8899999999999997</v>
      </c>
      <c r="E32" s="37">
        <f t="shared" si="14"/>
        <v>5</v>
      </c>
      <c r="F32" s="37">
        <f t="shared" si="14"/>
        <v>7.52</v>
      </c>
      <c r="G32" s="37">
        <f t="shared" si="14"/>
        <v>8.19</v>
      </c>
      <c r="H32" s="37">
        <f t="shared" si="14"/>
        <v>12.96</v>
      </c>
      <c r="I32" s="37">
        <f t="shared" si="14"/>
        <v>8.6199999999999992</v>
      </c>
      <c r="J32" s="37">
        <f t="shared" si="14"/>
        <v>5.01</v>
      </c>
      <c r="K32" s="37">
        <f t="shared" si="14"/>
        <v>4</v>
      </c>
      <c r="L32" s="37">
        <f t="shared" si="14"/>
        <v>4.34</v>
      </c>
      <c r="M32" s="37">
        <f t="shared" si="14"/>
        <v>6</v>
      </c>
      <c r="N32" s="37">
        <f t="shared" si="14"/>
        <v>4.4000000000000004</v>
      </c>
      <c r="O32" s="38">
        <f t="shared" si="14"/>
        <v>5.35</v>
      </c>
      <c r="P32" s="34">
        <f t="shared" si="15"/>
        <v>6.0814285714285718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2"/>
  <sheetViews>
    <sheetView zoomScaleNormal="100" workbookViewId="0">
      <selection activeCell="A29" sqref="A29:P29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celodenně stravovaní v letech 2019 - 2021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1'!A5:P5</f>
        <v>2019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23</v>
      </c>
      <c r="B6" s="12">
        <f>ROUND(12*B8/B7,0)</f>
        <v>11826</v>
      </c>
      <c r="C6" s="12">
        <f>ROUND(12*C8/C7,0)</f>
        <v>8484</v>
      </c>
      <c r="D6" s="12">
        <f t="shared" ref="D6:O6" si="0">ROUND(12*D8/D7,0)</f>
        <v>7883</v>
      </c>
      <c r="E6" s="12">
        <f t="shared" si="0"/>
        <v>8371</v>
      </c>
      <c r="F6" s="12">
        <f t="shared" si="0"/>
        <v>5960</v>
      </c>
      <c r="G6" s="12">
        <f t="shared" si="0"/>
        <v>7666</v>
      </c>
      <c r="H6" s="12">
        <f t="shared" si="0"/>
        <v>7158</v>
      </c>
      <c r="I6" s="12">
        <f t="shared" si="0"/>
        <v>7763</v>
      </c>
      <c r="J6" s="12">
        <f t="shared" si="0"/>
        <v>6483</v>
      </c>
      <c r="K6" s="12">
        <f t="shared" si="0"/>
        <v>6587</v>
      </c>
      <c r="L6" s="12">
        <f t="shared" si="0"/>
        <v>7252</v>
      </c>
      <c r="M6" s="12">
        <f t="shared" si="0"/>
        <v>7492</v>
      </c>
      <c r="N6" s="12">
        <f t="shared" si="0"/>
        <v>7895</v>
      </c>
      <c r="O6" s="12">
        <f t="shared" si="0"/>
        <v>7963</v>
      </c>
      <c r="P6" s="13">
        <f>SUMIF(B6:O6,"&gt;0")/COUNTIF(B6:O6,"&gt;0")</f>
        <v>7770.2142857142853</v>
      </c>
    </row>
    <row r="7" spans="1:16" x14ac:dyDescent="0.25">
      <c r="A7" s="14" t="s">
        <v>16</v>
      </c>
      <c r="B7" s="15">
        <v>20</v>
      </c>
      <c r="C7" s="15">
        <v>28.92</v>
      </c>
      <c r="D7" s="15">
        <v>28.646794000000003</v>
      </c>
      <c r="E7" s="15">
        <v>27.81</v>
      </c>
      <c r="F7" s="15">
        <v>36.642000000000003</v>
      </c>
      <c r="G7" s="16">
        <v>27.84</v>
      </c>
      <c r="H7" s="15">
        <v>33.178605676811564</v>
      </c>
      <c r="I7" s="15">
        <v>30.11</v>
      </c>
      <c r="J7" s="15">
        <v>36.934898091550032</v>
      </c>
      <c r="K7" s="15">
        <v>33.720999999999997</v>
      </c>
      <c r="L7" s="15">
        <v>32.840000000000003</v>
      </c>
      <c r="M7" s="15">
        <v>29.61</v>
      </c>
      <c r="N7" s="15">
        <v>29.914031266321313</v>
      </c>
      <c r="O7" s="17">
        <v>28.98</v>
      </c>
      <c r="P7" s="18">
        <f>SUMIF(B7:O7,"&gt;0")/COUNTIF(B7:O7,"&gt;0")</f>
        <v>30.367666359620216</v>
      </c>
    </row>
    <row r="8" spans="1:16" ht="15.75" thickBot="1" x14ac:dyDescent="0.3">
      <c r="A8" s="19" t="s">
        <v>17</v>
      </c>
      <c r="B8" s="20">
        <v>19710</v>
      </c>
      <c r="C8" s="20">
        <v>20446</v>
      </c>
      <c r="D8" s="20">
        <v>18819</v>
      </c>
      <c r="E8" s="20">
        <v>19400</v>
      </c>
      <c r="F8" s="20">
        <v>18200</v>
      </c>
      <c r="G8" s="20">
        <v>17785</v>
      </c>
      <c r="H8" s="20">
        <v>19790</v>
      </c>
      <c r="I8" s="20">
        <v>19479</v>
      </c>
      <c r="J8" s="20">
        <v>19954</v>
      </c>
      <c r="K8" s="20">
        <v>18510</v>
      </c>
      <c r="L8" s="21">
        <v>19846</v>
      </c>
      <c r="M8" s="20">
        <v>18487</v>
      </c>
      <c r="N8" s="20">
        <v>19680</v>
      </c>
      <c r="O8" s="22">
        <v>19230</v>
      </c>
      <c r="P8" s="23">
        <f>SUMIF(B8:O8,"&gt;0")/COUNTIF(B8:O8,"&gt;0")</f>
        <v>19238.285714285714</v>
      </c>
    </row>
    <row r="9" spans="1:16" s="5" customFormat="1" ht="19.5" thickBot="1" x14ac:dyDescent="0.3">
      <c r="A9" s="50">
        <f>'Tabulka a graf č. 1'!A9:P9</f>
        <v>2020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23</v>
      </c>
      <c r="B10" s="12">
        <f>ROUND(12*B12/B11,0)</f>
        <v>8208</v>
      </c>
      <c r="C10" s="12">
        <f t="shared" ref="C10:O10" si="1">ROUND(12*C12/C11,0)</f>
        <v>9716</v>
      </c>
      <c r="D10" s="12">
        <f t="shared" si="1"/>
        <v>8469</v>
      </c>
      <c r="E10" s="12">
        <f t="shared" si="1"/>
        <v>9888</v>
      </c>
      <c r="F10" s="12">
        <f t="shared" si="1"/>
        <v>11658</v>
      </c>
      <c r="G10" s="12">
        <f t="shared" si="1"/>
        <v>8987</v>
      </c>
      <c r="H10" s="12">
        <f t="shared" si="1"/>
        <v>8002</v>
      </c>
      <c r="I10" s="12">
        <f t="shared" si="1"/>
        <v>8617</v>
      </c>
      <c r="J10" s="12">
        <f t="shared" si="1"/>
        <v>7390</v>
      </c>
      <c r="K10" s="12">
        <f t="shared" si="1"/>
        <v>7268</v>
      </c>
      <c r="L10" s="12">
        <f t="shared" si="1"/>
        <v>8087</v>
      </c>
      <c r="M10" s="12">
        <f t="shared" si="1"/>
        <v>8377</v>
      </c>
      <c r="N10" s="12">
        <f t="shared" si="1"/>
        <v>8459</v>
      </c>
      <c r="O10" s="12">
        <f t="shared" si="1"/>
        <v>8546</v>
      </c>
      <c r="P10" s="13">
        <f>SUMIF(B10:O10,"&gt;0")/COUNTIF(B10:O10,"&gt;0")</f>
        <v>8690.8571428571431</v>
      </c>
    </row>
    <row r="11" spans="1:16" s="5" customFormat="1" x14ac:dyDescent="0.25">
      <c r="A11" s="14" t="s">
        <v>16</v>
      </c>
      <c r="B11" s="15">
        <v>31.723229979320273</v>
      </c>
      <c r="C11" s="15">
        <v>28.926573387937516</v>
      </c>
      <c r="D11" s="15">
        <v>33.276987999999996</v>
      </c>
      <c r="E11" s="15">
        <v>27.81</v>
      </c>
      <c r="F11" s="15">
        <v>23.263000000000002</v>
      </c>
      <c r="G11" s="16">
        <v>27.84</v>
      </c>
      <c r="H11" s="15">
        <v>32.528044781187809</v>
      </c>
      <c r="I11" s="15">
        <v>30.11</v>
      </c>
      <c r="J11" s="15">
        <v>36.934898091550032</v>
      </c>
      <c r="K11" s="15">
        <v>38.104999999999997</v>
      </c>
      <c r="L11" s="15">
        <v>32.840000000000003</v>
      </c>
      <c r="M11" s="15">
        <v>29.61</v>
      </c>
      <c r="N11" s="15">
        <v>31.051008677920642</v>
      </c>
      <c r="O11" s="17">
        <v>30.19</v>
      </c>
      <c r="P11" s="18">
        <f>SUMIF(B11:O11,"&gt;0")/COUNTIF(B11:O11,"&gt;0")</f>
        <v>31.014910208422599</v>
      </c>
    </row>
    <row r="12" spans="1:16" s="5" customFormat="1" ht="15.75" thickBot="1" x14ac:dyDescent="0.3">
      <c r="A12" s="19" t="s">
        <v>17</v>
      </c>
      <c r="B12" s="20">
        <v>21700</v>
      </c>
      <c r="C12" s="20">
        <v>23420</v>
      </c>
      <c r="D12" s="20">
        <v>23484</v>
      </c>
      <c r="E12" s="20">
        <v>22915</v>
      </c>
      <c r="F12" s="20">
        <v>22600</v>
      </c>
      <c r="G12" s="20">
        <v>20850</v>
      </c>
      <c r="H12" s="20">
        <v>21690</v>
      </c>
      <c r="I12" s="20">
        <v>21622</v>
      </c>
      <c r="J12" s="20">
        <v>22745</v>
      </c>
      <c r="K12" s="20">
        <v>23078</v>
      </c>
      <c r="L12" s="21">
        <v>22132</v>
      </c>
      <c r="M12" s="20">
        <v>20671</v>
      </c>
      <c r="N12" s="20">
        <v>21888</v>
      </c>
      <c r="O12" s="22">
        <v>21500</v>
      </c>
      <c r="P12" s="23">
        <f>SUMIF(B12:O12,"&gt;0")/COUNTIF(B12:O12,"&gt;0")</f>
        <v>22163.928571428572</v>
      </c>
    </row>
    <row r="13" spans="1:16" s="5" customFormat="1" ht="19.5" thickBot="1" x14ac:dyDescent="0.3">
      <c r="A13" s="50">
        <f>'Tabulka a graf č. 1'!A13:P13</f>
        <v>2021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23</v>
      </c>
      <c r="B14" s="12">
        <f>ROUND(12*B16/B15,0)</f>
        <v>8970</v>
      </c>
      <c r="C14" s="12">
        <f>ROUND(12*C16/C15,0)</f>
        <v>9993</v>
      </c>
      <c r="D14" s="12">
        <f t="shared" ref="D14:O14" si="2">ROUND(12*D16/D15,0)</f>
        <v>8883</v>
      </c>
      <c r="E14" s="12">
        <f t="shared" si="2"/>
        <v>10382</v>
      </c>
      <c r="F14" s="12">
        <f t="shared" si="2"/>
        <v>12535</v>
      </c>
      <c r="G14" s="12">
        <f t="shared" si="2"/>
        <v>9723</v>
      </c>
      <c r="H14" s="12">
        <f t="shared" si="2"/>
        <v>9038</v>
      </c>
      <c r="I14" s="12">
        <f t="shared" si="2"/>
        <v>8052</v>
      </c>
      <c r="J14" s="12">
        <f t="shared" si="2"/>
        <v>7055</v>
      </c>
      <c r="K14" s="12">
        <f t="shared" si="2"/>
        <v>7713</v>
      </c>
      <c r="L14" s="12">
        <f t="shared" si="2"/>
        <v>8438</v>
      </c>
      <c r="M14" s="12">
        <f t="shared" si="2"/>
        <v>7108</v>
      </c>
      <c r="N14" s="12">
        <f t="shared" si="2"/>
        <v>6623</v>
      </c>
      <c r="O14" s="12">
        <f t="shared" si="2"/>
        <v>9003</v>
      </c>
      <c r="P14" s="13">
        <f t="shared" ref="P14:P16" si="3">SUMIF(B14:O14,"&gt;0")/COUNTIF(B14:O14,"&gt;0")</f>
        <v>8822.5714285714294</v>
      </c>
    </row>
    <row r="15" spans="1:16" s="5" customFormat="1" x14ac:dyDescent="0.25">
      <c r="A15" s="14" t="s">
        <v>16</v>
      </c>
      <c r="B15" s="15">
        <v>30.57</v>
      </c>
      <c r="C15" s="15">
        <v>29.126573387937512</v>
      </c>
      <c r="D15" s="15">
        <v>33.276987999999996</v>
      </c>
      <c r="E15" s="15">
        <v>27.81</v>
      </c>
      <c r="F15" s="15">
        <v>23.263000000000002</v>
      </c>
      <c r="G15" s="16">
        <v>27.84</v>
      </c>
      <c r="H15" s="15">
        <v>32.528044781187809</v>
      </c>
      <c r="I15" s="15">
        <v>35</v>
      </c>
      <c r="J15" s="15">
        <v>40.628387900705043</v>
      </c>
      <c r="K15" s="15">
        <v>37.343000000000004</v>
      </c>
      <c r="L15" s="15">
        <v>32.840000000000003</v>
      </c>
      <c r="M15" s="15">
        <v>36.99</v>
      </c>
      <c r="N15" s="15">
        <v>41.401344903894191</v>
      </c>
      <c r="O15" s="17">
        <v>30.19</v>
      </c>
      <c r="P15" s="18">
        <f t="shared" si="3"/>
        <v>32.771952783837477</v>
      </c>
    </row>
    <row r="16" spans="1:16" s="5" customFormat="1" ht="15.75" thickBot="1" x14ac:dyDescent="0.3">
      <c r="A16" s="19" t="s">
        <v>17</v>
      </c>
      <c r="B16" s="20">
        <v>22850</v>
      </c>
      <c r="C16" s="20">
        <v>24254</v>
      </c>
      <c r="D16" s="20">
        <v>24632</v>
      </c>
      <c r="E16" s="20">
        <v>24061</v>
      </c>
      <c r="F16" s="20">
        <v>24300</v>
      </c>
      <c r="G16" s="20">
        <v>22558</v>
      </c>
      <c r="H16" s="20">
        <v>24500</v>
      </c>
      <c r="I16" s="20">
        <v>23486</v>
      </c>
      <c r="J16" s="20">
        <v>23885</v>
      </c>
      <c r="K16" s="20">
        <v>24001</v>
      </c>
      <c r="L16" s="21">
        <v>23092</v>
      </c>
      <c r="M16" s="20">
        <v>21911</v>
      </c>
      <c r="N16" s="20">
        <v>22850</v>
      </c>
      <c r="O16" s="22">
        <v>22650</v>
      </c>
      <c r="P16" s="23">
        <f t="shared" si="3"/>
        <v>23502.142857142859</v>
      </c>
    </row>
    <row r="17" spans="1:16" ht="19.5" thickBot="1" x14ac:dyDescent="0.3">
      <c r="A17" s="45" t="str">
        <f>'Tabulka a graf č. 1'!A17:P17</f>
        <v>Meziroční změny 2020 oproti 2019 -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23</v>
      </c>
      <c r="B18" s="27">
        <f t="shared" ref="B18:O18" si="4">ROUND(B10-B6,0)</f>
        <v>-3618</v>
      </c>
      <c r="C18" s="27">
        <f t="shared" si="4"/>
        <v>1232</v>
      </c>
      <c r="D18" s="27">
        <f t="shared" si="4"/>
        <v>586</v>
      </c>
      <c r="E18" s="27">
        <f t="shared" si="4"/>
        <v>1517</v>
      </c>
      <c r="F18" s="27">
        <f t="shared" si="4"/>
        <v>5698</v>
      </c>
      <c r="G18" s="27">
        <f t="shared" si="4"/>
        <v>1321</v>
      </c>
      <c r="H18" s="27">
        <f t="shared" si="4"/>
        <v>844</v>
      </c>
      <c r="I18" s="27">
        <f t="shared" si="4"/>
        <v>854</v>
      </c>
      <c r="J18" s="27">
        <f t="shared" si="4"/>
        <v>907</v>
      </c>
      <c r="K18" s="27">
        <f t="shared" si="4"/>
        <v>681</v>
      </c>
      <c r="L18" s="27">
        <f t="shared" si="4"/>
        <v>835</v>
      </c>
      <c r="M18" s="27">
        <f t="shared" si="4"/>
        <v>885</v>
      </c>
      <c r="N18" s="27">
        <f t="shared" si="4"/>
        <v>564</v>
      </c>
      <c r="O18" s="28">
        <f t="shared" si="4"/>
        <v>583</v>
      </c>
      <c r="P18" s="13">
        <f t="shared" ref="P18:P20" si="5">AVERAGE(B18:O18)</f>
        <v>920.64285714285711</v>
      </c>
    </row>
    <row r="19" spans="1:16" x14ac:dyDescent="0.25">
      <c r="A19" s="14" t="s">
        <v>16</v>
      </c>
      <c r="B19" s="30">
        <f t="shared" ref="B19:O19" si="6">ROUND(B11-B7,2)</f>
        <v>11.72</v>
      </c>
      <c r="C19" s="30">
        <f t="shared" si="6"/>
        <v>0.01</v>
      </c>
      <c r="D19" s="30">
        <f t="shared" si="6"/>
        <v>4.63</v>
      </c>
      <c r="E19" s="30">
        <f t="shared" si="6"/>
        <v>0</v>
      </c>
      <c r="F19" s="30">
        <f t="shared" si="6"/>
        <v>-13.38</v>
      </c>
      <c r="G19" s="30">
        <f t="shared" si="6"/>
        <v>0</v>
      </c>
      <c r="H19" s="30">
        <f t="shared" si="6"/>
        <v>-0.65</v>
      </c>
      <c r="I19" s="30">
        <f t="shared" si="6"/>
        <v>0</v>
      </c>
      <c r="J19" s="30">
        <f t="shared" si="6"/>
        <v>0</v>
      </c>
      <c r="K19" s="30">
        <f t="shared" si="6"/>
        <v>4.38</v>
      </c>
      <c r="L19" s="30">
        <f t="shared" si="6"/>
        <v>0</v>
      </c>
      <c r="M19" s="30">
        <f t="shared" si="6"/>
        <v>0</v>
      </c>
      <c r="N19" s="30">
        <f t="shared" si="6"/>
        <v>1.1399999999999999</v>
      </c>
      <c r="O19" s="31">
        <f t="shared" si="6"/>
        <v>1.21</v>
      </c>
      <c r="P19" s="29">
        <f t="shared" si="5"/>
        <v>0.64714285714285702</v>
      </c>
    </row>
    <row r="20" spans="1:16" ht="15.75" thickBot="1" x14ac:dyDescent="0.3">
      <c r="A20" s="19" t="s">
        <v>17</v>
      </c>
      <c r="B20" s="39">
        <f t="shared" ref="B20:O20" si="7">ROUND(B12-B8,0)</f>
        <v>1990</v>
      </c>
      <c r="C20" s="39">
        <f t="shared" si="7"/>
        <v>2974</v>
      </c>
      <c r="D20" s="39">
        <f t="shared" si="7"/>
        <v>4665</v>
      </c>
      <c r="E20" s="39">
        <f t="shared" si="7"/>
        <v>3515</v>
      </c>
      <c r="F20" s="39">
        <f t="shared" si="7"/>
        <v>4400</v>
      </c>
      <c r="G20" s="39">
        <f t="shared" si="7"/>
        <v>3065</v>
      </c>
      <c r="H20" s="39">
        <f t="shared" si="7"/>
        <v>1900</v>
      </c>
      <c r="I20" s="39">
        <f t="shared" si="7"/>
        <v>2143</v>
      </c>
      <c r="J20" s="39">
        <f t="shared" si="7"/>
        <v>2791</v>
      </c>
      <c r="K20" s="39">
        <f t="shared" si="7"/>
        <v>4568</v>
      </c>
      <c r="L20" s="39">
        <f t="shared" si="7"/>
        <v>2286</v>
      </c>
      <c r="M20" s="39">
        <f t="shared" si="7"/>
        <v>2184</v>
      </c>
      <c r="N20" s="39">
        <f t="shared" si="7"/>
        <v>2208</v>
      </c>
      <c r="O20" s="40">
        <f t="shared" si="7"/>
        <v>2270</v>
      </c>
      <c r="P20" s="41">
        <f t="shared" si="5"/>
        <v>2925.6428571428573</v>
      </c>
    </row>
    <row r="21" spans="1:16" ht="19.5" thickBot="1" x14ac:dyDescent="0.3">
      <c r="A21" s="45" t="str">
        <f>'Tabulka a graf č. 1'!A21:P21</f>
        <v>Meziroční změny 2021 oproti 2020 -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23</v>
      </c>
      <c r="B22" s="27">
        <f t="shared" ref="B22:O22" si="8">ROUND(B14-B10,0)</f>
        <v>762</v>
      </c>
      <c r="C22" s="27">
        <f t="shared" si="8"/>
        <v>277</v>
      </c>
      <c r="D22" s="27">
        <f t="shared" si="8"/>
        <v>414</v>
      </c>
      <c r="E22" s="27">
        <f t="shared" si="8"/>
        <v>494</v>
      </c>
      <c r="F22" s="27">
        <f t="shared" si="8"/>
        <v>877</v>
      </c>
      <c r="G22" s="27">
        <f t="shared" si="8"/>
        <v>736</v>
      </c>
      <c r="H22" s="27">
        <f t="shared" si="8"/>
        <v>1036</v>
      </c>
      <c r="I22" s="27">
        <f t="shared" si="8"/>
        <v>-565</v>
      </c>
      <c r="J22" s="27">
        <f t="shared" si="8"/>
        <v>-335</v>
      </c>
      <c r="K22" s="27">
        <f t="shared" si="8"/>
        <v>445</v>
      </c>
      <c r="L22" s="27">
        <f t="shared" si="8"/>
        <v>351</v>
      </c>
      <c r="M22" s="27">
        <f t="shared" si="8"/>
        <v>-1269</v>
      </c>
      <c r="N22" s="27">
        <f t="shared" si="8"/>
        <v>-1836</v>
      </c>
      <c r="O22" s="28">
        <f t="shared" si="8"/>
        <v>457</v>
      </c>
      <c r="P22" s="13">
        <f t="shared" ref="P22:P24" si="9">AVERAGE(B22:O22)</f>
        <v>131.71428571428572</v>
      </c>
    </row>
    <row r="23" spans="1:16" x14ac:dyDescent="0.25">
      <c r="A23" s="14" t="s">
        <v>16</v>
      </c>
      <c r="B23" s="30">
        <f t="shared" ref="B23:O23" si="10">ROUND(B15-B11,2)</f>
        <v>-1.1499999999999999</v>
      </c>
      <c r="C23" s="30">
        <f t="shared" si="10"/>
        <v>0.2</v>
      </c>
      <c r="D23" s="30">
        <f t="shared" si="10"/>
        <v>0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4.8899999999999997</v>
      </c>
      <c r="J23" s="30">
        <f t="shared" si="10"/>
        <v>3.69</v>
      </c>
      <c r="K23" s="30">
        <f t="shared" si="10"/>
        <v>-0.76</v>
      </c>
      <c r="L23" s="30">
        <f t="shared" si="10"/>
        <v>0</v>
      </c>
      <c r="M23" s="30">
        <f t="shared" si="10"/>
        <v>7.38</v>
      </c>
      <c r="N23" s="30">
        <f t="shared" si="10"/>
        <v>10.35</v>
      </c>
      <c r="O23" s="31">
        <f t="shared" si="10"/>
        <v>0</v>
      </c>
      <c r="P23" s="29">
        <f t="shared" si="9"/>
        <v>1.7571428571428573</v>
      </c>
    </row>
    <row r="24" spans="1:16" ht="15.75" thickBot="1" x14ac:dyDescent="0.3">
      <c r="A24" s="19" t="s">
        <v>17</v>
      </c>
      <c r="B24" s="39">
        <f t="shared" ref="B24:O24" si="11">ROUND(B16-B12,0)</f>
        <v>1150</v>
      </c>
      <c r="C24" s="39">
        <f t="shared" si="11"/>
        <v>834</v>
      </c>
      <c r="D24" s="39">
        <f t="shared" si="11"/>
        <v>1148</v>
      </c>
      <c r="E24" s="39">
        <f t="shared" si="11"/>
        <v>1146</v>
      </c>
      <c r="F24" s="39">
        <f t="shared" si="11"/>
        <v>1700</v>
      </c>
      <c r="G24" s="39">
        <f t="shared" si="11"/>
        <v>1708</v>
      </c>
      <c r="H24" s="39">
        <f t="shared" si="11"/>
        <v>2810</v>
      </c>
      <c r="I24" s="39">
        <f t="shared" si="11"/>
        <v>1864</v>
      </c>
      <c r="J24" s="39">
        <f t="shared" si="11"/>
        <v>1140</v>
      </c>
      <c r="K24" s="39">
        <f t="shared" si="11"/>
        <v>923</v>
      </c>
      <c r="L24" s="39">
        <f t="shared" si="11"/>
        <v>960</v>
      </c>
      <c r="M24" s="39">
        <f t="shared" si="11"/>
        <v>1240</v>
      </c>
      <c r="N24" s="39">
        <f t="shared" si="11"/>
        <v>962</v>
      </c>
      <c r="O24" s="40">
        <f t="shared" si="11"/>
        <v>1150</v>
      </c>
      <c r="P24" s="41">
        <f t="shared" si="9"/>
        <v>1338.2142857142858</v>
      </c>
    </row>
    <row r="25" spans="1:16" ht="19.5" thickBot="1" x14ac:dyDescent="0.3">
      <c r="A25" s="45" t="str">
        <f>'Tabulka a graf č. 1'!A25:P25</f>
        <v>Meziroční změny 2020 oproti 2019 -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23</v>
      </c>
      <c r="B26" s="35">
        <f t="shared" ref="B26:O26" si="12">ROUND(100*(B10-B6)/B6,2)</f>
        <v>-30.59</v>
      </c>
      <c r="C26" s="35">
        <f t="shared" si="12"/>
        <v>14.52</v>
      </c>
      <c r="D26" s="35">
        <f t="shared" si="12"/>
        <v>7.43</v>
      </c>
      <c r="E26" s="35">
        <f t="shared" si="12"/>
        <v>18.12</v>
      </c>
      <c r="F26" s="35">
        <f t="shared" si="12"/>
        <v>95.6</v>
      </c>
      <c r="G26" s="35">
        <f t="shared" si="12"/>
        <v>17.23</v>
      </c>
      <c r="H26" s="35">
        <f t="shared" si="12"/>
        <v>11.79</v>
      </c>
      <c r="I26" s="35">
        <f t="shared" si="12"/>
        <v>11</v>
      </c>
      <c r="J26" s="35">
        <f t="shared" si="12"/>
        <v>13.99</v>
      </c>
      <c r="K26" s="35">
        <f t="shared" si="12"/>
        <v>10.34</v>
      </c>
      <c r="L26" s="35">
        <f t="shared" si="12"/>
        <v>11.51</v>
      </c>
      <c r="M26" s="35">
        <f t="shared" si="12"/>
        <v>11.81</v>
      </c>
      <c r="N26" s="35">
        <f t="shared" si="12"/>
        <v>7.14</v>
      </c>
      <c r="O26" s="36">
        <f t="shared" si="12"/>
        <v>7.32</v>
      </c>
      <c r="P26" s="33">
        <f t="shared" ref="P26:P28" si="13">AVERAGE(B26:O26)</f>
        <v>14.800714285714283</v>
      </c>
    </row>
    <row r="27" spans="1:16" x14ac:dyDescent="0.25">
      <c r="A27" s="14" t="s">
        <v>16</v>
      </c>
      <c r="B27" s="30">
        <f t="shared" ref="B27:O27" si="14">ROUND(100*(B11-B7)/B7,2)</f>
        <v>58.62</v>
      </c>
      <c r="C27" s="30">
        <f t="shared" si="14"/>
        <v>0.02</v>
      </c>
      <c r="D27" s="30">
        <f t="shared" si="14"/>
        <v>16.16</v>
      </c>
      <c r="E27" s="30">
        <f t="shared" si="14"/>
        <v>0</v>
      </c>
      <c r="F27" s="30">
        <f t="shared" si="14"/>
        <v>-36.51</v>
      </c>
      <c r="G27" s="30">
        <f t="shared" si="14"/>
        <v>0</v>
      </c>
      <c r="H27" s="30">
        <f t="shared" si="14"/>
        <v>-1.96</v>
      </c>
      <c r="I27" s="30">
        <f t="shared" si="14"/>
        <v>0</v>
      </c>
      <c r="J27" s="30">
        <f t="shared" si="14"/>
        <v>0</v>
      </c>
      <c r="K27" s="30">
        <f t="shared" si="14"/>
        <v>13</v>
      </c>
      <c r="L27" s="30">
        <f t="shared" si="14"/>
        <v>0</v>
      </c>
      <c r="M27" s="30">
        <f t="shared" si="14"/>
        <v>0</v>
      </c>
      <c r="N27" s="30">
        <f t="shared" si="14"/>
        <v>3.8</v>
      </c>
      <c r="O27" s="31">
        <f t="shared" si="14"/>
        <v>4.18</v>
      </c>
      <c r="P27" s="29">
        <f t="shared" si="13"/>
        <v>4.093571428571428</v>
      </c>
    </row>
    <row r="28" spans="1:16" ht="15.75" thickBot="1" x14ac:dyDescent="0.3">
      <c r="A28" s="19" t="s">
        <v>17</v>
      </c>
      <c r="B28" s="37">
        <f t="shared" ref="B28:O28" si="15">ROUND(100*(B12-B8)/B8,2)</f>
        <v>10.1</v>
      </c>
      <c r="C28" s="37">
        <f t="shared" si="15"/>
        <v>14.55</v>
      </c>
      <c r="D28" s="37">
        <f t="shared" si="15"/>
        <v>24.79</v>
      </c>
      <c r="E28" s="37">
        <f t="shared" si="15"/>
        <v>18.12</v>
      </c>
      <c r="F28" s="37">
        <f t="shared" si="15"/>
        <v>24.18</v>
      </c>
      <c r="G28" s="37">
        <f t="shared" si="15"/>
        <v>17.23</v>
      </c>
      <c r="H28" s="37">
        <f t="shared" si="15"/>
        <v>9.6</v>
      </c>
      <c r="I28" s="37">
        <f t="shared" si="15"/>
        <v>11</v>
      </c>
      <c r="J28" s="37">
        <f t="shared" si="15"/>
        <v>13.99</v>
      </c>
      <c r="K28" s="37">
        <f t="shared" si="15"/>
        <v>24.68</v>
      </c>
      <c r="L28" s="37">
        <f t="shared" si="15"/>
        <v>11.52</v>
      </c>
      <c r="M28" s="37">
        <f t="shared" si="15"/>
        <v>11.81</v>
      </c>
      <c r="N28" s="37">
        <f t="shared" si="15"/>
        <v>11.22</v>
      </c>
      <c r="O28" s="38">
        <f t="shared" si="15"/>
        <v>11.8</v>
      </c>
      <c r="P28" s="34">
        <f t="shared" si="13"/>
        <v>15.327857142857145</v>
      </c>
    </row>
    <row r="29" spans="1:16" ht="19.5" thickBot="1" x14ac:dyDescent="0.3">
      <c r="A29" s="45" t="str">
        <f>'Tabulka a graf č. 1'!A29:P29</f>
        <v>Meziroční změny 2021 oproti 2020 -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23</v>
      </c>
      <c r="B30" s="35">
        <f t="shared" ref="B30:O30" si="16">ROUND(100*(B14-B10)/B10,2)</f>
        <v>9.2799999999999994</v>
      </c>
      <c r="C30" s="35">
        <f t="shared" si="16"/>
        <v>2.85</v>
      </c>
      <c r="D30" s="35">
        <f t="shared" si="16"/>
        <v>4.8899999999999997</v>
      </c>
      <c r="E30" s="35">
        <f t="shared" si="16"/>
        <v>5</v>
      </c>
      <c r="F30" s="35">
        <f t="shared" si="16"/>
        <v>7.52</v>
      </c>
      <c r="G30" s="35">
        <f t="shared" si="16"/>
        <v>8.19</v>
      </c>
      <c r="H30" s="35">
        <f t="shared" si="16"/>
        <v>12.95</v>
      </c>
      <c r="I30" s="35">
        <f t="shared" si="16"/>
        <v>-6.56</v>
      </c>
      <c r="J30" s="35">
        <f t="shared" si="16"/>
        <v>-4.53</v>
      </c>
      <c r="K30" s="35">
        <f t="shared" si="16"/>
        <v>6.12</v>
      </c>
      <c r="L30" s="35">
        <f t="shared" si="16"/>
        <v>4.34</v>
      </c>
      <c r="M30" s="35">
        <f t="shared" si="16"/>
        <v>-15.15</v>
      </c>
      <c r="N30" s="35">
        <f t="shared" si="16"/>
        <v>-21.7</v>
      </c>
      <c r="O30" s="36">
        <f t="shared" si="16"/>
        <v>5.35</v>
      </c>
      <c r="P30" s="33">
        <f t="shared" ref="P30:P32" si="17">AVERAGE(B30:O30)</f>
        <v>1.3249999999999988</v>
      </c>
    </row>
    <row r="31" spans="1:16" x14ac:dyDescent="0.25">
      <c r="A31" s="14" t="s">
        <v>16</v>
      </c>
      <c r="B31" s="30">
        <f t="shared" ref="B31:O31" si="18">ROUND(100*(B15-B11)/B11,2)</f>
        <v>-3.64</v>
      </c>
      <c r="C31" s="30">
        <f t="shared" si="18"/>
        <v>0.69</v>
      </c>
      <c r="D31" s="30">
        <f t="shared" si="18"/>
        <v>0</v>
      </c>
      <c r="E31" s="30">
        <f t="shared" si="18"/>
        <v>0</v>
      </c>
      <c r="F31" s="30">
        <f t="shared" si="18"/>
        <v>0</v>
      </c>
      <c r="G31" s="30">
        <f t="shared" si="18"/>
        <v>0</v>
      </c>
      <c r="H31" s="30">
        <f t="shared" si="18"/>
        <v>0</v>
      </c>
      <c r="I31" s="30">
        <f t="shared" si="18"/>
        <v>16.239999999999998</v>
      </c>
      <c r="J31" s="30">
        <f t="shared" si="18"/>
        <v>10</v>
      </c>
      <c r="K31" s="30">
        <f t="shared" si="18"/>
        <v>-2</v>
      </c>
      <c r="L31" s="30">
        <f t="shared" si="18"/>
        <v>0</v>
      </c>
      <c r="M31" s="30">
        <f t="shared" si="18"/>
        <v>24.92</v>
      </c>
      <c r="N31" s="30">
        <f t="shared" si="18"/>
        <v>33.33</v>
      </c>
      <c r="O31" s="31">
        <f t="shared" si="18"/>
        <v>0</v>
      </c>
      <c r="P31" s="29">
        <f t="shared" si="17"/>
        <v>5.6814285714285706</v>
      </c>
    </row>
    <row r="32" spans="1:16" ht="15.75" thickBot="1" x14ac:dyDescent="0.3">
      <c r="A32" s="19" t="s">
        <v>17</v>
      </c>
      <c r="B32" s="37">
        <f t="shared" ref="B32:O32" si="19">ROUND(100*(B16-B12)/B12,2)</f>
        <v>5.3</v>
      </c>
      <c r="C32" s="37">
        <f t="shared" si="19"/>
        <v>3.56</v>
      </c>
      <c r="D32" s="37">
        <f t="shared" si="19"/>
        <v>4.8899999999999997</v>
      </c>
      <c r="E32" s="37">
        <f t="shared" si="19"/>
        <v>5</v>
      </c>
      <c r="F32" s="37">
        <f t="shared" si="19"/>
        <v>7.52</v>
      </c>
      <c r="G32" s="37">
        <f t="shared" si="19"/>
        <v>8.19</v>
      </c>
      <c r="H32" s="37">
        <f t="shared" si="19"/>
        <v>12.96</v>
      </c>
      <c r="I32" s="37">
        <f t="shared" si="19"/>
        <v>8.6199999999999992</v>
      </c>
      <c r="J32" s="37">
        <f t="shared" si="19"/>
        <v>5.01</v>
      </c>
      <c r="K32" s="37">
        <f t="shared" si="19"/>
        <v>4</v>
      </c>
      <c r="L32" s="37">
        <f t="shared" si="19"/>
        <v>4.34</v>
      </c>
      <c r="M32" s="37">
        <f t="shared" si="19"/>
        <v>6</v>
      </c>
      <c r="N32" s="37">
        <f t="shared" si="19"/>
        <v>4.4000000000000004</v>
      </c>
      <c r="O32" s="38">
        <f t="shared" si="19"/>
        <v>5.35</v>
      </c>
      <c r="P32" s="34">
        <f t="shared" si="17"/>
        <v>6.0814285714285718</v>
      </c>
    </row>
  </sheetData>
  <mergeCells count="9">
    <mergeCell ref="A29:P29"/>
    <mergeCell ref="A25:P25"/>
    <mergeCell ref="B1:P1"/>
    <mergeCell ref="B2:O2"/>
    <mergeCell ref="A5:P5"/>
    <mergeCell ref="A9:P9"/>
    <mergeCell ref="A17:P17"/>
    <mergeCell ref="A13:P13"/>
    <mergeCell ref="A21:P2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ignoredErrors>
    <ignoredError sqref="B19:O19 B23:O2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2"/>
  <sheetViews>
    <sheetView topLeftCell="A10" zoomScaleNormal="100" workbookViewId="0">
      <selection activeCell="H14" sqref="H14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celodenně stravovaní v letech 2019 - 2021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1'!A5:P5</f>
        <v>2019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23</v>
      </c>
      <c r="B6" s="12">
        <f>ROUND(12*B8/B7,0)</f>
        <v>11826</v>
      </c>
      <c r="C6" s="12">
        <f>ROUND(12*C8/C7,0)</f>
        <v>8484</v>
      </c>
      <c r="D6" s="12">
        <f t="shared" ref="D6:O6" si="0">ROUND(12*D8/D7,0)</f>
        <v>7091</v>
      </c>
      <c r="E6" s="12">
        <f t="shared" si="0"/>
        <v>7395</v>
      </c>
      <c r="F6" s="12">
        <f t="shared" si="0"/>
        <v>5298</v>
      </c>
      <c r="G6" s="12">
        <f t="shared" si="0"/>
        <v>7666</v>
      </c>
      <c r="H6" s="12">
        <f t="shared" si="0"/>
        <v>6331</v>
      </c>
      <c r="I6" s="12">
        <f t="shared" si="0"/>
        <v>7763</v>
      </c>
      <c r="J6" s="12">
        <f t="shared" si="0"/>
        <v>5763</v>
      </c>
      <c r="K6" s="12">
        <f t="shared" si="0"/>
        <v>6130</v>
      </c>
      <c r="L6" s="12">
        <f t="shared" si="0"/>
        <v>7252</v>
      </c>
      <c r="M6" s="12">
        <f t="shared" si="0"/>
        <v>6660</v>
      </c>
      <c r="N6" s="12">
        <f t="shared" si="0"/>
        <v>6828</v>
      </c>
      <c r="O6" s="12">
        <f t="shared" si="0"/>
        <v>7963</v>
      </c>
      <c r="P6" s="13">
        <f t="shared" ref="P6:P8" si="1">SUMIF(B6:O6,"&gt;0")/COUNTIF(B6:O6,"&gt;0")</f>
        <v>7317.8571428571431</v>
      </c>
    </row>
    <row r="7" spans="1:16" x14ac:dyDescent="0.25">
      <c r="A7" s="14" t="s">
        <v>16</v>
      </c>
      <c r="B7" s="15">
        <v>20</v>
      </c>
      <c r="C7" s="15">
        <v>28.92</v>
      </c>
      <c r="D7" s="15">
        <v>31.848799999999997</v>
      </c>
      <c r="E7" s="15">
        <v>31.48</v>
      </c>
      <c r="F7" s="15">
        <v>41.22</v>
      </c>
      <c r="G7" s="16">
        <v>27.84</v>
      </c>
      <c r="H7" s="15">
        <v>37.509167506512362</v>
      </c>
      <c r="I7" s="15">
        <v>30.11</v>
      </c>
      <c r="J7" s="15">
        <v>41.550168138428397</v>
      </c>
      <c r="K7" s="15">
        <v>36.232999999999997</v>
      </c>
      <c r="L7" s="15">
        <v>32.840000000000003</v>
      </c>
      <c r="M7" s="15">
        <v>33.31</v>
      </c>
      <c r="N7" s="15">
        <v>34.588545740333657</v>
      </c>
      <c r="O7" s="17">
        <v>28.98</v>
      </c>
      <c r="P7" s="18">
        <f t="shared" si="1"/>
        <v>32.60212009894817</v>
      </c>
    </row>
    <row r="8" spans="1:16" ht="15.75" thickBot="1" x14ac:dyDescent="0.3">
      <c r="A8" s="19" t="s">
        <v>17</v>
      </c>
      <c r="B8" s="20">
        <v>19710</v>
      </c>
      <c r="C8" s="20">
        <v>20446</v>
      </c>
      <c r="D8" s="20">
        <v>18819</v>
      </c>
      <c r="E8" s="20">
        <v>19400</v>
      </c>
      <c r="F8" s="20">
        <v>18200</v>
      </c>
      <c r="G8" s="20">
        <v>17785</v>
      </c>
      <c r="H8" s="20">
        <v>19790</v>
      </c>
      <c r="I8" s="20">
        <v>19479</v>
      </c>
      <c r="J8" s="20">
        <v>19954</v>
      </c>
      <c r="K8" s="20">
        <v>18510</v>
      </c>
      <c r="L8" s="21">
        <v>19846</v>
      </c>
      <c r="M8" s="20">
        <v>18487</v>
      </c>
      <c r="N8" s="20">
        <v>19680</v>
      </c>
      <c r="O8" s="22">
        <v>19230</v>
      </c>
      <c r="P8" s="23">
        <f t="shared" si="1"/>
        <v>19238.285714285714</v>
      </c>
    </row>
    <row r="9" spans="1:16" s="5" customFormat="1" ht="19.5" thickBot="1" x14ac:dyDescent="0.3">
      <c r="A9" s="50">
        <f>'Tabulka a graf č. 1'!A9:P9</f>
        <v>2020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23</v>
      </c>
      <c r="B10" s="12">
        <f>ROUND(12*B12/B11,0)</f>
        <v>6809</v>
      </c>
      <c r="C10" s="12">
        <f t="shared" ref="C10:O10" si="2">ROUND(12*C12/C11,0)</f>
        <v>9210</v>
      </c>
      <c r="D10" s="12">
        <f t="shared" si="2"/>
        <v>7506</v>
      </c>
      <c r="E10" s="12">
        <f t="shared" si="2"/>
        <v>8735</v>
      </c>
      <c r="F10" s="12">
        <f t="shared" si="2"/>
        <v>11658</v>
      </c>
      <c r="G10" s="12">
        <f t="shared" si="2"/>
        <v>8987</v>
      </c>
      <c r="H10" s="12">
        <f t="shared" si="2"/>
        <v>7078</v>
      </c>
      <c r="I10" s="12">
        <f t="shared" si="2"/>
        <v>8617</v>
      </c>
      <c r="J10" s="12">
        <f t="shared" si="2"/>
        <v>6569</v>
      </c>
      <c r="K10" s="12">
        <f t="shared" si="2"/>
        <v>6764</v>
      </c>
      <c r="L10" s="12">
        <f t="shared" si="2"/>
        <v>8087</v>
      </c>
      <c r="M10" s="12">
        <f t="shared" si="2"/>
        <v>7447</v>
      </c>
      <c r="N10" s="12">
        <f t="shared" si="2"/>
        <v>7326</v>
      </c>
      <c r="O10" s="12">
        <f t="shared" si="2"/>
        <v>8546</v>
      </c>
      <c r="P10" s="13">
        <f t="shared" ref="P10:P12" si="3">SUMIF(B10:O10,"&gt;0")/COUNTIF(B10:O10,"&gt;0")</f>
        <v>8095.6428571428569</v>
      </c>
    </row>
    <row r="11" spans="1:16" s="5" customFormat="1" x14ac:dyDescent="0.25">
      <c r="A11" s="14" t="s">
        <v>16</v>
      </c>
      <c r="B11" s="15">
        <v>38.243546686196417</v>
      </c>
      <c r="C11" s="15">
        <v>30.516248938050857</v>
      </c>
      <c r="D11" s="15">
        <v>37.542319999999997</v>
      </c>
      <c r="E11" s="15">
        <v>31.48</v>
      </c>
      <c r="F11" s="15">
        <v>23.263000000000002</v>
      </c>
      <c r="G11" s="16">
        <v>27.84</v>
      </c>
      <c r="H11" s="15">
        <v>36.773693633835649</v>
      </c>
      <c r="I11" s="15">
        <v>30.11</v>
      </c>
      <c r="J11" s="15">
        <v>41.550168138428397</v>
      </c>
      <c r="K11" s="15">
        <v>40.942999999999998</v>
      </c>
      <c r="L11" s="15">
        <v>32.840000000000003</v>
      </c>
      <c r="M11" s="15">
        <v>33.31</v>
      </c>
      <c r="N11" s="15">
        <v>35.854058107095447</v>
      </c>
      <c r="O11" s="17">
        <v>30.19</v>
      </c>
      <c r="P11" s="18">
        <f t="shared" si="3"/>
        <v>33.604002535971908</v>
      </c>
    </row>
    <row r="12" spans="1:16" s="5" customFormat="1" ht="15.75" thickBot="1" x14ac:dyDescent="0.3">
      <c r="A12" s="19" t="s">
        <v>17</v>
      </c>
      <c r="B12" s="20">
        <v>21700</v>
      </c>
      <c r="C12" s="20">
        <v>23420</v>
      </c>
      <c r="D12" s="20">
        <v>23484</v>
      </c>
      <c r="E12" s="20">
        <v>22915</v>
      </c>
      <c r="F12" s="20">
        <v>22600</v>
      </c>
      <c r="G12" s="20">
        <v>20850</v>
      </c>
      <c r="H12" s="20">
        <v>21690</v>
      </c>
      <c r="I12" s="20">
        <v>21622</v>
      </c>
      <c r="J12" s="20">
        <v>22745</v>
      </c>
      <c r="K12" s="20">
        <v>23078</v>
      </c>
      <c r="L12" s="21">
        <v>22132</v>
      </c>
      <c r="M12" s="20">
        <v>20671</v>
      </c>
      <c r="N12" s="20">
        <v>21888</v>
      </c>
      <c r="O12" s="22">
        <v>21500</v>
      </c>
      <c r="P12" s="23">
        <f t="shared" si="3"/>
        <v>22163.928571428572</v>
      </c>
    </row>
    <row r="13" spans="1:16" s="5" customFormat="1" ht="19.5" thickBot="1" x14ac:dyDescent="0.3">
      <c r="A13" s="50">
        <f>'Tabulka a graf č. 1'!A13:P13</f>
        <v>2021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23</v>
      </c>
      <c r="B14" s="12">
        <f>ROUND(12*B16/B15,0)</f>
        <v>8259</v>
      </c>
      <c r="C14" s="12">
        <f>ROUND(12*C16/C15,0)</f>
        <v>9475</v>
      </c>
      <c r="D14" s="12">
        <f t="shared" ref="D14:O14" si="4">ROUND(12*D16/D15,0)</f>
        <v>7873</v>
      </c>
      <c r="E14" s="12">
        <f t="shared" si="4"/>
        <v>9172</v>
      </c>
      <c r="F14" s="12">
        <f t="shared" si="4"/>
        <v>12535</v>
      </c>
      <c r="G14" s="12">
        <f t="shared" si="4"/>
        <v>9723</v>
      </c>
      <c r="H14" s="12">
        <f t="shared" si="4"/>
        <v>7995</v>
      </c>
      <c r="I14" s="12">
        <f t="shared" si="4"/>
        <v>7932</v>
      </c>
      <c r="J14" s="12">
        <f t="shared" si="4"/>
        <v>6271</v>
      </c>
      <c r="K14" s="12">
        <f t="shared" si="4"/>
        <v>7178</v>
      </c>
      <c r="L14" s="12">
        <f t="shared" si="4"/>
        <v>8438</v>
      </c>
      <c r="M14" s="12">
        <f t="shared" si="4"/>
        <v>6317</v>
      </c>
      <c r="N14" s="12">
        <f t="shared" si="4"/>
        <v>5736</v>
      </c>
      <c r="O14" s="12">
        <f t="shared" si="4"/>
        <v>9003</v>
      </c>
      <c r="P14" s="13">
        <f>SUMIF(B14:O14,"&gt;0")/COUNTIF(B14:O14,"&gt;0")</f>
        <v>8279.0714285714294</v>
      </c>
    </row>
    <row r="15" spans="1:16" s="5" customFormat="1" x14ac:dyDescent="0.25">
      <c r="A15" s="14" t="s">
        <v>16</v>
      </c>
      <c r="B15" s="15">
        <v>33.200000000000003</v>
      </c>
      <c r="C15" s="15">
        <v>30.716248938050857</v>
      </c>
      <c r="D15" s="15">
        <v>37.542319999999997</v>
      </c>
      <c r="E15" s="15">
        <v>31.48</v>
      </c>
      <c r="F15" s="15">
        <v>23.263000000000002</v>
      </c>
      <c r="G15" s="16">
        <v>27.84</v>
      </c>
      <c r="H15" s="15">
        <v>36.773693633835649</v>
      </c>
      <c r="I15" s="15">
        <v>35.53</v>
      </c>
      <c r="J15" s="15">
        <v>45.705184952271239</v>
      </c>
      <c r="K15" s="15">
        <v>40.124000000000002</v>
      </c>
      <c r="L15" s="15">
        <v>32.840000000000003</v>
      </c>
      <c r="M15" s="15">
        <v>41.62</v>
      </c>
      <c r="N15" s="15">
        <v>47.805410809460597</v>
      </c>
      <c r="O15" s="17">
        <v>30.19</v>
      </c>
      <c r="P15" s="18">
        <f t="shared" ref="P15:P16" si="5">SUMIF(B15:O15,"&gt;0")/COUNTIF(B15:O15,"&gt;0")</f>
        <v>35.330704166687021</v>
      </c>
    </row>
    <row r="16" spans="1:16" s="5" customFormat="1" ht="15.75" thickBot="1" x14ac:dyDescent="0.3">
      <c r="A16" s="19" t="s">
        <v>17</v>
      </c>
      <c r="B16" s="20">
        <v>22850</v>
      </c>
      <c r="C16" s="20">
        <v>24254</v>
      </c>
      <c r="D16" s="20">
        <v>24632</v>
      </c>
      <c r="E16" s="20">
        <v>24061</v>
      </c>
      <c r="F16" s="20">
        <v>24300</v>
      </c>
      <c r="G16" s="20">
        <v>22558</v>
      </c>
      <c r="H16" s="20">
        <v>24500</v>
      </c>
      <c r="I16" s="20">
        <v>23486</v>
      </c>
      <c r="J16" s="20">
        <v>23885</v>
      </c>
      <c r="K16" s="20">
        <v>24001</v>
      </c>
      <c r="L16" s="21">
        <v>23092</v>
      </c>
      <c r="M16" s="20">
        <v>21911</v>
      </c>
      <c r="N16" s="20">
        <v>22850</v>
      </c>
      <c r="O16" s="22">
        <v>22650</v>
      </c>
      <c r="P16" s="23">
        <f t="shared" si="5"/>
        <v>23502.142857142859</v>
      </c>
    </row>
    <row r="17" spans="1:16" ht="19.5" thickBot="1" x14ac:dyDescent="0.3">
      <c r="A17" s="45" t="str">
        <f>'Tabulka a graf č. 1'!A17:P17</f>
        <v>Meziroční změny 2020 oproti 2019 -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23</v>
      </c>
      <c r="B18" s="27">
        <f t="shared" ref="B18:O18" si="6">ROUND(B10-B6,0)</f>
        <v>-5017</v>
      </c>
      <c r="C18" s="27">
        <f t="shared" si="6"/>
        <v>726</v>
      </c>
      <c r="D18" s="27">
        <f t="shared" si="6"/>
        <v>415</v>
      </c>
      <c r="E18" s="27">
        <f t="shared" si="6"/>
        <v>1340</v>
      </c>
      <c r="F18" s="27">
        <f t="shared" si="6"/>
        <v>6360</v>
      </c>
      <c r="G18" s="27">
        <f t="shared" si="6"/>
        <v>1321</v>
      </c>
      <c r="H18" s="27">
        <f t="shared" si="6"/>
        <v>747</v>
      </c>
      <c r="I18" s="27">
        <f t="shared" si="6"/>
        <v>854</v>
      </c>
      <c r="J18" s="27">
        <f t="shared" si="6"/>
        <v>806</v>
      </c>
      <c r="K18" s="27">
        <f t="shared" si="6"/>
        <v>634</v>
      </c>
      <c r="L18" s="27">
        <f t="shared" si="6"/>
        <v>835</v>
      </c>
      <c r="M18" s="27">
        <f t="shared" si="6"/>
        <v>787</v>
      </c>
      <c r="N18" s="27">
        <f t="shared" si="6"/>
        <v>498</v>
      </c>
      <c r="O18" s="28">
        <f t="shared" si="6"/>
        <v>583</v>
      </c>
      <c r="P18" s="13">
        <f t="shared" ref="P18:P20" si="7">AVERAGE(B18:O18)</f>
        <v>777.78571428571433</v>
      </c>
    </row>
    <row r="19" spans="1:16" x14ac:dyDescent="0.25">
      <c r="A19" s="14" t="s">
        <v>16</v>
      </c>
      <c r="B19" s="30">
        <f t="shared" ref="B19:O19" si="8">ROUND(B11-B7,2)</f>
        <v>18.239999999999998</v>
      </c>
      <c r="C19" s="30">
        <f t="shared" si="8"/>
        <v>1.6</v>
      </c>
      <c r="D19" s="30">
        <f t="shared" si="8"/>
        <v>5.69</v>
      </c>
      <c r="E19" s="30">
        <f t="shared" si="8"/>
        <v>0</v>
      </c>
      <c r="F19" s="30">
        <f t="shared" si="8"/>
        <v>-17.96</v>
      </c>
      <c r="G19" s="30">
        <f t="shared" si="8"/>
        <v>0</v>
      </c>
      <c r="H19" s="30">
        <f t="shared" si="8"/>
        <v>-0.74</v>
      </c>
      <c r="I19" s="30">
        <f t="shared" si="8"/>
        <v>0</v>
      </c>
      <c r="J19" s="30">
        <f t="shared" si="8"/>
        <v>0</v>
      </c>
      <c r="K19" s="30">
        <f t="shared" si="8"/>
        <v>4.71</v>
      </c>
      <c r="L19" s="30">
        <f t="shared" si="8"/>
        <v>0</v>
      </c>
      <c r="M19" s="30">
        <f t="shared" si="8"/>
        <v>0</v>
      </c>
      <c r="N19" s="30">
        <f t="shared" si="8"/>
        <v>1.27</v>
      </c>
      <c r="O19" s="31">
        <f t="shared" si="8"/>
        <v>1.21</v>
      </c>
      <c r="P19" s="29">
        <f t="shared" si="7"/>
        <v>1.0014285714285713</v>
      </c>
    </row>
    <row r="20" spans="1:16" ht="15.75" thickBot="1" x14ac:dyDescent="0.3">
      <c r="A20" s="19" t="s">
        <v>17</v>
      </c>
      <c r="B20" s="39">
        <f t="shared" ref="B20:O20" si="9">ROUND(B12-B8,0)</f>
        <v>1990</v>
      </c>
      <c r="C20" s="39">
        <f t="shared" si="9"/>
        <v>2974</v>
      </c>
      <c r="D20" s="39">
        <f t="shared" si="9"/>
        <v>4665</v>
      </c>
      <c r="E20" s="39">
        <f t="shared" si="9"/>
        <v>3515</v>
      </c>
      <c r="F20" s="39">
        <f t="shared" si="9"/>
        <v>4400</v>
      </c>
      <c r="G20" s="39">
        <f t="shared" si="9"/>
        <v>3065</v>
      </c>
      <c r="H20" s="39">
        <f t="shared" si="9"/>
        <v>1900</v>
      </c>
      <c r="I20" s="39">
        <f t="shared" si="9"/>
        <v>2143</v>
      </c>
      <c r="J20" s="39">
        <f t="shared" si="9"/>
        <v>2791</v>
      </c>
      <c r="K20" s="39">
        <f t="shared" si="9"/>
        <v>4568</v>
      </c>
      <c r="L20" s="39">
        <f t="shared" si="9"/>
        <v>2286</v>
      </c>
      <c r="M20" s="39">
        <f t="shared" si="9"/>
        <v>2184</v>
      </c>
      <c r="N20" s="39">
        <f t="shared" si="9"/>
        <v>2208</v>
      </c>
      <c r="O20" s="40">
        <f t="shared" si="9"/>
        <v>2270</v>
      </c>
      <c r="P20" s="41">
        <f t="shared" si="7"/>
        <v>2925.6428571428573</v>
      </c>
    </row>
    <row r="21" spans="1:16" ht="19.5" thickBot="1" x14ac:dyDescent="0.3">
      <c r="A21" s="45" t="str">
        <f>'Tabulka a graf č. 1'!A21:P21</f>
        <v>Meziroční změny 2021 oproti 2020 -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23</v>
      </c>
      <c r="B22" s="27">
        <f>ROUND(B14-B10,0)</f>
        <v>1450</v>
      </c>
      <c r="C22" s="27">
        <f t="shared" ref="C22:O22" si="10">ROUND(C14-C10,0)</f>
        <v>265</v>
      </c>
      <c r="D22" s="27">
        <f t="shared" si="10"/>
        <v>367</v>
      </c>
      <c r="E22" s="27">
        <f t="shared" si="10"/>
        <v>437</v>
      </c>
      <c r="F22" s="27">
        <f t="shared" si="10"/>
        <v>877</v>
      </c>
      <c r="G22" s="27">
        <f t="shared" si="10"/>
        <v>736</v>
      </c>
      <c r="H22" s="27">
        <f t="shared" si="10"/>
        <v>917</v>
      </c>
      <c r="I22" s="27">
        <f t="shared" si="10"/>
        <v>-685</v>
      </c>
      <c r="J22" s="27">
        <f t="shared" si="10"/>
        <v>-298</v>
      </c>
      <c r="K22" s="27">
        <f t="shared" si="10"/>
        <v>414</v>
      </c>
      <c r="L22" s="27">
        <f t="shared" si="10"/>
        <v>351</v>
      </c>
      <c r="M22" s="27">
        <f t="shared" si="10"/>
        <v>-1130</v>
      </c>
      <c r="N22" s="27">
        <f t="shared" si="10"/>
        <v>-1590</v>
      </c>
      <c r="O22" s="28">
        <f t="shared" si="10"/>
        <v>457</v>
      </c>
      <c r="P22" s="13">
        <f t="shared" ref="P22:P24" si="11">AVERAGE(B22:O22)</f>
        <v>183.42857142857142</v>
      </c>
    </row>
    <row r="23" spans="1:16" x14ac:dyDescent="0.25">
      <c r="A23" s="14" t="s">
        <v>16</v>
      </c>
      <c r="B23" s="30">
        <f t="shared" ref="B23:O23" si="12">ROUND(B15-B11,2)</f>
        <v>-5.04</v>
      </c>
      <c r="C23" s="30">
        <f t="shared" si="12"/>
        <v>0.2</v>
      </c>
      <c r="D23" s="30">
        <f t="shared" si="12"/>
        <v>0</v>
      </c>
      <c r="E23" s="30">
        <f t="shared" si="12"/>
        <v>0</v>
      </c>
      <c r="F23" s="30">
        <f t="shared" si="12"/>
        <v>0</v>
      </c>
      <c r="G23" s="30">
        <f t="shared" si="12"/>
        <v>0</v>
      </c>
      <c r="H23" s="30">
        <f t="shared" si="12"/>
        <v>0</v>
      </c>
      <c r="I23" s="30">
        <f t="shared" si="12"/>
        <v>5.42</v>
      </c>
      <c r="J23" s="30">
        <f t="shared" si="12"/>
        <v>4.16</v>
      </c>
      <c r="K23" s="30">
        <f t="shared" si="12"/>
        <v>-0.82</v>
      </c>
      <c r="L23" s="30">
        <f t="shared" si="12"/>
        <v>0</v>
      </c>
      <c r="M23" s="30">
        <f t="shared" si="12"/>
        <v>8.31</v>
      </c>
      <c r="N23" s="30">
        <f t="shared" si="12"/>
        <v>11.95</v>
      </c>
      <c r="O23" s="31">
        <f t="shared" si="12"/>
        <v>0</v>
      </c>
      <c r="P23" s="29">
        <f t="shared" si="11"/>
        <v>1.7271428571428571</v>
      </c>
    </row>
    <row r="24" spans="1:16" ht="15.75" thickBot="1" x14ac:dyDescent="0.3">
      <c r="A24" s="19" t="s">
        <v>17</v>
      </c>
      <c r="B24" s="39">
        <f t="shared" ref="B24:O24" si="13">ROUND(B16-B12,0)</f>
        <v>1150</v>
      </c>
      <c r="C24" s="39">
        <f t="shared" si="13"/>
        <v>834</v>
      </c>
      <c r="D24" s="39">
        <f t="shared" si="13"/>
        <v>1148</v>
      </c>
      <c r="E24" s="39">
        <f t="shared" si="13"/>
        <v>1146</v>
      </c>
      <c r="F24" s="39">
        <f t="shared" si="13"/>
        <v>1700</v>
      </c>
      <c r="G24" s="39">
        <f t="shared" si="13"/>
        <v>1708</v>
      </c>
      <c r="H24" s="39">
        <f t="shared" si="13"/>
        <v>2810</v>
      </c>
      <c r="I24" s="39">
        <f t="shared" si="13"/>
        <v>1864</v>
      </c>
      <c r="J24" s="39">
        <f t="shared" si="13"/>
        <v>1140</v>
      </c>
      <c r="K24" s="39">
        <f t="shared" si="13"/>
        <v>923</v>
      </c>
      <c r="L24" s="39">
        <f t="shared" si="13"/>
        <v>960</v>
      </c>
      <c r="M24" s="39">
        <f t="shared" si="13"/>
        <v>1240</v>
      </c>
      <c r="N24" s="39">
        <f t="shared" si="13"/>
        <v>962</v>
      </c>
      <c r="O24" s="40">
        <f t="shared" si="13"/>
        <v>1150</v>
      </c>
      <c r="P24" s="41">
        <f t="shared" si="11"/>
        <v>1338.2142857142858</v>
      </c>
    </row>
    <row r="25" spans="1:16" ht="19.5" thickBot="1" x14ac:dyDescent="0.3">
      <c r="A25" s="45" t="s">
        <v>19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23</v>
      </c>
      <c r="B26" s="35">
        <f t="shared" ref="B26:O26" si="14">ROUND(100*(B10-B6)/B6,2)</f>
        <v>-42.42</v>
      </c>
      <c r="C26" s="35">
        <f t="shared" si="14"/>
        <v>8.56</v>
      </c>
      <c r="D26" s="35">
        <f t="shared" si="14"/>
        <v>5.85</v>
      </c>
      <c r="E26" s="35">
        <f t="shared" si="14"/>
        <v>18.12</v>
      </c>
      <c r="F26" s="35">
        <f t="shared" si="14"/>
        <v>120.05</v>
      </c>
      <c r="G26" s="35">
        <f t="shared" si="14"/>
        <v>17.23</v>
      </c>
      <c r="H26" s="35">
        <f t="shared" si="14"/>
        <v>11.8</v>
      </c>
      <c r="I26" s="35">
        <f t="shared" si="14"/>
        <v>11</v>
      </c>
      <c r="J26" s="35">
        <f t="shared" si="14"/>
        <v>13.99</v>
      </c>
      <c r="K26" s="35">
        <f t="shared" si="14"/>
        <v>10.34</v>
      </c>
      <c r="L26" s="35">
        <f t="shared" si="14"/>
        <v>11.51</v>
      </c>
      <c r="M26" s="35">
        <f t="shared" si="14"/>
        <v>11.82</v>
      </c>
      <c r="N26" s="35">
        <f t="shared" si="14"/>
        <v>7.29</v>
      </c>
      <c r="O26" s="36">
        <f t="shared" si="14"/>
        <v>7.32</v>
      </c>
      <c r="P26" s="33">
        <f t="shared" ref="P26:P28" si="15">AVERAGE(B26:O26)</f>
        <v>15.175714285714283</v>
      </c>
    </row>
    <row r="27" spans="1:16" x14ac:dyDescent="0.25">
      <c r="A27" s="14" t="s">
        <v>16</v>
      </c>
      <c r="B27" s="30">
        <f t="shared" ref="B27:O27" si="16">ROUND(100*(B11-B7)/B7,2)</f>
        <v>91.22</v>
      </c>
      <c r="C27" s="30">
        <f t="shared" si="16"/>
        <v>5.52</v>
      </c>
      <c r="D27" s="30">
        <f t="shared" si="16"/>
        <v>17.88</v>
      </c>
      <c r="E27" s="30">
        <f t="shared" si="16"/>
        <v>0</v>
      </c>
      <c r="F27" s="30">
        <f t="shared" si="16"/>
        <v>-43.56</v>
      </c>
      <c r="G27" s="30">
        <f t="shared" si="16"/>
        <v>0</v>
      </c>
      <c r="H27" s="30">
        <f t="shared" si="16"/>
        <v>-1.96</v>
      </c>
      <c r="I27" s="30">
        <f t="shared" si="16"/>
        <v>0</v>
      </c>
      <c r="J27" s="30">
        <f t="shared" si="16"/>
        <v>0</v>
      </c>
      <c r="K27" s="30">
        <f t="shared" si="16"/>
        <v>13</v>
      </c>
      <c r="L27" s="30">
        <f t="shared" si="16"/>
        <v>0</v>
      </c>
      <c r="M27" s="30">
        <f t="shared" si="16"/>
        <v>0</v>
      </c>
      <c r="N27" s="30">
        <f t="shared" si="16"/>
        <v>3.66</v>
      </c>
      <c r="O27" s="31">
        <f t="shared" si="16"/>
        <v>4.18</v>
      </c>
      <c r="P27" s="29">
        <f t="shared" si="15"/>
        <v>6.4242857142857144</v>
      </c>
    </row>
    <row r="28" spans="1:16" ht="15.75" thickBot="1" x14ac:dyDescent="0.3">
      <c r="A28" s="19" t="s">
        <v>17</v>
      </c>
      <c r="B28" s="37">
        <f t="shared" ref="B28:O28" si="17">ROUND(100*(B12-B8)/B8,2)</f>
        <v>10.1</v>
      </c>
      <c r="C28" s="37">
        <f t="shared" si="17"/>
        <v>14.55</v>
      </c>
      <c r="D28" s="37">
        <f t="shared" si="17"/>
        <v>24.79</v>
      </c>
      <c r="E28" s="37">
        <f t="shared" si="17"/>
        <v>18.12</v>
      </c>
      <c r="F28" s="37">
        <f t="shared" si="17"/>
        <v>24.18</v>
      </c>
      <c r="G28" s="37">
        <f t="shared" si="17"/>
        <v>17.23</v>
      </c>
      <c r="H28" s="37">
        <f t="shared" si="17"/>
        <v>9.6</v>
      </c>
      <c r="I28" s="37">
        <f t="shared" si="17"/>
        <v>11</v>
      </c>
      <c r="J28" s="37">
        <f t="shared" si="17"/>
        <v>13.99</v>
      </c>
      <c r="K28" s="37">
        <f t="shared" si="17"/>
        <v>24.68</v>
      </c>
      <c r="L28" s="37">
        <f t="shared" si="17"/>
        <v>11.52</v>
      </c>
      <c r="M28" s="37">
        <f t="shared" si="17"/>
        <v>11.81</v>
      </c>
      <c r="N28" s="37">
        <f t="shared" si="17"/>
        <v>11.22</v>
      </c>
      <c r="O28" s="38">
        <f t="shared" si="17"/>
        <v>11.8</v>
      </c>
      <c r="P28" s="34">
        <f t="shared" si="15"/>
        <v>15.327857142857145</v>
      </c>
    </row>
    <row r="29" spans="1:16" ht="19.5" thickBot="1" x14ac:dyDescent="0.3">
      <c r="A29" s="45" t="str">
        <f>'Tabulka a graf č. 1'!A29:P29</f>
        <v>Meziroční změny 2021 oproti 2020 -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23</v>
      </c>
      <c r="B30" s="35">
        <f t="shared" ref="B30:O30" si="18">ROUND(100*(B14-B10)/B10,2)</f>
        <v>21.3</v>
      </c>
      <c r="C30" s="35">
        <f t="shared" si="18"/>
        <v>2.88</v>
      </c>
      <c r="D30" s="35">
        <f t="shared" si="18"/>
        <v>4.8899999999999997</v>
      </c>
      <c r="E30" s="35">
        <f t="shared" si="18"/>
        <v>5</v>
      </c>
      <c r="F30" s="35">
        <f t="shared" si="18"/>
        <v>7.52</v>
      </c>
      <c r="G30" s="35">
        <f t="shared" si="18"/>
        <v>8.19</v>
      </c>
      <c r="H30" s="35">
        <f t="shared" si="18"/>
        <v>12.96</v>
      </c>
      <c r="I30" s="35">
        <f t="shared" si="18"/>
        <v>-7.95</v>
      </c>
      <c r="J30" s="35">
        <f t="shared" si="18"/>
        <v>-4.54</v>
      </c>
      <c r="K30" s="35">
        <f t="shared" si="18"/>
        <v>6.12</v>
      </c>
      <c r="L30" s="35">
        <f t="shared" si="18"/>
        <v>4.34</v>
      </c>
      <c r="M30" s="35">
        <f t="shared" si="18"/>
        <v>-15.17</v>
      </c>
      <c r="N30" s="35">
        <f t="shared" si="18"/>
        <v>-21.7</v>
      </c>
      <c r="O30" s="36">
        <f t="shared" si="18"/>
        <v>5.35</v>
      </c>
      <c r="P30" s="33">
        <f t="shared" ref="P30:P32" si="19">AVERAGE(B30:O30)</f>
        <v>2.0849999999999995</v>
      </c>
    </row>
    <row r="31" spans="1:16" x14ac:dyDescent="0.25">
      <c r="A31" s="14" t="s">
        <v>16</v>
      </c>
      <c r="B31" s="30">
        <f t="shared" ref="B31:O31" si="20">ROUND(100*(B15-B11)/B11,2)</f>
        <v>-13.19</v>
      </c>
      <c r="C31" s="30">
        <f t="shared" si="20"/>
        <v>0.66</v>
      </c>
      <c r="D31" s="30">
        <f t="shared" si="20"/>
        <v>0</v>
      </c>
      <c r="E31" s="30">
        <f t="shared" si="20"/>
        <v>0</v>
      </c>
      <c r="F31" s="30">
        <f t="shared" si="20"/>
        <v>0</v>
      </c>
      <c r="G31" s="30">
        <f t="shared" si="20"/>
        <v>0</v>
      </c>
      <c r="H31" s="30">
        <f t="shared" si="20"/>
        <v>0</v>
      </c>
      <c r="I31" s="30">
        <f t="shared" si="20"/>
        <v>18</v>
      </c>
      <c r="J31" s="30">
        <f t="shared" si="20"/>
        <v>10</v>
      </c>
      <c r="K31" s="30">
        <f t="shared" si="20"/>
        <v>-2</v>
      </c>
      <c r="L31" s="30">
        <f t="shared" si="20"/>
        <v>0</v>
      </c>
      <c r="M31" s="30">
        <f t="shared" si="20"/>
        <v>24.95</v>
      </c>
      <c r="N31" s="30">
        <f t="shared" si="20"/>
        <v>33.33</v>
      </c>
      <c r="O31" s="31">
        <f t="shared" si="20"/>
        <v>0</v>
      </c>
      <c r="P31" s="29">
        <f t="shared" si="19"/>
        <v>5.125</v>
      </c>
    </row>
    <row r="32" spans="1:16" ht="15.75" thickBot="1" x14ac:dyDescent="0.3">
      <c r="A32" s="19" t="s">
        <v>17</v>
      </c>
      <c r="B32" s="37">
        <f t="shared" ref="B32:O32" si="21">ROUND(100*(B16-B12)/B12,2)</f>
        <v>5.3</v>
      </c>
      <c r="C32" s="37">
        <f t="shared" si="21"/>
        <v>3.56</v>
      </c>
      <c r="D32" s="37">
        <f t="shared" si="21"/>
        <v>4.8899999999999997</v>
      </c>
      <c r="E32" s="37">
        <f t="shared" si="21"/>
        <v>5</v>
      </c>
      <c r="F32" s="37">
        <f t="shared" si="21"/>
        <v>7.52</v>
      </c>
      <c r="G32" s="37">
        <f t="shared" si="21"/>
        <v>8.19</v>
      </c>
      <c r="H32" s="37">
        <f t="shared" si="21"/>
        <v>12.96</v>
      </c>
      <c r="I32" s="37">
        <f t="shared" si="21"/>
        <v>8.6199999999999992</v>
      </c>
      <c r="J32" s="37">
        <f t="shared" si="21"/>
        <v>5.01</v>
      </c>
      <c r="K32" s="37">
        <f t="shared" si="21"/>
        <v>4</v>
      </c>
      <c r="L32" s="37">
        <f t="shared" si="21"/>
        <v>4.34</v>
      </c>
      <c r="M32" s="37">
        <f t="shared" si="21"/>
        <v>6</v>
      </c>
      <c r="N32" s="37">
        <f t="shared" si="21"/>
        <v>4.4000000000000004</v>
      </c>
      <c r="O32" s="38">
        <f t="shared" si="21"/>
        <v>5.35</v>
      </c>
      <c r="P32" s="34">
        <f t="shared" si="19"/>
        <v>6.0814285714285718</v>
      </c>
    </row>
  </sheetData>
  <mergeCells count="9">
    <mergeCell ref="A29:P29"/>
    <mergeCell ref="A25:P25"/>
    <mergeCell ref="B1:P1"/>
    <mergeCell ref="B2:O2"/>
    <mergeCell ref="A5:P5"/>
    <mergeCell ref="A9:P9"/>
    <mergeCell ref="A17:P17"/>
    <mergeCell ref="A13:P13"/>
    <mergeCell ref="A21:P2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ignoredErrors>
    <ignoredError sqref="B19:O19 B23:O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titul</vt:lpstr>
      <vt:lpstr>Tabulka a graf č. 1</vt:lpstr>
      <vt:lpstr>Tabulka a graf č. 2</vt:lpstr>
      <vt:lpstr>Tabulka a graf č. 3</vt:lpstr>
      <vt:lpstr>Tabulka a graf č. 4</vt:lpstr>
      <vt:lpstr>Tabulka a graf č. 5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2020-04-21T12:34:35Z</cp:lastPrinted>
  <dcterms:created xsi:type="dcterms:W3CDTF">2013-07-15T08:35:23Z</dcterms:created>
  <dcterms:modified xsi:type="dcterms:W3CDTF">2021-07-19T07:39:43Z</dcterms:modified>
</cp:coreProperties>
</file>